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backupFile="1" codeName="DieseArbeitsmappe" autoCompressPictures="0"/>
  <bookViews>
    <workbookView xWindow="-33060" yWindow="1740" windowWidth="29700" windowHeight="11940" tabRatio="583"/>
  </bookViews>
  <sheets>
    <sheet name="Partnerliste" sheetId="21" r:id="rId1"/>
    <sheet name="Ausgeschiedene" sheetId="11" r:id="rId2"/>
  </sheets>
  <definedNames>
    <definedName name="_xlnm._FilterDatabase" localSheetId="1" hidden="1">Ausgeschiedene!$A$1:$X$116</definedName>
    <definedName name="_xlnm._FilterDatabase" localSheetId="0" hidden="1">Partnerliste!$A$1:$AX$262</definedName>
    <definedName name="abf_Ausgeschiedene">Ausgeschiedene!#REF!</definedName>
    <definedName name="abf_Chevrolet_Filialen">#REF!</definedName>
    <definedName name="abf_Chevrolet_Händler">#REF!</definedName>
    <definedName name="abf_Chevrolet_SP">#REF!</definedName>
    <definedName name="abf_Opel_Filialen">#REF!</definedName>
    <definedName name="abf_Opel_GT_Partner">#REF!</definedName>
    <definedName name="abf_Opel_Händler">#REF!</definedName>
    <definedName name="abf_Opel_NF_Partner">#REF!</definedName>
    <definedName name="abf_Opel_SP">#REF!</definedName>
    <definedName name="abf_Saab_Filialen">#REF!</definedName>
    <definedName name="abf_Saab_Händler">#REF!</definedName>
    <definedName name="abf_Saab_SP">#REF!</definedName>
    <definedName name="Excel_BuiltIn__FilterDatabase_2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Print_Area_2">#REF!</definedName>
    <definedName name="Excel_BuiltIn_Print_Area_3">#REF!</definedName>
    <definedName name="_xlnm.Print_Area" localSheetId="1">Ausgeschiedene!$A$2:$T$62</definedName>
    <definedName name="_xlnm.Print_Titles" localSheetId="1">Ausgeschiedene!#REF!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8" i="21" l="1"/>
  <c r="AR38" i="21"/>
  <c r="AS38" i="21"/>
  <c r="AT38" i="21"/>
  <c r="AQ229" i="11"/>
  <c r="AR229" i="11"/>
  <c r="AS229" i="11"/>
  <c r="AU229" i="11"/>
  <c r="AV229" i="11"/>
  <c r="AW229" i="11"/>
  <c r="AT229" i="11"/>
  <c r="AQ185" i="11"/>
  <c r="AR185" i="11"/>
  <c r="AS185" i="11"/>
  <c r="AU185" i="11"/>
  <c r="AV185" i="11"/>
  <c r="AW185" i="11"/>
  <c r="AQ184" i="11"/>
  <c r="AR184" i="11"/>
  <c r="AS184" i="11"/>
  <c r="AU184" i="11"/>
  <c r="AV184" i="11"/>
  <c r="AW184" i="11"/>
  <c r="AQ183" i="11"/>
  <c r="AR183" i="11"/>
  <c r="AS183" i="11"/>
  <c r="AU183" i="11"/>
  <c r="AV183" i="11"/>
  <c r="AW183" i="11"/>
  <c r="AW182" i="11"/>
  <c r="AV182" i="11"/>
  <c r="AU182" i="11"/>
  <c r="AS182" i="11"/>
  <c r="AR182" i="11"/>
  <c r="AQ182" i="11"/>
  <c r="AQ181" i="11"/>
  <c r="AR181" i="11"/>
  <c r="AS181" i="11"/>
  <c r="AU181" i="11"/>
  <c r="AV181" i="11"/>
  <c r="AW181" i="11"/>
  <c r="AQ180" i="11"/>
  <c r="AR180" i="11"/>
  <c r="AS180" i="11"/>
  <c r="AU180" i="11"/>
  <c r="AV180" i="11"/>
  <c r="AW180" i="11"/>
  <c r="AV179" i="11"/>
  <c r="AU179" i="11"/>
  <c r="AS179" i="11"/>
  <c r="AR179" i="11"/>
  <c r="AQ179" i="11"/>
  <c r="AQ228" i="11"/>
  <c r="AR228" i="11"/>
  <c r="AS228" i="11"/>
  <c r="AU228" i="11"/>
  <c r="AV228" i="11"/>
  <c r="AW228" i="11"/>
  <c r="AQ178" i="11"/>
  <c r="AR178" i="11"/>
  <c r="AS178" i="11"/>
  <c r="AU178" i="11"/>
  <c r="AV178" i="11"/>
  <c r="AW178" i="11"/>
  <c r="AQ177" i="11"/>
  <c r="AR177" i="11"/>
  <c r="AS177" i="11"/>
  <c r="AU177" i="11"/>
  <c r="AV177" i="11"/>
  <c r="AQ176" i="11"/>
  <c r="AR176" i="11"/>
  <c r="AS176" i="11"/>
  <c r="AU176" i="11"/>
  <c r="AV176" i="11"/>
  <c r="AQ175" i="11"/>
  <c r="AR175" i="11"/>
  <c r="AS175" i="11"/>
  <c r="AU175" i="11"/>
  <c r="AV175" i="11"/>
  <c r="AV174" i="11"/>
  <c r="AU174" i="11"/>
  <c r="AS174" i="11"/>
  <c r="AR174" i="11"/>
  <c r="AQ174" i="11"/>
  <c r="AH227" i="11"/>
  <c r="AI227" i="11"/>
  <c r="AJ227" i="11"/>
  <c r="AL227" i="11"/>
  <c r="AM227" i="11"/>
  <c r="AT185" i="11"/>
  <c r="AT183" i="11"/>
  <c r="AT184" i="11"/>
  <c r="AT181" i="11"/>
  <c r="AT182" i="11"/>
  <c r="AT180" i="11"/>
  <c r="AT179" i="11"/>
  <c r="AW179" i="11"/>
  <c r="AT178" i="11"/>
  <c r="AT228" i="11"/>
  <c r="AT177" i="11"/>
  <c r="AW177" i="11"/>
  <c r="AT176" i="11"/>
  <c r="AW176" i="11"/>
  <c r="AT175" i="11"/>
  <c r="AW175" i="11"/>
  <c r="AT174" i="11"/>
  <c r="AW174" i="11"/>
  <c r="AK227" i="11"/>
  <c r="AN227" i="11"/>
  <c r="AQ173" i="11"/>
  <c r="AR173" i="11"/>
  <c r="AS173" i="11"/>
  <c r="AU173" i="11"/>
  <c r="AV173" i="11"/>
  <c r="AT173" i="11"/>
  <c r="AW173" i="11"/>
  <c r="AH226" i="11"/>
  <c r="AI226" i="11"/>
  <c r="AJ226" i="11"/>
  <c r="AL226" i="11"/>
  <c r="AM226" i="11"/>
  <c r="AN226" i="11"/>
  <c r="AK226" i="11"/>
  <c r="AV238" i="21"/>
  <c r="AU238" i="21"/>
  <c r="AS238" i="21"/>
  <c r="AR238" i="21"/>
  <c r="AQ238" i="21"/>
  <c r="AT238" i="21"/>
  <c r="AW238" i="21"/>
  <c r="AQ170" i="11"/>
  <c r="AR170" i="11"/>
  <c r="AS170" i="11"/>
  <c r="AU170" i="11"/>
  <c r="AV170" i="11"/>
  <c r="AW170" i="11"/>
  <c r="AW172" i="11"/>
  <c r="AV172" i="11"/>
  <c r="AU172" i="11"/>
  <c r="AS172" i="11"/>
  <c r="AR172" i="11"/>
  <c r="AQ172" i="11"/>
  <c r="AT170" i="11"/>
  <c r="AT172" i="11"/>
  <c r="AV108" i="21"/>
  <c r="AU108" i="21"/>
  <c r="AS108" i="21"/>
  <c r="AR108" i="21"/>
  <c r="AT108" i="21"/>
  <c r="AW108" i="21"/>
  <c r="AW76" i="21"/>
  <c r="AV76" i="21"/>
  <c r="AU76" i="21"/>
  <c r="AS76" i="21"/>
  <c r="AR76" i="21"/>
  <c r="AQ76" i="21"/>
  <c r="AT76" i="21"/>
  <c r="AQ79" i="21"/>
  <c r="AQ257" i="21"/>
  <c r="AQ106" i="21"/>
  <c r="AQ140" i="21"/>
  <c r="AQ128" i="21"/>
  <c r="AQ204" i="21"/>
  <c r="AQ103" i="21"/>
  <c r="AQ37" i="21"/>
  <c r="AQ139" i="21"/>
  <c r="AQ7" i="21"/>
  <c r="AQ6" i="21"/>
  <c r="AQ172" i="21"/>
  <c r="AQ129" i="21"/>
  <c r="AQ217" i="21"/>
  <c r="AQ21" i="21"/>
  <c r="AQ131" i="21"/>
  <c r="AQ74" i="21"/>
  <c r="AQ138" i="21"/>
  <c r="AQ30" i="21"/>
  <c r="AQ261" i="21"/>
  <c r="AQ200" i="21"/>
  <c r="AQ163" i="21"/>
  <c r="AQ211" i="21"/>
  <c r="AQ24" i="21"/>
  <c r="AQ195" i="21"/>
  <c r="AQ209" i="21"/>
  <c r="AQ137" i="21"/>
  <c r="AQ152" i="21"/>
  <c r="AQ124" i="21"/>
  <c r="AQ224" i="21"/>
  <c r="AQ100" i="21"/>
  <c r="AQ77" i="21"/>
  <c r="AQ116" i="21"/>
  <c r="AQ244" i="21"/>
  <c r="AQ114" i="21"/>
  <c r="AQ232" i="21"/>
  <c r="AQ169" i="21"/>
  <c r="AQ237" i="21"/>
  <c r="AQ167" i="21"/>
  <c r="AQ15" i="21"/>
  <c r="AQ115" i="21"/>
  <c r="AQ17" i="21"/>
  <c r="AQ164" i="21"/>
  <c r="AQ165" i="21"/>
  <c r="AQ181" i="21"/>
  <c r="AQ89" i="21"/>
  <c r="AQ112" i="21"/>
  <c r="AQ256" i="21"/>
  <c r="AQ97" i="21"/>
  <c r="AQ258" i="21"/>
  <c r="AQ241" i="21"/>
  <c r="AQ130" i="21"/>
  <c r="AQ157" i="21"/>
  <c r="AQ81" i="21"/>
  <c r="AQ250" i="21"/>
  <c r="AQ119" i="21"/>
  <c r="AQ225" i="21"/>
  <c r="AQ48" i="21"/>
  <c r="AQ196" i="21"/>
  <c r="AQ135" i="21"/>
  <c r="AQ86" i="21"/>
  <c r="AQ186" i="21"/>
  <c r="AQ31" i="21"/>
  <c r="AQ227" i="21"/>
  <c r="AQ251" i="21"/>
  <c r="AQ174" i="21"/>
  <c r="AQ151" i="21"/>
  <c r="AQ153" i="21"/>
  <c r="AQ197" i="21"/>
  <c r="AQ254" i="21"/>
  <c r="AQ201" i="21"/>
  <c r="AQ203" i="21"/>
  <c r="AQ202" i="21"/>
  <c r="AQ156" i="21"/>
  <c r="AQ170" i="21"/>
  <c r="AQ253" i="21"/>
  <c r="AQ99" i="21"/>
  <c r="AQ187" i="21"/>
  <c r="AQ33" i="21"/>
  <c r="AQ245" i="21"/>
  <c r="AQ71" i="21"/>
  <c r="AQ87" i="21"/>
  <c r="AQ42" i="21"/>
  <c r="AQ223" i="21"/>
  <c r="AQ143" i="21"/>
  <c r="AQ189" i="21"/>
  <c r="AQ228" i="21"/>
  <c r="AQ92" i="21"/>
  <c r="AQ147" i="21"/>
  <c r="AQ179" i="21"/>
  <c r="AQ180" i="21"/>
  <c r="AQ243" i="21"/>
  <c r="AQ158" i="21"/>
  <c r="AQ20" i="21"/>
  <c r="AQ96" i="21"/>
  <c r="AQ210" i="21"/>
  <c r="AQ18" i="21"/>
  <c r="AQ198" i="21"/>
  <c r="AQ57" i="21"/>
  <c r="AQ84" i="21"/>
  <c r="AQ175" i="21"/>
  <c r="AQ46" i="21"/>
  <c r="AQ111" i="21"/>
  <c r="AQ19" i="21"/>
  <c r="AQ132" i="21"/>
  <c r="AQ54" i="21"/>
  <c r="AQ16" i="21"/>
  <c r="AQ260" i="21"/>
  <c r="AQ56" i="21"/>
  <c r="AQ85" i="21"/>
  <c r="AQ239" i="21"/>
  <c r="AQ229" i="21"/>
  <c r="AQ247" i="21"/>
  <c r="AQ65" i="21"/>
  <c r="AQ113" i="21"/>
  <c r="AQ248" i="21"/>
  <c r="AQ146" i="21"/>
  <c r="AQ154" i="21"/>
  <c r="AQ182" i="21"/>
  <c r="AQ249" i="21"/>
  <c r="AQ13" i="21"/>
  <c r="AQ235" i="21"/>
  <c r="AQ91" i="21"/>
  <c r="AQ9" i="21"/>
  <c r="AQ134" i="21"/>
  <c r="AQ127" i="21"/>
  <c r="AQ233" i="21"/>
  <c r="AQ133" i="21"/>
  <c r="AQ177" i="21"/>
  <c r="AQ149" i="21"/>
  <c r="AQ150" i="21"/>
  <c r="AQ95" i="21"/>
  <c r="AQ252" i="21"/>
  <c r="AQ207" i="21"/>
  <c r="AQ40" i="21"/>
  <c r="AQ66" i="21"/>
  <c r="AQ10" i="21"/>
  <c r="AQ168" i="21"/>
  <c r="AQ14" i="21"/>
  <c r="AQ216" i="21"/>
  <c r="AQ184" i="21"/>
  <c r="AQ43" i="21"/>
  <c r="AQ166" i="21"/>
  <c r="AQ5" i="21"/>
  <c r="AQ222" i="21"/>
  <c r="AQ120" i="21"/>
  <c r="AQ183" i="21"/>
  <c r="AQ101" i="21"/>
  <c r="AQ29" i="21"/>
  <c r="AQ90" i="21"/>
  <c r="AQ192" i="21"/>
  <c r="AQ220" i="21"/>
  <c r="AQ45" i="21"/>
  <c r="AQ50" i="21"/>
  <c r="AQ82" i="21"/>
  <c r="AQ44" i="21"/>
  <c r="AQ188" i="21"/>
  <c r="AQ83" i="21"/>
  <c r="AQ240" i="21"/>
  <c r="AQ176" i="21"/>
  <c r="AQ26" i="21"/>
  <c r="AQ63" i="21"/>
  <c r="AQ64" i="21"/>
  <c r="AQ125" i="21"/>
  <c r="AQ69" i="21"/>
  <c r="AQ39" i="21"/>
  <c r="AQ94" i="21"/>
  <c r="AQ117" i="21"/>
  <c r="AQ123" i="21"/>
  <c r="AQ144" i="21"/>
  <c r="AQ185" i="21"/>
  <c r="AQ80" i="21"/>
  <c r="AQ28" i="21"/>
  <c r="AQ8" i="21"/>
  <c r="AQ206" i="21"/>
  <c r="AQ49" i="21"/>
  <c r="AQ121" i="21"/>
  <c r="AQ78" i="21"/>
  <c r="AQ221" i="21"/>
  <c r="AQ259" i="21"/>
  <c r="AQ173" i="21"/>
  <c r="AQ104" i="21"/>
  <c r="AQ3" i="21"/>
  <c r="AQ255" i="21"/>
  <c r="AQ246" i="21"/>
  <c r="AQ145" i="21"/>
  <c r="AQ212" i="21"/>
  <c r="AQ67" i="21"/>
  <c r="AQ12" i="21"/>
  <c r="AQ226" i="21"/>
  <c r="AQ199" i="21"/>
  <c r="AQ236" i="21"/>
  <c r="AQ25" i="21"/>
  <c r="AQ11" i="21"/>
  <c r="AQ141" i="21"/>
  <c r="AQ160" i="21"/>
  <c r="AQ208" i="21"/>
  <c r="AQ148" i="21"/>
  <c r="AQ70" i="21"/>
  <c r="AQ4" i="21"/>
  <c r="AQ47" i="21"/>
  <c r="AQ178" i="21"/>
  <c r="AQ22" i="21"/>
  <c r="AQ191" i="21"/>
  <c r="AQ59" i="21"/>
  <c r="AQ72" i="21"/>
  <c r="AQ215" i="21"/>
  <c r="AQ171" i="21"/>
  <c r="AQ73" i="21"/>
  <c r="AQ27" i="21"/>
  <c r="AQ110" i="21"/>
  <c r="AQ142" i="21"/>
  <c r="AQ159" i="21"/>
  <c r="AQ55" i="21"/>
  <c r="AQ214" i="21"/>
  <c r="AQ122" i="21"/>
  <c r="AQ52" i="21"/>
  <c r="AQ68" i="21"/>
  <c r="AQ75" i="21"/>
  <c r="AQ118" i="21"/>
  <c r="AQ23" i="21"/>
  <c r="AQ41" i="21"/>
  <c r="AQ194" i="21"/>
  <c r="AQ193" i="21"/>
  <c r="AQ51" i="21"/>
  <c r="AQ126" i="21"/>
  <c r="AQ61" i="21"/>
  <c r="AQ219" i="21"/>
  <c r="AQ218" i="21"/>
  <c r="AQ53" i="21"/>
  <c r="AQ32" i="21"/>
  <c r="AQ190" i="21"/>
  <c r="AQ60" i="21"/>
  <c r="AQ242" i="21"/>
  <c r="AQ105" i="21"/>
  <c r="AQ107" i="21"/>
  <c r="AQ213" i="21"/>
  <c r="AQ161" i="21"/>
  <c r="AQ34" i="21"/>
  <c r="AQ109" i="21"/>
  <c r="AQ58" i="21"/>
  <c r="AQ136" i="21"/>
  <c r="AQ234" i="21"/>
  <c r="AQ36" i="21"/>
  <c r="AQ155" i="21"/>
  <c r="AQ93" i="21"/>
  <c r="AQ102" i="21"/>
  <c r="AQ88" i="21"/>
  <c r="AQ35" i="21"/>
  <c r="AQ2" i="21"/>
  <c r="AQ231" i="21"/>
  <c r="AQ98" i="21"/>
  <c r="AQ230" i="21"/>
  <c r="AQ162" i="21"/>
  <c r="AQ205" i="21"/>
  <c r="AQ62" i="21"/>
  <c r="AV42" i="21"/>
  <c r="AU42" i="21"/>
  <c r="AS42" i="21"/>
  <c r="AR42" i="21"/>
  <c r="AT42" i="21"/>
  <c r="AW42" i="21"/>
  <c r="AR224" i="21"/>
  <c r="AS224" i="21"/>
  <c r="AU224" i="21"/>
  <c r="AV224" i="21"/>
  <c r="AT224" i="21"/>
  <c r="AW224" i="21"/>
  <c r="AU80" i="21"/>
  <c r="AR99" i="21"/>
  <c r="AS99" i="21"/>
  <c r="AU99" i="21"/>
  <c r="AV99" i="21"/>
  <c r="AW99" i="21"/>
  <c r="AT99" i="21"/>
  <c r="AW107" i="21"/>
  <c r="AV107" i="21"/>
  <c r="AU107" i="21"/>
  <c r="AS107" i="21"/>
  <c r="AR107" i="21"/>
  <c r="AT107" i="21"/>
  <c r="AR105" i="21"/>
  <c r="AS105" i="21"/>
  <c r="AU105" i="21"/>
  <c r="AV105" i="21"/>
  <c r="AW105" i="21"/>
  <c r="AT105" i="21"/>
  <c r="AR118" i="21"/>
  <c r="AS118" i="21"/>
  <c r="AU118" i="21"/>
  <c r="AV118" i="21"/>
  <c r="AW118" i="21"/>
  <c r="AT118" i="21"/>
  <c r="AW128" i="21"/>
  <c r="AW7" i="21"/>
  <c r="AW74" i="21"/>
  <c r="AW261" i="21"/>
  <c r="AW24" i="21"/>
  <c r="AW195" i="21"/>
  <c r="AW209" i="21"/>
  <c r="AW137" i="21"/>
  <c r="AW114" i="21"/>
  <c r="AW165" i="21"/>
  <c r="AW89" i="21"/>
  <c r="AW112" i="21"/>
  <c r="AW97" i="21"/>
  <c r="AW258" i="21"/>
  <c r="AW119" i="21"/>
  <c r="AW48" i="21"/>
  <c r="AW151" i="21"/>
  <c r="AW153" i="21"/>
  <c r="AW203" i="21"/>
  <c r="AW187" i="21"/>
  <c r="AW223" i="21"/>
  <c r="AW189" i="21"/>
  <c r="AW158" i="21"/>
  <c r="AW96" i="21"/>
  <c r="AW198" i="21"/>
  <c r="AW46" i="21"/>
  <c r="AW111" i="21"/>
  <c r="AW19" i="21"/>
  <c r="AW132" i="21"/>
  <c r="AW260" i="21"/>
  <c r="AW56" i="21"/>
  <c r="AW85" i="21"/>
  <c r="AW239" i="21"/>
  <c r="AW229" i="21"/>
  <c r="AW247" i="21"/>
  <c r="AW65" i="21"/>
  <c r="AW154" i="21"/>
  <c r="AW249" i="21"/>
  <c r="AW13" i="21"/>
  <c r="AW235" i="21"/>
  <c r="AW91" i="21"/>
  <c r="AW9" i="21"/>
  <c r="AW134" i="21"/>
  <c r="AW133" i="21"/>
  <c r="AW150" i="21"/>
  <c r="AW66" i="21"/>
  <c r="AW168" i="21"/>
  <c r="AW43" i="21"/>
  <c r="AW120" i="21"/>
  <c r="AW101" i="21"/>
  <c r="AW192" i="21"/>
  <c r="AW50" i="21"/>
  <c r="AW82" i="21"/>
  <c r="AW188" i="21"/>
  <c r="AW83" i="21"/>
  <c r="AW240" i="21"/>
  <c r="AW64" i="21"/>
  <c r="AW69" i="21"/>
  <c r="AW94" i="21"/>
  <c r="AW144" i="21"/>
  <c r="AW28" i="21"/>
  <c r="AW49" i="21"/>
  <c r="AW121" i="21"/>
  <c r="AW221" i="21"/>
  <c r="AW173" i="21"/>
  <c r="AW255" i="21"/>
  <c r="AW145" i="21"/>
  <c r="AW212" i="21"/>
  <c r="AW199" i="21"/>
  <c r="AW141" i="21"/>
  <c r="AW4" i="21"/>
  <c r="AW22" i="21"/>
  <c r="AW59" i="21"/>
  <c r="AW73" i="21"/>
  <c r="AW27" i="21"/>
  <c r="AW142" i="21"/>
  <c r="AW55" i="21"/>
  <c r="AW122" i="21"/>
  <c r="AW68" i="21"/>
  <c r="AW41" i="21"/>
  <c r="AW194" i="21"/>
  <c r="AW126" i="21"/>
  <c r="AW61" i="21"/>
  <c r="AW219" i="21"/>
  <c r="AW60" i="21"/>
  <c r="AW242" i="21"/>
  <c r="AW161" i="21"/>
  <c r="AW109" i="21"/>
  <c r="AW136" i="21"/>
  <c r="AW234" i="21"/>
  <c r="AW93" i="21"/>
  <c r="AW2" i="21"/>
  <c r="AW231" i="21"/>
  <c r="AW230" i="21"/>
  <c r="AV79" i="21"/>
  <c r="AV257" i="21"/>
  <c r="AV106" i="21"/>
  <c r="AV140" i="21"/>
  <c r="AV128" i="21"/>
  <c r="AV204" i="21"/>
  <c r="AV103" i="21"/>
  <c r="AV37" i="21"/>
  <c r="AV139" i="21"/>
  <c r="AV7" i="21"/>
  <c r="AV6" i="21"/>
  <c r="AV172" i="21"/>
  <c r="AV129" i="21"/>
  <c r="AV217" i="21"/>
  <c r="AV21" i="21"/>
  <c r="AV131" i="21"/>
  <c r="AV74" i="21"/>
  <c r="AV138" i="21"/>
  <c r="AV30" i="21"/>
  <c r="AV261" i="21"/>
  <c r="AV200" i="21"/>
  <c r="AV163" i="21"/>
  <c r="AV211" i="21"/>
  <c r="AV24" i="21"/>
  <c r="AV195" i="21"/>
  <c r="AV209" i="21"/>
  <c r="AV137" i="21"/>
  <c r="AV152" i="21"/>
  <c r="AV124" i="21"/>
  <c r="AV100" i="21"/>
  <c r="AV77" i="21"/>
  <c r="AV116" i="21"/>
  <c r="AV244" i="21"/>
  <c r="AV114" i="21"/>
  <c r="AV232" i="21"/>
  <c r="AV169" i="21"/>
  <c r="AV237" i="21"/>
  <c r="AV167" i="21"/>
  <c r="AV15" i="21"/>
  <c r="AV115" i="21"/>
  <c r="AV17" i="21"/>
  <c r="AV164" i="21"/>
  <c r="AV165" i="21"/>
  <c r="AV181" i="21"/>
  <c r="AV89" i="21"/>
  <c r="AV112" i="21"/>
  <c r="AV256" i="21"/>
  <c r="AV97" i="21"/>
  <c r="AV258" i="21"/>
  <c r="AV241" i="21"/>
  <c r="AV130" i="21"/>
  <c r="AV157" i="21"/>
  <c r="AV81" i="21"/>
  <c r="AV250" i="21"/>
  <c r="AV119" i="21"/>
  <c r="AV225" i="21"/>
  <c r="AV48" i="21"/>
  <c r="AV196" i="21"/>
  <c r="AV135" i="21"/>
  <c r="AV86" i="21"/>
  <c r="AV186" i="21"/>
  <c r="AV31" i="21"/>
  <c r="AV227" i="21"/>
  <c r="AV251" i="21"/>
  <c r="AV174" i="21"/>
  <c r="AV151" i="21"/>
  <c r="AV153" i="21"/>
  <c r="AV197" i="21"/>
  <c r="AV254" i="21"/>
  <c r="AV201" i="21"/>
  <c r="AV203" i="21"/>
  <c r="AV202" i="21"/>
  <c r="AV156" i="21"/>
  <c r="AV170" i="21"/>
  <c r="AV253" i="21"/>
  <c r="AV187" i="21"/>
  <c r="AV33" i="21"/>
  <c r="AV245" i="21"/>
  <c r="AV71" i="21"/>
  <c r="AV87" i="21"/>
  <c r="AV223" i="21"/>
  <c r="AV143" i="21"/>
  <c r="AV189" i="21"/>
  <c r="AV228" i="21"/>
  <c r="AV92" i="21"/>
  <c r="AV147" i="21"/>
  <c r="AV179" i="21"/>
  <c r="AV180" i="21"/>
  <c r="AV243" i="21"/>
  <c r="AV158" i="21"/>
  <c r="AV20" i="21"/>
  <c r="AV96" i="21"/>
  <c r="AV210" i="21"/>
  <c r="AV18" i="21"/>
  <c r="AV198" i="21"/>
  <c r="AV57" i="21"/>
  <c r="AV84" i="21"/>
  <c r="AV175" i="21"/>
  <c r="AV46" i="21"/>
  <c r="AV111" i="21"/>
  <c r="AV19" i="21"/>
  <c r="AV132" i="21"/>
  <c r="AV54" i="21"/>
  <c r="AV16" i="21"/>
  <c r="AV260" i="21"/>
  <c r="AV56" i="21"/>
  <c r="AV85" i="21"/>
  <c r="AV239" i="21"/>
  <c r="AV229" i="21"/>
  <c r="AV247" i="21"/>
  <c r="AV65" i="21"/>
  <c r="AV113" i="21"/>
  <c r="AV248" i="21"/>
  <c r="AV146" i="21"/>
  <c r="AV154" i="21"/>
  <c r="AV182" i="21"/>
  <c r="AV249" i="21"/>
  <c r="AV13" i="21"/>
  <c r="AV235" i="21"/>
  <c r="AV91" i="21"/>
  <c r="AV9" i="21"/>
  <c r="AV134" i="21"/>
  <c r="AV127" i="21"/>
  <c r="AV233" i="21"/>
  <c r="AV133" i="21"/>
  <c r="AV177" i="21"/>
  <c r="AV149" i="21"/>
  <c r="AV150" i="21"/>
  <c r="AV95" i="21"/>
  <c r="AV252" i="21"/>
  <c r="AV207" i="21"/>
  <c r="AV40" i="21"/>
  <c r="AV66" i="21"/>
  <c r="AV10" i="21"/>
  <c r="AV168" i="21"/>
  <c r="AV14" i="21"/>
  <c r="AV216" i="21"/>
  <c r="AV184" i="21"/>
  <c r="AV43" i="21"/>
  <c r="AV166" i="21"/>
  <c r="AV5" i="21"/>
  <c r="AV222" i="21"/>
  <c r="AV120" i="21"/>
  <c r="AV183" i="21"/>
  <c r="AV101" i="21"/>
  <c r="AV29" i="21"/>
  <c r="AV90" i="21"/>
  <c r="AV192" i="21"/>
  <c r="AV220" i="21"/>
  <c r="AV45" i="21"/>
  <c r="AV50" i="21"/>
  <c r="AV82" i="21"/>
  <c r="AV44" i="21"/>
  <c r="AV188" i="21"/>
  <c r="AV83" i="21"/>
  <c r="AV240" i="21"/>
  <c r="AV176" i="21"/>
  <c r="AV26" i="21"/>
  <c r="AV63" i="21"/>
  <c r="AV64" i="21"/>
  <c r="AV125" i="21"/>
  <c r="AV69" i="21"/>
  <c r="AV39" i="21"/>
  <c r="AV94" i="21"/>
  <c r="AV117" i="21"/>
  <c r="AV123" i="21"/>
  <c r="AV144" i="21"/>
  <c r="AV185" i="21"/>
  <c r="AV80" i="21"/>
  <c r="AV28" i="21"/>
  <c r="AV8" i="21"/>
  <c r="AV206" i="21"/>
  <c r="AV49" i="21"/>
  <c r="AV121" i="21"/>
  <c r="AV78" i="21"/>
  <c r="AV221" i="21"/>
  <c r="AV259" i="21"/>
  <c r="AV173" i="21"/>
  <c r="AV104" i="21"/>
  <c r="AV3" i="21"/>
  <c r="AV255" i="21"/>
  <c r="AV246" i="21"/>
  <c r="AV145" i="21"/>
  <c r="AV212" i="21"/>
  <c r="AV67" i="21"/>
  <c r="AV12" i="21"/>
  <c r="AV226" i="21"/>
  <c r="AV199" i="21"/>
  <c r="AV236" i="21"/>
  <c r="AV25" i="21"/>
  <c r="AV11" i="21"/>
  <c r="AV141" i="21"/>
  <c r="AV160" i="21"/>
  <c r="AV208" i="21"/>
  <c r="AV148" i="21"/>
  <c r="AV70" i="21"/>
  <c r="AV4" i="21"/>
  <c r="AV47" i="21"/>
  <c r="AV178" i="21"/>
  <c r="AV22" i="21"/>
  <c r="AV191" i="21"/>
  <c r="AV59" i="21"/>
  <c r="AV72" i="21"/>
  <c r="AV215" i="21"/>
  <c r="AV171" i="21"/>
  <c r="AV73" i="21"/>
  <c r="AV27" i="21"/>
  <c r="AV110" i="21"/>
  <c r="AV142" i="21"/>
  <c r="AV159" i="21"/>
  <c r="AV55" i="21"/>
  <c r="AV214" i="21"/>
  <c r="AV122" i="21"/>
  <c r="AV52" i="21"/>
  <c r="AV68" i="21"/>
  <c r="AV75" i="21"/>
  <c r="AV23" i="21"/>
  <c r="AV41" i="21"/>
  <c r="AV194" i="21"/>
  <c r="AV193" i="21"/>
  <c r="AV51" i="21"/>
  <c r="AV126" i="21"/>
  <c r="AV61" i="21"/>
  <c r="AV219" i="21"/>
  <c r="AV218" i="21"/>
  <c r="AV53" i="21"/>
  <c r="AV32" i="21"/>
  <c r="AV190" i="21"/>
  <c r="AV60" i="21"/>
  <c r="AV242" i="21"/>
  <c r="AV213" i="21"/>
  <c r="AV161" i="21"/>
  <c r="AV34" i="21"/>
  <c r="AV109" i="21"/>
  <c r="AV58" i="21"/>
  <c r="AV136" i="21"/>
  <c r="AV234" i="21"/>
  <c r="AV36" i="21"/>
  <c r="AV155" i="21"/>
  <c r="AV93" i="21"/>
  <c r="AV102" i="21"/>
  <c r="AV88" i="21"/>
  <c r="AV35" i="21"/>
  <c r="AV2" i="21"/>
  <c r="AV231" i="21"/>
  <c r="AV98" i="21"/>
  <c r="AV230" i="21"/>
  <c r="AV162" i="21"/>
  <c r="AV205" i="21"/>
  <c r="AV62" i="21"/>
  <c r="AU79" i="21"/>
  <c r="AU257" i="21"/>
  <c r="AU106" i="21"/>
  <c r="AU140" i="21"/>
  <c r="AU128" i="21"/>
  <c r="AU204" i="21"/>
  <c r="AU103" i="21"/>
  <c r="AU37" i="21"/>
  <c r="AU139" i="21"/>
  <c r="AU7" i="21"/>
  <c r="AU6" i="21"/>
  <c r="AU172" i="21"/>
  <c r="AU129" i="21"/>
  <c r="AU217" i="21"/>
  <c r="AU21" i="21"/>
  <c r="AU131" i="21"/>
  <c r="AU74" i="21"/>
  <c r="AU138" i="21"/>
  <c r="AU30" i="21"/>
  <c r="AU261" i="21"/>
  <c r="AU200" i="21"/>
  <c r="AU163" i="21"/>
  <c r="AU211" i="21"/>
  <c r="AU24" i="21"/>
  <c r="AU195" i="21"/>
  <c r="AU209" i="21"/>
  <c r="AU137" i="21"/>
  <c r="AU152" i="21"/>
  <c r="AU124" i="21"/>
  <c r="AU100" i="21"/>
  <c r="AU77" i="21"/>
  <c r="AU116" i="21"/>
  <c r="AU244" i="21"/>
  <c r="AU114" i="21"/>
  <c r="AU232" i="21"/>
  <c r="AU169" i="21"/>
  <c r="AU237" i="21"/>
  <c r="AU167" i="21"/>
  <c r="AU15" i="21"/>
  <c r="AU115" i="21"/>
  <c r="AU17" i="21"/>
  <c r="AU164" i="21"/>
  <c r="AU165" i="21"/>
  <c r="AU181" i="21"/>
  <c r="AU89" i="21"/>
  <c r="AU112" i="21"/>
  <c r="AU256" i="21"/>
  <c r="AU97" i="21"/>
  <c r="AU258" i="21"/>
  <c r="AU241" i="21"/>
  <c r="AU130" i="21"/>
  <c r="AU157" i="21"/>
  <c r="AU81" i="21"/>
  <c r="AU250" i="21"/>
  <c r="AU119" i="21"/>
  <c r="AU225" i="21"/>
  <c r="AU48" i="21"/>
  <c r="AU196" i="21"/>
  <c r="AU135" i="21"/>
  <c r="AU86" i="21"/>
  <c r="AU186" i="21"/>
  <c r="AU31" i="21"/>
  <c r="AU227" i="21"/>
  <c r="AU251" i="21"/>
  <c r="AU174" i="21"/>
  <c r="AU151" i="21"/>
  <c r="AU153" i="21"/>
  <c r="AU197" i="21"/>
  <c r="AU254" i="21"/>
  <c r="AU201" i="21"/>
  <c r="AU203" i="21"/>
  <c r="AU202" i="21"/>
  <c r="AU156" i="21"/>
  <c r="AU170" i="21"/>
  <c r="AU253" i="21"/>
  <c r="AU187" i="21"/>
  <c r="AU33" i="21"/>
  <c r="AU245" i="21"/>
  <c r="AU71" i="21"/>
  <c r="AU87" i="21"/>
  <c r="AU223" i="21"/>
  <c r="AU143" i="21"/>
  <c r="AU189" i="21"/>
  <c r="AU228" i="21"/>
  <c r="AU92" i="21"/>
  <c r="AU147" i="21"/>
  <c r="AU179" i="21"/>
  <c r="AU180" i="21"/>
  <c r="AU243" i="21"/>
  <c r="AU158" i="21"/>
  <c r="AU20" i="21"/>
  <c r="AU96" i="21"/>
  <c r="AU210" i="21"/>
  <c r="AU18" i="21"/>
  <c r="AU198" i="21"/>
  <c r="AU57" i="21"/>
  <c r="AU84" i="21"/>
  <c r="AU175" i="21"/>
  <c r="AU46" i="21"/>
  <c r="AU111" i="21"/>
  <c r="AU19" i="21"/>
  <c r="AU132" i="21"/>
  <c r="AU54" i="21"/>
  <c r="AU16" i="21"/>
  <c r="AU260" i="21"/>
  <c r="AU56" i="21"/>
  <c r="AU85" i="21"/>
  <c r="AU239" i="21"/>
  <c r="AU229" i="21"/>
  <c r="AU247" i="21"/>
  <c r="AU65" i="21"/>
  <c r="AU113" i="21"/>
  <c r="AU248" i="21"/>
  <c r="AU146" i="21"/>
  <c r="AU154" i="21"/>
  <c r="AU182" i="21"/>
  <c r="AU249" i="21"/>
  <c r="AU13" i="21"/>
  <c r="AU235" i="21"/>
  <c r="AU91" i="21"/>
  <c r="AU9" i="21"/>
  <c r="AU134" i="21"/>
  <c r="AU127" i="21"/>
  <c r="AU233" i="21"/>
  <c r="AU133" i="21"/>
  <c r="AU177" i="21"/>
  <c r="AU149" i="21"/>
  <c r="AU150" i="21"/>
  <c r="AU95" i="21"/>
  <c r="AU252" i="21"/>
  <c r="AU207" i="21"/>
  <c r="AU40" i="21"/>
  <c r="AU66" i="21"/>
  <c r="AU10" i="21"/>
  <c r="AU168" i="21"/>
  <c r="AU14" i="21"/>
  <c r="AU216" i="21"/>
  <c r="AU184" i="21"/>
  <c r="AU43" i="21"/>
  <c r="AU166" i="21"/>
  <c r="AU5" i="21"/>
  <c r="AU222" i="21"/>
  <c r="AU120" i="21"/>
  <c r="AU183" i="21"/>
  <c r="AU101" i="21"/>
  <c r="AU29" i="21"/>
  <c r="AU90" i="21"/>
  <c r="AU192" i="21"/>
  <c r="AU220" i="21"/>
  <c r="AU45" i="21"/>
  <c r="AU50" i="21"/>
  <c r="AU82" i="21"/>
  <c r="AU44" i="21"/>
  <c r="AU188" i="21"/>
  <c r="AU83" i="21"/>
  <c r="AU240" i="21"/>
  <c r="AU176" i="21"/>
  <c r="AU26" i="21"/>
  <c r="AU63" i="21"/>
  <c r="AU64" i="21"/>
  <c r="AU125" i="21"/>
  <c r="AU69" i="21"/>
  <c r="AU39" i="21"/>
  <c r="AU94" i="21"/>
  <c r="AU117" i="21"/>
  <c r="AU123" i="21"/>
  <c r="AU144" i="21"/>
  <c r="AU185" i="21"/>
  <c r="AU28" i="21"/>
  <c r="AU8" i="21"/>
  <c r="AU206" i="21"/>
  <c r="AU49" i="21"/>
  <c r="AU121" i="21"/>
  <c r="AU78" i="21"/>
  <c r="AU221" i="21"/>
  <c r="AU259" i="21"/>
  <c r="AU173" i="21"/>
  <c r="AU104" i="21"/>
  <c r="AU3" i="21"/>
  <c r="AU255" i="21"/>
  <c r="AU246" i="21"/>
  <c r="AU145" i="21"/>
  <c r="AU212" i="21"/>
  <c r="AU67" i="21"/>
  <c r="AU12" i="21"/>
  <c r="AU226" i="21"/>
  <c r="AU199" i="21"/>
  <c r="AU236" i="21"/>
  <c r="AU25" i="21"/>
  <c r="AU11" i="21"/>
  <c r="AU141" i="21"/>
  <c r="AU160" i="21"/>
  <c r="AU208" i="21"/>
  <c r="AU148" i="21"/>
  <c r="AU70" i="21"/>
  <c r="AU4" i="21"/>
  <c r="AU47" i="21"/>
  <c r="AU178" i="21"/>
  <c r="AU22" i="21"/>
  <c r="AU191" i="21"/>
  <c r="AU59" i="21"/>
  <c r="AU72" i="21"/>
  <c r="AU215" i="21"/>
  <c r="AU171" i="21"/>
  <c r="AU73" i="21"/>
  <c r="AU27" i="21"/>
  <c r="AU110" i="21"/>
  <c r="AU142" i="21"/>
  <c r="AU159" i="21"/>
  <c r="AU55" i="21"/>
  <c r="AU214" i="21"/>
  <c r="AU122" i="21"/>
  <c r="AU52" i="21"/>
  <c r="AU68" i="21"/>
  <c r="AU75" i="21"/>
  <c r="AU23" i="21"/>
  <c r="AU41" i="21"/>
  <c r="AU194" i="21"/>
  <c r="AU193" i="21"/>
  <c r="AU51" i="21"/>
  <c r="AU126" i="21"/>
  <c r="AU61" i="21"/>
  <c r="AU219" i="21"/>
  <c r="AU218" i="21"/>
  <c r="AU53" i="21"/>
  <c r="AU32" i="21"/>
  <c r="AU190" i="21"/>
  <c r="AU60" i="21"/>
  <c r="AU242" i="21"/>
  <c r="AU213" i="21"/>
  <c r="AU161" i="21"/>
  <c r="AU34" i="21"/>
  <c r="AU109" i="21"/>
  <c r="AU58" i="21"/>
  <c r="AU136" i="21"/>
  <c r="AU234" i="21"/>
  <c r="AU36" i="21"/>
  <c r="AU155" i="21"/>
  <c r="AU93" i="21"/>
  <c r="AU102" i="21"/>
  <c r="AU88" i="21"/>
  <c r="AU35" i="21"/>
  <c r="AU2" i="21"/>
  <c r="AU231" i="21"/>
  <c r="AU98" i="21"/>
  <c r="AU230" i="21"/>
  <c r="AU162" i="21"/>
  <c r="AU205" i="21"/>
  <c r="AU62" i="21"/>
  <c r="AS79" i="21"/>
  <c r="AS257" i="21"/>
  <c r="AS106" i="21"/>
  <c r="AS140" i="21"/>
  <c r="AS128" i="21"/>
  <c r="AS204" i="21"/>
  <c r="AS103" i="21"/>
  <c r="AS37" i="21"/>
  <c r="AS139" i="21"/>
  <c r="AS7" i="21"/>
  <c r="AS6" i="21"/>
  <c r="AS172" i="21"/>
  <c r="AS129" i="21"/>
  <c r="AS217" i="21"/>
  <c r="AS21" i="21"/>
  <c r="AS131" i="21"/>
  <c r="AS74" i="21"/>
  <c r="AS138" i="21"/>
  <c r="AS30" i="21"/>
  <c r="AS261" i="21"/>
  <c r="AS200" i="21"/>
  <c r="AS163" i="21"/>
  <c r="AS211" i="21"/>
  <c r="AS24" i="21"/>
  <c r="AS195" i="21"/>
  <c r="AS209" i="21"/>
  <c r="AS137" i="21"/>
  <c r="AS152" i="21"/>
  <c r="AS124" i="21"/>
  <c r="AS100" i="21"/>
  <c r="AS77" i="21"/>
  <c r="AS116" i="21"/>
  <c r="AS244" i="21"/>
  <c r="AS114" i="21"/>
  <c r="AS232" i="21"/>
  <c r="AS169" i="21"/>
  <c r="AS237" i="21"/>
  <c r="AS167" i="21"/>
  <c r="AS15" i="21"/>
  <c r="AS115" i="21"/>
  <c r="AS17" i="21"/>
  <c r="AS164" i="21"/>
  <c r="AS165" i="21"/>
  <c r="AS181" i="21"/>
  <c r="AS89" i="21"/>
  <c r="AS112" i="21"/>
  <c r="AS256" i="21"/>
  <c r="AS97" i="21"/>
  <c r="AS258" i="21"/>
  <c r="AS241" i="21"/>
  <c r="AS130" i="21"/>
  <c r="AS157" i="21"/>
  <c r="AS81" i="21"/>
  <c r="AS250" i="21"/>
  <c r="AS119" i="21"/>
  <c r="AS225" i="21"/>
  <c r="AS48" i="21"/>
  <c r="AS196" i="21"/>
  <c r="AS135" i="21"/>
  <c r="AS86" i="21"/>
  <c r="AS186" i="21"/>
  <c r="AS31" i="21"/>
  <c r="AS227" i="21"/>
  <c r="AS251" i="21"/>
  <c r="AS174" i="21"/>
  <c r="AS151" i="21"/>
  <c r="AS153" i="21"/>
  <c r="AS197" i="21"/>
  <c r="AS254" i="21"/>
  <c r="AS201" i="21"/>
  <c r="AS203" i="21"/>
  <c r="AS202" i="21"/>
  <c r="AS156" i="21"/>
  <c r="AS170" i="21"/>
  <c r="AS253" i="21"/>
  <c r="AS187" i="21"/>
  <c r="AS33" i="21"/>
  <c r="AS245" i="21"/>
  <c r="AS71" i="21"/>
  <c r="AS87" i="21"/>
  <c r="AS223" i="21"/>
  <c r="AS143" i="21"/>
  <c r="AS189" i="21"/>
  <c r="AS228" i="21"/>
  <c r="AS92" i="21"/>
  <c r="AS147" i="21"/>
  <c r="AS179" i="21"/>
  <c r="AS180" i="21"/>
  <c r="AS243" i="21"/>
  <c r="AS158" i="21"/>
  <c r="AS20" i="21"/>
  <c r="AS96" i="21"/>
  <c r="AS210" i="21"/>
  <c r="AS18" i="21"/>
  <c r="AS198" i="21"/>
  <c r="AS57" i="21"/>
  <c r="AS84" i="21"/>
  <c r="AS175" i="21"/>
  <c r="AS46" i="21"/>
  <c r="AS111" i="21"/>
  <c r="AS19" i="21"/>
  <c r="AS132" i="21"/>
  <c r="AS54" i="21"/>
  <c r="AS16" i="21"/>
  <c r="AS260" i="21"/>
  <c r="AS56" i="21"/>
  <c r="AS85" i="21"/>
  <c r="AS239" i="21"/>
  <c r="AS229" i="21"/>
  <c r="AS247" i="21"/>
  <c r="AS65" i="21"/>
  <c r="AS113" i="21"/>
  <c r="AS248" i="21"/>
  <c r="AS146" i="21"/>
  <c r="AS154" i="21"/>
  <c r="AS182" i="21"/>
  <c r="AS249" i="21"/>
  <c r="AS13" i="21"/>
  <c r="AS235" i="21"/>
  <c r="AS91" i="21"/>
  <c r="AS9" i="21"/>
  <c r="AS134" i="21"/>
  <c r="AS127" i="21"/>
  <c r="AS233" i="21"/>
  <c r="AS133" i="21"/>
  <c r="AS177" i="21"/>
  <c r="AS149" i="21"/>
  <c r="AS150" i="21"/>
  <c r="AS95" i="21"/>
  <c r="AS252" i="21"/>
  <c r="AS207" i="21"/>
  <c r="AS40" i="21"/>
  <c r="AS66" i="21"/>
  <c r="AS10" i="21"/>
  <c r="AS168" i="21"/>
  <c r="AS14" i="21"/>
  <c r="AS216" i="21"/>
  <c r="AS184" i="21"/>
  <c r="AS43" i="21"/>
  <c r="AS166" i="21"/>
  <c r="AS5" i="21"/>
  <c r="AS222" i="21"/>
  <c r="AS120" i="21"/>
  <c r="AS183" i="21"/>
  <c r="AS101" i="21"/>
  <c r="AS29" i="21"/>
  <c r="AS90" i="21"/>
  <c r="AS192" i="21"/>
  <c r="AS220" i="21"/>
  <c r="AS45" i="21"/>
  <c r="AS50" i="21"/>
  <c r="AS82" i="21"/>
  <c r="AS44" i="21"/>
  <c r="AS188" i="21"/>
  <c r="AS83" i="21"/>
  <c r="AS240" i="21"/>
  <c r="AS176" i="21"/>
  <c r="AS26" i="21"/>
  <c r="AS63" i="21"/>
  <c r="AS64" i="21"/>
  <c r="AS125" i="21"/>
  <c r="AS69" i="21"/>
  <c r="AS39" i="21"/>
  <c r="AS94" i="21"/>
  <c r="AS117" i="21"/>
  <c r="AS123" i="21"/>
  <c r="AS144" i="21"/>
  <c r="AS185" i="21"/>
  <c r="AS80" i="21"/>
  <c r="AS28" i="21"/>
  <c r="AS8" i="21"/>
  <c r="AS206" i="21"/>
  <c r="AS49" i="21"/>
  <c r="AS121" i="21"/>
  <c r="AS78" i="21"/>
  <c r="AS221" i="21"/>
  <c r="AS259" i="21"/>
  <c r="AS173" i="21"/>
  <c r="AS104" i="21"/>
  <c r="AS3" i="21"/>
  <c r="AS255" i="21"/>
  <c r="AS246" i="21"/>
  <c r="AS145" i="21"/>
  <c r="AS212" i="21"/>
  <c r="AS67" i="21"/>
  <c r="AS12" i="21"/>
  <c r="AS226" i="21"/>
  <c r="AS199" i="21"/>
  <c r="AS236" i="21"/>
  <c r="AS25" i="21"/>
  <c r="AS11" i="21"/>
  <c r="AS141" i="21"/>
  <c r="AS160" i="21"/>
  <c r="AS208" i="21"/>
  <c r="AS148" i="21"/>
  <c r="AS70" i="21"/>
  <c r="AS4" i="21"/>
  <c r="AS47" i="21"/>
  <c r="AS178" i="21"/>
  <c r="AS22" i="21"/>
  <c r="AS191" i="21"/>
  <c r="AS59" i="21"/>
  <c r="AS72" i="21"/>
  <c r="AS215" i="21"/>
  <c r="AS171" i="21"/>
  <c r="AS73" i="21"/>
  <c r="AS27" i="21"/>
  <c r="AS110" i="21"/>
  <c r="AS142" i="21"/>
  <c r="AS159" i="21"/>
  <c r="AS55" i="21"/>
  <c r="AS214" i="21"/>
  <c r="AS122" i="21"/>
  <c r="AS52" i="21"/>
  <c r="AS68" i="21"/>
  <c r="AS75" i="21"/>
  <c r="AS23" i="21"/>
  <c r="AS41" i="21"/>
  <c r="AS194" i="21"/>
  <c r="AS193" i="21"/>
  <c r="AS51" i="21"/>
  <c r="AS126" i="21"/>
  <c r="AS61" i="21"/>
  <c r="AS219" i="21"/>
  <c r="AS218" i="21"/>
  <c r="AS53" i="21"/>
  <c r="AS32" i="21"/>
  <c r="AS190" i="21"/>
  <c r="AS60" i="21"/>
  <c r="AS242" i="21"/>
  <c r="AS213" i="21"/>
  <c r="AS161" i="21"/>
  <c r="AS34" i="21"/>
  <c r="AS109" i="21"/>
  <c r="AS58" i="21"/>
  <c r="AS136" i="21"/>
  <c r="AS234" i="21"/>
  <c r="AS36" i="21"/>
  <c r="AS155" i="21"/>
  <c r="AS93" i="21"/>
  <c r="AS102" i="21"/>
  <c r="AS88" i="21"/>
  <c r="AS35" i="21"/>
  <c r="AS2" i="21"/>
  <c r="AS231" i="21"/>
  <c r="AS98" i="21"/>
  <c r="AS230" i="21"/>
  <c r="AS162" i="21"/>
  <c r="AS205" i="21"/>
  <c r="AS62" i="21"/>
  <c r="AR79" i="21"/>
  <c r="AR257" i="21"/>
  <c r="AR106" i="21"/>
  <c r="AR140" i="21"/>
  <c r="AR128" i="21"/>
  <c r="AR204" i="21"/>
  <c r="AR103" i="21"/>
  <c r="AR37" i="21"/>
  <c r="AR139" i="21"/>
  <c r="AR7" i="21"/>
  <c r="AR6" i="21"/>
  <c r="AR172" i="21"/>
  <c r="AR129" i="21"/>
  <c r="AR217" i="21"/>
  <c r="AR21" i="21"/>
  <c r="AR131" i="21"/>
  <c r="AR74" i="21"/>
  <c r="AR138" i="21"/>
  <c r="AR30" i="21"/>
  <c r="AR261" i="21"/>
  <c r="AR200" i="21"/>
  <c r="AR163" i="21"/>
  <c r="AR211" i="21"/>
  <c r="AR24" i="21"/>
  <c r="AR195" i="21"/>
  <c r="AR209" i="21"/>
  <c r="AR137" i="21"/>
  <c r="AR152" i="21"/>
  <c r="AR124" i="21"/>
  <c r="AR100" i="21"/>
  <c r="AR77" i="21"/>
  <c r="AR116" i="21"/>
  <c r="AR244" i="21"/>
  <c r="AR114" i="21"/>
  <c r="AR232" i="21"/>
  <c r="AR169" i="21"/>
  <c r="AR237" i="21"/>
  <c r="AR167" i="21"/>
  <c r="AR15" i="21"/>
  <c r="AR115" i="21"/>
  <c r="AR17" i="21"/>
  <c r="AR164" i="21"/>
  <c r="AR165" i="21"/>
  <c r="AR181" i="21"/>
  <c r="AR89" i="21"/>
  <c r="AR112" i="21"/>
  <c r="AR256" i="21"/>
  <c r="AR97" i="21"/>
  <c r="AR258" i="21"/>
  <c r="AR241" i="21"/>
  <c r="AR130" i="21"/>
  <c r="AR157" i="21"/>
  <c r="AR81" i="21"/>
  <c r="AR250" i="21"/>
  <c r="AR119" i="21"/>
  <c r="AR225" i="21"/>
  <c r="AR48" i="21"/>
  <c r="AR196" i="21"/>
  <c r="AR135" i="21"/>
  <c r="AR86" i="21"/>
  <c r="AR186" i="21"/>
  <c r="AR31" i="21"/>
  <c r="AR227" i="21"/>
  <c r="AR251" i="21"/>
  <c r="AR174" i="21"/>
  <c r="AR151" i="21"/>
  <c r="AR153" i="21"/>
  <c r="AR197" i="21"/>
  <c r="AR254" i="21"/>
  <c r="AR201" i="21"/>
  <c r="AR203" i="21"/>
  <c r="AR202" i="21"/>
  <c r="AR156" i="21"/>
  <c r="AR170" i="21"/>
  <c r="AR253" i="21"/>
  <c r="AR187" i="21"/>
  <c r="AR33" i="21"/>
  <c r="AR245" i="21"/>
  <c r="AR71" i="21"/>
  <c r="AR87" i="21"/>
  <c r="AR223" i="21"/>
  <c r="AR143" i="21"/>
  <c r="AR189" i="21"/>
  <c r="AR228" i="21"/>
  <c r="AR92" i="21"/>
  <c r="AR147" i="21"/>
  <c r="AR179" i="21"/>
  <c r="AR180" i="21"/>
  <c r="AR243" i="21"/>
  <c r="AR158" i="21"/>
  <c r="AR20" i="21"/>
  <c r="AR96" i="21"/>
  <c r="AR210" i="21"/>
  <c r="AR18" i="21"/>
  <c r="AR198" i="21"/>
  <c r="AR57" i="21"/>
  <c r="AR84" i="21"/>
  <c r="AR175" i="21"/>
  <c r="AR46" i="21"/>
  <c r="AR111" i="21"/>
  <c r="AR19" i="21"/>
  <c r="AR132" i="21"/>
  <c r="AR54" i="21"/>
  <c r="AR16" i="21"/>
  <c r="AR260" i="21"/>
  <c r="AR56" i="21"/>
  <c r="AR85" i="21"/>
  <c r="AR239" i="21"/>
  <c r="AR229" i="21"/>
  <c r="AR247" i="21"/>
  <c r="AR65" i="21"/>
  <c r="AR113" i="21"/>
  <c r="AR248" i="21"/>
  <c r="AR146" i="21"/>
  <c r="AR154" i="21"/>
  <c r="AR182" i="21"/>
  <c r="AR249" i="21"/>
  <c r="AR13" i="21"/>
  <c r="AR235" i="21"/>
  <c r="AR91" i="21"/>
  <c r="AR9" i="21"/>
  <c r="AR134" i="21"/>
  <c r="AR127" i="21"/>
  <c r="AR233" i="21"/>
  <c r="AR133" i="21"/>
  <c r="AR177" i="21"/>
  <c r="AR149" i="21"/>
  <c r="AR150" i="21"/>
  <c r="AR95" i="21"/>
  <c r="AR252" i="21"/>
  <c r="AR207" i="21"/>
  <c r="AR40" i="21"/>
  <c r="AR66" i="21"/>
  <c r="AR10" i="21"/>
  <c r="AR168" i="21"/>
  <c r="AR14" i="21"/>
  <c r="AR216" i="21"/>
  <c r="AR184" i="21"/>
  <c r="AR43" i="21"/>
  <c r="AR166" i="21"/>
  <c r="AR5" i="21"/>
  <c r="AR222" i="21"/>
  <c r="AR120" i="21"/>
  <c r="AR183" i="21"/>
  <c r="AR101" i="21"/>
  <c r="AR29" i="21"/>
  <c r="AR90" i="21"/>
  <c r="AR192" i="21"/>
  <c r="AR220" i="21"/>
  <c r="AR45" i="21"/>
  <c r="AR50" i="21"/>
  <c r="AR82" i="21"/>
  <c r="AR44" i="21"/>
  <c r="AR188" i="21"/>
  <c r="AR83" i="21"/>
  <c r="AR240" i="21"/>
  <c r="AR176" i="21"/>
  <c r="AR26" i="21"/>
  <c r="AR63" i="21"/>
  <c r="AR64" i="21"/>
  <c r="AR125" i="21"/>
  <c r="AR69" i="21"/>
  <c r="AR39" i="21"/>
  <c r="AR94" i="21"/>
  <c r="AR117" i="21"/>
  <c r="AR123" i="21"/>
  <c r="AR144" i="21"/>
  <c r="AR185" i="21"/>
  <c r="AR80" i="21"/>
  <c r="AR28" i="21"/>
  <c r="AR8" i="21"/>
  <c r="AR206" i="21"/>
  <c r="AR49" i="21"/>
  <c r="AR121" i="21"/>
  <c r="AR78" i="21"/>
  <c r="AR221" i="21"/>
  <c r="AR259" i="21"/>
  <c r="AR173" i="21"/>
  <c r="AR104" i="21"/>
  <c r="AR3" i="21"/>
  <c r="AR255" i="21"/>
  <c r="AR246" i="21"/>
  <c r="AR145" i="21"/>
  <c r="AR212" i="21"/>
  <c r="AR67" i="21"/>
  <c r="AR12" i="21"/>
  <c r="AR226" i="21"/>
  <c r="AR199" i="21"/>
  <c r="AR236" i="21"/>
  <c r="AR25" i="21"/>
  <c r="AR11" i="21"/>
  <c r="AR141" i="21"/>
  <c r="AR160" i="21"/>
  <c r="AR208" i="21"/>
  <c r="AR148" i="21"/>
  <c r="AR70" i="21"/>
  <c r="AR4" i="21"/>
  <c r="AR47" i="21"/>
  <c r="AR178" i="21"/>
  <c r="AR22" i="21"/>
  <c r="AR191" i="21"/>
  <c r="AR59" i="21"/>
  <c r="AR72" i="21"/>
  <c r="AR215" i="21"/>
  <c r="AR171" i="21"/>
  <c r="AR73" i="21"/>
  <c r="AR27" i="21"/>
  <c r="AR110" i="21"/>
  <c r="AR142" i="21"/>
  <c r="AR159" i="21"/>
  <c r="AR55" i="21"/>
  <c r="AR214" i="21"/>
  <c r="AR122" i="21"/>
  <c r="AR52" i="21"/>
  <c r="AR68" i="21"/>
  <c r="AR75" i="21"/>
  <c r="AR23" i="21"/>
  <c r="AR41" i="21"/>
  <c r="AR194" i="21"/>
  <c r="AR193" i="21"/>
  <c r="AR51" i="21"/>
  <c r="AR126" i="21"/>
  <c r="AR61" i="21"/>
  <c r="AR219" i="21"/>
  <c r="AR218" i="21"/>
  <c r="AR53" i="21"/>
  <c r="AR32" i="21"/>
  <c r="AR190" i="21"/>
  <c r="AR60" i="21"/>
  <c r="AR242" i="21"/>
  <c r="AR213" i="21"/>
  <c r="AR161" i="21"/>
  <c r="AR34" i="21"/>
  <c r="AR109" i="21"/>
  <c r="AR58" i="21"/>
  <c r="AR136" i="21"/>
  <c r="AR234" i="21"/>
  <c r="AR36" i="21"/>
  <c r="AR155" i="21"/>
  <c r="AR93" i="21"/>
  <c r="AR102" i="21"/>
  <c r="AR88" i="21"/>
  <c r="AR35" i="21"/>
  <c r="AR2" i="21"/>
  <c r="AR231" i="21"/>
  <c r="AR98" i="21"/>
  <c r="AR230" i="21"/>
  <c r="AR162" i="21"/>
  <c r="AR205" i="21"/>
  <c r="AR62" i="21"/>
  <c r="AT100" i="21"/>
  <c r="AW100" i="21"/>
  <c r="AT195" i="21"/>
  <c r="AT9" i="21"/>
  <c r="AT149" i="21"/>
  <c r="AW149" i="21"/>
  <c r="AT209" i="21"/>
  <c r="AT98" i="21"/>
  <c r="AW98" i="21"/>
  <c r="AT35" i="21"/>
  <c r="AW35" i="21"/>
  <c r="AT88" i="21"/>
  <c r="AW88" i="21"/>
  <c r="AT102" i="21"/>
  <c r="AW102" i="21"/>
  <c r="AT136" i="21"/>
  <c r="AT213" i="21"/>
  <c r="AW213" i="21"/>
  <c r="AT190" i="21"/>
  <c r="AW190" i="21"/>
  <c r="AT41" i="21"/>
  <c r="AT159" i="21"/>
  <c r="AW159" i="21"/>
  <c r="AT142" i="21"/>
  <c r="AT72" i="21"/>
  <c r="AW72" i="21"/>
  <c r="AT22" i="21"/>
  <c r="AT47" i="21"/>
  <c r="AW47" i="21"/>
  <c r="AT4" i="21"/>
  <c r="AT226" i="21"/>
  <c r="AW226" i="21"/>
  <c r="AT12" i="21"/>
  <c r="AW12" i="21"/>
  <c r="AT67" i="21"/>
  <c r="AW67" i="21"/>
  <c r="AT259" i="21"/>
  <c r="AW259" i="21"/>
  <c r="AT221" i="21"/>
  <c r="AT206" i="21"/>
  <c r="AW206" i="21"/>
  <c r="AT8" i="21"/>
  <c r="AW8" i="21"/>
  <c r="AT28" i="21"/>
  <c r="AT185" i="21"/>
  <c r="AW185" i="21"/>
  <c r="AT144" i="21"/>
  <c r="AT63" i="21"/>
  <c r="AW63" i="21"/>
  <c r="AT26" i="21"/>
  <c r="AW26" i="21"/>
  <c r="AT176" i="21"/>
  <c r="AW176" i="21"/>
  <c r="AT50" i="21"/>
  <c r="AT222" i="21"/>
  <c r="AW222" i="21"/>
  <c r="AT10" i="21"/>
  <c r="AW10" i="21"/>
  <c r="AT66" i="21"/>
  <c r="AT233" i="21"/>
  <c r="AW233" i="21"/>
  <c r="AT127" i="21"/>
  <c r="AW127" i="21"/>
  <c r="AT134" i="21"/>
  <c r="AT13" i="21"/>
  <c r="AT158" i="21"/>
  <c r="AT87" i="21"/>
  <c r="AW87" i="21"/>
  <c r="AT187" i="21"/>
  <c r="AT251" i="21"/>
  <c r="AW251" i="21"/>
  <c r="AT227" i="21"/>
  <c r="AW227" i="21"/>
  <c r="AT31" i="21"/>
  <c r="AW31" i="21"/>
  <c r="AT186" i="21"/>
  <c r="AW186" i="21"/>
  <c r="AT135" i="21"/>
  <c r="AW135" i="21"/>
  <c r="AT196" i="21"/>
  <c r="AW196" i="21"/>
  <c r="AT119" i="21"/>
  <c r="AT89" i="21"/>
  <c r="AT164" i="21"/>
  <c r="AW164" i="21"/>
  <c r="AT17" i="21"/>
  <c r="AW17" i="21"/>
  <c r="AT124" i="21"/>
  <c r="AW124" i="21"/>
  <c r="AT152" i="21"/>
  <c r="AW152" i="21"/>
  <c r="AT137" i="21"/>
  <c r="AT30" i="21"/>
  <c r="AW30" i="21"/>
  <c r="AT231" i="21"/>
  <c r="AT86" i="21"/>
  <c r="AW86" i="21"/>
  <c r="AT146" i="21"/>
  <c r="AW146" i="21"/>
  <c r="AT248" i="21"/>
  <c r="AW248" i="21"/>
  <c r="AT113" i="21"/>
  <c r="AW113" i="21"/>
  <c r="AT65" i="21"/>
  <c r="AT56" i="21"/>
  <c r="AT19" i="21"/>
  <c r="AT175" i="21"/>
  <c r="AW175" i="21"/>
  <c r="AT84" i="21"/>
  <c r="AW84" i="21"/>
  <c r="AT57" i="21"/>
  <c r="AW57" i="21"/>
  <c r="AT140" i="21"/>
  <c r="AW140" i="21"/>
  <c r="AT197" i="21"/>
  <c r="AW197" i="21"/>
  <c r="AT174" i="21"/>
  <c r="AW174" i="21"/>
  <c r="AT2" i="21"/>
  <c r="AT155" i="21"/>
  <c r="AW155" i="21"/>
  <c r="AT34" i="21"/>
  <c r="AW34" i="21"/>
  <c r="AT161" i="21"/>
  <c r="AT60" i="21"/>
  <c r="AT32" i="21"/>
  <c r="AW32" i="21"/>
  <c r="AT126" i="21"/>
  <c r="AT52" i="21"/>
  <c r="AW52" i="21"/>
  <c r="AT122" i="21"/>
  <c r="AT73" i="21"/>
  <c r="AT59" i="21"/>
  <c r="AT11" i="21"/>
  <c r="AW11" i="21"/>
  <c r="AT145" i="21"/>
  <c r="AT121" i="21"/>
  <c r="AT80" i="21"/>
  <c r="AW80" i="21"/>
  <c r="AT39" i="21"/>
  <c r="AW39" i="21"/>
  <c r="AT69" i="21"/>
  <c r="AT240" i="21"/>
  <c r="AT83" i="21"/>
  <c r="AT90" i="21"/>
  <c r="AW90" i="21"/>
  <c r="AT29" i="21"/>
  <c r="AW29" i="21"/>
  <c r="AT101" i="21"/>
  <c r="AT184" i="21"/>
  <c r="AW184" i="21"/>
  <c r="AT91" i="21"/>
  <c r="AT182" i="21"/>
  <c r="AW182" i="21"/>
  <c r="AT154" i="21"/>
  <c r="AT229" i="21"/>
  <c r="AT46" i="21"/>
  <c r="AT18" i="21"/>
  <c r="AW18" i="21"/>
  <c r="AT210" i="21"/>
  <c r="AW210" i="21"/>
  <c r="AT96" i="21"/>
  <c r="AT143" i="21"/>
  <c r="AW143" i="21"/>
  <c r="AT223" i="21"/>
  <c r="AT71" i="21"/>
  <c r="AW71" i="21"/>
  <c r="AT201" i="21"/>
  <c r="AW201" i="21"/>
  <c r="AT254" i="21"/>
  <c r="AW254" i="21"/>
  <c r="AT153" i="21"/>
  <c r="AT225" i="21"/>
  <c r="AW225" i="21"/>
  <c r="AT97" i="21"/>
  <c r="AT181" i="21"/>
  <c r="AW181" i="21"/>
  <c r="AT115" i="21"/>
  <c r="AW115" i="21"/>
  <c r="AT15" i="21"/>
  <c r="AW15" i="21"/>
  <c r="AT167" i="21"/>
  <c r="AW167" i="21"/>
  <c r="AT237" i="21"/>
  <c r="AW237" i="21"/>
  <c r="AT169" i="21"/>
  <c r="AW169" i="21"/>
  <c r="AT232" i="21"/>
  <c r="AW232" i="21"/>
  <c r="AT114" i="21"/>
  <c r="AT211" i="21"/>
  <c r="AW211" i="21"/>
  <c r="AT131" i="21"/>
  <c r="AW131" i="21"/>
  <c r="AT21" i="21"/>
  <c r="AW21" i="21"/>
  <c r="AT217" i="21"/>
  <c r="AW217" i="21"/>
  <c r="AT129" i="21"/>
  <c r="AW129" i="21"/>
  <c r="AT172" i="21"/>
  <c r="AW172" i="21"/>
  <c r="AT6" i="21"/>
  <c r="AW6" i="21"/>
  <c r="AT7" i="21"/>
  <c r="AT162" i="21"/>
  <c r="AW162" i="21"/>
  <c r="AT230" i="21"/>
  <c r="AT36" i="21"/>
  <c r="AW36" i="21"/>
  <c r="AT234" i="21"/>
  <c r="AT53" i="21"/>
  <c r="AW53" i="21"/>
  <c r="AT218" i="21"/>
  <c r="AW218" i="21"/>
  <c r="AT219" i="21"/>
  <c r="AT51" i="21"/>
  <c r="AW51" i="21"/>
  <c r="AT193" i="21"/>
  <c r="AW193" i="21"/>
  <c r="AT194" i="21"/>
  <c r="AT214" i="21"/>
  <c r="AW214" i="21"/>
  <c r="AT55" i="21"/>
  <c r="AT171" i="21"/>
  <c r="AW171" i="21"/>
  <c r="AT215" i="21"/>
  <c r="AW215" i="21"/>
  <c r="AT191" i="21"/>
  <c r="AW191" i="21"/>
  <c r="AT178" i="21"/>
  <c r="AW178" i="21"/>
  <c r="AT25" i="21"/>
  <c r="AW25" i="21"/>
  <c r="AT236" i="21"/>
  <c r="AW236" i="21"/>
  <c r="AT199" i="21"/>
  <c r="AT246" i="21"/>
  <c r="AW246" i="21"/>
  <c r="AT255" i="21"/>
  <c r="AT3" i="21"/>
  <c r="AW3" i="21"/>
  <c r="AT104" i="21"/>
  <c r="AW104" i="21"/>
  <c r="AT173" i="21"/>
  <c r="AT49" i="21"/>
  <c r="AT125" i="21"/>
  <c r="AW125" i="21"/>
  <c r="AT64" i="21"/>
  <c r="AT188" i="21"/>
  <c r="AT44" i="21"/>
  <c r="AW44" i="21"/>
  <c r="AT82" i="21"/>
  <c r="AT183" i="21"/>
  <c r="AW183" i="21"/>
  <c r="AT120" i="21"/>
  <c r="AT216" i="21"/>
  <c r="AW216" i="21"/>
  <c r="AT14" i="21"/>
  <c r="AW14" i="21"/>
  <c r="AT168" i="21"/>
  <c r="AT177" i="21"/>
  <c r="AW177" i="21"/>
  <c r="AT133" i="21"/>
  <c r="AT235" i="21"/>
  <c r="AT239" i="21"/>
  <c r="AT85" i="21"/>
  <c r="AT16" i="21"/>
  <c r="AW16" i="21"/>
  <c r="AT54" i="21"/>
  <c r="AW54" i="21"/>
  <c r="AT132" i="21"/>
  <c r="AT20" i="21"/>
  <c r="AW20" i="21"/>
  <c r="AT33" i="21"/>
  <c r="AW33" i="21"/>
  <c r="AT151" i="21"/>
  <c r="AT256" i="21"/>
  <c r="AW256" i="21"/>
  <c r="AT112" i="21"/>
  <c r="AT165" i="21"/>
  <c r="AT244" i="21"/>
  <c r="AW244" i="21"/>
  <c r="AT116" i="21"/>
  <c r="AW116" i="21"/>
  <c r="AT77" i="21"/>
  <c r="AW77" i="21"/>
  <c r="AT163" i="21"/>
  <c r="AW163" i="21"/>
  <c r="AT200" i="21"/>
  <c r="AW200" i="21"/>
  <c r="AT261" i="21"/>
  <c r="AT139" i="21"/>
  <c r="AW139" i="21"/>
  <c r="AT37" i="21"/>
  <c r="AW37" i="21"/>
  <c r="AT103" i="21"/>
  <c r="AW103" i="21"/>
  <c r="AT204" i="21"/>
  <c r="AW204" i="21"/>
  <c r="AT128" i="21"/>
  <c r="AT93" i="21"/>
  <c r="AT58" i="21"/>
  <c r="AW58" i="21"/>
  <c r="AT109" i="21"/>
  <c r="AT242" i="21"/>
  <c r="AT61" i="21"/>
  <c r="AT23" i="21"/>
  <c r="AW23" i="21"/>
  <c r="AT75" i="21"/>
  <c r="AW75" i="21"/>
  <c r="AT68" i="21"/>
  <c r="AT110" i="21"/>
  <c r="AW110" i="21"/>
  <c r="AT27" i="21"/>
  <c r="AT70" i="21"/>
  <c r="AW70" i="21"/>
  <c r="AT148" i="21"/>
  <c r="AW148" i="21"/>
  <c r="AT208" i="21"/>
  <c r="AW208" i="21"/>
  <c r="AT160" i="21"/>
  <c r="AW160" i="21"/>
  <c r="AT141" i="21"/>
  <c r="AT212" i="21"/>
  <c r="AT78" i="21"/>
  <c r="AW78" i="21"/>
  <c r="AT123" i="21"/>
  <c r="AW123" i="21"/>
  <c r="AT117" i="21"/>
  <c r="AW117" i="21"/>
  <c r="AT94" i="21"/>
  <c r="AT45" i="21"/>
  <c r="AW45" i="21"/>
  <c r="AT220" i="21"/>
  <c r="AW220" i="21"/>
  <c r="AT192" i="21"/>
  <c r="AT5" i="21"/>
  <c r="AW5" i="21"/>
  <c r="AT166" i="21"/>
  <c r="AW166" i="21"/>
  <c r="AT43" i="21"/>
  <c r="AT40" i="21"/>
  <c r="AW40" i="21"/>
  <c r="AT207" i="21"/>
  <c r="AW207" i="21"/>
  <c r="AT252" i="21"/>
  <c r="AW252" i="21"/>
  <c r="AT95" i="21"/>
  <c r="AW95" i="21"/>
  <c r="AT150" i="21"/>
  <c r="AT249" i="21"/>
  <c r="AT247" i="21"/>
  <c r="AT260" i="21"/>
  <c r="AT111" i="21"/>
  <c r="AT198" i="21"/>
  <c r="AT243" i="21"/>
  <c r="AW243" i="21"/>
  <c r="AT180" i="21"/>
  <c r="AW180" i="21"/>
  <c r="AT179" i="21"/>
  <c r="AW179" i="21"/>
  <c r="AT147" i="21"/>
  <c r="AW147" i="21"/>
  <c r="AT92" i="21"/>
  <c r="AW92" i="21"/>
  <c r="AT228" i="21"/>
  <c r="AW228" i="21"/>
  <c r="AT189" i="21"/>
  <c r="AT245" i="21"/>
  <c r="AW245" i="21"/>
  <c r="AT253" i="21"/>
  <c r="AW253" i="21"/>
  <c r="AT170" i="21"/>
  <c r="AW170" i="21"/>
  <c r="AT156" i="21"/>
  <c r="AW156" i="21"/>
  <c r="AT202" i="21"/>
  <c r="AW202" i="21"/>
  <c r="AT203" i="21"/>
  <c r="AT48" i="21"/>
  <c r="AT250" i="21"/>
  <c r="AW250" i="21"/>
  <c r="AT81" i="21"/>
  <c r="AW81" i="21"/>
  <c r="AT157" i="21"/>
  <c r="AW157" i="21"/>
  <c r="AT130" i="21"/>
  <c r="AW130" i="21"/>
  <c r="AT241" i="21"/>
  <c r="AW241" i="21"/>
  <c r="AT258" i="21"/>
  <c r="AT24" i="21"/>
  <c r="AT138" i="21"/>
  <c r="AW138" i="21"/>
  <c r="AT74" i="21"/>
  <c r="AT106" i="21"/>
  <c r="AW106" i="21"/>
  <c r="AT257" i="21"/>
  <c r="AW257" i="21"/>
  <c r="AT79" i="21"/>
  <c r="AW79" i="21"/>
  <c r="AT205" i="21"/>
  <c r="AW205" i="21"/>
  <c r="AT62" i="21"/>
  <c r="AW62" i="21"/>
</calcChain>
</file>

<file path=xl/comments1.xml><?xml version="1.0" encoding="utf-8"?>
<comments xmlns="http://schemas.openxmlformats.org/spreadsheetml/2006/main">
  <authors>
    <author>260987</author>
  </authors>
  <commentList>
    <comment ref="D115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  <comment ref="D128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 bis 31.12.2019</t>
        </r>
      </text>
    </comment>
    <comment ref="D129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 bis 03.2019
</t>
        </r>
      </text>
    </comment>
    <comment ref="D131" authorId="0">
      <text>
        <r>
          <rPr>
            <b/>
            <sz val="9"/>
            <color indexed="81"/>
            <rFont val="Segoe UI"/>
            <family val="2"/>
          </rPr>
          <t>260987
Vertragsende 04.2020</t>
        </r>
      </text>
    </comment>
    <comment ref="D138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Austritt per 31.12.2018</t>
        </r>
      </text>
    </comment>
    <comment ref="D166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  <comment ref="D169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Kündigung per 31.12.2017</t>
        </r>
      </text>
    </comment>
    <comment ref="D228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  <comment ref="D243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12.18</t>
        </r>
      </text>
    </comment>
    <comment ref="D250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</commentList>
</comments>
</file>

<file path=xl/comments2.xml><?xml version="1.0" encoding="utf-8"?>
<comments xmlns="http://schemas.openxmlformats.org/spreadsheetml/2006/main">
  <authors>
    <author>260987</author>
  </authors>
  <commentList>
    <comment ref="D177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  OSP und Agent bis 12.18</t>
        </r>
      </text>
    </comment>
    <comment ref="D178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  <comment ref="D182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Vertragsende 04.2020</t>
        </r>
      </text>
    </comment>
    <comment ref="D222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Vertrag bis 31.12.17</t>
        </r>
      </text>
    </comment>
    <comment ref="D227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Chevi Service bis 31.12.18</t>
        </r>
      </text>
    </comment>
    <comment ref="D228" authorId="0">
      <text>
        <r>
          <rPr>
            <b/>
            <sz val="9"/>
            <color indexed="81"/>
            <rFont val="Segoe UI"/>
            <family val="2"/>
          </rPr>
          <t>260987:</t>
        </r>
        <r>
          <rPr>
            <sz val="9"/>
            <color indexed="81"/>
            <rFont val="Segoe UI"/>
            <family val="2"/>
          </rPr>
          <t xml:space="preserve">
Servicevertrag bis 31.12.2018</t>
        </r>
      </text>
    </comment>
  </commentList>
</comments>
</file>

<file path=xl/sharedStrings.xml><?xml version="1.0" encoding="utf-8"?>
<sst xmlns="http://schemas.openxmlformats.org/spreadsheetml/2006/main" count="8724" uniqueCount="4555">
  <si>
    <t>Firma</t>
  </si>
  <si>
    <t>Adresse 1</t>
  </si>
  <si>
    <t>PLZ</t>
  </si>
  <si>
    <t>Ort</t>
  </si>
  <si>
    <t>District Verkauf</t>
  </si>
  <si>
    <t>District Service</t>
  </si>
  <si>
    <t>E-Mail</t>
  </si>
  <si>
    <t>CH0009</t>
  </si>
  <si>
    <t>Grosspeter AG</t>
  </si>
  <si>
    <t>Postfach</t>
  </si>
  <si>
    <t>Basel</t>
  </si>
  <si>
    <t>3</t>
  </si>
  <si>
    <t>opel@grosspeter.ch</t>
  </si>
  <si>
    <t>www.grosspeter.ch</t>
  </si>
  <si>
    <t>061 319 72 72</t>
  </si>
  <si>
    <t>061 319 72 29</t>
  </si>
  <si>
    <t>Geschäftsführer</t>
  </si>
  <si>
    <t>Herr</t>
  </si>
  <si>
    <t>Stefan</t>
  </si>
  <si>
    <t>CH0042</t>
  </si>
  <si>
    <t>Emil Frey AG</t>
  </si>
  <si>
    <t>Luzernerstrasse 33 + 48</t>
  </si>
  <si>
    <t>6030</t>
  </si>
  <si>
    <t>Ebikon</t>
  </si>
  <si>
    <t>2</t>
  </si>
  <si>
    <t>ebikon@emilfrey.ch</t>
  </si>
  <si>
    <t>www.emilfrey.ch/ebikon</t>
  </si>
  <si>
    <t>041 429 88 88</t>
  </si>
  <si>
    <t>041 429 88 02</t>
  </si>
  <si>
    <t>Inhaber</t>
  </si>
  <si>
    <t>CH0053</t>
  </si>
  <si>
    <t>Garage Berger Lausanne SA</t>
  </si>
  <si>
    <t>Case postale 176</t>
  </si>
  <si>
    <t>Lausanne 16</t>
  </si>
  <si>
    <t>1</t>
  </si>
  <si>
    <t>info@garageberger.ch</t>
  </si>
  <si>
    <t>www.garageberger.ch</t>
  </si>
  <si>
    <t>021 621 16 16</t>
  </si>
  <si>
    <t>021 621 16 17</t>
  </si>
  <si>
    <t>Monsieur</t>
  </si>
  <si>
    <t>CH0056</t>
  </si>
  <si>
    <t>Seegarage Kläui AG</t>
  </si>
  <si>
    <t>Hochstrasse 42</t>
  </si>
  <si>
    <t>Postfach 273</t>
  </si>
  <si>
    <t>8330</t>
  </si>
  <si>
    <t>Pfäffikon</t>
  </si>
  <si>
    <t>4</t>
  </si>
  <si>
    <t>info@klaeuiag.ch</t>
  </si>
  <si>
    <t>www.klaeuiag.ch</t>
  </si>
  <si>
    <t>044 952 33 33</t>
  </si>
  <si>
    <t>044 952 33 00</t>
  </si>
  <si>
    <t>Frau</t>
  </si>
  <si>
    <t>Kläui</t>
  </si>
  <si>
    <t>Monika</t>
  </si>
  <si>
    <t>monika.klaeui@klaeuiag.ch</t>
  </si>
  <si>
    <t>CH0057</t>
  </si>
  <si>
    <t>Garage Guex SA</t>
  </si>
  <si>
    <t>Route de Romanel 40</t>
  </si>
  <si>
    <t>Case postale</t>
  </si>
  <si>
    <t>1121</t>
  </si>
  <si>
    <t>Bremblens</t>
  </si>
  <si>
    <t>info@garage-guex.ch</t>
  </si>
  <si>
    <t>www.garage-guex.ch</t>
  </si>
  <si>
    <t>021 823 03 03</t>
  </si>
  <si>
    <t>021 823 03 04</t>
  </si>
  <si>
    <t>Guex</t>
  </si>
  <si>
    <t>Daniel</t>
  </si>
  <si>
    <t>daniel.guex@garage-guex.ch</t>
  </si>
  <si>
    <t>021 823 03 10</t>
  </si>
  <si>
    <t>CH0060</t>
  </si>
  <si>
    <t>Garage et Carrosserie Maurice Bonny SA</t>
  </si>
  <si>
    <t>La Chaux-de-Fonds</t>
  </si>
  <si>
    <t>info@bonny.ch</t>
  </si>
  <si>
    <t>www.bonny.ch</t>
  </si>
  <si>
    <t>032 967 90 90</t>
  </si>
  <si>
    <t>032 967 90 91</t>
  </si>
  <si>
    <t>Bonny</t>
  </si>
  <si>
    <t>Maurice</t>
  </si>
  <si>
    <t>mbonny@bonny.ch</t>
  </si>
  <si>
    <t>CH0062</t>
  </si>
  <si>
    <t>Zil-Garage St. Gallen AG</t>
  </si>
  <si>
    <t>Zilstrasse 79</t>
  </si>
  <si>
    <t>9016</t>
  </si>
  <si>
    <t>St. Gallen</t>
  </si>
  <si>
    <t>5</t>
  </si>
  <si>
    <t>info@zil-garage.ch</t>
  </si>
  <si>
    <t>www.zilgarage.ch</t>
  </si>
  <si>
    <t>071 282 30 40</t>
  </si>
  <si>
    <t>071 282 30 59</t>
  </si>
  <si>
    <t>Hirn</t>
  </si>
  <si>
    <t>Peter</t>
  </si>
  <si>
    <t>peter@hirn.ch</t>
  </si>
  <si>
    <t>CH0090</t>
  </si>
  <si>
    <t>Garage Witschi AG</t>
  </si>
  <si>
    <t>Heimiswilstrasse 55</t>
  </si>
  <si>
    <t>3400</t>
  </si>
  <si>
    <t>Burgdorf</t>
  </si>
  <si>
    <t>info@garagewitschi.ch</t>
  </si>
  <si>
    <t>www.garagewitschi.ch</t>
  </si>
  <si>
    <t>034 420 20 40</t>
  </si>
  <si>
    <t>034 420 20 49</t>
  </si>
  <si>
    <t>Witschi</t>
  </si>
  <si>
    <t>Urs</t>
  </si>
  <si>
    <t>034 422 12 10</t>
  </si>
  <si>
    <t>CH0093</t>
  </si>
  <si>
    <t>Schermenweg 5</t>
  </si>
  <si>
    <t>3014</t>
  </si>
  <si>
    <t>Bern</t>
  </si>
  <si>
    <t>www.belwag.ch</t>
  </si>
  <si>
    <t>031 330 18 18</t>
  </si>
  <si>
    <t>031 330 18 19</t>
  </si>
  <si>
    <t>Müller</t>
  </si>
  <si>
    <t>Roman</t>
  </si>
  <si>
    <t>031 389 99 99</t>
  </si>
  <si>
    <t>CH0094</t>
  </si>
  <si>
    <t>Garage + Carrosserie Rüfenacht AG</t>
  </si>
  <si>
    <t>Murtenstrasse 2</t>
  </si>
  <si>
    <t>Postfach 38</t>
  </si>
  <si>
    <t>3203</t>
  </si>
  <si>
    <t>Mühleberg</t>
  </si>
  <si>
    <t>ar@garage-ruefenacht.ch</t>
  </si>
  <si>
    <t>www.garage-ruefenacht.ch</t>
  </si>
  <si>
    <t>031 754 11 11</t>
  </si>
  <si>
    <t>031 754 11 19</t>
  </si>
  <si>
    <t>Rüfenacht</t>
  </si>
  <si>
    <t>Alfred</t>
  </si>
  <si>
    <t>031 754 11 17</t>
  </si>
  <si>
    <t>CH0097</t>
  </si>
  <si>
    <t>Garage Meier Egnach AG</t>
  </si>
  <si>
    <t>Romanshornerstrasse 115</t>
  </si>
  <si>
    <t>9322</t>
  </si>
  <si>
    <t>Egnach</t>
  </si>
  <si>
    <t>gme@gme.ch</t>
  </si>
  <si>
    <t>www.gme.ch</t>
  </si>
  <si>
    <t>071 474 79 80</t>
  </si>
  <si>
    <t>071 474 79 85</t>
  </si>
  <si>
    <t>Bürgy</t>
  </si>
  <si>
    <t>Bruno</t>
  </si>
  <si>
    <t>bbuergy@gme.ch</t>
  </si>
  <si>
    <t>071 474 79 92</t>
  </si>
  <si>
    <t>CH0101</t>
  </si>
  <si>
    <t>Garage im Steiger AG</t>
  </si>
  <si>
    <t>Badstrasse 50</t>
  </si>
  <si>
    <t>Brugg</t>
  </si>
  <si>
    <t>www.garage-imsteiger.ch</t>
  </si>
  <si>
    <t>056 448 98 00</t>
  </si>
  <si>
    <t>056 448 98 09</t>
  </si>
  <si>
    <t>CH0102</t>
  </si>
  <si>
    <t>Garage Galliker AG Aarburg</t>
  </si>
  <si>
    <t>Oltnerstrasse 101</t>
  </si>
  <si>
    <t>4663</t>
  </si>
  <si>
    <t>Aarburg</t>
  </si>
  <si>
    <t>galliker.aarburg@carplanet.ch</t>
  </si>
  <si>
    <t>www.carplanet.ch</t>
  </si>
  <si>
    <t>062 787 70 70</t>
  </si>
  <si>
    <t>062 787 70 77</t>
  </si>
  <si>
    <t>Galliker</t>
  </si>
  <si>
    <t>Matthias</t>
  </si>
  <si>
    <t>CH0104</t>
  </si>
  <si>
    <t>Christian</t>
  </si>
  <si>
    <t>CH0105</t>
  </si>
  <si>
    <t>Garage Divorne SA</t>
  </si>
  <si>
    <t>Route de Berne 1-6</t>
  </si>
  <si>
    <t>Case postale 169</t>
  </si>
  <si>
    <t>1580</t>
  </si>
  <si>
    <t>Avenches</t>
  </si>
  <si>
    <t>info@garage-divorne.ch</t>
  </si>
  <si>
    <t>www.garage-divorne.ch</t>
  </si>
  <si>
    <t>026 675 12 63</t>
  </si>
  <si>
    <t>026 675 35 77</t>
  </si>
  <si>
    <t>CH0106</t>
  </si>
  <si>
    <t>Case postale 35</t>
  </si>
  <si>
    <t>1524</t>
  </si>
  <si>
    <t>Granges-Marnand</t>
  </si>
  <si>
    <t>garage@garage-de-blasio.ch</t>
  </si>
  <si>
    <t>www.garage-de-blasio.ch</t>
  </si>
  <si>
    <t>026 668 10 57</t>
  </si>
  <si>
    <t>026 668 23 21</t>
  </si>
  <si>
    <t>Directeur</t>
  </si>
  <si>
    <t>De Blasio</t>
  </si>
  <si>
    <t>Jacques</t>
  </si>
  <si>
    <t>026 668 20 33</t>
  </si>
  <si>
    <t>CH0108</t>
  </si>
  <si>
    <t>Garage Berger Champ Colin SA</t>
  </si>
  <si>
    <t>11, Route de Champ Colin</t>
  </si>
  <si>
    <t>Case postale 2360</t>
  </si>
  <si>
    <t>1260</t>
  </si>
  <si>
    <t>Nyon 2</t>
  </si>
  <si>
    <t>022 994 01 11</t>
  </si>
  <si>
    <t>022 994 01 19</t>
  </si>
  <si>
    <t>022 994 01 12</t>
  </si>
  <si>
    <t>CH0110</t>
  </si>
  <si>
    <t>Garage Della Santa SA</t>
  </si>
  <si>
    <t>Via Zorzi 43</t>
  </si>
  <si>
    <t>Casella Postale</t>
  </si>
  <si>
    <t>6501</t>
  </si>
  <si>
    <t>Bellinzona</t>
  </si>
  <si>
    <t>contact@della-santa.com</t>
  </si>
  <si>
    <t>www.della-santa.com</t>
  </si>
  <si>
    <t>091 821 40 60</t>
  </si>
  <si>
    <t>091 821 40 61</t>
  </si>
  <si>
    <t>Della Santa</t>
  </si>
  <si>
    <t>Manuel</t>
  </si>
  <si>
    <t>manuel@della-santa.com</t>
  </si>
  <si>
    <t>091 825 15 73</t>
  </si>
  <si>
    <t>CH0111</t>
  </si>
  <si>
    <t>Garage Sulser AG</t>
  </si>
  <si>
    <t>St. Gallerstrasse 19</t>
  </si>
  <si>
    <t>9470</t>
  </si>
  <si>
    <t>Buchs</t>
  </si>
  <si>
    <t>info@garagesulser.ch</t>
  </si>
  <si>
    <t>www.garagesulser.ch</t>
  </si>
  <si>
    <t>081 750 67 67</t>
  </si>
  <si>
    <t>081 750 67 68</t>
  </si>
  <si>
    <t>Sulser</t>
  </si>
  <si>
    <t>alfred.sulser@garagesulser.ch</t>
  </si>
  <si>
    <t>081 750 67 63</t>
  </si>
  <si>
    <t>CH0122</t>
  </si>
  <si>
    <t>Garage Rais SA</t>
  </si>
  <si>
    <t>Rue Emile Boéchat 121</t>
  </si>
  <si>
    <t>Case postale 2029</t>
  </si>
  <si>
    <t>2800</t>
  </si>
  <si>
    <t>Delémont</t>
  </si>
  <si>
    <t>gilles@garagerais.ch</t>
  </si>
  <si>
    <t>www.garagerais.ch</t>
  </si>
  <si>
    <t>032 422 35 33</t>
  </si>
  <si>
    <t>032 422 67 91</t>
  </si>
  <si>
    <t>Rais</t>
  </si>
  <si>
    <t>Gilles</t>
  </si>
  <si>
    <t>CH0124</t>
  </si>
  <si>
    <t>Garage Aigner AG</t>
  </si>
  <si>
    <t>Zürcherstrasse 371</t>
  </si>
  <si>
    <t>8500</t>
  </si>
  <si>
    <t>Frauenfeld</t>
  </si>
  <si>
    <t>6</t>
  </si>
  <si>
    <t>sven.winkler@aigner.ch</t>
  </si>
  <si>
    <t>www.aigner.ch</t>
  </si>
  <si>
    <t>052 723 21 00</t>
  </si>
  <si>
    <t>052 723 21 01</t>
  </si>
  <si>
    <t>Winkler</t>
  </si>
  <si>
    <t>Sven</t>
  </si>
  <si>
    <t>CH0125</t>
  </si>
  <si>
    <t>Sant'Antonio Car SA</t>
  </si>
  <si>
    <t>Via Vallemaggia 16</t>
  </si>
  <si>
    <t>6600</t>
  </si>
  <si>
    <t>Locarno</t>
  </si>
  <si>
    <t>santantoniocar@bluewin.ch</t>
  </si>
  <si>
    <t>www.santantoniocar.ch</t>
  </si>
  <si>
    <t>091 756 60 10</t>
  </si>
  <si>
    <t>091 756 60 15</t>
  </si>
  <si>
    <t>Sigrist</t>
  </si>
  <si>
    <t>Werner</t>
  </si>
  <si>
    <t>CH0129</t>
  </si>
  <si>
    <t>Autocenter K. Flammer</t>
  </si>
  <si>
    <t>Buchholzstrasse 44</t>
  </si>
  <si>
    <t>8750</t>
  </si>
  <si>
    <t>Glarus</t>
  </si>
  <si>
    <t>kf@flammer.ch</t>
  </si>
  <si>
    <t>www.flammer.ch</t>
  </si>
  <si>
    <t>055 645 24 24</t>
  </si>
  <si>
    <t>055 645 24 60</t>
  </si>
  <si>
    <t>Flammer</t>
  </si>
  <si>
    <t>Karl</t>
  </si>
  <si>
    <t>CH0131</t>
  </si>
  <si>
    <t>20, Avenue des Ormonts</t>
  </si>
  <si>
    <t>1860</t>
  </si>
  <si>
    <t>Aigle</t>
  </si>
  <si>
    <t>www.garagegailloud.ch</t>
  </si>
  <si>
    <t>024 468 13 13</t>
  </si>
  <si>
    <t>024 468 13 65</t>
  </si>
  <si>
    <t>CH0132</t>
  </si>
  <si>
    <t>Auto-Germann AG</t>
  </si>
  <si>
    <t>Hauptstrasse 37</t>
  </si>
  <si>
    <t>5502</t>
  </si>
  <si>
    <t>Hunzenschwil</t>
  </si>
  <si>
    <t>info@autogermann.ch</t>
  </si>
  <si>
    <t>www.autogermann.ch</t>
  </si>
  <si>
    <t>062 889 22 22</t>
  </si>
  <si>
    <t>062 889 22 21</t>
  </si>
  <si>
    <t>Germann</t>
  </si>
  <si>
    <t>Patrick</t>
  </si>
  <si>
    <t>patrick.germann@autogermann.ch</t>
  </si>
  <si>
    <t>CH0133</t>
  </si>
  <si>
    <t>Bernstrasse 7a</t>
  </si>
  <si>
    <t>4950</t>
  </si>
  <si>
    <t>Huttwil</t>
  </si>
  <si>
    <t>062 962 34 34</t>
  </si>
  <si>
    <t>062 959 90 65</t>
  </si>
  <si>
    <t>CH0137</t>
  </si>
  <si>
    <t>Garage Du Simplon Martigny SA</t>
  </si>
  <si>
    <t>112, Rue du Simplon</t>
  </si>
  <si>
    <t>Case Postale 520</t>
  </si>
  <si>
    <t>1920</t>
  </si>
  <si>
    <t>Martigny 1</t>
  </si>
  <si>
    <t>gsm@mycable.ch</t>
  </si>
  <si>
    <t>www.simplon.opel.ch</t>
  </si>
  <si>
    <t>027 721 60 80</t>
  </si>
  <si>
    <t>027 721 60 99</t>
  </si>
  <si>
    <t>Granges</t>
  </si>
  <si>
    <t>Laurent</t>
  </si>
  <si>
    <t>laurentgranges@mycable.ch</t>
  </si>
  <si>
    <t>CH0142</t>
  </si>
  <si>
    <t>Böhi AG Auto-Center</t>
  </si>
  <si>
    <t>Lausenerstrasse 21</t>
  </si>
  <si>
    <t>4410</t>
  </si>
  <si>
    <t>Liestal</t>
  </si>
  <si>
    <t>boehiag@bluewin.ch</t>
  </si>
  <si>
    <t>www.boehi-ag.ch</t>
  </si>
  <si>
    <t>061 927 94 00</t>
  </si>
  <si>
    <t>061 927 94 01</t>
  </si>
  <si>
    <t>Böhi</t>
  </si>
  <si>
    <t>Alex</t>
  </si>
  <si>
    <t>CH0147</t>
  </si>
  <si>
    <t>Auto-Bettschen AG</t>
  </si>
  <si>
    <t>Bernstrasse 40A</t>
  </si>
  <si>
    <t>3607</t>
  </si>
  <si>
    <t>Thun</t>
  </si>
  <si>
    <t>info@auto-bettschen.ch</t>
  </si>
  <si>
    <t>www.auto-bettschen.ch</t>
  </si>
  <si>
    <t>033 439 90 90</t>
  </si>
  <si>
    <t>033 439 90 91</t>
  </si>
  <si>
    <t>Geschäftsführerin</t>
  </si>
  <si>
    <t>Bettschen</t>
  </si>
  <si>
    <t>Agnes</t>
  </si>
  <si>
    <t>a.bettschen@auto-bettschen.ch</t>
  </si>
  <si>
    <t>CH0154</t>
  </si>
  <si>
    <t>Garage Wenger AG</t>
  </si>
  <si>
    <t>Wychelstrasse 30A</t>
  </si>
  <si>
    <t>3800</t>
  </si>
  <si>
    <t>Matten b. Interlaken</t>
  </si>
  <si>
    <t>hanspeter.wenger@garagewenger.ch</t>
  </si>
  <si>
    <t>033 826 55 55</t>
  </si>
  <si>
    <t>033 826 55 50</t>
  </si>
  <si>
    <t>Wenger</t>
  </si>
  <si>
    <t>Hanspeter</t>
  </si>
  <si>
    <t>CH0155</t>
  </si>
  <si>
    <t>Ernst Ruckstuhl Jona AG</t>
  </si>
  <si>
    <t>St. Gallerstrasse 80</t>
  </si>
  <si>
    <t>8645</t>
  </si>
  <si>
    <t>Jona</t>
  </si>
  <si>
    <t>jona@ruckstuhlgaragen.ch</t>
  </si>
  <si>
    <t>www.ruckstuhlgaragen.ch</t>
  </si>
  <si>
    <t>0848 80 00 79</t>
  </si>
  <si>
    <t>055 212 54 25</t>
  </si>
  <si>
    <t>Beat</t>
  </si>
  <si>
    <t>CH0157</t>
  </si>
  <si>
    <t>Direktor</t>
  </si>
  <si>
    <t>Waeber</t>
  </si>
  <si>
    <t>Hubert</t>
  </si>
  <si>
    <t>h.waeber@ahg-cars.ch</t>
  </si>
  <si>
    <t>CH0160</t>
  </si>
  <si>
    <t>Garage Autos GT SA</t>
  </si>
  <si>
    <t>Rte de Courgenay 40</t>
  </si>
  <si>
    <t>2900</t>
  </si>
  <si>
    <t>Porrentruy</t>
  </si>
  <si>
    <t>garage@autosgt.ch</t>
  </si>
  <si>
    <t>www.autos-gt.opel.ch</t>
  </si>
  <si>
    <t>032 465 95 35</t>
  </si>
  <si>
    <t>032 465 95 30</t>
  </si>
  <si>
    <t>Saucy</t>
  </si>
  <si>
    <t>Jean-Paul</t>
  </si>
  <si>
    <t>jean-paul.saucy@autosgt.ch</t>
  </si>
  <si>
    <t>CH0164</t>
  </si>
  <si>
    <t>Garage Egli AG</t>
  </si>
  <si>
    <t>Zürcherstrasse 7</t>
  </si>
  <si>
    <t>4310</t>
  </si>
  <si>
    <t>Rheinfelden</t>
  </si>
  <si>
    <t>info@egli.ag</t>
  </si>
  <si>
    <t>www.egli.opel.ch</t>
  </si>
  <si>
    <t>061 836 87 87</t>
  </si>
  <si>
    <t>061 836 87 88</t>
  </si>
  <si>
    <t>Egli</t>
  </si>
  <si>
    <t>Rudolf</t>
  </si>
  <si>
    <t>CH0166</t>
  </si>
  <si>
    <t>Auto-Müller AG</t>
  </si>
  <si>
    <t>Unterzaug 3</t>
  </si>
  <si>
    <t>5726</t>
  </si>
  <si>
    <t>Unterkulm</t>
  </si>
  <si>
    <t>silvio.mueller@automueller.ch</t>
  </si>
  <si>
    <t>www.automueller.ch</t>
  </si>
  <si>
    <t>062 768 82 20</t>
  </si>
  <si>
    <t>062 768 82 21</t>
  </si>
  <si>
    <t>Silvio</t>
  </si>
  <si>
    <t>CH0169</t>
  </si>
  <si>
    <t>Auto Heller AG Buochs</t>
  </si>
  <si>
    <t>Stanserstrasse 1</t>
  </si>
  <si>
    <t>6374</t>
  </si>
  <si>
    <t>Buochs</t>
  </si>
  <si>
    <t>www.autoheller.ch</t>
  </si>
  <si>
    <t>041 620 32 32</t>
  </si>
  <si>
    <t>041 620 65 69</t>
  </si>
  <si>
    <t>Heller</t>
  </si>
  <si>
    <t>CH0170</t>
  </si>
  <si>
    <t>Botsberg-Garage Hess AG</t>
  </si>
  <si>
    <t>Wilerstrasse 219</t>
  </si>
  <si>
    <t>9230</t>
  </si>
  <si>
    <t>Flawil 2 Botsberg</t>
  </si>
  <si>
    <t>hess@bluemail.ch</t>
  </si>
  <si>
    <t>www.hess.opel.ch</t>
  </si>
  <si>
    <t>071 393 50 65</t>
  </si>
  <si>
    <t>071 393 50 64</t>
  </si>
  <si>
    <t>Hess</t>
  </si>
  <si>
    <t>chess@bluemail.ch</t>
  </si>
  <si>
    <t>CH0173</t>
  </si>
  <si>
    <t>Brand Automobile AG</t>
  </si>
  <si>
    <t>Gotthardstrasse 66</t>
  </si>
  <si>
    <t>6467</t>
  </si>
  <si>
    <t>Schattdorf</t>
  </si>
  <si>
    <t>info@brand-automobile.ch</t>
  </si>
  <si>
    <t>www.brand-automobile.ch</t>
  </si>
  <si>
    <t>041 874 20 30</t>
  </si>
  <si>
    <t>041 874 20 35</t>
  </si>
  <si>
    <t>Brand</t>
  </si>
  <si>
    <t>Markus</t>
  </si>
  <si>
    <t>CH0174</t>
  </si>
  <si>
    <t>Auto Eberle AG</t>
  </si>
  <si>
    <t>Zürcherstrasse 59</t>
  </si>
  <si>
    <t>Postfach 952</t>
  </si>
  <si>
    <t>Wil</t>
  </si>
  <si>
    <t>info@auto-eberle.ch</t>
  </si>
  <si>
    <t>www.auto-eberle.ch</t>
  </si>
  <si>
    <t>071 913 30 30</t>
  </si>
  <si>
    <t>071 913 30 31</t>
  </si>
  <si>
    <t>Rolf</t>
  </si>
  <si>
    <t>071 913 30 33</t>
  </si>
  <si>
    <t>CH0177</t>
  </si>
  <si>
    <t>Wildbachgarage AG</t>
  </si>
  <si>
    <t>Grubenstrasse 8</t>
  </si>
  <si>
    <t>8620</t>
  </si>
  <si>
    <t>Wetzikon</t>
  </si>
  <si>
    <t>info@wildbachgarage.ch</t>
  </si>
  <si>
    <t>www.wildbachgarage.ch</t>
  </si>
  <si>
    <t>044 933 30 20</t>
  </si>
  <si>
    <t>044 933 30 21</t>
  </si>
  <si>
    <t>Fehr</t>
  </si>
  <si>
    <t>Ruedi</t>
  </si>
  <si>
    <t>CH0178</t>
  </si>
  <si>
    <t>Auto Wyder AG</t>
  </si>
  <si>
    <t>6210</t>
  </si>
  <si>
    <t>Sursee</t>
  </si>
  <si>
    <t>auto-wyder@bluewin.ch</t>
  </si>
  <si>
    <t>www.auto-wyder.ch</t>
  </si>
  <si>
    <t>041 921 22 22</t>
  </si>
  <si>
    <t>041 921 02 84</t>
  </si>
  <si>
    <t>Wyder</t>
  </si>
  <si>
    <t>CH0181</t>
  </si>
  <si>
    <t>Garage Alouette Lerch &amp; Cie</t>
  </si>
  <si>
    <t>2720</t>
  </si>
  <si>
    <t>Tramelan</t>
  </si>
  <si>
    <t>galouette@bluewin.ch</t>
  </si>
  <si>
    <t>www.alouette.opel.ch</t>
  </si>
  <si>
    <t>032 486 96 00</t>
  </si>
  <si>
    <t>032 486 96 02</t>
  </si>
  <si>
    <t>Lerch</t>
  </si>
  <si>
    <t>CH0183</t>
  </si>
  <si>
    <t>Autoservices Currit</t>
  </si>
  <si>
    <t>Rue Edouard-Dubied 12</t>
  </si>
  <si>
    <t>2108</t>
  </si>
  <si>
    <t>Couvet</t>
  </si>
  <si>
    <t>patrice.currit@autoservices.ch</t>
  </si>
  <si>
    <t>www.autoservices.ch</t>
  </si>
  <si>
    <t>032 863 36 33</t>
  </si>
  <si>
    <t>032 863 18 22</t>
  </si>
  <si>
    <t>CH0191</t>
  </si>
  <si>
    <t>Autozentrum Wohlen AG</t>
  </si>
  <si>
    <t>Zentralstrasse 54</t>
  </si>
  <si>
    <t>5610</t>
  </si>
  <si>
    <t>Wohlen</t>
  </si>
  <si>
    <t>info@azag-wohlen.ch</t>
  </si>
  <si>
    <t>www.azag-wohlen.ch</t>
  </si>
  <si>
    <t>056 619 12 22</t>
  </si>
  <si>
    <t>056 619 12 36</t>
  </si>
  <si>
    <t>Guido</t>
  </si>
  <si>
    <t>CH0194</t>
  </si>
  <si>
    <t>1401</t>
  </si>
  <si>
    <t>Yverdon-les-Bains</t>
  </si>
  <si>
    <t>www.bouby-rolls.opel.ch</t>
  </si>
  <si>
    <t>024 424 01 24</t>
  </si>
  <si>
    <t>024 424 01 25</t>
  </si>
  <si>
    <t>Rime</t>
  </si>
  <si>
    <t>CH0196</t>
  </si>
  <si>
    <t>Autozentrum Volketswil AG</t>
  </si>
  <si>
    <t>Industriestrasse 33</t>
  </si>
  <si>
    <t>Volketswil</t>
  </si>
  <si>
    <t>info@azag-volketswil.ch</t>
  </si>
  <si>
    <t>www.azag-volketswil.ch</t>
  </si>
  <si>
    <t>044 908 39 39</t>
  </si>
  <si>
    <t>044 908 39 00</t>
  </si>
  <si>
    <t>www.schurterag.ch</t>
  </si>
  <si>
    <t>CH0210</t>
  </si>
  <si>
    <t>Auto-Stadelmann AG</t>
  </si>
  <si>
    <t>Hauptstrasse 10</t>
  </si>
  <si>
    <t>5070</t>
  </si>
  <si>
    <t>Frick</t>
  </si>
  <si>
    <t>www.stadelmann.opel.ch</t>
  </si>
  <si>
    <t>062 871 38 38</t>
  </si>
  <si>
    <t>062 871 40 01</t>
  </si>
  <si>
    <t>Stadelmann</t>
  </si>
  <si>
    <t>CH0216</t>
  </si>
  <si>
    <t>Grossfeldstrasse 81</t>
  </si>
  <si>
    <t>7320</t>
  </si>
  <si>
    <t>Sargans</t>
  </si>
  <si>
    <t>opel.kuhn@bluewin.ch</t>
  </si>
  <si>
    <t>www.kuhn.opel.ch</t>
  </si>
  <si>
    <t>081 720 48 68</t>
  </si>
  <si>
    <t>081 720 48 60</t>
  </si>
  <si>
    <t>Martin</t>
  </si>
  <si>
    <t>CH0220</t>
  </si>
  <si>
    <t>Garage des Vollandes SA</t>
  </si>
  <si>
    <t>022 737 45 50</t>
  </si>
  <si>
    <t>022 737 45 55</t>
  </si>
  <si>
    <t>Giacobino</t>
  </si>
  <si>
    <t>Charles-Albert</t>
  </si>
  <si>
    <t>CH0221</t>
  </si>
  <si>
    <t>Case Postale 207</t>
  </si>
  <si>
    <t>1213</t>
  </si>
  <si>
    <t>Petit-Lancy 1</t>
  </si>
  <si>
    <t>direction@centregrimm.ch</t>
  </si>
  <si>
    <t>www.centregrimm.ch</t>
  </si>
  <si>
    <t>022 879 13 00</t>
  </si>
  <si>
    <t>022 879 13 01</t>
  </si>
  <si>
    <t>CH0224</t>
  </si>
  <si>
    <t>Lenzburgerstrasse 8</t>
  </si>
  <si>
    <t>Mellingen</t>
  </si>
  <si>
    <t>056 481 81 61</t>
  </si>
  <si>
    <t>056 481 81 64</t>
  </si>
  <si>
    <t>Huber</t>
  </si>
  <si>
    <t>CH0227</t>
  </si>
  <si>
    <t>Auto Studer AG</t>
  </si>
  <si>
    <t>Bern-Zürichstrasse 55</t>
  </si>
  <si>
    <t>4900</t>
  </si>
  <si>
    <t>Langenthal</t>
  </si>
  <si>
    <t>auto-studer@bluewin.ch</t>
  </si>
  <si>
    <t>www.auto-studer.opel.ch</t>
  </si>
  <si>
    <t>Studer</t>
  </si>
  <si>
    <t>Reto</t>
  </si>
  <si>
    <t>reto@auto-studer.ch</t>
  </si>
  <si>
    <t>CH0229</t>
  </si>
  <si>
    <t>Auto Schneider AG</t>
  </si>
  <si>
    <t>Kuhgässlistrasse 1</t>
  </si>
  <si>
    <t>5303</t>
  </si>
  <si>
    <t>Würenlingen</t>
  </si>
  <si>
    <t>admin@autoschneider.ch</t>
  </si>
  <si>
    <t>www.autoschneider.ch</t>
  </si>
  <si>
    <t>056 297 11 60</t>
  </si>
  <si>
    <t>056 297 11 61</t>
  </si>
  <si>
    <t>Meier</t>
  </si>
  <si>
    <t>CH0232</t>
  </si>
  <si>
    <t>Diepoldsauerstrasse 38</t>
  </si>
  <si>
    <t>Postfach 263</t>
  </si>
  <si>
    <t>9443</t>
  </si>
  <si>
    <t>Widnau</t>
  </si>
  <si>
    <t>071 727 04 04</t>
  </si>
  <si>
    <t>071 727 04 41</t>
  </si>
  <si>
    <t>Zünd</t>
  </si>
  <si>
    <t>Louis</t>
  </si>
  <si>
    <t>CH0233</t>
  </si>
  <si>
    <t>Garage Matter AG</t>
  </si>
  <si>
    <t>Zürcherstrasse 152</t>
  </si>
  <si>
    <t>5432</t>
  </si>
  <si>
    <t>Neuenhof</t>
  </si>
  <si>
    <t>info@garage-matter.ch</t>
  </si>
  <si>
    <t>www.garage-matter.ch</t>
  </si>
  <si>
    <t>056 406 28 44</t>
  </si>
  <si>
    <t>056 406 32 92</t>
  </si>
  <si>
    <t>Matter</t>
  </si>
  <si>
    <t>Dieter</t>
  </si>
  <si>
    <t>dieter.matter@garage-matter.ch</t>
  </si>
  <si>
    <t>CH0235</t>
  </si>
  <si>
    <t>Alte Landstrasse 4</t>
  </si>
  <si>
    <t>Postfach 16</t>
  </si>
  <si>
    <t>Wädenswil</t>
  </si>
  <si>
    <t>www.rietliau.ch</t>
  </si>
  <si>
    <t>044 783 48 48</t>
  </si>
  <si>
    <t>044 783 48 47</t>
  </si>
  <si>
    <t>Roger</t>
  </si>
  <si>
    <t>CH0236</t>
  </si>
  <si>
    <t>First-Garage AG</t>
  </si>
  <si>
    <t>Zürcherstrasse 61</t>
  </si>
  <si>
    <t>8852</t>
  </si>
  <si>
    <t>Altendorf</t>
  </si>
  <si>
    <t>admin@firstgarage.ch</t>
  </si>
  <si>
    <t>www.firstgarage.ch</t>
  </si>
  <si>
    <t>055 451 55 77</t>
  </si>
  <si>
    <t>055 451 55 79</t>
  </si>
  <si>
    <t>Feusi</t>
  </si>
  <si>
    <t>Thomas</t>
  </si>
  <si>
    <t>CH0237</t>
  </si>
  <si>
    <t>Garage Lanthemann SA</t>
  </si>
  <si>
    <t>2016</t>
  </si>
  <si>
    <t>Cortaillod</t>
  </si>
  <si>
    <t>gar_lanthe@bluewin.ch</t>
  </si>
  <si>
    <t>www.lanthemann.opel.ch</t>
  </si>
  <si>
    <t>032 842 42 20</t>
  </si>
  <si>
    <t>Lanthemann</t>
  </si>
  <si>
    <t>CH0238</t>
  </si>
  <si>
    <t>Ernst Ruckstuhl AG</t>
  </si>
  <si>
    <t>Zürich</t>
  </si>
  <si>
    <t>badenerstrasse@ruckstuhlgaragen.ch</t>
  </si>
  <si>
    <t>0848 800 074</t>
  </si>
  <si>
    <t>044 406 21 20</t>
  </si>
  <si>
    <t>CH0240</t>
  </si>
  <si>
    <t>Garage R. Wallishauser AG</t>
  </si>
  <si>
    <t>info@wallishauser.ch</t>
  </si>
  <si>
    <t>www.wallishauser.ch</t>
  </si>
  <si>
    <t>044 344 45 55</t>
  </si>
  <si>
    <t>044 344 45 56</t>
  </si>
  <si>
    <t>Wallishauser</t>
  </si>
  <si>
    <t>Udo</t>
  </si>
  <si>
    <t>CH0242</t>
  </si>
  <si>
    <t>Atlas Automobiles SA</t>
  </si>
  <si>
    <t>1950</t>
  </si>
  <si>
    <t>Sion</t>
  </si>
  <si>
    <t>sion@atlasautomobiles.ch</t>
  </si>
  <si>
    <t>www.atlasautomobiles.ch</t>
  </si>
  <si>
    <t>027 322 81 41</t>
  </si>
  <si>
    <t>027 323 27 47</t>
  </si>
  <si>
    <t>Mariéthoz</t>
  </si>
  <si>
    <t>pmariethoz@atlasautomobiles.ch</t>
  </si>
  <si>
    <t>027 451 10 77</t>
  </si>
  <si>
    <t>CH0243</t>
  </si>
  <si>
    <t>Automobile Franzen AG</t>
  </si>
  <si>
    <t>Kantonsstrasse 75</t>
  </si>
  <si>
    <t>3930</t>
  </si>
  <si>
    <t>Visp</t>
  </si>
  <si>
    <t>info@automobile-franzen.ch</t>
  </si>
  <si>
    <t>www.opel.franzen.ch</t>
  </si>
  <si>
    <t>027 948 03 03</t>
  </si>
  <si>
    <t>027 948 03 05</t>
  </si>
  <si>
    <t>Franzen</t>
  </si>
  <si>
    <t>027 948 03 02</t>
  </si>
  <si>
    <t>CH0244</t>
  </si>
  <si>
    <t>Ruedi Tinner AG</t>
  </si>
  <si>
    <t>Bruggerstrasse 152</t>
  </si>
  <si>
    <t>5400</t>
  </si>
  <si>
    <t>Baden</t>
  </si>
  <si>
    <t>ruedi.tinner@tinnerag.ch</t>
  </si>
  <si>
    <t>www.tinnerag.ch</t>
  </si>
  <si>
    <t>056 221 74 00</t>
  </si>
  <si>
    <t>056 221 74 27</t>
  </si>
  <si>
    <t>Tinner</t>
  </si>
  <si>
    <t>andre.tinner@tinnerag.ch</t>
  </si>
  <si>
    <t>056 200 20 94</t>
  </si>
  <si>
    <t>CH0246</t>
  </si>
  <si>
    <t>Gewerbeweg 13</t>
  </si>
  <si>
    <t>9490</t>
  </si>
  <si>
    <t>Vaduz</t>
  </si>
  <si>
    <t>neugut.garage@adon.li</t>
  </si>
  <si>
    <t>www.neugut.opel.ch</t>
  </si>
  <si>
    <t>+423 237 66 88</t>
  </si>
  <si>
    <t>+423 237 66 89</t>
  </si>
  <si>
    <t>Ospelt</t>
  </si>
  <si>
    <t>David</t>
  </si>
  <si>
    <t>david.ospelt@neugut-garage.li</t>
  </si>
  <si>
    <t>CH0247</t>
  </si>
  <si>
    <t>Garage Marti AG</t>
  </si>
  <si>
    <t>Oltnerstrasse 45</t>
  </si>
  <si>
    <t>5013</t>
  </si>
  <si>
    <t>Niedergösgen</t>
  </si>
  <si>
    <t>admin@garage-marti.ch</t>
  </si>
  <si>
    <t>www.garage-marti.ch</t>
  </si>
  <si>
    <t>062 858 40 20</t>
  </si>
  <si>
    <t>062 858 40 21</t>
  </si>
  <si>
    <t>Christen</t>
  </si>
  <si>
    <t>CH0250</t>
  </si>
  <si>
    <t>Automobiles Belle-Croix SA</t>
  </si>
  <si>
    <t>1752</t>
  </si>
  <si>
    <t>Villars-sur-Glâne</t>
  </si>
  <si>
    <t>www.belle-croix.opel.ch</t>
  </si>
  <si>
    <t>026 409 76 66</t>
  </si>
  <si>
    <t>026 409 76 56</t>
  </si>
  <si>
    <t>CH0330</t>
  </si>
  <si>
    <t>Garage Illert AG</t>
  </si>
  <si>
    <t>Seestrasse 47</t>
  </si>
  <si>
    <t>8708</t>
  </si>
  <si>
    <t>Männedorf</t>
  </si>
  <si>
    <t>info@garage-illert.ch</t>
  </si>
  <si>
    <t>www.garage-illert.opel.ch</t>
  </si>
  <si>
    <t>044 920 34 74</t>
  </si>
  <si>
    <t>044 920 34 76</t>
  </si>
  <si>
    <t>CH0720</t>
  </si>
  <si>
    <t>Kasernenstrasse 148</t>
  </si>
  <si>
    <t>Chur</t>
  </si>
  <si>
    <t>www.doschgaragen.ch</t>
  </si>
  <si>
    <t>081 258 66 66</t>
  </si>
  <si>
    <t>081 258 66 69</t>
  </si>
  <si>
    <t>CH0740</t>
  </si>
  <si>
    <t>Garage Galliker AG Bellach</t>
  </si>
  <si>
    <t>Römerstrasse 8</t>
  </si>
  <si>
    <t>Postfach 622</t>
  </si>
  <si>
    <t>4512</t>
  </si>
  <si>
    <t>Bellach</t>
  </si>
  <si>
    <t>galliker.bellach@carplanet.ch</t>
  </si>
  <si>
    <t>032 617 44 44</t>
  </si>
  <si>
    <t>032 617 44 30</t>
  </si>
  <si>
    <t>CH0760</t>
  </si>
  <si>
    <t>Zugerstrasse 7</t>
  </si>
  <si>
    <t>Postfach 346</t>
  </si>
  <si>
    <t>6340</t>
  </si>
  <si>
    <t>Sihlbrugg</t>
  </si>
  <si>
    <t>041 727 88 88</t>
  </si>
  <si>
    <t>041 710 27 31</t>
  </si>
  <si>
    <t>CH0764</t>
  </si>
  <si>
    <t>Auto Suter AG</t>
  </si>
  <si>
    <t>Chamerstrasse 50</t>
  </si>
  <si>
    <t>6331</t>
  </si>
  <si>
    <t>Hünenberg</t>
  </si>
  <si>
    <t>info@autosuter.ch</t>
  </si>
  <si>
    <t>www.autosuter.ch</t>
  </si>
  <si>
    <t>041 444 04 04</t>
  </si>
  <si>
    <t>CH0765</t>
  </si>
  <si>
    <t>Herrengasse 38</t>
  </si>
  <si>
    <t>6430</t>
  </si>
  <si>
    <t>Schwyz</t>
  </si>
  <si>
    <t>info@garage-seeholzer.ch</t>
  </si>
  <si>
    <t>www.garage-seeholzer.ch</t>
  </si>
  <si>
    <t>041 811 33 30</t>
  </si>
  <si>
    <t>041 811 36 74</t>
  </si>
  <si>
    <t>Inhaberin</t>
  </si>
  <si>
    <t>Seeholzer</t>
  </si>
  <si>
    <t>Brigitte</t>
  </si>
  <si>
    <t>CH0775</t>
  </si>
  <si>
    <t>Tiefenbach-Garage AG, Schlatt</t>
  </si>
  <si>
    <t>Frauenfelderstrasse 39</t>
  </si>
  <si>
    <t>8252</t>
  </si>
  <si>
    <t>Schlatt b. Diessenhofen</t>
  </si>
  <si>
    <t>tgs@tiefenbach.ch</t>
  </si>
  <si>
    <t>www.tiefenbach.ch</t>
  </si>
  <si>
    <t>052 646 02 46</t>
  </si>
  <si>
    <t>052 646 02 47</t>
  </si>
  <si>
    <t>Roost</t>
  </si>
  <si>
    <t>CH1930</t>
  </si>
  <si>
    <t>Garage Sport Lugano SA</t>
  </si>
  <si>
    <t>Via alla Chiesa 2</t>
  </si>
  <si>
    <t>6962</t>
  </si>
  <si>
    <t>Viganello</t>
  </si>
  <si>
    <t>info@garagesport.ch</t>
  </si>
  <si>
    <t>www.garagesport.ch</t>
  </si>
  <si>
    <t>091 973 70 70</t>
  </si>
  <si>
    <t>091 973 70 79</t>
  </si>
  <si>
    <t>Akbas</t>
  </si>
  <si>
    <t>Giuseppe</t>
  </si>
  <si>
    <t>Schlieren</t>
  </si>
  <si>
    <t>8952</t>
  </si>
  <si>
    <t>Christoph</t>
  </si>
  <si>
    <t>Schötz</t>
  </si>
  <si>
    <t>6247</t>
  </si>
  <si>
    <t>0848 80 00 71</t>
  </si>
  <si>
    <t>044 723 16 59</t>
  </si>
  <si>
    <t>Thalwil</t>
  </si>
  <si>
    <t>8800</t>
  </si>
  <si>
    <t>Gewerbestrasse 24</t>
  </si>
  <si>
    <t>Bernard</t>
  </si>
  <si>
    <t>071 757 80 20</t>
  </si>
  <si>
    <t>071 757 80 15</t>
  </si>
  <si>
    <t>Altstätten</t>
  </si>
  <si>
    <t>9450</t>
  </si>
  <si>
    <t>Rorschacherstrasse 132</t>
  </si>
  <si>
    <t>Zünd MobilCenter AG</t>
  </si>
  <si>
    <t>Kurt</t>
  </si>
  <si>
    <t>Winterthur</t>
  </si>
  <si>
    <t>Walter</t>
  </si>
  <si>
    <t>071 983 42 33</t>
  </si>
  <si>
    <t>071 983 24 11</t>
  </si>
  <si>
    <t>Ganterschwil</t>
  </si>
  <si>
    <t>9608</t>
  </si>
  <si>
    <t>Letzistrasse 22</t>
  </si>
  <si>
    <t>CH1426</t>
  </si>
  <si>
    <t>Muttenz</t>
  </si>
  <si>
    <t>4132</t>
  </si>
  <si>
    <t>052 644 00 44</t>
  </si>
  <si>
    <t>052 644 00 55</t>
  </si>
  <si>
    <t>Schaffhausen</t>
  </si>
  <si>
    <t>8207</t>
  </si>
  <si>
    <t>Solenbergstrasse 15</t>
  </si>
  <si>
    <t>Tiefenbach Garage Schaffhausen AG</t>
  </si>
  <si>
    <t>CH1270</t>
  </si>
  <si>
    <t>052 317 13 13</t>
  </si>
  <si>
    <t>info@grillengarage.ch</t>
  </si>
  <si>
    <t>Hansruedi</t>
  </si>
  <si>
    <t>052 317 23 83</t>
  </si>
  <si>
    <t>www.grillengarage.ch</t>
  </si>
  <si>
    <t>Kleinandelfingen</t>
  </si>
  <si>
    <t>8451</t>
  </si>
  <si>
    <t>Schaffhauserstrasse 70</t>
  </si>
  <si>
    <t>Grillen-Garage AG</t>
  </si>
  <si>
    <t>CH1236</t>
  </si>
  <si>
    <t>Ernst</t>
  </si>
  <si>
    <t>041 760 37 60</t>
  </si>
  <si>
    <t>041 760 46 46</t>
  </si>
  <si>
    <t>www.garage-andermatt.ch</t>
  </si>
  <si>
    <t>info@garage-andermatt.ch</t>
  </si>
  <si>
    <t>Baar-Walterswil</t>
  </si>
  <si>
    <t>Ruessenstrasse 22</t>
  </si>
  <si>
    <t>Garage Andermatt</t>
  </si>
  <si>
    <t>CH1801</t>
  </si>
  <si>
    <t>031 765 53 95</t>
  </si>
  <si>
    <t>garagezauggag@bluewin.ch</t>
  </si>
  <si>
    <t>Zaugg</t>
  </si>
  <si>
    <t>031 765 52 66</t>
  </si>
  <si>
    <t>www.garage-zaugg-ag.ch</t>
  </si>
  <si>
    <t>Messen</t>
  </si>
  <si>
    <t>3254</t>
  </si>
  <si>
    <t>Garage Zaugg AG</t>
  </si>
  <si>
    <t>CH0778</t>
  </si>
  <si>
    <t>032 633 66 44</t>
  </si>
  <si>
    <t>hkreuchi@bluewin.ch</t>
  </si>
  <si>
    <t>Kreuchi</t>
  </si>
  <si>
    <t>032 633 66 49</t>
  </si>
  <si>
    <t>www.kreuchi-auto.ch</t>
  </si>
  <si>
    <t>info@kreuchi-auto.ch</t>
  </si>
  <si>
    <t>Niederbipp</t>
  </si>
  <si>
    <t>4704</t>
  </si>
  <si>
    <t>Aengistrasse 20</t>
  </si>
  <si>
    <t>Kreuchi Auto AG</t>
  </si>
  <si>
    <t>CH0748</t>
  </si>
  <si>
    <t>026 436 50 47</t>
  </si>
  <si>
    <t>michel@garage-m-zimmermann.ch</t>
  </si>
  <si>
    <t>Michel</t>
  </si>
  <si>
    <t>Zimmermann</t>
  </si>
  <si>
    <t>026 436 50 48</t>
  </si>
  <si>
    <t>026 436 50 46</t>
  </si>
  <si>
    <t>www.garage-m-zimmermann.ch</t>
  </si>
  <si>
    <t>Marly</t>
  </si>
  <si>
    <t>1723</t>
  </si>
  <si>
    <t>Case postale 151</t>
  </si>
  <si>
    <t>Garage M. Zimmermann SA</t>
  </si>
  <si>
    <t>CH2273</t>
  </si>
  <si>
    <t>+423 384 15 55</t>
  </si>
  <si>
    <t>+423 384 15 39</t>
  </si>
  <si>
    <t>Balzers</t>
  </si>
  <si>
    <t>9496</t>
  </si>
  <si>
    <t>CH1824</t>
  </si>
  <si>
    <t>044 817 32 45</t>
  </si>
  <si>
    <t>opel-ruemlang@bluewin.ch</t>
  </si>
  <si>
    <t>Franz</t>
  </si>
  <si>
    <t>Bärtschi</t>
  </si>
  <si>
    <t>044 818 05 67</t>
  </si>
  <si>
    <t>www.opel-ruemlang.ch</t>
  </si>
  <si>
    <t>Rümlang</t>
  </si>
  <si>
    <t>8153</t>
  </si>
  <si>
    <t>Riedgrabenstrasse 1</t>
  </si>
  <si>
    <t>Garage F. Bärtschi AG</t>
  </si>
  <si>
    <t>CH2155</t>
  </si>
  <si>
    <t>044 730 50 50</t>
  </si>
  <si>
    <t>roland.brogli@brogliag.ch</t>
  </si>
  <si>
    <t>Roland</t>
  </si>
  <si>
    <t>Brogli</t>
  </si>
  <si>
    <t>044 731 10 07</t>
  </si>
  <si>
    <t>www.brogliag.ch</t>
  </si>
  <si>
    <t>info@brogliag.ch</t>
  </si>
  <si>
    <t>Wagistrasse 29</t>
  </si>
  <si>
    <t>Garage Brogli AG</t>
  </si>
  <si>
    <t>CH2207</t>
  </si>
  <si>
    <t>044 720 27 97</t>
  </si>
  <si>
    <t>stapfer@sonnenberggarage.ch</t>
  </si>
  <si>
    <t>Hans</t>
  </si>
  <si>
    <t>Stapfer</t>
  </si>
  <si>
    <t>044 720 27 69</t>
  </si>
  <si>
    <t>www.sonnenberggarage.ch</t>
  </si>
  <si>
    <t>Sonnenberg-Garage AG</t>
  </si>
  <si>
    <t>CH1209</t>
  </si>
  <si>
    <t>044 865 02 44</t>
  </si>
  <si>
    <t>urs.kolb@garagekolb.ch</t>
  </si>
  <si>
    <t>Kolb</t>
  </si>
  <si>
    <t>044 865 53 00</t>
  </si>
  <si>
    <t>www.kolb.opel.ch</t>
  </si>
  <si>
    <t>info@garagekolb.ch</t>
  </si>
  <si>
    <t>Embrach</t>
  </si>
  <si>
    <t>8424</t>
  </si>
  <si>
    <t>Tannenstrasse 105</t>
  </si>
  <si>
    <t>Garage Kolb AG Opel-Vertretung</t>
  </si>
  <si>
    <t>CH1197</t>
  </si>
  <si>
    <t>044 918 08 88</t>
  </si>
  <si>
    <t>Schweizer</t>
  </si>
  <si>
    <t>044 918 07 84</t>
  </si>
  <si>
    <t>www.garageschweizer.ch</t>
  </si>
  <si>
    <t>info@garageschweizer.ch</t>
  </si>
  <si>
    <t>Zumikon</t>
  </si>
  <si>
    <t>8126</t>
  </si>
  <si>
    <t>Garage Schweizer Zumikon AG</t>
  </si>
  <si>
    <t>CH0800</t>
  </si>
  <si>
    <t>044 734 12 00</t>
  </si>
  <si>
    <t>044 734 39 46</t>
  </si>
  <si>
    <t>Urdorf</t>
  </si>
  <si>
    <t>8902</t>
  </si>
  <si>
    <t>Im Hackacker 21</t>
  </si>
  <si>
    <t>CH0797</t>
  </si>
  <si>
    <t>Kloten</t>
  </si>
  <si>
    <t>8302</t>
  </si>
  <si>
    <t>Industriestrasse 10</t>
  </si>
  <si>
    <t>Heinz</t>
  </si>
  <si>
    <t>055 444 29 77</t>
  </si>
  <si>
    <t>055 444 17 77</t>
  </si>
  <si>
    <t>www.garage-bucher.opel.ch</t>
  </si>
  <si>
    <t>garage-bucher@bluewin.ch</t>
  </si>
  <si>
    <t>Buttikon</t>
  </si>
  <si>
    <t>8863</t>
  </si>
  <si>
    <t>Kantonsstrasse 82</t>
  </si>
  <si>
    <t>Garage Bucher AG</t>
  </si>
  <si>
    <t>CH0687</t>
  </si>
  <si>
    <t>071 747 10 20</t>
  </si>
  <si>
    <t>info@grenzgarage.com</t>
  </si>
  <si>
    <t>Zehender</t>
  </si>
  <si>
    <t>071 747 10 27</t>
  </si>
  <si>
    <t>www.grenzgarage.com</t>
  </si>
  <si>
    <t>St. Margrethen</t>
  </si>
  <si>
    <t>9430</t>
  </si>
  <si>
    <t>Hauptstrasse 87</t>
  </si>
  <si>
    <t>Grenzgarage MIWAG AG</t>
  </si>
  <si>
    <t>CH1266</t>
  </si>
  <si>
    <t>062 389 80 40</t>
  </si>
  <si>
    <t>fluryzeltner@gmx.ch</t>
  </si>
  <si>
    <t>Flury</t>
  </si>
  <si>
    <t>062 389 80 49</t>
  </si>
  <si>
    <t>www.fluryzeltner.opel.ch</t>
  </si>
  <si>
    <t>Kestenholz</t>
  </si>
  <si>
    <t>4703</t>
  </si>
  <si>
    <t>Gäustrasse 30</t>
  </si>
  <si>
    <t>Flury + Zeltner AG</t>
  </si>
  <si>
    <t>CH0668</t>
  </si>
  <si>
    <t>022 782 43 88</t>
  </si>
  <si>
    <t>sindo.gonzalez@rbauto.ch</t>
  </si>
  <si>
    <t>Gumersindo</t>
  </si>
  <si>
    <t>Gonzalez</t>
  </si>
  <si>
    <t>022 785 16 30</t>
  </si>
  <si>
    <t>info@rbauto.ch</t>
  </si>
  <si>
    <t>Meyrin</t>
  </si>
  <si>
    <t>1217</t>
  </si>
  <si>
    <t>Riantbosson Automobiles Meyrin Sàrl</t>
  </si>
  <si>
    <t>CH2402</t>
  </si>
  <si>
    <t>022 342 20 20</t>
  </si>
  <si>
    <t>Lionel</t>
  </si>
  <si>
    <t>Mogenier</t>
  </si>
  <si>
    <t>022 343 93 25</t>
  </si>
  <si>
    <t>Carouge</t>
  </si>
  <si>
    <t>1227</t>
  </si>
  <si>
    <t>CH1910</t>
  </si>
  <si>
    <t>056 664 38 88</t>
  </si>
  <si>
    <t>info@autosenn.ch</t>
  </si>
  <si>
    <t>Senn</t>
  </si>
  <si>
    <t>056 664 20 57</t>
  </si>
  <si>
    <t>www.autosenn.ch</t>
  </si>
  <si>
    <t>Muri</t>
  </si>
  <si>
    <t>5630</t>
  </si>
  <si>
    <t>Luzernerstrasse 13</t>
  </si>
  <si>
    <t>Auto Senn AG</t>
  </si>
  <si>
    <t>CH2322</t>
  </si>
  <si>
    <t>056 649 20 30</t>
  </si>
  <si>
    <t>info@touring-garage-baur.ch</t>
  </si>
  <si>
    <t>Baur</t>
  </si>
  <si>
    <t>056 649 20 39</t>
  </si>
  <si>
    <t>www.touring-garage-baur.ch</t>
  </si>
  <si>
    <t>Berikon</t>
  </si>
  <si>
    <t>8965</t>
  </si>
  <si>
    <t>Corneliastrasse 10</t>
  </si>
  <si>
    <t>CH2216</t>
  </si>
  <si>
    <t>Josef</t>
  </si>
  <si>
    <t>Mehri</t>
  </si>
  <si>
    <t>041 980 38 67</t>
  </si>
  <si>
    <t>041 980 38 66</t>
  </si>
  <si>
    <t>www.automehri.ch</t>
  </si>
  <si>
    <t>automehri@bluewin.ch</t>
  </si>
  <si>
    <t>6022</t>
  </si>
  <si>
    <t>Rothmatte 6</t>
  </si>
  <si>
    <t>CH2284</t>
  </si>
  <si>
    <t>Fleischli</t>
  </si>
  <si>
    <t>041 460 39 38</t>
  </si>
  <si>
    <t>041 460 19 38</t>
  </si>
  <si>
    <t>wfleischli@bluewin.ch</t>
  </si>
  <si>
    <t>Sempach-Stadt</t>
  </si>
  <si>
    <t>6204</t>
  </si>
  <si>
    <t>CH1728</t>
  </si>
  <si>
    <t>055 250 70 50</t>
  </si>
  <si>
    <t>b.fehr@fehrgarage.ch</t>
  </si>
  <si>
    <t>055 250 70 41</t>
  </si>
  <si>
    <t>www.fehr.opel.ch</t>
  </si>
  <si>
    <t>info@fehrgarage.ch</t>
  </si>
  <si>
    <t>Tann</t>
  </si>
  <si>
    <t>8632</t>
  </si>
  <si>
    <t>Hauptstrasse 61</t>
  </si>
  <si>
    <t>Bruno Fehr Oberland-Garage AG</t>
  </si>
  <si>
    <t>CH1495</t>
  </si>
  <si>
    <t>071 988 30 33</t>
  </si>
  <si>
    <t>hbollhalder@auto-bollhalder.ch</t>
  </si>
  <si>
    <t>Hermann</t>
  </si>
  <si>
    <t>Bollhalder</t>
  </si>
  <si>
    <t>071 988 31 48</t>
  </si>
  <si>
    <t>www.auto-bollhalder.ch</t>
  </si>
  <si>
    <t>info@auto-bollhalder.ch</t>
  </si>
  <si>
    <t>Wattwil</t>
  </si>
  <si>
    <t>9630</t>
  </si>
  <si>
    <t>Wenkenrütistrasse 21</t>
  </si>
  <si>
    <t>Auto Bollhalder AG</t>
  </si>
  <si>
    <t>CH1874</t>
  </si>
  <si>
    <t>Erwin</t>
  </si>
  <si>
    <t>Schönenberger</t>
  </si>
  <si>
    <t>071 970 06 70</t>
  </si>
  <si>
    <t>roland@opel-brueniger.ch</t>
  </si>
  <si>
    <t>Brüniger</t>
  </si>
  <si>
    <t>071 970 06 71</t>
  </si>
  <si>
    <t>Eschlikon</t>
  </si>
  <si>
    <t>8360</t>
  </si>
  <si>
    <t>Winterthurerstrasse 7</t>
  </si>
  <si>
    <t>CH1215</t>
  </si>
  <si>
    <t>071 351 33 06</t>
  </si>
  <si>
    <t>opel-preisig.schwellbrunn@sunrise.ch</t>
  </si>
  <si>
    <t>Preisig</t>
  </si>
  <si>
    <t>071 351 52 06</t>
  </si>
  <si>
    <t>Schwellbrunn</t>
  </si>
  <si>
    <t>9103</t>
  </si>
  <si>
    <t>Brisig 799</t>
  </si>
  <si>
    <t>CH0601</t>
  </si>
  <si>
    <t>062 771 18 65</t>
  </si>
  <si>
    <t>info@hofmatt-garage.ch</t>
  </si>
  <si>
    <t>Jörg</t>
  </si>
  <si>
    <t>Stalder</t>
  </si>
  <si>
    <t>062 771 03 19</t>
  </si>
  <si>
    <t>www.hofmatt-garage.ch</t>
  </si>
  <si>
    <t>Menziken</t>
  </si>
  <si>
    <t>5737</t>
  </si>
  <si>
    <t>Hauptstrasse 93</t>
  </si>
  <si>
    <t>CH2374</t>
  </si>
  <si>
    <t>032 466 59 82</t>
  </si>
  <si>
    <t>garage.viaduc@bluewin.ch</t>
  </si>
  <si>
    <t>032 466 70 64</t>
  </si>
  <si>
    <t>Courtemaîche</t>
  </si>
  <si>
    <t>2923</t>
  </si>
  <si>
    <t>Route Cantonale 6</t>
  </si>
  <si>
    <t>Garage du Viaduc Ch. Choulat</t>
  </si>
  <si>
    <t>CH2205</t>
  </si>
  <si>
    <t>info@garagegerber.ch</t>
  </si>
  <si>
    <t>033 951 25 77</t>
  </si>
  <si>
    <t>033 951 31 21</t>
  </si>
  <si>
    <t>www.garagegerber.ch/opel</t>
  </si>
  <si>
    <t>Brienz</t>
  </si>
  <si>
    <t>3855</t>
  </si>
  <si>
    <t>Hauptstrasse 232</t>
  </si>
  <si>
    <t>CH2214</t>
  </si>
  <si>
    <t>062 855 00 72</t>
  </si>
  <si>
    <t>Leimgruber</t>
  </si>
  <si>
    <t>062 855 00 71</t>
  </si>
  <si>
    <t>062 855 00 70</t>
  </si>
  <si>
    <t>www.ring-garage.ch</t>
  </si>
  <si>
    <t>info@ring-garage.ch</t>
  </si>
  <si>
    <t>Suhr</t>
  </si>
  <si>
    <t>5034</t>
  </si>
  <si>
    <t>Ringstrasse 3</t>
  </si>
  <si>
    <t>Ring Garage AG Suhr</t>
  </si>
  <si>
    <t>CH1205</t>
  </si>
  <si>
    <t>021 960 41 79</t>
  </si>
  <si>
    <t>021 960 35 44</t>
  </si>
  <si>
    <t>www.garageduviaduc.ch</t>
  </si>
  <si>
    <t>garage@viaduc.ch</t>
  </si>
  <si>
    <t>Villeneuve</t>
  </si>
  <si>
    <t>1844</t>
  </si>
  <si>
    <t>Zone Industrielle C91</t>
  </si>
  <si>
    <t>Garage &amp; Carrosserie du Viaduc SA</t>
  </si>
  <si>
    <t>CH2218</t>
  </si>
  <si>
    <t>Davide</t>
  </si>
  <si>
    <t>Manfrina</t>
  </si>
  <si>
    <t>091 743 21 86</t>
  </si>
  <si>
    <t>091 743 33 06</t>
  </si>
  <si>
    <t>www.rally-remorino.ch</t>
  </si>
  <si>
    <t>info@rally-remorino.ch</t>
  </si>
  <si>
    <t>Minusio</t>
  </si>
  <si>
    <t>6648</t>
  </si>
  <si>
    <t>Via Remorino 20</t>
  </si>
  <si>
    <t>Garage Rally SA</t>
  </si>
  <si>
    <t>CH1749</t>
  </si>
  <si>
    <t>052 765 10 58</t>
  </si>
  <si>
    <t>werkstatt@muellerpfyn.ch</t>
  </si>
  <si>
    <t>Denis</t>
  </si>
  <si>
    <t>052 765 28 60</t>
  </si>
  <si>
    <t>www.muellerpfyn.ch</t>
  </si>
  <si>
    <t>info@muellerpfyn.ch</t>
  </si>
  <si>
    <t>Pfyn</t>
  </si>
  <si>
    <t>8505</t>
  </si>
  <si>
    <t>Garage D. Müller AG</t>
  </si>
  <si>
    <t>CH2152</t>
  </si>
  <si>
    <t>071 677 10 70</t>
  </si>
  <si>
    <t>christian.heller@heller-auto.ch</t>
  </si>
  <si>
    <t>071 677 10 79</t>
  </si>
  <si>
    <t>www.heller-auto.ch</t>
  </si>
  <si>
    <t>info@heller-auto.ch</t>
  </si>
  <si>
    <t>Kreuzlingen</t>
  </si>
  <si>
    <t>Heller Automobile AG</t>
  </si>
  <si>
    <t>CH1231</t>
  </si>
  <si>
    <t>Scherrer</t>
  </si>
  <si>
    <t>071 622 73 63</t>
  </si>
  <si>
    <t>071 626 30 50</t>
  </si>
  <si>
    <t>www.garage-krapf.ch</t>
  </si>
  <si>
    <t>weinfelden@garage-krapf.ch</t>
  </si>
  <si>
    <t>Weinfelden</t>
  </si>
  <si>
    <t>8570</t>
  </si>
  <si>
    <t>Dufourstrasse 17</t>
  </si>
  <si>
    <t>Garage Krapf AG</t>
  </si>
  <si>
    <t>CH0990</t>
  </si>
  <si>
    <t>062 721 00 14</t>
  </si>
  <si>
    <t>friedli@swissonline.ch</t>
  </si>
  <si>
    <t>Kurt und Urs</t>
  </si>
  <si>
    <t>Friedli</t>
  </si>
  <si>
    <t>Herren</t>
  </si>
  <si>
    <t>062 721 49 37</t>
  </si>
  <si>
    <t>www.garage-friedli.ch</t>
  </si>
  <si>
    <t>Bottenwil</t>
  </si>
  <si>
    <t>4814</t>
  </si>
  <si>
    <t>Garage Friedli AG</t>
  </si>
  <si>
    <t>CH2316</t>
  </si>
  <si>
    <t>hugo.amrein@auto-amrein.ch</t>
  </si>
  <si>
    <t>Hugo</t>
  </si>
  <si>
    <t>Amrein</t>
  </si>
  <si>
    <t>062 927 18 52</t>
  </si>
  <si>
    <t>062 927 22 77</t>
  </si>
  <si>
    <t>www.auto-amrein.ch</t>
  </si>
  <si>
    <t>info@auto-amrein.ch</t>
  </si>
  <si>
    <t>Altbüron</t>
  </si>
  <si>
    <t>CH1736</t>
  </si>
  <si>
    <t>031 839 05 35</t>
  </si>
  <si>
    <t>st.tschaggelar@saegesser-worb.ch</t>
  </si>
  <si>
    <t>Stephan</t>
  </si>
  <si>
    <t>Tschaggelar</t>
  </si>
  <si>
    <t>031 839 10 55</t>
  </si>
  <si>
    <t>www.saegesser-worb.ch</t>
  </si>
  <si>
    <t>info@saegesser-worb.ch</t>
  </si>
  <si>
    <t>Worb</t>
  </si>
  <si>
    <t>3076</t>
  </si>
  <si>
    <t>Rubigenstrasse 1</t>
  </si>
  <si>
    <t>Garage Sägesser AG</t>
  </si>
  <si>
    <t>CH0661</t>
  </si>
  <si>
    <t>031 931 29 67</t>
  </si>
  <si>
    <t>blaser@swissonline.ch</t>
  </si>
  <si>
    <t>Blaser</t>
  </si>
  <si>
    <t>031 932 14 23</t>
  </si>
  <si>
    <t>031 931 29 66</t>
  </si>
  <si>
    <t>www.blaser.opel.ch</t>
  </si>
  <si>
    <t>garageblaser@bluewin.ch</t>
  </si>
  <si>
    <t>Ostermundigen 1</t>
  </si>
  <si>
    <t>3072</t>
  </si>
  <si>
    <t>Postfach 1050</t>
  </si>
  <si>
    <t>Bernstrasse 4</t>
  </si>
  <si>
    <t>Garage Blaser AG</t>
  </si>
  <si>
    <t>CH0660</t>
  </si>
  <si>
    <t>071 310 08 40</t>
  </si>
  <si>
    <t>milan@opel-winkeln.ch</t>
  </si>
  <si>
    <t>Milan</t>
  </si>
  <si>
    <t>Cechmanek</t>
  </si>
  <si>
    <t>071 310 08 41</t>
  </si>
  <si>
    <t>info@opel-winkeln.ch</t>
  </si>
  <si>
    <t>9015</t>
  </si>
  <si>
    <t>Ikarusstrasse 2</t>
  </si>
  <si>
    <t>Autocenter Winkeln GmbH</t>
  </si>
  <si>
    <t>CH1806</t>
  </si>
  <si>
    <t>021 635 68 08</t>
  </si>
  <si>
    <t>scude@freesurf.ch</t>
  </si>
  <si>
    <t>Ferdinand</t>
  </si>
  <si>
    <t>Scuderi</t>
  </si>
  <si>
    <t>021 635 68 13</t>
  </si>
  <si>
    <t>Villars-Ste-Croix</t>
  </si>
  <si>
    <t>1029</t>
  </si>
  <si>
    <t>CH2260</t>
  </si>
  <si>
    <t>021 946 34 47</t>
  </si>
  <si>
    <t>021 946 11 56</t>
  </si>
  <si>
    <t>www.garage-de-la-corniche.ch</t>
  </si>
  <si>
    <t>info@garage-de-la-corniche.ch</t>
  </si>
  <si>
    <t>Chexbres</t>
  </si>
  <si>
    <t>1071</t>
  </si>
  <si>
    <t>Place du Nord 3</t>
  </si>
  <si>
    <t>Garage de la Corniche SA</t>
  </si>
  <si>
    <t>CH0700</t>
  </si>
  <si>
    <t>Brender</t>
  </si>
  <si>
    <t>www.garagebrender.ch</t>
  </si>
  <si>
    <t>info@garagebrender.ch</t>
  </si>
  <si>
    <t>Lausanne</t>
  </si>
  <si>
    <t>1018</t>
  </si>
  <si>
    <t>Route Aloys-Fauquez 128</t>
  </si>
  <si>
    <t>Garage Brender SA</t>
  </si>
  <si>
    <t>CH0672</t>
  </si>
  <si>
    <t>Niederberger</t>
  </si>
  <si>
    <t>041 348 04 49</t>
  </si>
  <si>
    <t>041 348 04 48</t>
  </si>
  <si>
    <t>www.schoengrund.ch</t>
  </si>
  <si>
    <t>mail@schoengrund.ch</t>
  </si>
  <si>
    <t>Horw</t>
  </si>
  <si>
    <t>6048</t>
  </si>
  <si>
    <t>Altsagenstrasse 3</t>
  </si>
  <si>
    <t>Schöngrund - Garage AG</t>
  </si>
  <si>
    <t>CH1703</t>
  </si>
  <si>
    <t>041 250 45 00</t>
  </si>
  <si>
    <t>info@garage-geisseler.ch</t>
  </si>
  <si>
    <t>041 250 62 62</t>
  </si>
  <si>
    <t>www.garage-geisseler.ch</t>
  </si>
  <si>
    <t>6014</t>
  </si>
  <si>
    <t>Schrotmättli 2</t>
  </si>
  <si>
    <t>Garage K. Geisseler</t>
  </si>
  <si>
    <t>CH1202</t>
  </si>
  <si>
    <t>041 450 18 19</t>
  </si>
  <si>
    <t>info@reuss-garage.ch</t>
  </si>
  <si>
    <t>Rütter</t>
  </si>
  <si>
    <t>041 450 58 19</t>
  </si>
  <si>
    <t>www.reuss-garage.ch</t>
  </si>
  <si>
    <t>Gisikon</t>
  </si>
  <si>
    <t>6038</t>
  </si>
  <si>
    <t>Reuss-Garage Ernst Rütter AG</t>
  </si>
  <si>
    <t>CH0823</t>
  </si>
  <si>
    <t>041 495 18 20</t>
  </si>
  <si>
    <t>info@autokeller.ch</t>
  </si>
  <si>
    <t>Keller</t>
  </si>
  <si>
    <t>041 495 30 61</t>
  </si>
  <si>
    <t>www.autokeller.ch</t>
  </si>
  <si>
    <t>Ruswil</t>
  </si>
  <si>
    <t>6017</t>
  </si>
  <si>
    <t>Hellbühlerstrasse 30</t>
  </si>
  <si>
    <t>CH0806</t>
  </si>
  <si>
    <t>041 497 15 45</t>
  </si>
  <si>
    <t>touring-garage@malters.net</t>
  </si>
  <si>
    <t>Zihlmann</t>
  </si>
  <si>
    <t>041 497 39 45</t>
  </si>
  <si>
    <t>www.touring-garage.opel.ch</t>
  </si>
  <si>
    <t>Malters</t>
  </si>
  <si>
    <t>6102</t>
  </si>
  <si>
    <t>Luzernstrasse 97</t>
  </si>
  <si>
    <t>Touring-Garage Malters AG</t>
  </si>
  <si>
    <t>CH0723</t>
  </si>
  <si>
    <t>peter.reichlin@garage-reichlin.ch</t>
  </si>
  <si>
    <t>Reichlin</t>
  </si>
  <si>
    <t>041 854 77 87</t>
  </si>
  <si>
    <t>041 854 77 88</t>
  </si>
  <si>
    <t>www.garage-reichlin.ch</t>
  </si>
  <si>
    <t>info@garage-reichlin.ch</t>
  </si>
  <si>
    <t>Küssnacht am Rigi</t>
  </si>
  <si>
    <t>6403</t>
  </si>
  <si>
    <t>Grepperstrasse 86-92</t>
  </si>
  <si>
    <t>Garage-Reichlin AG</t>
  </si>
  <si>
    <t>CH0722</t>
  </si>
  <si>
    <t>061 791 04 56</t>
  </si>
  <si>
    <t>061 791 08 77</t>
  </si>
  <si>
    <t>Nunningen</t>
  </si>
  <si>
    <t>4208</t>
  </si>
  <si>
    <t>Gilgenberg Garage AG</t>
  </si>
  <si>
    <t>CH1587</t>
  </si>
  <si>
    <t>061 481 18 48</t>
  </si>
  <si>
    <t>info@garageknierim.ch</t>
  </si>
  <si>
    <t>Reinhard</t>
  </si>
  <si>
    <t>Knierim</t>
  </si>
  <si>
    <t>061 481 16 42</t>
  </si>
  <si>
    <t>www.garageknierim.ch</t>
  </si>
  <si>
    <t>Allschwil</t>
  </si>
  <si>
    <t>4123</t>
  </si>
  <si>
    <t>Hegenheimermattweg 85</t>
  </si>
  <si>
    <t>Dorfgarage R. Knierim</t>
  </si>
  <si>
    <t>CH1531</t>
  </si>
  <si>
    <t>062 285 05 65</t>
  </si>
  <si>
    <t>Thommen</t>
  </si>
  <si>
    <t>062 285 05 61</t>
  </si>
  <si>
    <t>062 285 05 60</t>
  </si>
  <si>
    <t>www.thommen-ruemlingen.ch</t>
  </si>
  <si>
    <t>Rümlingen</t>
  </si>
  <si>
    <t>4444</t>
  </si>
  <si>
    <t>Hauptstrasse 67</t>
  </si>
  <si>
    <t>Thommen Automobile AG</t>
  </si>
  <si>
    <t>CH0708</t>
  </si>
  <si>
    <t>061 765 90 00</t>
  </si>
  <si>
    <t>info@garagethuering.ch</t>
  </si>
  <si>
    <t>Thüring</t>
  </si>
  <si>
    <t>061 765 90 09</t>
  </si>
  <si>
    <t>www.garagethuering.ch</t>
  </si>
  <si>
    <t>Zwingen</t>
  </si>
  <si>
    <t>4222</t>
  </si>
  <si>
    <t>Laufenstrasse 7</t>
  </si>
  <si>
    <t>Garage Thüring AG</t>
  </si>
  <si>
    <t>CH0648</t>
  </si>
  <si>
    <t>Dellenbach</t>
  </si>
  <si>
    <t>www.delli.ch</t>
  </si>
  <si>
    <t>Oberwil</t>
  </si>
  <si>
    <t>4104</t>
  </si>
  <si>
    <t>Otto Dellenbach Garage AG</t>
  </si>
  <si>
    <t>CH0646</t>
  </si>
  <si>
    <t>061 701 21 21</t>
  </si>
  <si>
    <t>Faller</t>
  </si>
  <si>
    <t>061 701 22 30</t>
  </si>
  <si>
    <t>www.garage-faller.ch</t>
  </si>
  <si>
    <t>Arlesheim</t>
  </si>
  <si>
    <t>4144</t>
  </si>
  <si>
    <t>Garage Faller AG</t>
  </si>
  <si>
    <t>CH0645</t>
  </si>
  <si>
    <t>022 776 20 29</t>
  </si>
  <si>
    <t>info@garagebaudet.ch</t>
  </si>
  <si>
    <t>André</t>
  </si>
  <si>
    <t>Baudet</t>
  </si>
  <si>
    <t>022 776 62 79</t>
  </si>
  <si>
    <t>www.garagebaudet.ch</t>
  </si>
  <si>
    <t>Chavannes-de-Bogis</t>
  </si>
  <si>
    <t>1279</t>
  </si>
  <si>
    <t>Garage Baudet SA</t>
  </si>
  <si>
    <t>CH2238</t>
  </si>
  <si>
    <t>032 853 23 36</t>
  </si>
  <si>
    <t>info@garage-beausite.ch</t>
  </si>
  <si>
    <t>032 853 56 45</t>
  </si>
  <si>
    <t>www.garage-beausite.ch</t>
  </si>
  <si>
    <t>Cernier</t>
  </si>
  <si>
    <t>2053</t>
  </si>
  <si>
    <t>Rte. de Neuchâtel 2</t>
  </si>
  <si>
    <t>Garage Beausite BBM SA</t>
  </si>
  <si>
    <t>CH1983</t>
  </si>
  <si>
    <t>021 731 33 46</t>
  </si>
  <si>
    <t>021 731 33 47</t>
  </si>
  <si>
    <t>Cugy</t>
  </si>
  <si>
    <t>1053</t>
  </si>
  <si>
    <t>Garage Azur SA</t>
  </si>
  <si>
    <t>CH1783</t>
  </si>
  <si>
    <t>Charles</t>
  </si>
  <si>
    <t>Boschung</t>
  </si>
  <si>
    <t>026 912 04 35</t>
  </si>
  <si>
    <t>026 912 84 84</t>
  </si>
  <si>
    <t>garage.majestic@bluewin.ch</t>
  </si>
  <si>
    <t>La Tour-de-Trême</t>
  </si>
  <si>
    <t>1635</t>
  </si>
  <si>
    <t>Rue de l'Ancien Comté 4</t>
  </si>
  <si>
    <t>Garage Majestic SA</t>
  </si>
  <si>
    <t>CH1620</t>
  </si>
  <si>
    <t>021 781 11 07</t>
  </si>
  <si>
    <t>3sapins.savigny@bluewin.ch</t>
  </si>
  <si>
    <t>Pierre-Alain</t>
  </si>
  <si>
    <t>Métraux</t>
  </si>
  <si>
    <t>021 781 15 35</t>
  </si>
  <si>
    <t>Savigny</t>
  </si>
  <si>
    <t>1073</t>
  </si>
  <si>
    <t>Garage des 3 Sapins Métraux Sàrl</t>
  </si>
  <si>
    <t>CH1571</t>
  </si>
  <si>
    <t>055 418 28 10</t>
  </si>
  <si>
    <t>info@garage-huerlimann.ch</t>
  </si>
  <si>
    <t>Fritz</t>
  </si>
  <si>
    <t>Hürlimann</t>
  </si>
  <si>
    <t>055 418 28 11</t>
  </si>
  <si>
    <t>www.garage-huerlimann.ch</t>
  </si>
  <si>
    <t>Einsiedeln</t>
  </si>
  <si>
    <t>8840</t>
  </si>
  <si>
    <t>Zürichstrasse 38</t>
  </si>
  <si>
    <t>CH1213</t>
  </si>
  <si>
    <t>Rouiller</t>
  </si>
  <si>
    <t>026 918 58 35</t>
  </si>
  <si>
    <t>026 918 54 29</t>
  </si>
  <si>
    <t>garageducret1@bluewin.ch</t>
  </si>
  <si>
    <t>Le Crêt-près-Semsales</t>
  </si>
  <si>
    <t>1611</t>
  </si>
  <si>
    <t>Garage du Crêt F. Rouiller</t>
  </si>
  <si>
    <t>CH0827</t>
  </si>
  <si>
    <t>031 868 11 68</t>
  </si>
  <si>
    <t>rene.gruenig@garage-gruenig.ch</t>
  </si>
  <si>
    <t>René</t>
  </si>
  <si>
    <t>Grünig</t>
  </si>
  <si>
    <t>031 868 11 69</t>
  </si>
  <si>
    <t>www.acmb.ch</t>
  </si>
  <si>
    <t>info@acmb.ch</t>
  </si>
  <si>
    <t>Münchenbuchsee</t>
  </si>
  <si>
    <t>3053</t>
  </si>
  <si>
    <t>Bernstrasse 116</t>
  </si>
  <si>
    <t>Automobil-Center Münchenbuchsee AG</t>
  </si>
  <si>
    <t>CH0820</t>
  </si>
  <si>
    <t>041 930 25 55</t>
  </si>
  <si>
    <t>urs.erni@dplanet.ch</t>
  </si>
  <si>
    <t>Erni</t>
  </si>
  <si>
    <t>041 930 25 01</t>
  </si>
  <si>
    <t>Neudorf</t>
  </si>
  <si>
    <t>6025</t>
  </si>
  <si>
    <t>Luzernerstrasse 54</t>
  </si>
  <si>
    <t>Garage Erni Neudorf AG</t>
  </si>
  <si>
    <t>CH0751</t>
  </si>
  <si>
    <t>021 861 34 61</t>
  </si>
  <si>
    <t>garage.blaser@bluewin.ch</t>
  </si>
  <si>
    <t>François</t>
  </si>
  <si>
    <t>021 861 13 43</t>
  </si>
  <si>
    <t>Cossonay-Ville</t>
  </si>
  <si>
    <t>1304</t>
  </si>
  <si>
    <t>Case postale 41</t>
  </si>
  <si>
    <t>Route de Morges 25</t>
  </si>
  <si>
    <t>Garage Carrosserie Blaser Monnier</t>
  </si>
  <si>
    <t>CH0701</t>
  </si>
  <si>
    <t>026 475 12 36</t>
  </si>
  <si>
    <t>garage.schoeni@bluewin.ch</t>
  </si>
  <si>
    <t>Maguy</t>
  </si>
  <si>
    <t>Schöni</t>
  </si>
  <si>
    <t>Madame</t>
  </si>
  <si>
    <t>026 475 41 36</t>
  </si>
  <si>
    <t>Belfaux</t>
  </si>
  <si>
    <t>1782</t>
  </si>
  <si>
    <t>Route du Centre 5</t>
  </si>
  <si>
    <t>Garage Schöni &amp; Fils SA</t>
  </si>
  <si>
    <t>CH0495</t>
  </si>
  <si>
    <t>022 706 28 01</t>
  </si>
  <si>
    <t>022 706 28 00</t>
  </si>
  <si>
    <t>Plan-les-Ouates</t>
  </si>
  <si>
    <t>1228</t>
  </si>
  <si>
    <t>Chemin des Aulx 21</t>
  </si>
  <si>
    <t>Grimm Sud SA</t>
  </si>
  <si>
    <t>6952</t>
  </si>
  <si>
    <t>www.kueng-automobile.ch</t>
  </si>
  <si>
    <t>Gebenstorf</t>
  </si>
  <si>
    <t>5412</t>
  </si>
  <si>
    <t>Hirschthal</t>
  </si>
  <si>
    <t>5042</t>
  </si>
  <si>
    <t>Schmid</t>
  </si>
  <si>
    <t>Uster</t>
  </si>
  <si>
    <t>Emmenbrücke</t>
  </si>
  <si>
    <t>6020</t>
  </si>
  <si>
    <t>9014</t>
  </si>
  <si>
    <t>Reinach</t>
  </si>
  <si>
    <t>4153</t>
  </si>
  <si>
    <t>Route de Villars-Vert 9</t>
  </si>
  <si>
    <t>022 939 06 30</t>
  </si>
  <si>
    <t>022 939 06 32</t>
  </si>
  <si>
    <t>www.gbm.ch</t>
  </si>
  <si>
    <t>info@gbm.ch</t>
  </si>
  <si>
    <t>Vernier</t>
  </si>
  <si>
    <t>1214</t>
  </si>
  <si>
    <t>34, Route du Nant-d'Avril</t>
  </si>
  <si>
    <t>GB&amp;M Garage et Carrosserie SA</t>
  </si>
  <si>
    <t>CH0211</t>
  </si>
  <si>
    <t>Kradolf</t>
  </si>
  <si>
    <t>9214</t>
  </si>
  <si>
    <t>Hauptstrasse 71</t>
  </si>
  <si>
    <t>Zentrum Garage Bischofszell AG</t>
  </si>
  <si>
    <t>CH0832</t>
  </si>
  <si>
    <t>Sierre</t>
  </si>
  <si>
    <t>043 388 68 89</t>
  </si>
  <si>
    <t>043 388 68 88</t>
  </si>
  <si>
    <t>8106</t>
  </si>
  <si>
    <t>Breitestrasse 33</t>
  </si>
  <si>
    <t>044 456 34 09</t>
  </si>
  <si>
    <t>0848 80 00 72</t>
  </si>
  <si>
    <t>8055</t>
  </si>
  <si>
    <t>Gutstrasse 3</t>
  </si>
  <si>
    <t>032382</t>
  </si>
  <si>
    <t>032 753 90 35</t>
  </si>
  <si>
    <t>032 753 11 53</t>
  </si>
  <si>
    <t>St-Blaise</t>
  </si>
  <si>
    <t>2072</t>
  </si>
  <si>
    <t>Route de Neuchâtel 14</t>
  </si>
  <si>
    <t>Lanthemann SA Centre Opel</t>
  </si>
  <si>
    <t>032371</t>
  </si>
  <si>
    <t>044 886 23 79</t>
  </si>
  <si>
    <t>044 886 23 77</t>
  </si>
  <si>
    <t>Bülach</t>
  </si>
  <si>
    <t>Schleufenberg 3</t>
  </si>
  <si>
    <t>044 311 33 05</t>
  </si>
  <si>
    <t>044 311 33 46</t>
  </si>
  <si>
    <t>8050</t>
  </si>
  <si>
    <t>Filiale Zürich-Oerlikon</t>
  </si>
  <si>
    <t>Schaffhauserstrasse 373</t>
  </si>
  <si>
    <t>031962</t>
  </si>
  <si>
    <t>044 252 68 07</t>
  </si>
  <si>
    <t>044 252 44 04</t>
  </si>
  <si>
    <t>8008</t>
  </si>
  <si>
    <t>Filiale Zürich-Seefeld</t>
  </si>
  <si>
    <t>Kreuzstrasse 53</t>
  </si>
  <si>
    <t>031961</t>
  </si>
  <si>
    <t>Canobbio</t>
  </si>
  <si>
    <t>Via Sonvico 17</t>
  </si>
  <si>
    <t>031931</t>
  </si>
  <si>
    <t>091 973 70 78</t>
  </si>
  <si>
    <t>Cadempino</t>
  </si>
  <si>
    <t>6814</t>
  </si>
  <si>
    <t>Via Cantonale 7</t>
  </si>
  <si>
    <t>031930</t>
  </si>
  <si>
    <t>Hergiswil</t>
  </si>
  <si>
    <t>6052</t>
  </si>
  <si>
    <t>Seestrasse 57</t>
  </si>
  <si>
    <t>Auto Heller AG Hergiswil</t>
  </si>
  <si>
    <t>031691</t>
  </si>
  <si>
    <t>033 334 40 41</t>
  </si>
  <si>
    <t>033 334 40 44</t>
  </si>
  <si>
    <t>3604</t>
  </si>
  <si>
    <t>Frutigenstrasse 50a</t>
  </si>
  <si>
    <t>Auto-Bettschen AG, Filiale Thun Süd</t>
  </si>
  <si>
    <t>031472</t>
  </si>
  <si>
    <t>033 676 24 80</t>
  </si>
  <si>
    <t>033 676 17 76</t>
  </si>
  <si>
    <t>Mülenen</t>
  </si>
  <si>
    <t>3711</t>
  </si>
  <si>
    <t>Alte Frutigenstrasse 3</t>
  </si>
  <si>
    <t>Auto Bettschen AG Mülenen</t>
  </si>
  <si>
    <t>031471</t>
  </si>
  <si>
    <t>024 471 70 93</t>
  </si>
  <si>
    <t>024 471 81 81</t>
  </si>
  <si>
    <t>Monthey</t>
  </si>
  <si>
    <t>1870</t>
  </si>
  <si>
    <t>031311</t>
  </si>
  <si>
    <t>062 745 30 15</t>
  </si>
  <si>
    <t>062 745 30 10</t>
  </si>
  <si>
    <t>Strengelbach</t>
  </si>
  <si>
    <t>4802</t>
  </si>
  <si>
    <t>Zofingerstrasse 30</t>
  </si>
  <si>
    <t>Garage Galliker AG Strengelbach</t>
  </si>
  <si>
    <t>031024</t>
  </si>
  <si>
    <t>041 970 33 24</t>
  </si>
  <si>
    <t>041 970 21 21</t>
  </si>
  <si>
    <t>Willisau</t>
  </si>
  <si>
    <t>6130</t>
  </si>
  <si>
    <t>Ettiswilerstrasse 34</t>
  </si>
  <si>
    <t>Garage Arnet AG Opel-Vertretung</t>
  </si>
  <si>
    <t>Kriens</t>
  </si>
  <si>
    <t>6010</t>
  </si>
  <si>
    <t>Sternmattweg 4</t>
  </si>
  <si>
    <t>Garage Galliker AG Kriens</t>
  </si>
  <si>
    <t>031021</t>
  </si>
  <si>
    <t>Liebefeld</t>
  </si>
  <si>
    <t>3097</t>
  </si>
  <si>
    <t>Schwarzenburgstrasse 142</t>
  </si>
  <si>
    <t>030936</t>
  </si>
  <si>
    <t>031 301 36 19</t>
  </si>
  <si>
    <t>031 301 36 33</t>
  </si>
  <si>
    <t>3012</t>
  </si>
  <si>
    <t>Länggassstrasse 95</t>
  </si>
  <si>
    <t>061 461 44 68</t>
  </si>
  <si>
    <t>061 465 95 10</t>
  </si>
  <si>
    <t>Birsfelderstrasse 50</t>
  </si>
  <si>
    <t>Filiale Werkstätte</t>
  </si>
  <si>
    <t>030094</t>
  </si>
  <si>
    <t>061 717 96 40</t>
  </si>
  <si>
    <t>061 717 96 30</t>
  </si>
  <si>
    <t>Aumattstrasse 140</t>
  </si>
  <si>
    <t>030093</t>
  </si>
  <si>
    <t>061 690 93 42</t>
  </si>
  <si>
    <t>061 690 93 40</t>
  </si>
  <si>
    <t>4058</t>
  </si>
  <si>
    <t>Schönaustrasse 25</t>
  </si>
  <si>
    <t>030092</t>
  </si>
  <si>
    <t>Le Locle</t>
  </si>
  <si>
    <t>2400</t>
  </si>
  <si>
    <t>3550</t>
  </si>
  <si>
    <t>Onofrio</t>
  </si>
  <si>
    <t>Gland</t>
  </si>
  <si>
    <t>1196</t>
  </si>
  <si>
    <t>3150</t>
  </si>
  <si>
    <t>Via Cantonale</t>
  </si>
  <si>
    <t>Ascona</t>
  </si>
  <si>
    <t>6612</t>
  </si>
  <si>
    <t>044 984 28 16</t>
  </si>
  <si>
    <t>044 984 14 32</t>
  </si>
  <si>
    <t>Egg-Hinteregg</t>
  </si>
  <si>
    <t>8132</t>
  </si>
  <si>
    <t>Forchstrasse 1001</t>
  </si>
  <si>
    <t>Garage + Carrosserie Schweizer + Co.</t>
  </si>
  <si>
    <t>CH2282</t>
  </si>
  <si>
    <t>Ramseier</t>
  </si>
  <si>
    <t>034 431 34 38</t>
  </si>
  <si>
    <t>034 431 32 71</t>
  </si>
  <si>
    <t>gammenthal@bluewin.ch</t>
  </si>
  <si>
    <t>Sumiswald</t>
  </si>
  <si>
    <t>3454</t>
  </si>
  <si>
    <t>Gammenthal 680</t>
  </si>
  <si>
    <t>Autohaus Gammenthal, Walter Ramseier</t>
  </si>
  <si>
    <t>CH2245</t>
  </si>
  <si>
    <t>032 476 64 22</t>
  </si>
  <si>
    <t>Jean-Louis</t>
  </si>
  <si>
    <t>Borruat</t>
  </si>
  <si>
    <t>032 476 68 69</t>
  </si>
  <si>
    <t>Chevenez</t>
  </si>
  <si>
    <t>2906</t>
  </si>
  <si>
    <t>Route de Besançon 10H</t>
  </si>
  <si>
    <t>CH1776</t>
  </si>
  <si>
    <t>Marcel</t>
  </si>
  <si>
    <t>033 356 25 15</t>
  </si>
  <si>
    <t>Burgistein-Station</t>
  </si>
  <si>
    <t>3664</t>
  </si>
  <si>
    <t>CH1422</t>
  </si>
  <si>
    <t>032 489 12 70</t>
  </si>
  <si>
    <t>info@garage-hurzeler.ch</t>
  </si>
  <si>
    <t>Pierre</t>
  </si>
  <si>
    <t>Hürzeler</t>
  </si>
  <si>
    <t>032 489 14 68</t>
  </si>
  <si>
    <t>www.garage-hurzeler.ch</t>
  </si>
  <si>
    <t>Sonceboz</t>
  </si>
  <si>
    <t>2605</t>
  </si>
  <si>
    <t>Route de Bienne 1</t>
  </si>
  <si>
    <t>Garage Hürzeler Sonceboz SA</t>
  </si>
  <si>
    <t>CH1348</t>
  </si>
  <si>
    <t>Graf</t>
  </si>
  <si>
    <t>062 773 27 50</t>
  </si>
  <si>
    <t>062 773 22 18</t>
  </si>
  <si>
    <t>www.grafgranu.ch</t>
  </si>
  <si>
    <t>info@grafgranu.ch</t>
  </si>
  <si>
    <t>Zetzwil</t>
  </si>
  <si>
    <t>5732</t>
  </si>
  <si>
    <t>Garage Graf AG</t>
  </si>
  <si>
    <t>CH1269</t>
  </si>
  <si>
    <t>Lukas</t>
  </si>
  <si>
    <t>Herisau</t>
  </si>
  <si>
    <t>Bahnhofstrasse 2</t>
  </si>
  <si>
    <t>Vetter</t>
  </si>
  <si>
    <t>044 321 00 20</t>
  </si>
  <si>
    <t>044 321 00 50</t>
  </si>
  <si>
    <t>vetterag@swissonline.ch</t>
  </si>
  <si>
    <t>8051</t>
  </si>
  <si>
    <t>Heerenwiesen 18</t>
  </si>
  <si>
    <t>Garage Vetter AG</t>
  </si>
  <si>
    <t>CH0818</t>
  </si>
  <si>
    <t>031 711 10 43</t>
  </si>
  <si>
    <t>031 711 12 22</t>
  </si>
  <si>
    <t>Bowil</t>
  </si>
  <si>
    <t>3533</t>
  </si>
  <si>
    <t>Bernstrasse 6</t>
  </si>
  <si>
    <t>Auto-Haus Bowil AG</t>
  </si>
  <si>
    <t>CH0651</t>
  </si>
  <si>
    <t>Jürg</t>
  </si>
  <si>
    <t>www.reincar.ch</t>
  </si>
  <si>
    <t>info@reincar.ch</t>
  </si>
  <si>
    <t>Kirchbergstrasse 207</t>
  </si>
  <si>
    <t>ReinCar AG</t>
  </si>
  <si>
    <t>Montavon</t>
  </si>
  <si>
    <t>Meyer</t>
  </si>
  <si>
    <t>Wolhusen</t>
  </si>
  <si>
    <t>6110</t>
  </si>
  <si>
    <t>info@gruental.ch</t>
  </si>
  <si>
    <t>Heimgartner</t>
  </si>
  <si>
    <t>071 298 55 02</t>
  </si>
  <si>
    <t>071 298 55 77</t>
  </si>
  <si>
    <t>www.gruental.ch</t>
  </si>
  <si>
    <t>Wittenbach</t>
  </si>
  <si>
    <t>9303</t>
  </si>
  <si>
    <t>Grüntal Garage AG</t>
  </si>
  <si>
    <t>CH1222</t>
  </si>
  <si>
    <t>1530</t>
  </si>
  <si>
    <t>044 761 38 40</t>
  </si>
  <si>
    <t>044 761 70 54</t>
  </si>
  <si>
    <t>www.mahlerauto.ch</t>
  </si>
  <si>
    <t>info@mahlerauto.ch</t>
  </si>
  <si>
    <t>Obfelden</t>
  </si>
  <si>
    <t>8912</t>
  </si>
  <si>
    <t>Muristrasse 4</t>
  </si>
  <si>
    <t>Mahler Automobile AG</t>
  </si>
  <si>
    <t>CH0812</t>
  </si>
  <si>
    <t>Thierry</t>
  </si>
  <si>
    <t>091 851 90 15</t>
  </si>
  <si>
    <t>091 851 90 10</t>
  </si>
  <si>
    <t>Quartino</t>
  </si>
  <si>
    <t>6572</t>
  </si>
  <si>
    <t>Via Luserte 2</t>
  </si>
  <si>
    <t>Auto Luserte SA</t>
  </si>
  <si>
    <t>091 640 44 49</t>
  </si>
  <si>
    <t>091 640 44 30</t>
  </si>
  <si>
    <t>www.autopasta.ch</t>
  </si>
  <si>
    <t>info@autopasta.ch</t>
  </si>
  <si>
    <t>Morbio Inferiore</t>
  </si>
  <si>
    <t>6834</t>
  </si>
  <si>
    <t>Centro Corona</t>
  </si>
  <si>
    <t>AUTOPASTA SA</t>
  </si>
  <si>
    <t>CH0209</t>
  </si>
  <si>
    <t>022 793 62 40</t>
  </si>
  <si>
    <t>022 792 15 75</t>
  </si>
  <si>
    <t>www.garageduplateau.ch</t>
  </si>
  <si>
    <t>info@garageduplateau.ch</t>
  </si>
  <si>
    <t>Cointrin</t>
  </si>
  <si>
    <t>1216</t>
  </si>
  <si>
    <t>Av. Louis-Casai 34</t>
  </si>
  <si>
    <t>Garage du Plateau SA</t>
  </si>
  <si>
    <t>CH2250</t>
  </si>
  <si>
    <t>032 631 24 55</t>
  </si>
  <si>
    <t>032 631 20 80</t>
  </si>
  <si>
    <t>www.ac-vogel.ch</t>
  </si>
  <si>
    <t>sonja.vogel@bluewin.ch</t>
  </si>
  <si>
    <t>Wangen an der Aare</t>
  </si>
  <si>
    <t>3380</t>
  </si>
  <si>
    <t>Schenkstrasse 6</t>
  </si>
  <si>
    <t>Autocenter Sonja Vogel</t>
  </si>
  <si>
    <t>CH2235</t>
  </si>
  <si>
    <t>091 829 36 05</t>
  </si>
  <si>
    <t>091 829 36 02</t>
  </si>
  <si>
    <t>autodono@bluewin.ch</t>
  </si>
  <si>
    <t>Lumino</t>
  </si>
  <si>
    <t>6533</t>
  </si>
  <si>
    <t>Casella postale 137</t>
  </si>
  <si>
    <t>Via Quatorta</t>
  </si>
  <si>
    <t>Autodono SA</t>
  </si>
  <si>
    <t>CH2140</t>
  </si>
  <si>
    <t>052 385 25 16</t>
  </si>
  <si>
    <t>052 385 27 18</t>
  </si>
  <si>
    <t>www.togra.ch</t>
  </si>
  <si>
    <t>info@togra.ch</t>
  </si>
  <si>
    <t>Turbenthal</t>
  </si>
  <si>
    <t>8488</t>
  </si>
  <si>
    <t>Mettlenstrasse 22</t>
  </si>
  <si>
    <t>Garage Togra Tobler + Graf</t>
  </si>
  <si>
    <t>CH1760</t>
  </si>
  <si>
    <t>021 807 41 61</t>
  </si>
  <si>
    <t>021 807 39 02</t>
  </si>
  <si>
    <t>Aubonne</t>
  </si>
  <si>
    <t>1170</t>
  </si>
  <si>
    <t>En Roveray</t>
  </si>
  <si>
    <t>Route d'Allaman</t>
  </si>
  <si>
    <t>Garage-Carrosserie En Roveray SA</t>
  </si>
  <si>
    <t>CH1619</t>
  </si>
  <si>
    <t>062 751 77 51</t>
  </si>
  <si>
    <t>garage-bieri@bluewin.ch</t>
  </si>
  <si>
    <t>Mühlethal</t>
  </si>
  <si>
    <t>4812</t>
  </si>
  <si>
    <t>Geiserstrasse 1</t>
  </si>
  <si>
    <t>Dorfgarage R. Bieri</t>
  </si>
  <si>
    <t>CH1538</t>
  </si>
  <si>
    <t>033 356 23 85</t>
  </si>
  <si>
    <t>www.gattiker.opel.ch</t>
  </si>
  <si>
    <t>brunogattiker@bluewin.ch</t>
  </si>
  <si>
    <t>Seftigenstrasse 39</t>
  </si>
  <si>
    <t>Garage Gattiker Bruno</t>
  </si>
  <si>
    <t>www.seegarageermensee.ch</t>
  </si>
  <si>
    <t>info@seegarageermensee.ch</t>
  </si>
  <si>
    <t>Ermensee</t>
  </si>
  <si>
    <t>6294</t>
  </si>
  <si>
    <t>Aargauerstrasse 15</t>
  </si>
  <si>
    <t>See Garage Füglistaller AG</t>
  </si>
  <si>
    <t>CH1362</t>
  </si>
  <si>
    <t>071 222 69 21</t>
  </si>
  <si>
    <t>071 222 75 92</t>
  </si>
  <si>
    <t>j.ebnoether@bluewin.ch</t>
  </si>
  <si>
    <t>9000</t>
  </si>
  <si>
    <t>Mühlegg-Garage J. Ebnöther</t>
  </si>
  <si>
    <t>CH1332</t>
  </si>
  <si>
    <t>033 657 21 36</t>
  </si>
  <si>
    <t>033 657 20 70</t>
  </si>
  <si>
    <t>www.opelherrenmatte.ch</t>
  </si>
  <si>
    <t>info@opelherrenmatte.ch</t>
  </si>
  <si>
    <t>Wimmis</t>
  </si>
  <si>
    <t>3752</t>
  </si>
  <si>
    <t>Simmenfluhstrasse 7a</t>
  </si>
  <si>
    <t>Herrenmatte-Garage AG</t>
  </si>
  <si>
    <t>CH1212</t>
  </si>
  <si>
    <t>027 481 22 28</t>
  </si>
  <si>
    <t>www.garagetransit.ch</t>
  </si>
  <si>
    <t>garagetransit@bluewin.ch</t>
  </si>
  <si>
    <t>Montana Village</t>
  </si>
  <si>
    <t>3963</t>
  </si>
  <si>
    <t>Rue de la Batteuse 14</t>
  </si>
  <si>
    <t>Garage du Transit L. Cordonier</t>
  </si>
  <si>
    <t>CH1201</t>
  </si>
  <si>
    <t>071 642 19 07</t>
  </si>
  <si>
    <t>071 642 14 01</t>
  </si>
  <si>
    <t>Postfach 154</t>
  </si>
  <si>
    <t>Thur-Garage H. Schwarzenbach</t>
  </si>
  <si>
    <t>CH1174</t>
  </si>
  <si>
    <t>071 917 11 79</t>
  </si>
  <si>
    <t>071 917 11 35</t>
  </si>
  <si>
    <t>www.fgt.ch</t>
  </si>
  <si>
    <t>fgt@bluewin.ch</t>
  </si>
  <si>
    <t>Tägerschen</t>
  </si>
  <si>
    <t>9554</t>
  </si>
  <si>
    <t>Münchwilerstr. 34</t>
  </si>
  <si>
    <t>Feldgarage AG F. Flammer</t>
  </si>
  <si>
    <t>CH0996</t>
  </si>
  <si>
    <t>044 271 61 28</t>
  </si>
  <si>
    <t>044 271 04 66</t>
  </si>
  <si>
    <t>www.garage-rigoni.ch</t>
  </si>
  <si>
    <t>garage-rigoni@swissonline.ch</t>
  </si>
  <si>
    <t>8005</t>
  </si>
  <si>
    <t>Heinrichstrasse 210</t>
  </si>
  <si>
    <t>Garage Rigoni &amp; Co.</t>
  </si>
  <si>
    <t>CH0816</t>
  </si>
  <si>
    <t>041 910 50 08</t>
  </si>
  <si>
    <t>041 910 28 88</t>
  </si>
  <si>
    <t>www.schnarwiler-ag.ch</t>
  </si>
  <si>
    <t>info@schnarwiler-ag.ch</t>
  </si>
  <si>
    <t>Hochdorf</t>
  </si>
  <si>
    <t>6280</t>
  </si>
  <si>
    <t>Luzernstr. 33</t>
  </si>
  <si>
    <t>Autogarage Schnarwiler AG</t>
  </si>
  <si>
    <t>CH0745</t>
  </si>
  <si>
    <t>071 888 62 92</t>
  </si>
  <si>
    <t>071 888 11 20</t>
  </si>
  <si>
    <t>auto.hersche@bluewin.ch</t>
  </si>
  <si>
    <t>Rheineck</t>
  </si>
  <si>
    <t>9424</t>
  </si>
  <si>
    <t>Appenzellerstr. 1</t>
  </si>
  <si>
    <t>Auto Hersche GmbH</t>
  </si>
  <si>
    <t>CH0638</t>
  </si>
  <si>
    <t>091 935 05 75</t>
  </si>
  <si>
    <t>091 935 05 60</t>
  </si>
  <si>
    <t>www.amicar.opel.ch</t>
  </si>
  <si>
    <t>amicar.lugano@bluewin.ch</t>
  </si>
  <si>
    <t>Amicar SA</t>
  </si>
  <si>
    <t>CH0245</t>
  </si>
  <si>
    <t>021 943 00 99</t>
  </si>
  <si>
    <t>021 943 00 70</t>
  </si>
  <si>
    <t>www.garagedutennis.ch</t>
  </si>
  <si>
    <t>info@garagedutennis.ch</t>
  </si>
  <si>
    <t>St. Légier</t>
  </si>
  <si>
    <t>1806</t>
  </si>
  <si>
    <t>Z.I. de la Veyre</t>
  </si>
  <si>
    <t>Garage du Tennis SA</t>
  </si>
  <si>
    <t>CH0150</t>
  </si>
  <si>
    <t>071 272 05 15</t>
  </si>
  <si>
    <t>071 272 05 05</t>
  </si>
  <si>
    <t>www.alcadis.ch</t>
  </si>
  <si>
    <t>direktion@stgallen.alcadis.ch</t>
  </si>
  <si>
    <t>Fürstenlandstrasse 102</t>
  </si>
  <si>
    <t>Alcadis AG</t>
  </si>
  <si>
    <t>CH0054</t>
  </si>
  <si>
    <t>044 738 26 85</t>
  </si>
  <si>
    <t>044 738 26 26</t>
  </si>
  <si>
    <t>info@schlieren.alcadis.ch</t>
  </si>
  <si>
    <t>Badenerstrasse 78</t>
  </si>
  <si>
    <t>CH0020</t>
  </si>
  <si>
    <t>044 457 22 19</t>
  </si>
  <si>
    <t>044 457 22 00</t>
  </si>
  <si>
    <t>mischa.giger@services.alcadis.ch</t>
  </si>
  <si>
    <t>8003</t>
  </si>
  <si>
    <t>Steinstrasse 21</t>
  </si>
  <si>
    <t>030201</t>
  </si>
  <si>
    <t>3902</t>
  </si>
  <si>
    <t>081 633 10 20</t>
  </si>
  <si>
    <t>bella.garage@bluewin.ch</t>
  </si>
  <si>
    <t>081 633 10 51</t>
  </si>
  <si>
    <t>Domat/Ems</t>
  </si>
  <si>
    <t>7013</t>
  </si>
  <si>
    <t>Plong Muling</t>
  </si>
  <si>
    <t>Bella Garage</t>
  </si>
  <si>
    <t>CH2409</t>
  </si>
  <si>
    <t>081 328 13 17</t>
  </si>
  <si>
    <t>urs.muzzarelli@bluewin.ch</t>
  </si>
  <si>
    <t>081 328 21 93</t>
  </si>
  <si>
    <t>www.garage-muzzarelli.ch</t>
  </si>
  <si>
    <t>Schiers</t>
  </si>
  <si>
    <t>7220</t>
  </si>
  <si>
    <t>CH2408</t>
  </si>
  <si>
    <t>Benno</t>
  </si>
  <si>
    <t>041 980 54 34</t>
  </si>
  <si>
    <t>041 980 13 18</t>
  </si>
  <si>
    <t>Nebikerstrasse 5</t>
  </si>
  <si>
    <t>Auto Bossart AG</t>
  </si>
  <si>
    <t>CH2358</t>
  </si>
  <si>
    <t>027 785 12 10</t>
  </si>
  <si>
    <t>027 776 21 20</t>
  </si>
  <si>
    <t>www.garageentremont.ch</t>
  </si>
  <si>
    <t>info@garageentremont.ch</t>
  </si>
  <si>
    <t>Sembrancher</t>
  </si>
  <si>
    <t>1933</t>
  </si>
  <si>
    <t>Garage de l'Entremont SA</t>
  </si>
  <si>
    <t>CH2356</t>
  </si>
  <si>
    <t>052 315 14 00</t>
  </si>
  <si>
    <t>trigili@garage-gino.ch</t>
  </si>
  <si>
    <t>052 315 12 28</t>
  </si>
  <si>
    <t>www.garage-gino.ch</t>
  </si>
  <si>
    <t>Neftenbach</t>
  </si>
  <si>
    <t>8413</t>
  </si>
  <si>
    <t>Garage Gino AG</t>
  </si>
  <si>
    <t>CH2355</t>
  </si>
  <si>
    <t>055 414 29 19</t>
  </si>
  <si>
    <t>heinz.schindler@bluewin.ch</t>
  </si>
  <si>
    <t>055 414 17 17</t>
  </si>
  <si>
    <t>www.dorfgarage-oberiberg.ch</t>
  </si>
  <si>
    <t>Oberiberg</t>
  </si>
  <si>
    <t>8843</t>
  </si>
  <si>
    <t>Dorfgarage H. Schindler</t>
  </si>
  <si>
    <t>CH2354</t>
  </si>
  <si>
    <t>huerlimann.auto@bluewin.ch</t>
  </si>
  <si>
    <t>Armin</t>
  </si>
  <si>
    <t>041 758 24 64</t>
  </si>
  <si>
    <t>041 758 12 40</t>
  </si>
  <si>
    <t>www.huerlimann-auto.ch</t>
  </si>
  <si>
    <t>Walchwil</t>
  </si>
  <si>
    <t>6318</t>
  </si>
  <si>
    <t>Artherstrasse 63</t>
  </si>
  <si>
    <t>Hürlimann Auto AG</t>
  </si>
  <si>
    <t>CH2302</t>
  </si>
  <si>
    <t>022 771 39 19</t>
  </si>
  <si>
    <t>contact@garagedesrois.ch</t>
  </si>
  <si>
    <t>022 771 40 93</t>
  </si>
  <si>
    <t>1258</t>
  </si>
  <si>
    <t>Route de Saint-Julien 264</t>
  </si>
  <si>
    <t>Garage des Rois SA</t>
  </si>
  <si>
    <t>CH2294</t>
  </si>
  <si>
    <t>044 833 00 91</t>
  </si>
  <si>
    <t>info@ruchstuck.ch</t>
  </si>
  <si>
    <t>044 833 00 97</t>
  </si>
  <si>
    <t>Brüttisellen</t>
  </si>
  <si>
    <t>8306</t>
  </si>
  <si>
    <t>Ruchstuck-Garage AG</t>
  </si>
  <si>
    <t>CH2291</t>
  </si>
  <si>
    <t>071 695 25 05</t>
  </si>
  <si>
    <t>Hanselmann</t>
  </si>
  <si>
    <t>071 695 25 62</t>
  </si>
  <si>
    <t>www.garagehanselmann.ch</t>
  </si>
  <si>
    <t>info@garagehanselmann.ch</t>
  </si>
  <si>
    <t>Güttingen</t>
  </si>
  <si>
    <t>8594</t>
  </si>
  <si>
    <t>Hauptstrasse 52</t>
  </si>
  <si>
    <t>Garage Hanselmann GmbH</t>
  </si>
  <si>
    <t>CH2287</t>
  </si>
  <si>
    <t>opelschweizeregg@bluewin.ch</t>
  </si>
  <si>
    <t>Silvano</t>
  </si>
  <si>
    <t>www.schweizer.opel.ch</t>
  </si>
  <si>
    <t>Eric</t>
  </si>
  <si>
    <t>032 842 18 00</t>
  </si>
  <si>
    <t>garage.hovorka@bluewin.ch</t>
  </si>
  <si>
    <t>Hovorka</t>
  </si>
  <si>
    <t>032 842 19 01</t>
  </si>
  <si>
    <t>Boudry</t>
  </si>
  <si>
    <t>2017</t>
  </si>
  <si>
    <t>Chemin de la Baconnière 47</t>
  </si>
  <si>
    <t>Garage Hovorka Sàrl</t>
  </si>
  <si>
    <t>CH2224</t>
  </si>
  <si>
    <t>044 432 54 34</t>
  </si>
  <si>
    <t>044 432 91 32</t>
  </si>
  <si>
    <t>www.garage-altorfer.ch</t>
  </si>
  <si>
    <t>info@garage-altorfer.ch</t>
  </si>
  <si>
    <t>8048</t>
  </si>
  <si>
    <t>Farbhofstrasse 21</t>
  </si>
  <si>
    <t>Garage Ernst Altorfer</t>
  </si>
  <si>
    <t>CH2221</t>
  </si>
  <si>
    <t>081 284 77 78</t>
  </si>
  <si>
    <t>081 284 79 20</t>
  </si>
  <si>
    <t>www.rossboden-garage.ch</t>
  </si>
  <si>
    <t>mail@rossboden-garage.ch</t>
  </si>
  <si>
    <t>7000</t>
  </si>
  <si>
    <t>Spundisstrasse 11</t>
  </si>
  <si>
    <t>CH2208</t>
  </si>
  <si>
    <t>033 971 20 67</t>
  </si>
  <si>
    <t>info@garage-romo.ch</t>
  </si>
  <si>
    <t>Rohrbach</t>
  </si>
  <si>
    <t>033 971 47 67</t>
  </si>
  <si>
    <t>www.garage-romo.ch</t>
  </si>
  <si>
    <t>Innertkirchen</t>
  </si>
  <si>
    <t>3862</t>
  </si>
  <si>
    <t>Postfach 57</t>
  </si>
  <si>
    <t>Gewerbestrasse 3</t>
  </si>
  <si>
    <t>Garage Rohrbach &amp; Moser AG</t>
  </si>
  <si>
    <t>CH2187</t>
  </si>
  <si>
    <t>031 809 17 67</t>
  </si>
  <si>
    <t>opel@garage-nyffeler.ch</t>
  </si>
  <si>
    <t>031 809 21 81</t>
  </si>
  <si>
    <t>www.garage-nyffeler.ch</t>
  </si>
  <si>
    <t>Riggisberg</t>
  </si>
  <si>
    <t>3132</t>
  </si>
  <si>
    <t>Grabenstrasse 17</t>
  </si>
  <si>
    <t>Garage H.U. Nyffeler</t>
  </si>
  <si>
    <t>CH2165</t>
  </si>
  <si>
    <t>071 344 42 28</t>
  </si>
  <si>
    <t>kuenzli@dorfgarage-kuenzli.ch</t>
  </si>
  <si>
    <t>071 344 44 55</t>
  </si>
  <si>
    <t>www.dorfgarage-kuenzli.ch</t>
  </si>
  <si>
    <t>Speicher</t>
  </si>
  <si>
    <t>9042</t>
  </si>
  <si>
    <t>Gewerbezone Wies 26</t>
  </si>
  <si>
    <t>Dorfgarage J. Künzli</t>
  </si>
  <si>
    <t>CH2163</t>
  </si>
  <si>
    <t>091 946 29 74</t>
  </si>
  <si>
    <t>091 946 27 72</t>
  </si>
  <si>
    <t>www.leguana.ch</t>
  </si>
  <si>
    <t>leguana@leguana.ch</t>
  </si>
  <si>
    <t>Bironico</t>
  </si>
  <si>
    <t>6804</t>
  </si>
  <si>
    <t>Garage Leguana SA</t>
  </si>
  <si>
    <t>CH2131</t>
  </si>
  <si>
    <t>024 441 28 37</t>
  </si>
  <si>
    <t>024 441 41 40</t>
  </si>
  <si>
    <t>garagecentralchavornay@bluemail.ch</t>
  </si>
  <si>
    <t>Chavornay</t>
  </si>
  <si>
    <t>1373</t>
  </si>
  <si>
    <t>Grand-Rue 23</t>
  </si>
  <si>
    <t>081 925 27 75</t>
  </si>
  <si>
    <t>Richard</t>
  </si>
  <si>
    <t>081 925 34 63</t>
  </si>
  <si>
    <t>Ilanz</t>
  </si>
  <si>
    <t>7130</t>
  </si>
  <si>
    <t>Postfach 184</t>
  </si>
  <si>
    <t>Via Santeri 73</t>
  </si>
  <si>
    <t>CH1954</t>
  </si>
  <si>
    <t>032 953 11 87</t>
  </si>
  <si>
    <t>032 953 17 05</t>
  </si>
  <si>
    <t>garage.w.salzmann@bluewin.ch</t>
  </si>
  <si>
    <t>Le Noirmont</t>
  </si>
  <si>
    <t>2340</t>
  </si>
  <si>
    <t>Rue de la Rauracie 21</t>
  </si>
  <si>
    <t>Garage W. Salzmann</t>
  </si>
  <si>
    <t>CH1924</t>
  </si>
  <si>
    <t>052 203 89 90</t>
  </si>
  <si>
    <t>auwiesen@bluewin.ch</t>
  </si>
  <si>
    <t>052 203 89 91</t>
  </si>
  <si>
    <t>8406</t>
  </si>
  <si>
    <t>Auwiesenstr. 53</t>
  </si>
  <si>
    <t>CH1914</t>
  </si>
  <si>
    <t>052 337 32 45</t>
  </si>
  <si>
    <t>info@garage-moersburg.ch</t>
  </si>
  <si>
    <t>052 337 32 50</t>
  </si>
  <si>
    <t>www.moersburg.opel.ch</t>
  </si>
  <si>
    <t>Rickenbach</t>
  </si>
  <si>
    <t>8545</t>
  </si>
  <si>
    <t>Schmiedgasse 3</t>
  </si>
  <si>
    <t>Garage Mörsburg AG</t>
  </si>
  <si>
    <t>CH1902</t>
  </si>
  <si>
    <t>055 615 14 54</t>
  </si>
  <si>
    <t>erwinzahner@bluewin.ch</t>
  </si>
  <si>
    <t>055 615 33 44</t>
  </si>
  <si>
    <t>Schänis</t>
  </si>
  <si>
    <t>8718</t>
  </si>
  <si>
    <t>Biltnerstrasse 39</t>
  </si>
  <si>
    <t>Garage E. Zahner</t>
  </si>
  <si>
    <t>CH1901</t>
  </si>
  <si>
    <t>062 929 28 17</t>
  </si>
  <si>
    <t>garageryserag@besonet.ch</t>
  </si>
  <si>
    <t>062 929 02 07</t>
  </si>
  <si>
    <t>Roggwil</t>
  </si>
  <si>
    <t>4914</t>
  </si>
  <si>
    <t>Hintergasse 1</t>
  </si>
  <si>
    <t>Garage Ryser AG</t>
  </si>
  <si>
    <t>CH1878</t>
  </si>
  <si>
    <t>032 731 80 70</t>
  </si>
  <si>
    <t>garage_du_vignoble@bluewin.ch</t>
  </si>
  <si>
    <t>032 731 41 89</t>
  </si>
  <si>
    <t>Peseux</t>
  </si>
  <si>
    <t>2034</t>
  </si>
  <si>
    <t>Rue de Neuchâtel 15</t>
  </si>
  <si>
    <t>Garage du Vignoble</t>
  </si>
  <si>
    <t>CH1854</t>
  </si>
  <si>
    <t>032 672 26 66</t>
  </si>
  <si>
    <t>032 672 26 30</t>
  </si>
  <si>
    <t>www.gloor-garage.ch</t>
  </si>
  <si>
    <t>Biberist</t>
  </si>
  <si>
    <t>4562</t>
  </si>
  <si>
    <t>Waldstrasse 6</t>
  </si>
  <si>
    <t>Garage Gloor Nachf. Nazif Kastrati</t>
  </si>
  <si>
    <t>CH1812</t>
  </si>
  <si>
    <t>052 316 15 37</t>
  </si>
  <si>
    <t>info@weiers.ch</t>
  </si>
  <si>
    <t>Weiersmüller</t>
  </si>
  <si>
    <t>052 316 19 52</t>
  </si>
  <si>
    <t>www.weiers.ch</t>
  </si>
  <si>
    <t>Henggart</t>
  </si>
  <si>
    <t>8444</t>
  </si>
  <si>
    <t>Weiersmüller GmbH</t>
  </si>
  <si>
    <t>CH1759</t>
  </si>
  <si>
    <t>061 981 46 64</t>
  </si>
  <si>
    <t>061 981 46 38</t>
  </si>
  <si>
    <t>www.allmend-garage.ch</t>
  </si>
  <si>
    <t>Gelterkinden</t>
  </si>
  <si>
    <t>4460</t>
  </si>
  <si>
    <t>Rickenbacherstrasse 35</t>
  </si>
  <si>
    <t>CH1711</t>
  </si>
  <si>
    <t>021 800 42 67</t>
  </si>
  <si>
    <t>021 800 42 45</t>
  </si>
  <si>
    <t>Pampigny</t>
  </si>
  <si>
    <t>1142</t>
  </si>
  <si>
    <t>CH1608</t>
  </si>
  <si>
    <t>081 931 19 59</t>
  </si>
  <si>
    <t>garage-soler@bluewin.ch</t>
  </si>
  <si>
    <t>081 931 24 64</t>
  </si>
  <si>
    <t>Lumbrein</t>
  </si>
  <si>
    <t>7148</t>
  </si>
  <si>
    <t>Vigella 7A</t>
  </si>
  <si>
    <t>CH1575</t>
  </si>
  <si>
    <t>041 830 26 91</t>
  </si>
  <si>
    <t>041 830 15 91</t>
  </si>
  <si>
    <t>garage.schnueriger@mythen.ch</t>
  </si>
  <si>
    <t>Muotathal</t>
  </si>
  <si>
    <t>6436</t>
  </si>
  <si>
    <t>Gängstrasse 14</t>
  </si>
  <si>
    <t>Garage Schnüriger Söhne GmbH</t>
  </si>
  <si>
    <t>CH1569</t>
  </si>
  <si>
    <t>041 790 32 55</t>
  </si>
  <si>
    <t>garage_rohrer@bluewin.ch</t>
  </si>
  <si>
    <t>Rohrer</t>
  </si>
  <si>
    <t>041 790 52 75</t>
  </si>
  <si>
    <t>Meierskappel</t>
  </si>
  <si>
    <t>6344</t>
  </si>
  <si>
    <t>Hellmühlestrasse 1</t>
  </si>
  <si>
    <t>Garage Rohrer GmbH</t>
  </si>
  <si>
    <t>CH1502</t>
  </si>
  <si>
    <t>024 454 41 46</t>
  </si>
  <si>
    <t>gbdj@romandie.com</t>
  </si>
  <si>
    <t>024 454 18 73</t>
  </si>
  <si>
    <t>Ste-Croix</t>
  </si>
  <si>
    <t>1450</t>
  </si>
  <si>
    <t>Case Postale 81</t>
  </si>
  <si>
    <t>Rue Neuve 9</t>
  </si>
  <si>
    <t>Garage Balcon du Jura</t>
  </si>
  <si>
    <t>CH1500</t>
  </si>
  <si>
    <t>026 413 20 13</t>
  </si>
  <si>
    <t>info@garage-berra-broillet.ch</t>
  </si>
  <si>
    <t>026 413 20 33</t>
  </si>
  <si>
    <t>www.garage-berra-broillet.ch</t>
  </si>
  <si>
    <t>La Roche</t>
  </si>
  <si>
    <t>1634</t>
  </si>
  <si>
    <t>Case postale 11</t>
  </si>
  <si>
    <t>Le Rohr</t>
  </si>
  <si>
    <t>Garage de la Berra Broillet SA</t>
  </si>
  <si>
    <t>CH1491</t>
  </si>
  <si>
    <t>052 375 17 77</t>
  </si>
  <si>
    <t>opel.keller@bluewin.ch</t>
  </si>
  <si>
    <t>052 375 18 28</t>
  </si>
  <si>
    <t>Islikon</t>
  </si>
  <si>
    <t>8546</t>
  </si>
  <si>
    <t>Dorfweg 2</t>
  </si>
  <si>
    <t>Dorfgarage U. Keller AG</t>
  </si>
  <si>
    <t>CH1457</t>
  </si>
  <si>
    <t>071 983 27 66</t>
  </si>
  <si>
    <t>Brändle</t>
  </si>
  <si>
    <t>071 983 27 30</t>
  </si>
  <si>
    <t>www.garagebieri.ch</t>
  </si>
  <si>
    <t>Mosnang</t>
  </si>
  <si>
    <t>9607</t>
  </si>
  <si>
    <t>Bütschwilerstrasse 20</t>
  </si>
  <si>
    <t>CH1409</t>
  </si>
  <si>
    <t>021 921 65 21</t>
  </si>
  <si>
    <t>Sica</t>
  </si>
  <si>
    <t>021 922 81 88</t>
  </si>
  <si>
    <t>Vevey</t>
  </si>
  <si>
    <t>1800</t>
  </si>
  <si>
    <t>Garage Sica</t>
  </si>
  <si>
    <t>CH1405</t>
  </si>
  <si>
    <t>info@autokrauer.ch</t>
  </si>
  <si>
    <t>041 467 26 23</t>
  </si>
  <si>
    <t>041 467 26 26</t>
  </si>
  <si>
    <t>Neuenkirch</t>
  </si>
  <si>
    <t>6206</t>
  </si>
  <si>
    <t>Auto Krauer AG</t>
  </si>
  <si>
    <t>CH1349</t>
  </si>
  <si>
    <t>062 961 26 35</t>
  </si>
  <si>
    <t>Hostettler</t>
  </si>
  <si>
    <t>062 961 03 25</t>
  </si>
  <si>
    <t>www.garage-hostettler.ch</t>
  </si>
  <si>
    <t>hostettlerauto@bluewin.ch</t>
  </si>
  <si>
    <t>Aeschi</t>
  </si>
  <si>
    <t>4556</t>
  </si>
  <si>
    <t>Luzernstrasse 42</t>
  </si>
  <si>
    <t>CH1341</t>
  </si>
  <si>
    <t>021 802 12 12</t>
  </si>
  <si>
    <t>edelweissmorges@bluewin.ch</t>
  </si>
  <si>
    <t>021 803 18 53</t>
  </si>
  <si>
    <t>Morges</t>
  </si>
  <si>
    <t>1110</t>
  </si>
  <si>
    <t>Place Dufour 1A</t>
  </si>
  <si>
    <t>Alain Marendaz &amp; Cie - Garage Edelweiss</t>
  </si>
  <si>
    <t>CH1330</t>
  </si>
  <si>
    <t>Brühlstrasse 328</t>
  </si>
  <si>
    <t>071 999 28 28</t>
  </si>
  <si>
    <t>garage-koller@bluewin.ch</t>
  </si>
  <si>
    <t>071 999 20 30</t>
  </si>
  <si>
    <t>Alt St. Johann</t>
  </si>
  <si>
    <t>Brunnen 216</t>
  </si>
  <si>
    <t>P. Koller Fahrzeuge AG</t>
  </si>
  <si>
    <t>CH1248</t>
  </si>
  <si>
    <t>024 495 70 56</t>
  </si>
  <si>
    <t>024 495 72 35</t>
  </si>
  <si>
    <t>www.garagealpauto.ch</t>
  </si>
  <si>
    <t>info@garagealpauto.ch</t>
  </si>
  <si>
    <t>Villars-sur-Ollon</t>
  </si>
  <si>
    <t>1884</t>
  </si>
  <si>
    <t>Le Grand Pont</t>
  </si>
  <si>
    <t>Garage Alpauto</t>
  </si>
  <si>
    <t>CH1243</t>
  </si>
  <si>
    <t>Landhuebstrasse 1</t>
  </si>
  <si>
    <t>081 684 23 33</t>
  </si>
  <si>
    <t>info@garage-jaeger.ch</t>
  </si>
  <si>
    <t>081 684 32 43</t>
  </si>
  <si>
    <t>Savognin</t>
  </si>
  <si>
    <t>7460</t>
  </si>
  <si>
    <t>Curvanera 10</t>
  </si>
  <si>
    <t>Garage Robert Jäger</t>
  </si>
  <si>
    <t>CH1207</t>
  </si>
  <si>
    <t>071 891 23 66</t>
  </si>
  <si>
    <t>garage-niederer@bluewin.ch</t>
  </si>
  <si>
    <t>071 891 23 19</t>
  </si>
  <si>
    <t>Grub</t>
  </si>
  <si>
    <t>9035</t>
  </si>
  <si>
    <t>Ebni 481</t>
  </si>
  <si>
    <t>Garage R. Niederer</t>
  </si>
  <si>
    <t>CH1162</t>
  </si>
  <si>
    <t>garagenufenen@freesurf.ch</t>
  </si>
  <si>
    <t>Ulrichen</t>
  </si>
  <si>
    <t>3988</t>
  </si>
  <si>
    <t>CH1159</t>
  </si>
  <si>
    <t>041 490 31 17</t>
  </si>
  <si>
    <t>041 490 17 17</t>
  </si>
  <si>
    <t>info@aufdermauer.ch</t>
  </si>
  <si>
    <t>Bahnhofstrasse 35</t>
  </si>
  <si>
    <t>Auf der Mauer Garage AG</t>
  </si>
  <si>
    <t>CH0995</t>
  </si>
  <si>
    <t>081 844 08 40</t>
  </si>
  <si>
    <t>Dino</t>
  </si>
  <si>
    <t>Rossi</t>
  </si>
  <si>
    <t>081 844 10 17</t>
  </si>
  <si>
    <t>www.garagerossi.ch</t>
  </si>
  <si>
    <t>garagerossi@bluewin.ch</t>
  </si>
  <si>
    <t>Li Curt</t>
  </si>
  <si>
    <t>7745</t>
  </si>
  <si>
    <t>Garage Carrozzeria Rossi SA</t>
  </si>
  <si>
    <t>CH0809</t>
  </si>
  <si>
    <t>044 750 23 25</t>
  </si>
  <si>
    <t>garage.sieber@bluewin.ch</t>
  </si>
  <si>
    <t>044 750 69 70</t>
  </si>
  <si>
    <t>Unterengstringen</t>
  </si>
  <si>
    <t>8103</t>
  </si>
  <si>
    <t>Garage Sieber AG</t>
  </si>
  <si>
    <t>CH0796</t>
  </si>
  <si>
    <t>044 804 40 80</t>
  </si>
  <si>
    <t>garagezobrist@bluemail.ch</t>
  </si>
  <si>
    <t>044 804 40 88</t>
  </si>
  <si>
    <t>www.garagezobrist.ch</t>
  </si>
  <si>
    <t>Schaffhauserstrasse 123</t>
  </si>
  <si>
    <t>Garage Zobrist</t>
  </si>
  <si>
    <t>CH0792</t>
  </si>
  <si>
    <t>071 947 12 84</t>
  </si>
  <si>
    <t>071 947 12 08</t>
  </si>
  <si>
    <t>Lenggenwil</t>
  </si>
  <si>
    <t>9525</t>
  </si>
  <si>
    <t>Dorfstrasse 21</t>
  </si>
  <si>
    <t>Autohaus Lenggenwil autotechnik Spezial GmbH</t>
  </si>
  <si>
    <t>CH0766</t>
  </si>
  <si>
    <t>041 370 90 30</t>
  </si>
  <si>
    <t>041 370 40 00</t>
  </si>
  <si>
    <t>www.garage-pfleiderer.ch</t>
  </si>
  <si>
    <t>garage-pfleiderer@bluewin.ch</t>
  </si>
  <si>
    <t>Buchrain</t>
  </si>
  <si>
    <t>6033</t>
  </si>
  <si>
    <t>Hauptstrasse 1</t>
  </si>
  <si>
    <t>Garage Pfleiderer</t>
  </si>
  <si>
    <t>CH0753</t>
  </si>
  <si>
    <t>052 745 16 01</t>
  </si>
  <si>
    <t>info@kienast.ch</t>
  </si>
  <si>
    <t>052 745 31 92</t>
  </si>
  <si>
    <t>www.kienast.ch</t>
  </si>
  <si>
    <t>Oberstammheim</t>
  </si>
  <si>
    <t>8477</t>
  </si>
  <si>
    <t>Hauptstrasse 57</t>
  </si>
  <si>
    <t>Garage B. Kienast</t>
  </si>
  <si>
    <t>CH0737</t>
  </si>
  <si>
    <t>rg@rawylgarage.ch</t>
  </si>
  <si>
    <t>Hauswirth</t>
  </si>
  <si>
    <t>033 733 01 02</t>
  </si>
  <si>
    <t>033 733 10 59</t>
  </si>
  <si>
    <t>www.rawylgarage.ch</t>
  </si>
  <si>
    <t>Lenk</t>
  </si>
  <si>
    <t>3775</t>
  </si>
  <si>
    <t>Simmengüetlistrasse 1</t>
  </si>
  <si>
    <t>Rawyl Garage AG</t>
  </si>
  <si>
    <t>CH0728</t>
  </si>
  <si>
    <t>041 480 13 87</t>
  </si>
  <si>
    <t>Bieri</t>
  </si>
  <si>
    <t>041 480 45 87</t>
  </si>
  <si>
    <t>garage_bieri@bluewin.ch</t>
  </si>
  <si>
    <t>Entlebuch</t>
  </si>
  <si>
    <t>6162</t>
  </si>
  <si>
    <t>Garage E. Bieri AG</t>
  </si>
  <si>
    <t>CH0721</t>
  </si>
  <si>
    <t>info@garage-vaterlaus.ch</t>
  </si>
  <si>
    <t>052 222 36 08</t>
  </si>
  <si>
    <t>052 222 53 68</t>
  </si>
  <si>
    <t>8408</t>
  </si>
  <si>
    <t>Garage R. Vaterlaus</t>
  </si>
  <si>
    <t>CH0712</t>
  </si>
  <si>
    <t>034 402 13 60</t>
  </si>
  <si>
    <t>garage-regli-ag@bluewin.ch</t>
  </si>
  <si>
    <t>034 402 14 20</t>
  </si>
  <si>
    <t>www.garage-regli.opel.ch</t>
  </si>
  <si>
    <t>Langnau</t>
  </si>
  <si>
    <t>Sägestrasse 24</t>
  </si>
  <si>
    <t>Garage Regli AG</t>
  </si>
  <si>
    <t>CH0692</t>
  </si>
  <si>
    <t>081 785 12 52</t>
  </si>
  <si>
    <t>081 785 10 63</t>
  </si>
  <si>
    <t>www.ac-plattis.ch</t>
  </si>
  <si>
    <t>markus@krauer.li</t>
  </si>
  <si>
    <t>Weite</t>
  </si>
  <si>
    <t>9476</t>
  </si>
  <si>
    <t>Plattis</t>
  </si>
  <si>
    <t>AutoCenter Plattis, Krauer</t>
  </si>
  <si>
    <t>CH0679</t>
  </si>
  <si>
    <t>081 735 15 66</t>
  </si>
  <si>
    <t>info@garage-klauser.ch</t>
  </si>
  <si>
    <t>Klauser</t>
  </si>
  <si>
    <t>081 735 22 71</t>
  </si>
  <si>
    <t>www.garage-klauser.ch</t>
  </si>
  <si>
    <t>Walenstadt</t>
  </si>
  <si>
    <t>8880</t>
  </si>
  <si>
    <t>Sarganserstrasse 9</t>
  </si>
  <si>
    <t>Garage Klauser AG</t>
  </si>
  <si>
    <t>CH0674</t>
  </si>
  <si>
    <t>081 384 11 72</t>
  </si>
  <si>
    <t>garagelenz@bluewin.ch</t>
  </si>
  <si>
    <t>081 384 12 50</t>
  </si>
  <si>
    <t>Lenzerheide</t>
  </si>
  <si>
    <t>Hauptstrasse 26</t>
  </si>
  <si>
    <t>J. Lenz Söhne AG, Opel Vertretung</t>
  </si>
  <si>
    <t>CH0673</t>
  </si>
  <si>
    <t>031 767 71 17</t>
  </si>
  <si>
    <t>rohrbach.soehne@bluewin.ch</t>
  </si>
  <si>
    <t>031 767 84 58</t>
  </si>
  <si>
    <t>Fraubrunnen</t>
  </si>
  <si>
    <t>3312</t>
  </si>
  <si>
    <t>Solothurnstrasse 8</t>
  </si>
  <si>
    <t>Rohrbach Söhne Autogarage AG</t>
  </si>
  <si>
    <t>CH0652</t>
  </si>
  <si>
    <t>Crespi</t>
  </si>
  <si>
    <t>CH0650</t>
  </si>
  <si>
    <t>052 672 85 55</t>
  </si>
  <si>
    <t>052 672 16 70</t>
  </si>
  <si>
    <t>Neuhausen</t>
  </si>
  <si>
    <t>8212</t>
  </si>
  <si>
    <t>Zollstrasse 86a</t>
  </si>
  <si>
    <t>CH1240</t>
  </si>
  <si>
    <t>041 855 14 12</t>
  </si>
  <si>
    <t>041 855 12 10</t>
  </si>
  <si>
    <t>www.ulrichgaragegmbh.ch</t>
  </si>
  <si>
    <t>ulrichgaragegmbh@freesurf.ch</t>
  </si>
  <si>
    <t>Goldau</t>
  </si>
  <si>
    <t>6410</t>
  </si>
  <si>
    <t>Bergstrasse 28</t>
  </si>
  <si>
    <t>Hans &amp; Irma Ulrich Garage GmbH</t>
  </si>
  <si>
    <t>CH1582</t>
  </si>
  <si>
    <t>Jud</t>
  </si>
  <si>
    <t>056 664 50 93</t>
  </si>
  <si>
    <t>056 664 10 93</t>
  </si>
  <si>
    <t>www.maeder.opel.ch</t>
  </si>
  <si>
    <t>maeder-jud@bluewin.ch</t>
  </si>
  <si>
    <t>Merenschwand</t>
  </si>
  <si>
    <t>5634</t>
  </si>
  <si>
    <t>Luzernstrasse 9</t>
  </si>
  <si>
    <t>Garage Mäder</t>
  </si>
  <si>
    <t>CH1478</t>
  </si>
  <si>
    <t>041 743 20 21</t>
  </si>
  <si>
    <t>041 743 20 20</t>
  </si>
  <si>
    <t>www.garage-spiess.ch</t>
  </si>
  <si>
    <t>info@garage-spiess.ch</t>
  </si>
  <si>
    <t>Steinhausen</t>
  </si>
  <si>
    <t>Postfach 445</t>
  </si>
  <si>
    <t>Egon Spiess Dorfgarage</t>
  </si>
  <si>
    <t>CH1220</t>
  </si>
  <si>
    <t>032 675 21 80</t>
  </si>
  <si>
    <t>info@auto-rohner.ch</t>
  </si>
  <si>
    <t>032 675 45 86</t>
  </si>
  <si>
    <t>www.auto-rohner.ch</t>
  </si>
  <si>
    <t>Kriegstetten</t>
  </si>
  <si>
    <t>4566</t>
  </si>
  <si>
    <t>Hauptstrasse 44</t>
  </si>
  <si>
    <t>Auto Rohner</t>
  </si>
  <si>
    <t>CH0793</t>
  </si>
  <si>
    <t>032 665 26 11</t>
  </si>
  <si>
    <t>garage-kuebler@bluewin.ch</t>
  </si>
  <si>
    <t>032 665 20 33</t>
  </si>
  <si>
    <t>www.garage-kuebler.ch</t>
  </si>
  <si>
    <t>Bätterkinden</t>
  </si>
  <si>
    <t>3315</t>
  </si>
  <si>
    <t>Industriestrasse 5</t>
  </si>
  <si>
    <t>CH0746</t>
  </si>
  <si>
    <t>032 644 32 00</t>
  </si>
  <si>
    <t>info@acg-ag.ch</t>
  </si>
  <si>
    <t>032 644 32 09</t>
  </si>
  <si>
    <t>www.acg-ag.ch</t>
  </si>
  <si>
    <t>Grenchen</t>
  </si>
  <si>
    <t>2540</t>
  </si>
  <si>
    <t>Solothurnstrasse 162</t>
  </si>
  <si>
    <t>Auto-Center Grenchen AG</t>
  </si>
  <si>
    <t>CH0741</t>
  </si>
  <si>
    <t>026 418 16 878</t>
  </si>
  <si>
    <t>bernard.oberson@garageoberson.ch</t>
  </si>
  <si>
    <t>Oberson</t>
  </si>
  <si>
    <t>026 418 26 88</t>
  </si>
  <si>
    <t>026 418 16 87</t>
  </si>
  <si>
    <t>www.garageoberson.ch</t>
  </si>
  <si>
    <t>garageoberson@bluewin.ch</t>
  </si>
  <si>
    <t>Tentlingen</t>
  </si>
  <si>
    <t>1734</t>
  </si>
  <si>
    <t>Dorfstrasse 2</t>
  </si>
  <si>
    <t>CH1452</t>
  </si>
  <si>
    <t>026 496 24 62</t>
  </si>
  <si>
    <t>Perler</t>
  </si>
  <si>
    <t>026 496 42 65</t>
  </si>
  <si>
    <t>www.garageperler.ch</t>
  </si>
  <si>
    <t>Wünnewil</t>
  </si>
  <si>
    <t>3184</t>
  </si>
  <si>
    <t>Garage Perler AG</t>
  </si>
  <si>
    <t>CH1242</t>
  </si>
  <si>
    <t>062 751 99 11</t>
  </si>
  <si>
    <t>garage.haller@bluewin.ch</t>
  </si>
  <si>
    <t>Herbert</t>
  </si>
  <si>
    <t>Haller</t>
  </si>
  <si>
    <t>062 751 31 49</t>
  </si>
  <si>
    <t>www.haller-automobile.ch</t>
  </si>
  <si>
    <t>Zofingen</t>
  </si>
  <si>
    <t>4800</t>
  </si>
  <si>
    <t>Untere Brühlstrasse 33</t>
  </si>
  <si>
    <t>CH1775</t>
  </si>
  <si>
    <t>Nicole</t>
  </si>
  <si>
    <t>056 201 92 79</t>
  </si>
  <si>
    <t>056 201 92 60</t>
  </si>
  <si>
    <t>opel@kueng-automobile.ch</t>
  </si>
  <si>
    <t>Landstrasse 53</t>
  </si>
  <si>
    <t>Garage Küng AG</t>
  </si>
  <si>
    <t>CH1710</t>
  </si>
  <si>
    <t>garage.gesell@bluewin.ch</t>
  </si>
  <si>
    <t>Karsten</t>
  </si>
  <si>
    <t>Gesell</t>
  </si>
  <si>
    <t>Postfach 104</t>
  </si>
  <si>
    <t>CH1258</t>
  </si>
  <si>
    <t>027 934 16 66</t>
  </si>
  <si>
    <t>Amade</t>
  </si>
  <si>
    <t>Fuchs</t>
  </si>
  <si>
    <t>027 934 16 67</t>
  </si>
  <si>
    <t>Raron</t>
  </si>
  <si>
    <t>3942</t>
  </si>
  <si>
    <t>Kantonstrasse 2</t>
  </si>
  <si>
    <t>CH0826</t>
  </si>
  <si>
    <t>027 203 32 24</t>
  </si>
  <si>
    <t>027 203 32 48</t>
  </si>
  <si>
    <t>www.thelerautos.ch</t>
  </si>
  <si>
    <t>garage@thelerautos.ch</t>
  </si>
  <si>
    <t>Garage W. Théler SA</t>
  </si>
  <si>
    <t>CH2370</t>
  </si>
  <si>
    <t>044 311 78 16</t>
  </si>
  <si>
    <t>schneider.garage1@bluewin.ch</t>
  </si>
  <si>
    <t>Schneider</t>
  </si>
  <si>
    <t>044 311 78 18</t>
  </si>
  <si>
    <t>8046</t>
  </si>
  <si>
    <t>CH0496</t>
  </si>
  <si>
    <t>044 836 66 27</t>
  </si>
  <si>
    <t>info@altbach-garage.ch</t>
  </si>
  <si>
    <t>Albert</t>
  </si>
  <si>
    <t>Aeberli</t>
  </si>
  <si>
    <t>044 836 43 23</t>
  </si>
  <si>
    <t>www.altbach-garage.ch</t>
  </si>
  <si>
    <t>Bassersdorf</t>
  </si>
  <si>
    <t>8303</t>
  </si>
  <si>
    <t>Klotenerstrasse 46</t>
  </si>
  <si>
    <t>CH1823</t>
  </si>
  <si>
    <t>044 737 18 39</t>
  </si>
  <si>
    <t>kopf.garage@bluewin.ch</t>
  </si>
  <si>
    <t>044 737 14 24</t>
  </si>
  <si>
    <t>www.kopf-garage.opel.ch</t>
  </si>
  <si>
    <t>Birmensdorf</t>
  </si>
  <si>
    <t>8903</t>
  </si>
  <si>
    <t>Zürcherstrasse 23</t>
  </si>
  <si>
    <t>Kopf Garage G. Heinzle</t>
  </si>
  <si>
    <t>CH0786</t>
  </si>
  <si>
    <t>052 343 35 45</t>
  </si>
  <si>
    <t>info@markwalder-ag.ch</t>
  </si>
  <si>
    <t>052 343 34 78</t>
  </si>
  <si>
    <t>www.markwalder-ag.ch</t>
  </si>
  <si>
    <t>Tagelswangen</t>
  </si>
  <si>
    <t>8317</t>
  </si>
  <si>
    <t>Huebstrasse 35</t>
  </si>
  <si>
    <t>Garage Markwalder AG</t>
  </si>
  <si>
    <t>CH0770</t>
  </si>
  <si>
    <t>052 316 11 77</t>
  </si>
  <si>
    <t>052 316 11 76</t>
  </si>
  <si>
    <t>Hettlingen</t>
  </si>
  <si>
    <t>CH0768</t>
  </si>
  <si>
    <t>Künzler</t>
  </si>
  <si>
    <t>044 725 11 78</t>
  </si>
  <si>
    <t>044 725 11 55</t>
  </si>
  <si>
    <t>www.kreuz-garage.opel.ch</t>
  </si>
  <si>
    <t>kreuzgarage@hotmail.com</t>
  </si>
  <si>
    <t>Horgen</t>
  </si>
  <si>
    <t>8810</t>
  </si>
  <si>
    <t>CH0791</t>
  </si>
  <si>
    <t>062 961 14 70</t>
  </si>
  <si>
    <t>info@sternen-garage.ch</t>
  </si>
  <si>
    <t>062 961 14 50</t>
  </si>
  <si>
    <t>www.sternen-garage.ch</t>
  </si>
  <si>
    <t>Herzogenbuchsee</t>
  </si>
  <si>
    <t>3360</t>
  </si>
  <si>
    <t>Zürichstrasse 52</t>
  </si>
  <si>
    <t>Sternen Garage Möll AG</t>
  </si>
  <si>
    <t>CH0694</t>
  </si>
  <si>
    <t>062 926 14 20</t>
  </si>
  <si>
    <t>opel-lindemann@bluewin.ch</t>
  </si>
  <si>
    <t>062 926 44 68</t>
  </si>
  <si>
    <t>www.opel-lindemann.ch</t>
  </si>
  <si>
    <t>Wolfwil</t>
  </si>
  <si>
    <t>4628</t>
  </si>
  <si>
    <t>Industrie Bännli 2</t>
  </si>
  <si>
    <t>Auto Lindemann AG</t>
  </si>
  <si>
    <t>CH0636</t>
  </si>
  <si>
    <t>022 793 76 44</t>
  </si>
  <si>
    <t>022 793 76 50</t>
  </si>
  <si>
    <t>www.favrodgeneve.ch</t>
  </si>
  <si>
    <t>favrod-garage@bluewin.ch</t>
  </si>
  <si>
    <t>Case postale 236</t>
  </si>
  <si>
    <t>Avenue des Grandes-Communes 8</t>
  </si>
  <si>
    <t>Garage D. Favrod</t>
  </si>
  <si>
    <t>CH2460</t>
  </si>
  <si>
    <t>022 342 50 45</t>
  </si>
  <si>
    <t>022 342 50 46</t>
  </si>
  <si>
    <t>www.garage-anken.ch</t>
  </si>
  <si>
    <t>garage-anken@bluewin.ch</t>
  </si>
  <si>
    <t>Garage Anken SA</t>
  </si>
  <si>
    <t>CH0813</t>
  </si>
  <si>
    <t>044 856 19 33</t>
  </si>
  <si>
    <t>waldvogelopel@bluewin.ch</t>
  </si>
  <si>
    <t>Waldvogel</t>
  </si>
  <si>
    <t>044 856 18 03</t>
  </si>
  <si>
    <t>www.waldvogel.opel.ch</t>
  </si>
  <si>
    <t>8165</t>
  </si>
  <si>
    <t>Waldvogel Automobile GmbH</t>
  </si>
  <si>
    <t>CH2259</t>
  </si>
  <si>
    <t>044 940 53 46</t>
  </si>
  <si>
    <t>k.maier@bluewin.ch</t>
  </si>
  <si>
    <t>Maier</t>
  </si>
  <si>
    <t>044 942 05 30</t>
  </si>
  <si>
    <t>www.garage-maier.ch</t>
  </si>
  <si>
    <t>info@garage-maier.ch</t>
  </si>
  <si>
    <t>Seestrasse 95</t>
  </si>
  <si>
    <t>Garage Karl Maier AG</t>
  </si>
  <si>
    <t>CH1274</t>
  </si>
  <si>
    <t>021 843 99 00</t>
  </si>
  <si>
    <t>garagedumontdor@bluewin.ch</t>
  </si>
  <si>
    <t>021 843 99 02</t>
  </si>
  <si>
    <t>Vallorbe</t>
  </si>
  <si>
    <t>1337</t>
  </si>
  <si>
    <t>Case Postale 46</t>
  </si>
  <si>
    <t>Le Creux</t>
  </si>
  <si>
    <t>Garage Du Mont d'Or SA</t>
  </si>
  <si>
    <t>CH0777</t>
  </si>
  <si>
    <t>056 667 11 05</t>
  </si>
  <si>
    <t>info@fritzfrueh.ch</t>
  </si>
  <si>
    <t>056 667 14 93</t>
  </si>
  <si>
    <t>www.fritzfrueh.ch</t>
  </si>
  <si>
    <t>Fahrwangen</t>
  </si>
  <si>
    <t>5615</t>
  </si>
  <si>
    <t>Bahnhofstrasse 25</t>
  </si>
  <si>
    <t>Fritz Früh AG</t>
  </si>
  <si>
    <t>062 756 13 40</t>
  </si>
  <si>
    <t>garage.fellmann@bluewin.ch</t>
  </si>
  <si>
    <t>Fellmann</t>
  </si>
  <si>
    <t>062 756 40 60</t>
  </si>
  <si>
    <t>Dagmersellen</t>
  </si>
  <si>
    <t>6252</t>
  </si>
  <si>
    <t>Werkstrasse 1</t>
  </si>
  <si>
    <t>Garage Stefan Fellmann</t>
  </si>
  <si>
    <t>CH0749</t>
  </si>
  <si>
    <t>052 386 28 46</t>
  </si>
  <si>
    <t>garage-schoch@bluewin.ch</t>
  </si>
  <si>
    <t>052 386 29 68</t>
  </si>
  <si>
    <t>Bauma</t>
  </si>
  <si>
    <t>8494</t>
  </si>
  <si>
    <t>Garage H.P. Schoch</t>
  </si>
  <si>
    <t>CH1915</t>
  </si>
  <si>
    <t>071 351 15 02</t>
  </si>
  <si>
    <t>joerg.meier@opel-meier.ch</t>
  </si>
  <si>
    <t>071 351 15 86</t>
  </si>
  <si>
    <t>www.opel-meier.ch</t>
  </si>
  <si>
    <t>info@opel-meier.ch</t>
  </si>
  <si>
    <t>9100</t>
  </si>
  <si>
    <t>Industriestrasse 13</t>
  </si>
  <si>
    <t>Garage Meier Herisau AG</t>
  </si>
  <si>
    <t>CH0759</t>
  </si>
  <si>
    <t>041 637 44 54</t>
  </si>
  <si>
    <t>autoportmann@tep.ch</t>
  </si>
  <si>
    <t>041 637 45 34</t>
  </si>
  <si>
    <t>Engelberg</t>
  </si>
  <si>
    <t>6390</t>
  </si>
  <si>
    <t>Engelbergstrasse 121</t>
  </si>
  <si>
    <t>Garage Portmann AG</t>
  </si>
  <si>
    <t>CH1946</t>
  </si>
  <si>
    <t>062 721 33 66</t>
  </si>
  <si>
    <t>riggenbach.garage@bluewin.ch</t>
  </si>
  <si>
    <t>Riggenbach</t>
  </si>
  <si>
    <t>062 721 33 67</t>
  </si>
  <si>
    <t>www.riggenbach.opel.ch</t>
  </si>
  <si>
    <t>Garage Riggenbach AG</t>
  </si>
  <si>
    <t>CH0489</t>
  </si>
  <si>
    <t>061 871 04 06</t>
  </si>
  <si>
    <t>garagehasler@sunrise.ch</t>
  </si>
  <si>
    <t>Marcus</t>
  </si>
  <si>
    <t>Hasler</t>
  </si>
  <si>
    <t>061 871 04 07</t>
  </si>
  <si>
    <t>www.hasler.opel.ch</t>
  </si>
  <si>
    <t>Hellikon</t>
  </si>
  <si>
    <t>4316</t>
  </si>
  <si>
    <t>CH0992</t>
  </si>
  <si>
    <t>contact@garage-borruat.ch</t>
  </si>
  <si>
    <t>www.garage-borruat.top.ch</t>
  </si>
  <si>
    <t>032 426 71 29</t>
  </si>
  <si>
    <t>paul.montavon@tabeillon.ch</t>
  </si>
  <si>
    <t>Paul</t>
  </si>
  <si>
    <t>032 426 73 38</t>
  </si>
  <si>
    <t>www.tabeillon.ch</t>
  </si>
  <si>
    <t>info@tabeillon.ch</t>
  </si>
  <si>
    <t>Glovelier</t>
  </si>
  <si>
    <t>2855</t>
  </si>
  <si>
    <t>Route de la Raisse 19</t>
  </si>
  <si>
    <t>Garage du Tabeillon, M.Montavon SA</t>
  </si>
  <si>
    <t>CH0675</t>
  </si>
  <si>
    <t>032 315 13 67</t>
  </si>
  <si>
    <t>reparex@bluewin.ch</t>
  </si>
  <si>
    <t>032 315 26 80</t>
  </si>
  <si>
    <t>www.reparex.ch</t>
  </si>
  <si>
    <t>Lamboing</t>
  </si>
  <si>
    <t>2516</t>
  </si>
  <si>
    <t>Garage Reparex SA</t>
  </si>
  <si>
    <t>CH2264</t>
  </si>
  <si>
    <t>032 351 10 81</t>
  </si>
  <si>
    <t>trittibach.garage@bluewin.ch</t>
  </si>
  <si>
    <t>032 351 31 82</t>
  </si>
  <si>
    <t>www.trittibach.com</t>
  </si>
  <si>
    <t>Büren an der Aare</t>
  </si>
  <si>
    <t>3294</t>
  </si>
  <si>
    <t>Bernstrasse 43</t>
  </si>
  <si>
    <t>Garage B. Trittibach</t>
  </si>
  <si>
    <t>CH1633</t>
  </si>
  <si>
    <t>055 282 25 53</t>
  </si>
  <si>
    <t>auto-thoma@bluewin.ch</t>
  </si>
  <si>
    <t>055  282 46 93</t>
  </si>
  <si>
    <t>www.auto-thoma.opel.ch</t>
  </si>
  <si>
    <t>Neuhaus</t>
  </si>
  <si>
    <t>8732</t>
  </si>
  <si>
    <t>Industrie Neuhaus</t>
  </si>
  <si>
    <t>Tunnelstrasse 5</t>
  </si>
  <si>
    <t>Auto Thoma AG</t>
  </si>
  <si>
    <t>CH1931</t>
  </si>
  <si>
    <t>055 283 19 36</t>
  </si>
  <si>
    <t>info@garagekessler.ch</t>
  </si>
  <si>
    <t>Kessler</t>
  </si>
  <si>
    <t>055 283 37 83</t>
  </si>
  <si>
    <t>www.garagekessler.ch</t>
  </si>
  <si>
    <t>Benken</t>
  </si>
  <si>
    <t>8717</t>
  </si>
  <si>
    <t>Bahnhofstrasse 11</t>
  </si>
  <si>
    <t>CH1277</t>
  </si>
  <si>
    <t>033 345 14 10</t>
  </si>
  <si>
    <t>info@garage-augsburger.ch</t>
  </si>
  <si>
    <t>Augsburger</t>
  </si>
  <si>
    <t>033 345 14 11</t>
  </si>
  <si>
    <t>www.garage-augsburger.ch</t>
  </si>
  <si>
    <t>Uetendorf</t>
  </si>
  <si>
    <t>3661</t>
  </si>
  <si>
    <t>Dorfstrasse 79</t>
  </si>
  <si>
    <t>Garage F. Augsburger</t>
  </si>
  <si>
    <t>CH2217</t>
  </si>
  <si>
    <t>033 654 55 55</t>
  </si>
  <si>
    <t>werkstatt@schneiterag.ch</t>
  </si>
  <si>
    <t>033 654 79 55</t>
  </si>
  <si>
    <t>www.schneiterag.ch</t>
  </si>
  <si>
    <t>info@schneiterag.ch</t>
  </si>
  <si>
    <t>Spiez</t>
  </si>
  <si>
    <t>3700</t>
  </si>
  <si>
    <t>Thunstrasse 25</t>
  </si>
  <si>
    <t>Garage Schneiter AG</t>
  </si>
  <si>
    <t>CH0729</t>
  </si>
  <si>
    <t>061 951 12 31</t>
  </si>
  <si>
    <t>schneider.garageag@bluewin.ch</t>
  </si>
  <si>
    <t>061 951 16 02</t>
  </si>
  <si>
    <t>Hölstein</t>
  </si>
  <si>
    <t>4434</t>
  </si>
  <si>
    <t>Postfach 212</t>
  </si>
  <si>
    <t>Hauptstrasse 15</t>
  </si>
  <si>
    <t>Kurt Schneider Automobile AG</t>
  </si>
  <si>
    <t>CH0709</t>
  </si>
  <si>
    <t>Monnet</t>
  </si>
  <si>
    <t>027 744 32 55</t>
  </si>
  <si>
    <t>027 744 35 65</t>
  </si>
  <si>
    <t>Saxon</t>
  </si>
  <si>
    <t>1907</t>
  </si>
  <si>
    <t>CH1748</t>
  </si>
  <si>
    <t>024 485 12 66</t>
  </si>
  <si>
    <t>Yves</t>
  </si>
  <si>
    <t>Bossonnet</t>
  </si>
  <si>
    <t>024 485 32 38</t>
  </si>
  <si>
    <t>St-Maurice</t>
  </si>
  <si>
    <t>1890</t>
  </si>
  <si>
    <t>Garage Du Bois-Noir SA</t>
  </si>
  <si>
    <t>CH1663</t>
  </si>
  <si>
    <t>027 746 35 33</t>
  </si>
  <si>
    <t>027 746 15 23</t>
  </si>
  <si>
    <t>Fully</t>
  </si>
  <si>
    <t>1926</t>
  </si>
  <si>
    <t>CH0739</t>
  </si>
  <si>
    <t>062 965 11 30</t>
  </si>
  <si>
    <t>Käser</t>
  </si>
  <si>
    <t>062 965 37 50</t>
  </si>
  <si>
    <t>Kleindietwil</t>
  </si>
  <si>
    <t>4936</t>
  </si>
  <si>
    <t>CH1925</t>
  </si>
  <si>
    <t>062 777 13 35</t>
  </si>
  <si>
    <t>info@heinz-urech.ch</t>
  </si>
  <si>
    <t>Urech</t>
  </si>
  <si>
    <t>062 777 15 63</t>
  </si>
  <si>
    <t>www.heinz-urech.ch</t>
  </si>
  <si>
    <t>Hallwil</t>
  </si>
  <si>
    <t>5705</t>
  </si>
  <si>
    <t>Seetalstrasse 156</t>
  </si>
  <si>
    <t>CH1373</t>
  </si>
  <si>
    <t>062 887 80 90</t>
  </si>
  <si>
    <t>k.oesch@oesch-ag.ch</t>
  </si>
  <si>
    <t>Oesch</t>
  </si>
  <si>
    <t>062 887 80 91</t>
  </si>
  <si>
    <t>www.oesch-ag.ch</t>
  </si>
  <si>
    <t>info@oesch-ag.ch</t>
  </si>
  <si>
    <t>Möriken-Wildegg</t>
  </si>
  <si>
    <t>5103</t>
  </si>
  <si>
    <t>Bruneggerstrasse 6</t>
  </si>
  <si>
    <t>Oesch Automobile AG</t>
  </si>
  <si>
    <t>CH0690</t>
  </si>
  <si>
    <t>www.autoluserte.ch</t>
  </si>
  <si>
    <t>info@autoluserte.ch</t>
  </si>
  <si>
    <t>091 791 18 78</t>
  </si>
  <si>
    <t>info@maggionigarage.com</t>
  </si>
  <si>
    <t>091 791 08 22</t>
  </si>
  <si>
    <t>www.maggionigarage.com</t>
  </si>
  <si>
    <t>Casella postale 613</t>
  </si>
  <si>
    <t>Rotonda Ponte Maggia</t>
  </si>
  <si>
    <t>Garage Maggioni</t>
  </si>
  <si>
    <t>CH0711</t>
  </si>
  <si>
    <t>052 365 29 36</t>
  </si>
  <si>
    <t>garage.braendle@bluewin.ch</t>
  </si>
  <si>
    <t>052 365 43 56</t>
  </si>
  <si>
    <t>Guntershausen</t>
  </si>
  <si>
    <t>8357</t>
  </si>
  <si>
    <t>Hauptstrasse 83</t>
  </si>
  <si>
    <t>Garage Brändle GmbH</t>
  </si>
  <si>
    <t>CH2347</t>
  </si>
  <si>
    <t>052 / 378 14 25</t>
  </si>
  <si>
    <t>info@murggarage.ch</t>
  </si>
  <si>
    <t>Heini</t>
  </si>
  <si>
    <t>052 378 19 83</t>
  </si>
  <si>
    <t>052 378 14 25</t>
  </si>
  <si>
    <t>www.murggarage.ch</t>
  </si>
  <si>
    <t>Wängi</t>
  </si>
  <si>
    <t>9545</t>
  </si>
  <si>
    <t>Murg-Garage Wängi GmbH</t>
  </si>
  <si>
    <t>CH0742</t>
  </si>
  <si>
    <t>032 493 27 77</t>
  </si>
  <si>
    <t>acm.autocentre@bluewin.ch</t>
  </si>
  <si>
    <t>Buchwalder</t>
  </si>
  <si>
    <t>032 493 67 46</t>
  </si>
  <si>
    <t>www.auto-centre-moutier.ch</t>
  </si>
  <si>
    <t>Moutier</t>
  </si>
  <si>
    <t>2740</t>
  </si>
  <si>
    <t>Rue des Gorges 18</t>
  </si>
  <si>
    <t>ACM Auto Centre Moutier S.A.</t>
  </si>
  <si>
    <t>CH1890</t>
  </si>
  <si>
    <t>032 422 13 15</t>
  </si>
  <si>
    <t>032 422 01 36</t>
  </si>
  <si>
    <t>www.haberthuer-automobiles.ch</t>
  </si>
  <si>
    <t>haberthuer-garage@bluewin.ch</t>
  </si>
  <si>
    <t>Soyhières</t>
  </si>
  <si>
    <t>2805</t>
  </si>
  <si>
    <t>Haberthuer Automobiles SA</t>
  </si>
  <si>
    <t>CH0677</t>
  </si>
  <si>
    <t>081 771 24 21</t>
  </si>
  <si>
    <t>info@opelgarage-faeh.ch</t>
  </si>
  <si>
    <t>Fäh</t>
  </si>
  <si>
    <t>081 771 24 13</t>
  </si>
  <si>
    <t>www.opelgarage-faeh.ch</t>
  </si>
  <si>
    <t>Gams</t>
  </si>
  <si>
    <t>9473</t>
  </si>
  <si>
    <t>Karmaad 11</t>
  </si>
  <si>
    <t>Garage R. Faeh AG</t>
  </si>
  <si>
    <t>CH2285</t>
  </si>
  <si>
    <t>091 871 15 07</t>
  </si>
  <si>
    <t>info@garagevalsole.ch</t>
  </si>
  <si>
    <t>091 871 24 51</t>
  </si>
  <si>
    <t>Dongio</t>
  </si>
  <si>
    <t>6715</t>
  </si>
  <si>
    <t>Garage Val Sole Sagl Lorenzo Arcioni</t>
  </si>
  <si>
    <t>CH1210</t>
  </si>
  <si>
    <t>091 864 21 27</t>
  </si>
  <si>
    <t>garage.russo@bluewin.ch</t>
  </si>
  <si>
    <t>091 864 21 67</t>
  </si>
  <si>
    <t>Bodio</t>
  </si>
  <si>
    <t>6743</t>
  </si>
  <si>
    <t>Garage J. Russo</t>
  </si>
  <si>
    <t>CH0803</t>
  </si>
  <si>
    <t>022 755 22 60</t>
  </si>
  <si>
    <t>teo@lanzilotto.ch</t>
  </si>
  <si>
    <t>Teobaldo</t>
  </si>
  <si>
    <t>Lanzilotto</t>
  </si>
  <si>
    <t>www.lanzilotto.ch</t>
  </si>
  <si>
    <t>info@lanzilotto.ch</t>
  </si>
  <si>
    <t>CH1687</t>
  </si>
  <si>
    <t>022 364 12 72</t>
  </si>
  <si>
    <t>info@etraz.ch</t>
  </si>
  <si>
    <t>Josseron</t>
  </si>
  <si>
    <t>022 364 58 93</t>
  </si>
  <si>
    <t>Case postale 428</t>
  </si>
  <si>
    <t>Route de l'Etraz 2</t>
  </si>
  <si>
    <t>CH1214</t>
  </si>
  <si>
    <t>026 660 29 80</t>
  </si>
  <si>
    <t>reneveypascal@bluewin.ch</t>
  </si>
  <si>
    <t>Pascal</t>
  </si>
  <si>
    <t>Renevey</t>
  </si>
  <si>
    <t>026 660 53 76</t>
  </si>
  <si>
    <t>garagecity@bluewin.ch</t>
  </si>
  <si>
    <t>Payerne</t>
  </si>
  <si>
    <t>Garage City, A. Renevey &amp; Fils SA</t>
  </si>
  <si>
    <t>CH0641</t>
  </si>
  <si>
    <t>071 422 23 23</t>
  </si>
  <si>
    <t>zentrum_garage@bluewin.ch</t>
  </si>
  <si>
    <t>Bruhin</t>
  </si>
  <si>
    <t>071 422 54 23</t>
  </si>
  <si>
    <t>Bischofszell</t>
  </si>
  <si>
    <t>9220</t>
  </si>
  <si>
    <t>Steigstrasse 8</t>
  </si>
  <si>
    <t>032 355 16 15</t>
  </si>
  <si>
    <t>garage.habermacher@bluewin.ch</t>
  </si>
  <si>
    <t>032 355 12 58</t>
  </si>
  <si>
    <t>Safnern</t>
  </si>
  <si>
    <t>2553</t>
  </si>
  <si>
    <t>Riedrainstrasse 2</t>
  </si>
  <si>
    <t>Garage Habermacher AG</t>
  </si>
  <si>
    <t>CH1738</t>
  </si>
  <si>
    <t>032 377 15 55</t>
  </si>
  <si>
    <t>manfred.johner@bluewin.ch</t>
  </si>
  <si>
    <t>Manfred</t>
  </si>
  <si>
    <t>Johner</t>
  </si>
  <si>
    <t>032 377 34 89</t>
  </si>
  <si>
    <t>www.johner.opel.ch</t>
  </si>
  <si>
    <t>Pieterlen</t>
  </si>
  <si>
    <t>2542</t>
  </si>
  <si>
    <t>Hauptstrasse 4</t>
  </si>
  <si>
    <t>CH1554</t>
  </si>
  <si>
    <t>041 675 12 86</t>
  </si>
  <si>
    <t>Koch</t>
  </si>
  <si>
    <t>041 675 20 86</t>
  </si>
  <si>
    <t>garage-koch@bluewin.ch</t>
  </si>
  <si>
    <t>Giswil</t>
  </si>
  <si>
    <t>6074</t>
  </si>
  <si>
    <t>Brünigstrasse 16</t>
  </si>
  <si>
    <t>Garage Roger Koch</t>
  </si>
  <si>
    <t>CH1483</t>
  </si>
  <si>
    <t>Ottiger</t>
  </si>
  <si>
    <t>041 448 35 37</t>
  </si>
  <si>
    <t>041 448 35 35</t>
  </si>
  <si>
    <t>galliker.eschenbach@carplanet.ch</t>
  </si>
  <si>
    <t>Eschenbach</t>
  </si>
  <si>
    <t>6274</t>
  </si>
  <si>
    <t>Luzernstrasse 59</t>
  </si>
  <si>
    <t>Garage Galliker AG</t>
  </si>
  <si>
    <t>CH1204</t>
  </si>
  <si>
    <t>056 443 22 51</t>
  </si>
  <si>
    <t>Wernli</t>
  </si>
  <si>
    <t>056 443 22 46</t>
  </si>
  <si>
    <t>f.wernli.ag@sunrise.ch</t>
  </si>
  <si>
    <t>Schinznach-Bad</t>
  </si>
  <si>
    <t>5116</t>
  </si>
  <si>
    <t>Garage F. Wernli AG</t>
  </si>
  <si>
    <t>CH1183</t>
  </si>
  <si>
    <t>056 245 56 56</t>
  </si>
  <si>
    <t>automeierag@bluewin.ch</t>
  </si>
  <si>
    <t>Erne</t>
  </si>
  <si>
    <t>056 245 61 35</t>
  </si>
  <si>
    <t>056 245 18 18</t>
  </si>
  <si>
    <t>Kleindöttingen</t>
  </si>
  <si>
    <t>5314</t>
  </si>
  <si>
    <t>Hauptstrasse 253</t>
  </si>
  <si>
    <t>Auto Meier AG</t>
  </si>
  <si>
    <t>CH0624</t>
  </si>
  <si>
    <t>031 356 29 29</t>
  </si>
  <si>
    <t>Lack</t>
  </si>
  <si>
    <t>031 356 29 28</t>
  </si>
  <si>
    <t>Bern 31</t>
  </si>
  <si>
    <t>3000</t>
  </si>
  <si>
    <t>Gantrischstrasse 44</t>
  </si>
  <si>
    <t>CH0821</t>
  </si>
  <si>
    <t>031 981 22 31</t>
  </si>
  <si>
    <t>031 981 20 87</t>
  </si>
  <si>
    <t>www.garage-wangenbrueggli.ch</t>
  </si>
  <si>
    <t>Niederwangen</t>
  </si>
  <si>
    <t>3172</t>
  </si>
  <si>
    <t>Freiburgstrasse 542</t>
  </si>
  <si>
    <t>Garage Wangenbrüggli AG</t>
  </si>
  <si>
    <t>CH0659</t>
  </si>
  <si>
    <t>031 731 25 55</t>
  </si>
  <si>
    <t>garage-zahnd-schwarzenburg@bluewin.ch</t>
  </si>
  <si>
    <t>Zahnd</t>
  </si>
  <si>
    <t>031 731 26 61</t>
  </si>
  <si>
    <t>www.garage-zahnd-schwarzenburg.ch</t>
  </si>
  <si>
    <t>Schwarzenburg</t>
  </si>
  <si>
    <t>Ringgenmatt 1</t>
  </si>
  <si>
    <t>Garage Zahnd AG</t>
  </si>
  <si>
    <t>CH0657</t>
  </si>
  <si>
    <t>071 788 10 30</t>
  </si>
  <si>
    <t>071 787 16 33</t>
  </si>
  <si>
    <t>www.zeughausgarage.ch</t>
  </si>
  <si>
    <t>info@zeughausgarage.ch</t>
  </si>
  <si>
    <t>Appenzell</t>
  </si>
  <si>
    <t>9050</t>
  </si>
  <si>
    <t>Zeughausgarage AG</t>
  </si>
  <si>
    <t>CH0754</t>
  </si>
  <si>
    <t>071 855 40 42</t>
  </si>
  <si>
    <t>r.schawalder@bluewin.ch</t>
  </si>
  <si>
    <t>Schawalder</t>
  </si>
  <si>
    <t>071 855 50 57</t>
  </si>
  <si>
    <t>www.garage-schawalder.ch</t>
  </si>
  <si>
    <t>Rorschacherberg</t>
  </si>
  <si>
    <t>Langmoos-Garage R. Schawalder</t>
  </si>
  <si>
    <t>CH0663</t>
  </si>
  <si>
    <t>032 931 52 86</t>
  </si>
  <si>
    <t>benoit.opel@bluewin.ch</t>
  </si>
  <si>
    <t>Benoit</t>
  </si>
  <si>
    <t>032 931 52 28</t>
  </si>
  <si>
    <t>La Sagne</t>
  </si>
  <si>
    <t>2314</t>
  </si>
  <si>
    <t>Miéville 126a</t>
  </si>
  <si>
    <t>Automobiles Thierry Benoit</t>
  </si>
  <si>
    <t>CH1648</t>
  </si>
  <si>
    <t>032 930 09 30</t>
  </si>
  <si>
    <t>Administrateur</t>
  </si>
  <si>
    <t>032 930 09 34</t>
  </si>
  <si>
    <t>www.rallyesa.ch</t>
  </si>
  <si>
    <t>info@rallyesa.ch</t>
  </si>
  <si>
    <t>Rue de France 80-82</t>
  </si>
  <si>
    <t>Garage du Rallye SA</t>
  </si>
  <si>
    <t>CH0625</t>
  </si>
  <si>
    <t>021 841 12 50</t>
  </si>
  <si>
    <t>jj-rochat@bluewin.ch</t>
  </si>
  <si>
    <t>021 841 19 57</t>
  </si>
  <si>
    <t>L'Abbaye</t>
  </si>
  <si>
    <t>1344</t>
  </si>
  <si>
    <t>Case Postale 48</t>
  </si>
  <si>
    <t>Garage Bellevue J.J. Rochat</t>
  </si>
  <si>
    <t>CH0705</t>
  </si>
  <si>
    <t>021 903 29 39</t>
  </si>
  <si>
    <t>garage-diserens@bluewin.ch</t>
  </si>
  <si>
    <t>021 903 27 36</t>
  </si>
  <si>
    <t>Peney-le-Jorat</t>
  </si>
  <si>
    <t>CH1525</t>
  </si>
  <si>
    <t>021 881 38 81</t>
  </si>
  <si>
    <t>021 881 25 67</t>
  </si>
  <si>
    <t>secretariatpnschmid@bluewin.ch</t>
  </si>
  <si>
    <t>Echallens</t>
  </si>
  <si>
    <t>1040</t>
  </si>
  <si>
    <t>Garage P. &amp; N. Schmid</t>
  </si>
  <si>
    <t>CH1328</t>
  </si>
  <si>
    <t>Lido</t>
  </si>
  <si>
    <t>Granelli</t>
  </si>
  <si>
    <t>021 728 09 04</t>
  </si>
  <si>
    <t>021 728 94 94</t>
  </si>
  <si>
    <t>garagegarepully@bluewin.ch</t>
  </si>
  <si>
    <t>Pully</t>
  </si>
  <si>
    <t>1009</t>
  </si>
  <si>
    <t>Rue de la Poste 21</t>
  </si>
  <si>
    <t>Garage de la Gare Pully SA</t>
  </si>
  <si>
    <t>CH0706</t>
  </si>
  <si>
    <t>041 260 80 38</t>
  </si>
  <si>
    <t>Helfenstein</t>
  </si>
  <si>
    <t>www.unterdorf-garage-ag.ch</t>
  </si>
  <si>
    <t>Emmen</t>
  </si>
  <si>
    <t>6032</t>
  </si>
  <si>
    <t>Grünmattstrasse 2</t>
  </si>
  <si>
    <t>CH2243</t>
  </si>
  <si>
    <t>041 390 13 51</t>
  </si>
  <si>
    <t>041 390 13 20</t>
  </si>
  <si>
    <t>Weggis</t>
  </si>
  <si>
    <t>6353</t>
  </si>
  <si>
    <t>CH1945</t>
  </si>
  <si>
    <t>041 486 15 66</t>
  </si>
  <si>
    <t>041 486 20 02</t>
  </si>
  <si>
    <t>garage.emmenegger@bluewin.ch</t>
  </si>
  <si>
    <t>Escholzmatt</t>
  </si>
  <si>
    <t>6182</t>
  </si>
  <si>
    <t>Postfach 92</t>
  </si>
  <si>
    <t>Hauptstrasse 56</t>
  </si>
  <si>
    <t>Garage J. Emmenegger</t>
  </si>
  <si>
    <t>CH1833</t>
  </si>
  <si>
    <t>041 280 33 89</t>
  </si>
  <si>
    <t>Amberg</t>
  </si>
  <si>
    <t>041 281 33 89</t>
  </si>
  <si>
    <t>www.sprengigarage.ch</t>
  </si>
  <si>
    <t>sprengigarage@bluewin.ch</t>
  </si>
  <si>
    <t>Sprengi-Garage Auto GmbH</t>
  </si>
  <si>
    <t>CH0719</t>
  </si>
  <si>
    <t>061 422 03 01</t>
  </si>
  <si>
    <t>info@eldorado-garage.ch</t>
  </si>
  <si>
    <t>061 421 45 92</t>
  </si>
  <si>
    <t>www.eldorado-garage.ch</t>
  </si>
  <si>
    <t>Binningen</t>
  </si>
  <si>
    <t>4102</t>
  </si>
  <si>
    <t>Hauptstrasse 114</t>
  </si>
  <si>
    <t>Eldorado Garage Binningen GmbH</t>
  </si>
  <si>
    <t>CH1448</t>
  </si>
  <si>
    <t>061 731 12 02</t>
  </si>
  <si>
    <t>info@garagestoeckli.ch</t>
  </si>
  <si>
    <t>Stöckli</t>
  </si>
  <si>
    <t>www.garagestoeckli.ch</t>
  </si>
  <si>
    <t>Hofstetten</t>
  </si>
  <si>
    <t>4114</t>
  </si>
  <si>
    <t>Ettingerstrasse 75</t>
  </si>
  <si>
    <t>CH0647</t>
  </si>
  <si>
    <t>061 789 95 50</t>
  </si>
  <si>
    <t>garagestuder@bluewin.ch</t>
  </si>
  <si>
    <t>061 789 95 59</t>
  </si>
  <si>
    <t>Brislach</t>
  </si>
  <si>
    <t>4225</t>
  </si>
  <si>
    <t>Garage Studer AG</t>
  </si>
  <si>
    <t>CH0488</t>
  </si>
  <si>
    <t>Avenue de Morges 139</t>
  </si>
  <si>
    <t>www.garagewenger.ch</t>
  </si>
  <si>
    <t>Chemin des Echelles 1</t>
  </si>
  <si>
    <t>Avenue de France 11</t>
  </si>
  <si>
    <t>Breitenbachstrasse 52</t>
  </si>
  <si>
    <t>Mühlemattstrasse 24</t>
  </si>
  <si>
    <t>061 405 11 11</t>
  </si>
  <si>
    <t>061 405 11 00</t>
  </si>
  <si>
    <t>Zullwilerstrasse 60</t>
  </si>
  <si>
    <t>Neuenkirchstrasse 25</t>
  </si>
  <si>
    <t>Route de Cossonay 22</t>
  </si>
  <si>
    <t>Thalerstrasse 5</t>
  </si>
  <si>
    <t>Gaiserstrasse 10</t>
  </si>
  <si>
    <t>Aarauerstrasse 59</t>
  </si>
  <si>
    <t>Route de Bussy 10</t>
  </si>
  <si>
    <t>Frauenfelderstrasse 29</t>
  </si>
  <si>
    <t>Steckbornerstrasse 61</t>
  </si>
  <si>
    <t>Route de Prêles 13</t>
  </si>
  <si>
    <t>Route des Jeunes 13</t>
  </si>
  <si>
    <t>Route des Acacias 44</t>
  </si>
  <si>
    <t>Chemin Riantbosson 12</t>
  </si>
  <si>
    <t>Sonnenbergstrasse 22</t>
  </si>
  <si>
    <t>Wehntalerstrasse 276</t>
  </si>
  <si>
    <t>Wässerwiesenstrasse 53</t>
  </si>
  <si>
    <t>Luzernerstrasse 19</t>
  </si>
  <si>
    <t>Avenue de Gilamont 24</t>
  </si>
  <si>
    <t>Route Claie-aux-Moines 5</t>
  </si>
  <si>
    <t>Chemin des Assenges 9</t>
  </si>
  <si>
    <t>Alte Andelfingerstrasse 10</t>
  </si>
  <si>
    <t>Route de Montheron 2</t>
  </si>
  <si>
    <t>Route de Divonne 1</t>
  </si>
  <si>
    <t>Ruchstuckstrasse 19-21</t>
  </si>
  <si>
    <t>Route du Grand-St-Bernard</t>
  </si>
  <si>
    <t>CH0099</t>
  </si>
  <si>
    <t>Garages Hotz SA</t>
  </si>
  <si>
    <t>rue de la Promenade 10</t>
  </si>
  <si>
    <t>2105</t>
  </si>
  <si>
    <t>Travers</t>
  </si>
  <si>
    <t>val.hotz@bluewin.ch</t>
  </si>
  <si>
    <t>www.garages-hotz.ch</t>
  </si>
  <si>
    <t>St. Georgenstrasse 44-46</t>
  </si>
  <si>
    <t>Garage de la Sorge Sàrl</t>
  </si>
  <si>
    <t>Route de Sullens 2</t>
  </si>
  <si>
    <t>www.sorge.ch</t>
  </si>
  <si>
    <t>Bliggenstorfer</t>
  </si>
  <si>
    <t>Rindlisbacher</t>
  </si>
  <si>
    <t>Garage Autoval AG</t>
  </si>
  <si>
    <t>vente@ahg-cars.ch</t>
  </si>
  <si>
    <t>Holzikerstrasse 3</t>
  </si>
  <si>
    <t>Schwäntenmos 6</t>
  </si>
  <si>
    <t>032 864 61 62</t>
  </si>
  <si>
    <t>032 864 61 69</t>
  </si>
  <si>
    <t>wangenbrueggli@bluewin.ch</t>
  </si>
  <si>
    <t>www.automeierag.opel.ch</t>
  </si>
  <si>
    <t>Nero</t>
  </si>
  <si>
    <t>Frédéric</t>
  </si>
  <si>
    <t>038321</t>
  </si>
  <si>
    <t>CH0667</t>
  </si>
  <si>
    <t>Ryter-Reichenbach Garage + Taxi</t>
  </si>
  <si>
    <t>Gsteigstrasse</t>
  </si>
  <si>
    <t>3780</t>
  </si>
  <si>
    <t>Gstaad</t>
  </si>
  <si>
    <t>rryter@bluewin.ch</t>
  </si>
  <si>
    <t>033 748 66 60</t>
  </si>
  <si>
    <t>033 748 66 61</t>
  </si>
  <si>
    <t>Route de Martigny 41</t>
  </si>
  <si>
    <t>Case Postale 34</t>
  </si>
  <si>
    <t>www.garagecarron.ch</t>
  </si>
  <si>
    <t>info@garage-imsteiger.ch</t>
  </si>
  <si>
    <t>peter.sonderegger@ruckstuhlgaragen.ch</t>
  </si>
  <si>
    <t>Seetalstrasse 89</t>
  </si>
  <si>
    <t>Gailloud Automobiles SA</t>
  </si>
  <si>
    <t>Grädel &amp; Cie AG</t>
  </si>
  <si>
    <t>www.graedel-cie.ch</t>
  </si>
  <si>
    <t>CH2018</t>
  </si>
  <si>
    <t>Chemin de l'Esparcette 6</t>
  </si>
  <si>
    <t>1023</t>
  </si>
  <si>
    <t>Crissier</t>
  </si>
  <si>
    <t>fh@opel-crissier.ch</t>
  </si>
  <si>
    <t>021 637 60 00</t>
  </si>
  <si>
    <t>021 637 60 01</t>
  </si>
  <si>
    <t>Milliet</t>
  </si>
  <si>
    <t>021 637 60 02</t>
  </si>
  <si>
    <t>062 919 00 66</t>
  </si>
  <si>
    <t>062 919 00 88</t>
  </si>
  <si>
    <t>Luzern</t>
  </si>
  <si>
    <t>Garage Bieri AG</t>
  </si>
  <si>
    <t>Garascha Toni Solèr</t>
  </si>
  <si>
    <t>Gottfried</t>
  </si>
  <si>
    <t>St.Jakobs-Strasse 72</t>
  </si>
  <si>
    <t>www.opel-crissier.ch</t>
  </si>
  <si>
    <t>Garage Kübler AG</t>
  </si>
  <si>
    <t>CH0805</t>
  </si>
  <si>
    <t>GenurAuto SA</t>
  </si>
  <si>
    <t>Via San Gottardo 53</t>
  </si>
  <si>
    <t>6877</t>
  </si>
  <si>
    <t>Coldrerio</t>
  </si>
  <si>
    <t>www.genurauto.ch</t>
  </si>
  <si>
    <t>091 640 60 60</t>
  </si>
  <si>
    <t>091 640 60 09</t>
  </si>
  <si>
    <t>--</t>
  </si>
  <si>
    <t>CH0725</t>
  </si>
  <si>
    <t>Bahnhofstrasse 43</t>
  </si>
  <si>
    <t>6440</t>
  </si>
  <si>
    <t>Brunnen</t>
  </si>
  <si>
    <t>info@zentralgarage-brunnen.ch</t>
  </si>
  <si>
    <t>www.zentralgarage-brunnen.ch</t>
  </si>
  <si>
    <t>041 820 36 31</t>
  </si>
  <si>
    <t>041 820 38 10</t>
  </si>
  <si>
    <t>Sutter</t>
  </si>
  <si>
    <t>Simon</t>
  </si>
  <si>
    <t>CH0788</t>
  </si>
  <si>
    <t>Garage de Icco Sàrl</t>
  </si>
  <si>
    <t>Rue de Eterpaz 5</t>
  </si>
  <si>
    <t>garagedeicco@bluewin.ch</t>
  </si>
  <si>
    <t>021 843 91 91</t>
  </si>
  <si>
    <t>021 843 91 92</t>
  </si>
  <si>
    <t>de Icco</t>
  </si>
  <si>
    <t>Luigi</t>
  </si>
  <si>
    <t>CH0998</t>
  </si>
  <si>
    <t>Feldgarage Auto-Technik AG</t>
  </si>
  <si>
    <t>Heiniger</t>
  </si>
  <si>
    <t>CH1403</t>
  </si>
  <si>
    <t>Via Cantonale 29</t>
  </si>
  <si>
    <t>Melide</t>
  </si>
  <si>
    <t>Info@garagebassanini.ch</t>
  </si>
  <si>
    <t>091 649 91 91</t>
  </si>
  <si>
    <t>091 649 68 45</t>
  </si>
  <si>
    <t>CH1539</t>
  </si>
  <si>
    <t>Garage Beat Zemp</t>
  </si>
  <si>
    <t>autozemp@bluewin.ch</t>
  </si>
  <si>
    <t>CH0600</t>
  </si>
  <si>
    <t>Garage Gerster SA</t>
  </si>
  <si>
    <t>62, Rue Principale</t>
  </si>
  <si>
    <t>2613</t>
  </si>
  <si>
    <t>Villeret</t>
  </si>
  <si>
    <t>info@garagegerster.ch</t>
  </si>
  <si>
    <t>www.garagegerster.ch</t>
  </si>
  <si>
    <t>032 942 84 20</t>
  </si>
  <si>
    <t>032 942 84 29</t>
  </si>
  <si>
    <t>CH1333</t>
  </si>
  <si>
    <t>Mühlegg-Garage Patrik Künzle</t>
  </si>
  <si>
    <t>St. Georgenstrasse 44</t>
  </si>
  <si>
    <t>info@muehlegg-garage.ch</t>
  </si>
  <si>
    <t>www.muehlegg-garage.ch</t>
  </si>
  <si>
    <t>Künzle</t>
  </si>
  <si>
    <t>Patrik</t>
  </si>
  <si>
    <t>CH1203</t>
  </si>
  <si>
    <t>Avenue de Chillon 73</t>
  </si>
  <si>
    <t>1820</t>
  </si>
  <si>
    <t>Territet-Montreux</t>
  </si>
  <si>
    <t>pierre.borrelli@bluewin.ch</t>
  </si>
  <si>
    <t>021 961 32 73</t>
  </si>
  <si>
    <t>021 961 32 76</t>
  </si>
  <si>
    <t>Borrelli</t>
  </si>
  <si>
    <t>CH0761</t>
  </si>
  <si>
    <t>Auto Eberle Uzwil AG</t>
  </si>
  <si>
    <t>Buchental 2c</t>
  </si>
  <si>
    <t>9245</t>
  </si>
  <si>
    <t>Oberbüren</t>
  </si>
  <si>
    <t>eberle-uzwil@auto-eberle.ch</t>
  </si>
  <si>
    <t>www.auto-eberle-uzwil.ch</t>
  </si>
  <si>
    <t>071 955 99 01</t>
  </si>
  <si>
    <t>Gujer</t>
  </si>
  <si>
    <t>Telefon
Zentrale</t>
  </si>
  <si>
    <t>Fax
Zentrale</t>
  </si>
  <si>
    <t>Anrede
GL</t>
  </si>
  <si>
    <t>Nachname
GL</t>
  </si>
  <si>
    <t>Vorname
GL</t>
  </si>
  <si>
    <t>E-Mail
GL</t>
  </si>
  <si>
    <t>Telefon
GL</t>
  </si>
  <si>
    <t>Sprache</t>
  </si>
  <si>
    <t>Adresse 2
Postfach</t>
  </si>
  <si>
    <t>URL</t>
  </si>
  <si>
    <r>
      <t xml:space="preserve">Vertrag
</t>
    </r>
    <r>
      <rPr>
        <b/>
        <sz val="8"/>
        <rFont val="Opel Sans Condensed"/>
        <family val="2"/>
      </rPr>
      <t>PW</t>
    </r>
  </si>
  <si>
    <t>Garage Nufenen AG</t>
  </si>
  <si>
    <t>Nufenenstrasse 2</t>
  </si>
  <si>
    <t>Garage Thöni AG</t>
  </si>
  <si>
    <t>Marcus Hasler Opel-Garage</t>
  </si>
  <si>
    <t>Touring Garage &amp; Carrosserie Baur AG</t>
  </si>
  <si>
    <t>Route des Casernes 31</t>
  </si>
  <si>
    <t>FR</t>
  </si>
  <si>
    <t>DE</t>
  </si>
  <si>
    <t>IT</t>
  </si>
  <si>
    <t>V/S</t>
  </si>
  <si>
    <t>S</t>
  </si>
  <si>
    <t>CSA</t>
  </si>
  <si>
    <t>V</t>
  </si>
  <si>
    <t>Ruckstuhl</t>
  </si>
  <si>
    <t>martin.ruckstuhl@ruckstuhlgaragen.ch</t>
  </si>
  <si>
    <t xml:space="preserve">Herr </t>
  </si>
  <si>
    <t>Suter</t>
  </si>
  <si>
    <t>044 406 21 21</t>
  </si>
  <si>
    <t>Postfach 247</t>
  </si>
  <si>
    <t>041 318 02 88</t>
  </si>
  <si>
    <t xml:space="preserve">091 973 70 70 </t>
  </si>
  <si>
    <t>Inahber</t>
  </si>
  <si>
    <t>www.garage-erni.opel.ch</t>
  </si>
  <si>
    <t>www.autohaus-lenggenwil.ch</t>
  </si>
  <si>
    <t>info@autohaus-lenggenwil.ch</t>
  </si>
  <si>
    <t>www.garageducret.ch</t>
  </si>
  <si>
    <t>www.garage-niederer.ch</t>
  </si>
  <si>
    <t>www.garage-edelweiss.ch</t>
  </si>
  <si>
    <t>www.garagebalcondujura.ch</t>
  </si>
  <si>
    <t>http://opelrohrer.ch/</t>
  </si>
  <si>
    <t>www.garage-azur.ch</t>
  </si>
  <si>
    <t>www.salzmann.opel.ch (gesperrt)</t>
  </si>
  <si>
    <t>www.thoeni.opel.ch</t>
  </si>
  <si>
    <t>www.autohaus-gammenthal.ch (u.c.)</t>
  </si>
  <si>
    <t>www.aufdermauer.ch</t>
  </si>
  <si>
    <t>www.3sapins.opel.ch(u.c.)</t>
  </si>
  <si>
    <t>www.zahner.opel.ch (u.c.)</t>
  </si>
  <si>
    <t>041 318 02 80</t>
  </si>
  <si>
    <t>www.gilgenberggarage.opel.ch</t>
  </si>
  <si>
    <t>www.garage-emmenegger.ch</t>
  </si>
  <si>
    <t>www.auto-zimmermann.ch</t>
  </si>
  <si>
    <t>www.garagedelagarepully.ch</t>
  </si>
  <si>
    <t>www.garage-schmid.ch</t>
  </si>
  <si>
    <t>www.opel-winkeln.ch</t>
  </si>
  <si>
    <t>www.auto-lacote.ch</t>
  </si>
  <si>
    <t>www.braendle.opel.ch</t>
  </si>
  <si>
    <t>www.garagefoge.opel.ch</t>
  </si>
  <si>
    <t>www.bois-noir.opel.ch</t>
  </si>
  <si>
    <t>www.schneider-automobile.opel.ch</t>
  </si>
  <si>
    <t>www.autoportmann.ch</t>
  </si>
  <si>
    <t>www.preisig.opel.ch</t>
  </si>
  <si>
    <t>www.fellmann.opel.ch</t>
  </si>
  <si>
    <t>www.fleischli.opel.ch (u.c.)</t>
  </si>
  <si>
    <t>www.riantbosson.opel.ch (u.c.)</t>
  </si>
  <si>
    <t>Garage Central Guillemin Sàrl</t>
  </si>
  <si>
    <t>BELWAG AG BERN, BELWAG Opel Center Bern-Wankdorf</t>
  </si>
  <si>
    <t>BELWAG AG BERN, BELWAG Bern-Länggasse</t>
  </si>
  <si>
    <t>BELWAG AG BERN, BELWAG Bern-Liebefeld</t>
  </si>
  <si>
    <t xml:space="preserve"> info@garagethoeni.ch</t>
  </si>
  <si>
    <t>CH1968</t>
  </si>
  <si>
    <t>Route de Genève 19</t>
  </si>
  <si>
    <t>Commugny</t>
  </si>
  <si>
    <t>022 776 15 86</t>
  </si>
  <si>
    <t>patrick.brender@garagebrender.ch</t>
  </si>
  <si>
    <t>autohaus.bowil@bluewin.ch</t>
  </si>
  <si>
    <t>Schaffhauserstrasse 2</t>
  </si>
  <si>
    <t>Hauptstrasse 77</t>
  </si>
  <si>
    <t>Emil Frey-Strasse 35</t>
  </si>
  <si>
    <t>Münchenstein</t>
  </si>
  <si>
    <t>CH0772</t>
  </si>
  <si>
    <t>Auto-Wicki AG Fahrwangen</t>
  </si>
  <si>
    <t>info@auto-wicki.ch</t>
  </si>
  <si>
    <t>www.auto-wicki.ch</t>
  </si>
  <si>
    <t>Wicki</t>
  </si>
  <si>
    <t>Case Postale 685</t>
  </si>
  <si>
    <t>Bouby-Rolls SA</t>
  </si>
  <si>
    <t>Quai de la Thièle 30</t>
  </si>
  <si>
    <t>www.opel-geneve.ch/</t>
  </si>
  <si>
    <t>www.autoval.opel.ch/</t>
  </si>
  <si>
    <t>www.garage-kaeser.ch/</t>
  </si>
  <si>
    <t>www.garage-majestic.ch</t>
  </si>
  <si>
    <t>schoeni.opel.ch/</t>
  </si>
  <si>
    <t>Auto Amrein AG</t>
  </si>
  <si>
    <t>Talbachmatte 3</t>
  </si>
  <si>
    <t>Postfach 77</t>
  </si>
  <si>
    <t>CH1404</t>
  </si>
  <si>
    <t>Avenue du Simplon 34</t>
  </si>
  <si>
    <t>AR</t>
  </si>
  <si>
    <t>info@garagedessports.ch</t>
  </si>
  <si>
    <t>www.garagedessports.ch</t>
  </si>
  <si>
    <t>024 471 87 87</t>
  </si>
  <si>
    <t>024 471 50 46</t>
  </si>
  <si>
    <t>Passaquay</t>
  </si>
  <si>
    <t>079 218 86 38</t>
  </si>
  <si>
    <t xml:space="preserve"> 034 447 40 10</t>
  </si>
  <si>
    <t>034 447 40 19</t>
  </si>
  <si>
    <t>info@gloor-garage.ch</t>
  </si>
  <si>
    <t>Milliet SA</t>
  </si>
  <si>
    <t>DARA</t>
  </si>
  <si>
    <t>ZentralGarage Sutter AG</t>
  </si>
  <si>
    <t>Garage Schneider AG</t>
  </si>
  <si>
    <t>alfons.stadelmann@autostadelmann.ch</t>
  </si>
  <si>
    <t>071 918 80 60</t>
  </si>
  <si>
    <t>071 918 80 61</t>
  </si>
  <si>
    <t>071 918 80 65</t>
  </si>
  <si>
    <t>bossonnetvente@bluewin.ch</t>
  </si>
  <si>
    <t>Garage de la Foge Sàrl</t>
  </si>
  <si>
    <t>Walter Preisig Autogarage AG</t>
  </si>
  <si>
    <t>matthias.galliker@carplanet.ch</t>
  </si>
  <si>
    <t>www.ruchstuck.ch</t>
  </si>
  <si>
    <t>Garage Auto-Evasion L.Magnenat</t>
  </si>
  <si>
    <t>Magnenat</t>
  </si>
  <si>
    <t>romanperler@garageperler.ch</t>
  </si>
  <si>
    <t xml:space="preserve">Info@garageperler.ch  </t>
  </si>
  <si>
    <t>Juan-Carlos</t>
  </si>
  <si>
    <t>Stella</t>
  </si>
  <si>
    <t>Frickauto AG</t>
  </si>
  <si>
    <t>Gewerbestrasse 8</t>
  </si>
  <si>
    <t>info@frickauto.li</t>
  </si>
  <si>
    <t>Garage Teobaldo Lanzilotto</t>
  </si>
  <si>
    <t>www.garagedesrois.ch</t>
  </si>
  <si>
    <t>www.garagejrusso.ch</t>
  </si>
  <si>
    <t>Case postale 3136</t>
  </si>
  <si>
    <t>kradolf@zentrum-bischofszell.ch</t>
  </si>
  <si>
    <t>www.zentrum-bischofszell.ch</t>
  </si>
  <si>
    <t>info@gailloudautomobiles.ch</t>
  </si>
  <si>
    <t>Unterdorfstrasse 40</t>
  </si>
  <si>
    <t>Auto Schönenberger AG</t>
  </si>
  <si>
    <t>info@auto-schoenenberger.ch</t>
  </si>
  <si>
    <t>www.auto-schoenenberger.ch</t>
  </si>
  <si>
    <t>werkstatt@auto-schoenenberger.ch</t>
  </si>
  <si>
    <t>Garage des Sports SA</t>
  </si>
  <si>
    <t>Garage Oskar Kessler AG</t>
  </si>
  <si>
    <t>SAT</t>
  </si>
  <si>
    <t xml:space="preserve">V </t>
  </si>
  <si>
    <t>NHV</t>
  </si>
  <si>
    <r>
      <t xml:space="preserve">Vertrag
</t>
    </r>
    <r>
      <rPr>
        <b/>
        <sz val="8"/>
        <rFont val="Opel Sans Condensed"/>
        <family val="2"/>
      </rPr>
      <t>NF</t>
    </r>
  </si>
  <si>
    <t>Contract
Type</t>
  </si>
  <si>
    <t>CH-Code
DARA</t>
  </si>
  <si>
    <t>Dorf 62</t>
  </si>
  <si>
    <t>Auto Keller AG</t>
  </si>
  <si>
    <t>Garage Carron Sàrl</t>
  </si>
  <si>
    <t>info@garagecarron.ch</t>
  </si>
  <si>
    <t>071 955 99 00</t>
  </si>
  <si>
    <t>071 955 99 02</t>
  </si>
  <si>
    <t>Via Prinzipale</t>
  </si>
  <si>
    <t>CH0205</t>
  </si>
  <si>
    <t>Postfach 43</t>
  </si>
  <si>
    <t>buelach@schurterag.ch</t>
  </si>
  <si>
    <t>Auwiesen Garage GmbH</t>
  </si>
  <si>
    <t xml:space="preserve">Garage G.&amp; P. SA. </t>
  </si>
  <si>
    <t>r.lengen@autoschneider.ch</t>
  </si>
  <si>
    <t>Lengen</t>
  </si>
  <si>
    <t>Orbe</t>
  </si>
  <si>
    <t>Garage-Carrosserie B. Oberson AG</t>
  </si>
  <si>
    <t>Rossboden-Garage AG</t>
  </si>
  <si>
    <t>Garage Monnet &amp; Gonon</t>
  </si>
  <si>
    <t>info@rietliau.ch</t>
  </si>
  <si>
    <t>BAC</t>
  </si>
  <si>
    <t>CADC</t>
  </si>
  <si>
    <t>Hauptstrasse 348</t>
  </si>
  <si>
    <t>Grosswangen</t>
  </si>
  <si>
    <t>Ebersmoos</t>
  </si>
  <si>
    <t>Remsistrasse 1</t>
  </si>
  <si>
    <t>Adlikon b. Regensdorf</t>
  </si>
  <si>
    <t>Schöfflisdorf</t>
  </si>
  <si>
    <t>Avenue des Morgines 26</t>
  </si>
  <si>
    <t>Perly-Certoux</t>
  </si>
  <si>
    <t>District
CCDM</t>
  </si>
  <si>
    <t>022 879 13 50</t>
  </si>
  <si>
    <t>info-contact@grimmgeneve.ch</t>
  </si>
  <si>
    <t>touring-garage.verkauf@malters.net</t>
  </si>
  <si>
    <r>
      <rPr>
        <b/>
        <sz val="8"/>
        <rFont val="Opel Sans Condensed"/>
        <family val="2"/>
      </rPr>
      <t>Vertrag</t>
    </r>
    <r>
      <rPr>
        <sz val="8"/>
        <rFont val="Opel Sans Condensed"/>
        <family val="2"/>
      </rPr>
      <t xml:space="preserve">
AMPERA</t>
    </r>
  </si>
  <si>
    <t>info@delligroup.com</t>
  </si>
  <si>
    <t>Annen</t>
  </si>
  <si>
    <t>Grädel</t>
  </si>
  <si>
    <t>Grimm Centre - André Chevalley SA</t>
  </si>
  <si>
    <t>p.schoenenberger@auto-eberle.ch</t>
  </si>
  <si>
    <t>Route de Saint-Julien 46</t>
  </si>
  <si>
    <t>022 309 38 38</t>
  </si>
  <si>
    <t>022 309 38 48</t>
  </si>
  <si>
    <t>info@garagebieri.ch</t>
  </si>
  <si>
    <t>Garage Fritz Hürlimann AG</t>
  </si>
  <si>
    <t>infoac@andre-chevalley.com</t>
  </si>
  <si>
    <t>www.opel-geneve.ch</t>
  </si>
  <si>
    <t>Vertragsstart</t>
  </si>
  <si>
    <t>Grand-Rue 87</t>
  </si>
  <si>
    <t>Alfons</t>
  </si>
  <si>
    <t>Rte de Villars-Mendraz 3</t>
  </si>
  <si>
    <t>Case postale 63</t>
  </si>
  <si>
    <t>amade.fuchs@autoval.ch</t>
  </si>
  <si>
    <t>Kreuz-Garage GmbH Horgen</t>
  </si>
  <si>
    <t>Waldhofstrasse 1</t>
  </si>
  <si>
    <t>jc.stella@gailloudautomobiles.ch</t>
  </si>
  <si>
    <t>Route de Chésalles 51</t>
  </si>
  <si>
    <t>Christian &amp; Ernst</t>
  </si>
  <si>
    <t>info@opel-heiniger.ch</t>
  </si>
  <si>
    <t>www.opel-heiniger.ch</t>
  </si>
  <si>
    <t>Fernandez</t>
  </si>
  <si>
    <t>032 843 44 44</t>
  </si>
  <si>
    <t>032 843 44 58</t>
  </si>
  <si>
    <t>www.vetter.opel.ch</t>
  </si>
  <si>
    <t>Garage Schurter AG</t>
  </si>
  <si>
    <t>info@boubyrolls.ch</t>
  </si>
  <si>
    <t>Route des Barattes 81</t>
  </si>
  <si>
    <t>Garage de Peney Diserens SA</t>
  </si>
  <si>
    <t>info@garagechabanel.ch</t>
  </si>
  <si>
    <t>Garage Borruat Sàrl</t>
  </si>
  <si>
    <t>CH-Code</t>
  </si>
  <si>
    <t>Hauptstrasse 116</t>
  </si>
  <si>
    <t>031252</t>
  </si>
  <si>
    <t>Auto Storelli</t>
  </si>
  <si>
    <t>Via Locarno 15</t>
  </si>
  <si>
    <t>autostorelli@bluewin.ch</t>
  </si>
  <si>
    <t>www.autostorelli.ch</t>
  </si>
  <si>
    <t>091 785 80 60</t>
  </si>
  <si>
    <t>091 785 80 65</t>
  </si>
  <si>
    <t>CP 144 Locarno/Solduno</t>
  </si>
  <si>
    <t>Allmend-Garage Gelterkinden GmbH</t>
  </si>
  <si>
    <t>bruno.christen@garage-marti.ch</t>
  </si>
  <si>
    <t>Hofmatt-Garage Jörg Stalder AG</t>
  </si>
  <si>
    <t>info@allmend-garage.com</t>
  </si>
  <si>
    <t>christian.rime@boubyrolls.ch</t>
  </si>
  <si>
    <t>Huber Automobile AG</t>
  </si>
  <si>
    <t>Chevrolet</t>
  </si>
  <si>
    <t>Industriestrasse 35</t>
  </si>
  <si>
    <t>Mühle 1</t>
  </si>
  <si>
    <t>Tobel</t>
  </si>
  <si>
    <t>Philipp</t>
  </si>
  <si>
    <t>DSM</t>
  </si>
  <si>
    <t>MK</t>
  </si>
  <si>
    <t>louis.zuend@zmcag.ch</t>
  </si>
  <si>
    <t>thomas.feusi@firstgarage.ch</t>
  </si>
  <si>
    <t>RD-D1</t>
  </si>
  <si>
    <t>RD-D2</t>
  </si>
  <si>
    <t>RD-D3</t>
  </si>
  <si>
    <t>RD-D4</t>
  </si>
  <si>
    <t>Auto-Trachsler AG</t>
  </si>
  <si>
    <t>Heinrich</t>
  </si>
  <si>
    <t>h.keller@autotrachsler.ch</t>
  </si>
  <si>
    <t>wwwautotrachsler.ch</t>
  </si>
  <si>
    <t>044 931 50 30</t>
  </si>
  <si>
    <t>CH1301</t>
  </si>
  <si>
    <t>m.koeppel@autotrachsler.ch</t>
  </si>
  <si>
    <t>055 220 02 00</t>
  </si>
  <si>
    <t>055 220 02 09</t>
  </si>
  <si>
    <t>scude@sorge.ch</t>
  </si>
  <si>
    <t>kundendienst@doschgaragen.ch</t>
  </si>
  <si>
    <t>- -</t>
  </si>
  <si>
    <t>wvetter@swissonline.ch</t>
  </si>
  <si>
    <t>Birseckstrasse 9</t>
  </si>
  <si>
    <t>CH0127</t>
  </si>
  <si>
    <t>Autonec SA</t>
  </si>
  <si>
    <t>Via Alla Bolla</t>
  </si>
  <si>
    <t>Riazzino</t>
  </si>
  <si>
    <t xml:space="preserve">info@autonec.ch </t>
  </si>
  <si>
    <t>info@autonec.ch</t>
  </si>
  <si>
    <t>http://www.autonec.ch/</t>
  </si>
  <si>
    <t>Garage Stöckli AG</t>
  </si>
  <si>
    <t>091 791 58 39</t>
  </si>
  <si>
    <t>Garage W. Fleischli AG</t>
  </si>
  <si>
    <t>Juerg</t>
  </si>
  <si>
    <t>juerg.fehr@wildbachgarage.ch</t>
  </si>
  <si>
    <t>Garage Seeholzer AG</t>
  </si>
  <si>
    <t>Andreas</t>
  </si>
  <si>
    <t>CH1983.01</t>
  </si>
  <si>
    <t>CH2370.01</t>
  </si>
  <si>
    <t>CH0737.01</t>
  </si>
  <si>
    <t>CH2245.01</t>
  </si>
  <si>
    <t>CH0796.01</t>
  </si>
  <si>
    <t>CH2354.01</t>
  </si>
  <si>
    <t>CH0496.01</t>
  </si>
  <si>
    <t>CH1448.01</t>
  </si>
  <si>
    <t>CH0652.01</t>
  </si>
  <si>
    <t>CH1783.01</t>
  </si>
  <si>
    <t>CH0995.01</t>
  </si>
  <si>
    <t>CH1915.01</t>
  </si>
  <si>
    <t>CH0600.01</t>
  </si>
  <si>
    <t>CH0677.01</t>
  </si>
  <si>
    <t>CH0711.01</t>
  </si>
  <si>
    <t>CH0196.01</t>
  </si>
  <si>
    <t>091 791 82 22</t>
  </si>
  <si>
    <t>CH0147.02</t>
  </si>
  <si>
    <t>CH0196.02</t>
  </si>
  <si>
    <t>CH0196.03</t>
  </si>
  <si>
    <t>Zehnder</t>
  </si>
  <si>
    <t>Michael</t>
  </si>
  <si>
    <t>Autos Carouge, André Chevalley SA</t>
  </si>
  <si>
    <t>Schärli &amp; Bossert AG</t>
  </si>
  <si>
    <t>Hackenrüti 10</t>
  </si>
  <si>
    <t>schaerlibossert@schaerlibossert.ch</t>
  </si>
  <si>
    <t>041 492 61 70</t>
  </si>
  <si>
    <t>Bossert</t>
  </si>
  <si>
    <t>041 492 61 71</t>
  </si>
  <si>
    <t>CH1155</t>
  </si>
  <si>
    <t>Route du Simplon 39</t>
  </si>
  <si>
    <t>gilgenberg@gmx.ch</t>
  </si>
  <si>
    <t>Emil Frey AG, Zweigniederlassung Dosch Garage Chur</t>
  </si>
  <si>
    <t>Emil Frey AG Volketswil</t>
  </si>
  <si>
    <t>CH0198</t>
  </si>
  <si>
    <t>Rte de Bellerive 51</t>
  </si>
  <si>
    <t>Auenrainstrasse 57</t>
  </si>
  <si>
    <t>Autostern Zürichsee</t>
  </si>
  <si>
    <t xml:space="preserve"> --</t>
  </si>
  <si>
    <t>044 908 39 01</t>
  </si>
  <si>
    <t>Haller Automobile AG</t>
  </si>
  <si>
    <t>034 447 40 10</t>
  </si>
  <si>
    <t>CH0019</t>
  </si>
  <si>
    <t>ASAG Auto AG</t>
  </si>
  <si>
    <t>www.asag.ch</t>
  </si>
  <si>
    <t xml:space="preserve"> ---</t>
  </si>
  <si>
    <t>volketswil@emilfrey.ch</t>
  </si>
  <si>
    <t>www.emilfrey.ch/volketswil</t>
  </si>
  <si>
    <t>Jessenenstrasse 13</t>
  </si>
  <si>
    <t>027 974 12 74</t>
  </si>
  <si>
    <t>opel@auto-zimmermann.ch</t>
  </si>
  <si>
    <t>info@auto-evasion.ch</t>
  </si>
  <si>
    <t>CH 0270</t>
  </si>
  <si>
    <t>markus.leimgruber@ring-garage.ch</t>
  </si>
  <si>
    <t>---</t>
  </si>
  <si>
    <t>061 335 16 01</t>
  </si>
  <si>
    <t>Ja</t>
  </si>
  <si>
    <t>Nein</t>
  </si>
  <si>
    <t>GL</t>
  </si>
  <si>
    <t>Dutler</t>
  </si>
  <si>
    <t>markus.dutler@emilfrey.ch</t>
  </si>
  <si>
    <t>info@unterdorf-garage-ag.ch</t>
  </si>
  <si>
    <t>Hönggerstrasse 20</t>
  </si>
  <si>
    <t>CH1254</t>
  </si>
  <si>
    <t>Garage Jürg Hasler AG</t>
  </si>
  <si>
    <t>Oberstrasse 27</t>
  </si>
  <si>
    <t>phasler@bluewin.ch</t>
  </si>
  <si>
    <t>www.garagehasler.ch</t>
  </si>
  <si>
    <t>062 961 41 41</t>
  </si>
  <si>
    <t>062 961 29 61</t>
  </si>
  <si>
    <t>h.gujer@auto-eberle.ch</t>
  </si>
  <si>
    <t>Unterdorf Garage AG M. Helfenstein</t>
  </si>
  <si>
    <t>Maurus</t>
  </si>
  <si>
    <t>Sulzer</t>
  </si>
  <si>
    <t>Hansjürg</t>
  </si>
  <si>
    <t>martin.dellenbach@delligroup.com</t>
  </si>
  <si>
    <t>Genève</t>
  </si>
  <si>
    <t>patrick.franzen@automobile-franzen.ch</t>
  </si>
  <si>
    <t>Auto Mehri AG</t>
  </si>
  <si>
    <t>boehiv@boehi-ag.ch</t>
  </si>
  <si>
    <t xml:space="preserve">info@auto-centre-moutier.ch </t>
  </si>
  <si>
    <t>contact@garageazur.ch</t>
  </si>
  <si>
    <t>Fabien</t>
  </si>
  <si>
    <t>www.garagechabanel.ch</t>
  </si>
  <si>
    <t>Garage Kuhn Sargans AG</t>
  </si>
  <si>
    <t>Muzzarelli AG</t>
  </si>
  <si>
    <t>www.auto-bossart.ch</t>
  </si>
  <si>
    <t>JA</t>
  </si>
  <si>
    <t>b.seeholzer@garage-seeholzer.ch</t>
  </si>
  <si>
    <t>www.garagevalsole.ch</t>
  </si>
  <si>
    <t>www.garage-jaeger.ch</t>
  </si>
  <si>
    <t>www.schaerlibossert.ch</t>
  </si>
  <si>
    <t>automobile@thommen-automobile.ch</t>
  </si>
  <si>
    <t>Heinz Urech AG</t>
  </si>
  <si>
    <t>St. Alban-Anlage 72</t>
  </si>
  <si>
    <t>markus.brand@brand-automobile.ch</t>
  </si>
  <si>
    <t>markus.rindlisbacher@garage-imsteiger.ch</t>
  </si>
  <si>
    <t>giuseppe.akbas@garagesport.ch</t>
  </si>
  <si>
    <t>opel.gellert@asag.ch</t>
  </si>
  <si>
    <t>061 335 16 00</t>
  </si>
  <si>
    <t>061 335 16 90</t>
  </si>
  <si>
    <t>Garage J. di Russo</t>
  </si>
  <si>
    <t>Rue du Collège 22</t>
  </si>
  <si>
    <t>Heinz Gerber AG</t>
  </si>
  <si>
    <t>Massimo</t>
  </si>
  <si>
    <t>massimo.rossi@bluewin.ch</t>
  </si>
  <si>
    <t>VSGMH</t>
  </si>
  <si>
    <t>Jahres-
Beitrag
Status</t>
  </si>
  <si>
    <t>Jahres-
Beitrag
Volumen</t>
  </si>
  <si>
    <t>Jahres-
Beitrag
Sport</t>
  </si>
  <si>
    <t>Jahres-
Beitrag
TOTAL</t>
  </si>
  <si>
    <t>NEIN</t>
  </si>
  <si>
    <t>Jahres-
Beitrag
pauschal</t>
  </si>
  <si>
    <t>Brüglingerstrasse 2</t>
  </si>
  <si>
    <t>Besenbüren</t>
  </si>
  <si>
    <t>Corvette Sportcar Center AG</t>
  </si>
  <si>
    <t>Rütistrasse 22 + 24</t>
  </si>
  <si>
    <t>Bonstetten</t>
  </si>
  <si>
    <t>www.emilfrey.ch/de/basel</t>
  </si>
  <si>
    <t>061 335 61 11</t>
  </si>
  <si>
    <t>061 335 61 60</t>
  </si>
  <si>
    <t>Grüninger</t>
  </si>
  <si>
    <t>heinz.grueninger@emilfrey.ch</t>
  </si>
  <si>
    <t>Steinmoos</t>
  </si>
  <si>
    <t>056 677 80 11</t>
  </si>
  <si>
    <t>056 677 80 18</t>
  </si>
  <si>
    <t>www.sportscar-center.ch</t>
  </si>
  <si>
    <t>info@corvettecenter.ch</t>
  </si>
  <si>
    <t>043 818 74 14</t>
  </si>
  <si>
    <t>044 700 19 18</t>
  </si>
  <si>
    <t>Postfach 59</t>
  </si>
  <si>
    <t>Emil Frey Safenwil</t>
  </si>
  <si>
    <t>Safenwil</t>
  </si>
  <si>
    <t>Tribocar AG</t>
  </si>
  <si>
    <t>Rossbodenstrasse 14-16</t>
  </si>
  <si>
    <t>www.emilfrey.ch/de/safenwil</t>
  </si>
  <si>
    <t>062 788 88 88</t>
  </si>
  <si>
    <t>Steiner</t>
  </si>
  <si>
    <t>andre.steiner@emilfrey.ch</t>
  </si>
  <si>
    <t>Emil-Frey-Strasse</t>
  </si>
  <si>
    <t>062 788 82 00</t>
  </si>
  <si>
    <t>autocenter@emilfrey.ch</t>
  </si>
  <si>
    <t>CADILLAC-Händler</t>
  </si>
  <si>
    <t>Automobiles Belle-Croix</t>
  </si>
  <si>
    <t>Villars-sur-glâne</t>
  </si>
  <si>
    <t>Reincar / CRB Roadtuning</t>
  </si>
  <si>
    <t>Alchenflüh</t>
  </si>
  <si>
    <t>Dosch Garage AG Chur</t>
  </si>
  <si>
    <t>Autohaus Rietliau AG</t>
  </si>
  <si>
    <t>CHEVROLET - Händler</t>
  </si>
  <si>
    <t>Carrosserie Garage Casale Sàrl</t>
  </si>
  <si>
    <t>Rte d'Echallens 16</t>
  </si>
  <si>
    <t>Etagnières</t>
  </si>
  <si>
    <t>Garage RM Autos SA</t>
  </si>
  <si>
    <t>Route de Porrentruy 74</t>
  </si>
  <si>
    <t>Klosterrüti-Garage AG</t>
  </si>
  <si>
    <t>Klosterrütistrasse 17</t>
  </si>
  <si>
    <t>Roosstrasse 20</t>
  </si>
  <si>
    <t>Wollerau</t>
  </si>
  <si>
    <t>Garage Stoop AG</t>
  </si>
  <si>
    <t>Badenerstrasse 36</t>
  </si>
  <si>
    <t>Nocera und Strub AG</t>
  </si>
  <si>
    <t>Hirzenstrasse 1</t>
  </si>
  <si>
    <t>Niederuzwil</t>
  </si>
  <si>
    <t>Garage de la Croix</t>
  </si>
  <si>
    <t>Ch. Des Hirondelles 2</t>
  </si>
  <si>
    <t>Garage Petrillo &amp; Scalia</t>
  </si>
  <si>
    <t>Allmendstrasse 8</t>
  </si>
  <si>
    <t>Theiler Automobile</t>
  </si>
  <si>
    <t>Seedorferstrasse 52</t>
  </si>
  <si>
    <t>Altdorf</t>
  </si>
  <si>
    <t>Garage Ricca SA</t>
  </si>
  <si>
    <t>Via Monte Ceneri 11</t>
  </si>
  <si>
    <t>Cadenazzo</t>
  </si>
  <si>
    <t>Garage Andrea Bricalli SA</t>
  </si>
  <si>
    <t>Via San Gottardo 31</t>
  </si>
  <si>
    <t>Garage Heimberg AG</t>
  </si>
  <si>
    <t>Brünigstrasse 225</t>
  </si>
  <si>
    <t>Sachseln</t>
  </si>
  <si>
    <t>021 706 14 14</t>
  </si>
  <si>
    <t>021 706 14 15</t>
  </si>
  <si>
    <t>www.casale-sarl.ch</t>
  </si>
  <si>
    <t>info@casale.sarl.ch</t>
  </si>
  <si>
    <t>Casale</t>
  </si>
  <si>
    <t>Giovanni</t>
  </si>
  <si>
    <t>www.rmautos.ch</t>
  </si>
  <si>
    <t>info@rmautos.ch</t>
  </si>
  <si>
    <t>032 423 32 32</t>
  </si>
  <si>
    <t>032 423 32 33</t>
  </si>
  <si>
    <t>Rossé</t>
  </si>
  <si>
    <t>Charly</t>
  </si>
  <si>
    <t>info@klosterruetigarage.ch</t>
  </si>
  <si>
    <t>www.klosterruetigarage.ch</t>
  </si>
  <si>
    <t>056 406 19 79</t>
  </si>
  <si>
    <t>Huser</t>
  </si>
  <si>
    <t>Eduard</t>
  </si>
  <si>
    <t>verkauf@klosterreutigarage.ch</t>
  </si>
  <si>
    <t>043 888 13 13</t>
  </si>
  <si>
    <t>043 888 13 15</t>
  </si>
  <si>
    <t>info@garage-stoop.ch</t>
  </si>
  <si>
    <t>www.garage-stoop.ch</t>
  </si>
  <si>
    <t>044 734 30 77</t>
  </si>
  <si>
    <t>044 734 38 35</t>
  </si>
  <si>
    <t>Stoop</t>
  </si>
  <si>
    <t>Felix</t>
  </si>
  <si>
    <t>info@nostruag.ch</t>
  </si>
  <si>
    <t>www-kia-center-ost.ch</t>
  </si>
  <si>
    <t>071 951 78 78</t>
  </si>
  <si>
    <t>Nocera</t>
  </si>
  <si>
    <t>Carlo</t>
  </si>
  <si>
    <t>www.garagedelacroix.ch</t>
  </si>
  <si>
    <t>024 441 65 40</t>
  </si>
  <si>
    <t>Baer</t>
  </si>
  <si>
    <t>www.petrillio-scalia.ch</t>
  </si>
  <si>
    <t>041 921 44 45</t>
  </si>
  <si>
    <t>041 921 85 45</t>
  </si>
  <si>
    <t>Petrillio</t>
  </si>
  <si>
    <t>Benjamino</t>
  </si>
  <si>
    <t>041 870 30 72</t>
  </si>
  <si>
    <t>www.theiler-automobile.ch</t>
  </si>
  <si>
    <t>041 872 04 28</t>
  </si>
  <si>
    <t>theilerauto@bluewin.ch</t>
  </si>
  <si>
    <t>www.ricca.ch</t>
  </si>
  <si>
    <t>091 858 11 15</t>
  </si>
  <si>
    <t>Signore</t>
  </si>
  <si>
    <t>Ricca</t>
  </si>
  <si>
    <t>Romeo</t>
  </si>
  <si>
    <t>www.andreabricalli.ch</t>
  </si>
  <si>
    <t>091 630 16 71</t>
  </si>
  <si>
    <t>Bricalli</t>
  </si>
  <si>
    <t>Andrea</t>
  </si>
  <si>
    <t>info@andreabricalli.ch</t>
  </si>
  <si>
    <t>info@garageheimberg.ch</t>
  </si>
  <si>
    <t>www.garageheimberg.ch</t>
  </si>
  <si>
    <t>041 666 75 80</t>
  </si>
  <si>
    <t>041 666 75 85</t>
  </si>
  <si>
    <t>Garage MBA SA</t>
  </si>
  <si>
    <t>Chemin Adrien-Stoessel 28</t>
  </si>
  <si>
    <t>Dorfgarage Daniel Imfeld AG</t>
  </si>
  <si>
    <t>Gösgerstrasse 29</t>
  </si>
  <si>
    <t>Erlinsbach</t>
  </si>
  <si>
    <t>Grenz Garage Bronschhofen</t>
  </si>
  <si>
    <t>Hauptstrasse 47</t>
  </si>
  <si>
    <t>Bronschhofen</t>
  </si>
  <si>
    <t>Garage Henz</t>
  </si>
  <si>
    <t>Hollenstrasse 68a</t>
  </si>
  <si>
    <t>Grindel</t>
  </si>
  <si>
    <t>CH1048</t>
  </si>
  <si>
    <t>Auto Gasser Salmsach AG</t>
  </si>
  <si>
    <t>Arbonerstrasse 30</t>
  </si>
  <si>
    <t>Salmsach</t>
  </si>
  <si>
    <t>gekündigt CSSA per 31.12.2013</t>
  </si>
  <si>
    <t>CH3015</t>
  </si>
  <si>
    <t>Garage Steuri SA</t>
  </si>
  <si>
    <t>Route Aloys Fauquez 2</t>
  </si>
  <si>
    <t>Vertrag aufgehoben per 31.12.2013 CSSA 28.11.2013</t>
  </si>
  <si>
    <t>CANV SA</t>
  </si>
  <si>
    <t>Le Bey (Montagny)</t>
  </si>
  <si>
    <t>Passion Auto SA</t>
  </si>
  <si>
    <t>En Bovery</t>
  </si>
  <si>
    <t>Collombey-le-Grand</t>
  </si>
  <si>
    <t>Garage Peier AG</t>
  </si>
  <si>
    <t>Suhrenmattstrasse 50</t>
  </si>
  <si>
    <t>Unterentfelden</t>
  </si>
  <si>
    <t>Bahnhofgarage Keller AG</t>
  </si>
  <si>
    <t>Hauptstrasse 76</t>
  </si>
  <si>
    <t>Schwaderloch</t>
  </si>
  <si>
    <t>Autocenter Senn AG</t>
  </si>
  <si>
    <t>Oberebenestrasse 47</t>
  </si>
  <si>
    <t>Bremgarten</t>
  </si>
  <si>
    <t>Autohaus Baldelli AG</t>
  </si>
  <si>
    <t>Edlibachstrasse 4</t>
  </si>
  <si>
    <t>Neuheim</t>
  </si>
  <si>
    <t>Bahnhofgarage</t>
  </si>
  <si>
    <t>Bahnhofstrasse 34</t>
  </si>
  <si>
    <t>Steinen</t>
  </si>
  <si>
    <t>Garage Castelli e Perucchi SA</t>
  </si>
  <si>
    <t>Via Cantonale 8</t>
  </si>
  <si>
    <t>Cureglia</t>
  </si>
  <si>
    <t>Thalberg-Garage GmbH</t>
  </si>
  <si>
    <t>Mühlentalstrasse 262</t>
  </si>
  <si>
    <t>Tresch Automobile AG</t>
  </si>
  <si>
    <t>Überlandstrasse 189</t>
  </si>
  <si>
    <t>Dübendorf</t>
  </si>
  <si>
    <t>Garage Eichbühl Jona</t>
  </si>
  <si>
    <t>Rütistrasse 169</t>
  </si>
  <si>
    <t>CH1475</t>
  </si>
  <si>
    <t>Auto Stähli Oberuzwil</t>
  </si>
  <si>
    <t>Bahnhofstrasse 22</t>
  </si>
  <si>
    <t>Oberuzwil</t>
  </si>
  <si>
    <t>CH3500</t>
  </si>
  <si>
    <t>Garage le Verny</t>
  </si>
  <si>
    <t>Rue de la Côte 18</t>
  </si>
  <si>
    <t>Colombier</t>
  </si>
  <si>
    <t>gekündigt CSSA per 20.5.2014</t>
  </si>
  <si>
    <t>CH3117</t>
  </si>
  <si>
    <t>Team Car SA</t>
  </si>
  <si>
    <t>Via Gaggiolo 22</t>
  </si>
  <si>
    <t>Stabio</t>
  </si>
  <si>
    <t>gekündigt CSSA per 30.9.2014</t>
  </si>
  <si>
    <t>CH1252</t>
  </si>
  <si>
    <t>Garage Messmer</t>
  </si>
  <si>
    <t>Fahrgasse 24</t>
  </si>
  <si>
    <t>Fulenbach</t>
  </si>
  <si>
    <t>per 31.10.2014 als S.P. von CSSA gekündigt</t>
  </si>
  <si>
    <t>CH3568</t>
  </si>
  <si>
    <t>Corvettetotal.ch GmbH</t>
  </si>
  <si>
    <t>Rütistr. 24</t>
  </si>
  <si>
    <t>gekündigt durch CSSA per 31.12.2014</t>
  </si>
  <si>
    <t>RM Car Sàrl</t>
  </si>
  <si>
    <t>Route Aloys-Fauquez 6</t>
  </si>
  <si>
    <t>Palermo Frères</t>
  </si>
  <si>
    <t>Avenue du Mont-Blanc 34</t>
  </si>
  <si>
    <t>Auto Rothschild</t>
  </si>
  <si>
    <t>Rue Rothschild 39</t>
  </si>
  <si>
    <t>Atelier Jean Schmid SA</t>
  </si>
  <si>
    <t>Rue le Royer 19</t>
  </si>
  <si>
    <t>Les Acacias</t>
  </si>
  <si>
    <t>Garage Touring</t>
  </si>
  <si>
    <t>Route de Vevey 60</t>
  </si>
  <si>
    <t>Châtel-St-Denis</t>
  </si>
  <si>
    <t>Route de Chésalles 56</t>
  </si>
  <si>
    <t>Garage du Tennis Marly SA</t>
  </si>
  <si>
    <t>Route de Corbaroche 13</t>
  </si>
  <si>
    <t>Garage G. Davet</t>
  </si>
  <si>
    <t>Route de la Glâne 136</t>
  </si>
  <si>
    <t>Rue de la Flamme 64</t>
  </si>
  <si>
    <t>Ischlegli Garage, Ismail Trabzon</t>
  </si>
  <si>
    <t>Mirchel</t>
  </si>
  <si>
    <t>Garage &amp; Carrosserie Gattiker</t>
  </si>
  <si>
    <t>Garage Atlantic</t>
  </si>
  <si>
    <t>Rue du Bois-de-Finges 10</t>
  </si>
  <si>
    <t>CH2188</t>
  </si>
  <si>
    <t>Grosspeterstrasse 12</t>
  </si>
  <si>
    <t>CH1289</t>
  </si>
  <si>
    <t>Viertelkreis Garage GmbH</t>
  </si>
  <si>
    <t>Rotterdamstrasse 36</t>
  </si>
  <si>
    <t>regioauto gmbh</t>
  </si>
  <si>
    <t>Mühlemattstrasse 16</t>
  </si>
  <si>
    <t>Auto Technik Birsfelden AG</t>
  </si>
  <si>
    <t>Hauptstrasse 88</t>
  </si>
  <si>
    <t>Birsfelden</t>
  </si>
  <si>
    <t>Garage Hanspeter Herzog AG</t>
  </si>
  <si>
    <t>Hinterrain 397</t>
  </si>
  <si>
    <t>Wölflinswil</t>
  </si>
  <si>
    <t>CH1219</t>
  </si>
  <si>
    <t>Siegler Automobile GmbH</t>
  </si>
  <si>
    <t>Lupfig</t>
  </si>
  <si>
    <t>Garage Lips</t>
  </si>
  <si>
    <t>Studacherstrasse 7a+b</t>
  </si>
  <si>
    <t>Kirchdorf b. Baden</t>
  </si>
  <si>
    <t>Grund AG Fahrzeuge</t>
  </si>
  <si>
    <t>Grund</t>
  </si>
  <si>
    <t>Triengen</t>
  </si>
  <si>
    <t>CH3064</t>
  </si>
  <si>
    <t>Autonec Ascona SA</t>
  </si>
  <si>
    <t>Via al Pascolo 2</t>
  </si>
  <si>
    <t>Garage Mariotti</t>
  </si>
  <si>
    <t>Via A. Torascia 5</t>
  </si>
  <si>
    <t>Claro</t>
  </si>
  <si>
    <t>Garage Galetti</t>
  </si>
  <si>
    <t>Pal. Pianscari</t>
  </si>
  <si>
    <t>Grancia</t>
  </si>
  <si>
    <t>Garage Angelo Turri &amp; Figli SA</t>
  </si>
  <si>
    <t>Strada Regina 38</t>
  </si>
  <si>
    <t>Agno</t>
  </si>
  <si>
    <t>Simon Car</t>
  </si>
  <si>
    <t>Via alla Campagna</t>
  </si>
  <si>
    <t>Serocca d'Agno</t>
  </si>
  <si>
    <t>Altmannsteinstrasse 36</t>
  </si>
  <si>
    <t>Höri</t>
  </si>
  <si>
    <t>CH1550</t>
  </si>
  <si>
    <t>Bruno Hitz AG</t>
  </si>
  <si>
    <t>Ueberlandstrasse 23</t>
  </si>
  <si>
    <t>Hinwil</t>
  </si>
  <si>
    <t>Garage Höchli AG</t>
  </si>
  <si>
    <t>Reitweg 2</t>
  </si>
  <si>
    <t>Garage Parietti</t>
  </si>
  <si>
    <t>Botzen 17</t>
  </si>
  <si>
    <t>Flaach</t>
  </si>
  <si>
    <t>Bildweiher Garage AG</t>
  </si>
  <si>
    <t>Bildweiherstrasse 5</t>
  </si>
  <si>
    <t>CH1288</t>
  </si>
  <si>
    <t>Garage Siegenthaler AG</t>
  </si>
  <si>
    <t>Höhenstrasse 2</t>
  </si>
  <si>
    <t>Bürgi Automobile Gachnang AG</t>
  </si>
  <si>
    <t>Oberwilerstrasse 14</t>
  </si>
  <si>
    <t>Gachnang</t>
  </si>
  <si>
    <t>www.liga.ch</t>
  </si>
  <si>
    <t>peter.altherr@liga.ch</t>
  </si>
  <si>
    <t>Altherr</t>
  </si>
  <si>
    <t>071 929 31 31</t>
  </si>
  <si>
    <t>ligasg@liga.ch</t>
  </si>
  <si>
    <t>071 274 55 33</t>
  </si>
  <si>
    <t>071 274 55 34</t>
  </si>
  <si>
    <t>Liga Lingengut-Garage AG</t>
  </si>
  <si>
    <t>Fürstenlanfstrasse 102</t>
  </si>
  <si>
    <t>Sankt Gallen</t>
  </si>
  <si>
    <t>OPEL</t>
  </si>
  <si>
    <t>CHEVROLET</t>
  </si>
  <si>
    <t>US</t>
  </si>
  <si>
    <t>X</t>
  </si>
  <si>
    <t>www.mobilcenterrheintal.ch</t>
  </si>
  <si>
    <t>m.thommen@thommen-automobile.ch</t>
  </si>
  <si>
    <t>Schra 11</t>
  </si>
  <si>
    <t>Fuentes</t>
  </si>
  <si>
    <t>Cyrill</t>
  </si>
  <si>
    <t>cyrillfuentes@garagekuhn.ch</t>
  </si>
  <si>
    <t>Postfach 821</t>
  </si>
  <si>
    <t>Jahres-Beitrag Chevrolet</t>
  </si>
  <si>
    <t>Jahres-Beitrag
US</t>
  </si>
  <si>
    <t>opelcenter@belwag.ch</t>
  </si>
  <si>
    <t>Luder</t>
  </si>
  <si>
    <t>andreas.luder@belwag.ch</t>
  </si>
  <si>
    <t>Opel-Vertrag
PW</t>
  </si>
  <si>
    <t>Opel-Vertrag
NF</t>
  </si>
  <si>
    <t>Opel-Contract
Type</t>
  </si>
  <si>
    <t>Chevrolet-Vertrag</t>
  </si>
  <si>
    <t>US-Vertrag</t>
  </si>
  <si>
    <t>Jahres-Beitrag Opel</t>
  </si>
  <si>
    <t xml:space="preserve">Opel Händler </t>
  </si>
  <si>
    <t>Opel CSA</t>
  </si>
  <si>
    <t>Chvrolet 2. Marke</t>
  </si>
  <si>
    <t>US-Händler</t>
  </si>
  <si>
    <t>US Händler 2. Marke</t>
  </si>
  <si>
    <t>Opel Volumen /Einheit</t>
  </si>
  <si>
    <t>Opel Sport</t>
  </si>
  <si>
    <t>Gruppe West Händler</t>
  </si>
  <si>
    <t>Gruppe West Agent</t>
  </si>
  <si>
    <t>Gruppe West SP</t>
  </si>
  <si>
    <t>Gruppe Mitte Händler</t>
  </si>
  <si>
    <t>Gruppe Mitte Agent</t>
  </si>
  <si>
    <t>Gruppe Mitte SP</t>
  </si>
  <si>
    <t>Gruppe Ost Händler</t>
  </si>
  <si>
    <t>Gruppe Ost Agent</t>
  </si>
  <si>
    <t>Gruppe Ost
SP</t>
  </si>
  <si>
    <t>Chevrolet SP franz</t>
  </si>
  <si>
    <t>Chevrolet SP deutsch</t>
  </si>
  <si>
    <t>jm@opel-crissier.ch</t>
  </si>
  <si>
    <t>GM US
Händler</t>
  </si>
  <si>
    <t>GM US
SP</t>
  </si>
  <si>
    <t>info@genurauto.ch</t>
  </si>
  <si>
    <t>diester.faller@garage-faller.ch</t>
  </si>
  <si>
    <t>Auto Zimmermann</t>
  </si>
  <si>
    <t>Änderungs-
datum</t>
  </si>
  <si>
    <t>thomas.witschi@garagewitschi.ch</t>
  </si>
  <si>
    <t xml:space="preserve">X </t>
  </si>
  <si>
    <t>uniederberger@schoengrund.ch</t>
  </si>
  <si>
    <t>maurice.baer@freesurf.ch</t>
  </si>
  <si>
    <t>District</t>
  </si>
  <si>
    <t>CH2274</t>
  </si>
  <si>
    <t>Garage Margueron et Fils SA</t>
  </si>
  <si>
    <t>Z.I. d'In Riaux 1</t>
  </si>
  <si>
    <t>Farvagny</t>
  </si>
  <si>
    <t>CH7244</t>
  </si>
  <si>
    <t>CH7050</t>
  </si>
  <si>
    <t>CH7563</t>
  </si>
  <si>
    <t>Garage de Carouge Aubert &amp; Gloor SA</t>
  </si>
  <si>
    <t>Z.I. de l'Ecorcheboeuf 27</t>
  </si>
  <si>
    <t>CH7027</t>
  </si>
  <si>
    <t>CH7330</t>
  </si>
  <si>
    <t>CH7304</t>
  </si>
  <si>
    <t>CH7376</t>
  </si>
  <si>
    <t>CH7555</t>
  </si>
  <si>
    <t>Garage de l'Autoroute, Bottone Car SA</t>
  </si>
  <si>
    <t>Rue de Fléchères 1</t>
  </si>
  <si>
    <t>Signy</t>
  </si>
  <si>
    <t>CH7041</t>
  </si>
  <si>
    <t>CH7045</t>
  </si>
  <si>
    <t>CH7154</t>
  </si>
  <si>
    <t>CH7159</t>
  </si>
  <si>
    <t>CH7158</t>
  </si>
  <si>
    <t>CH7018</t>
  </si>
  <si>
    <t>CH7500</t>
  </si>
  <si>
    <t>CH7561</t>
  </si>
  <si>
    <t>Garage Ciminello Sàrl</t>
  </si>
  <si>
    <t>CH7425</t>
  </si>
  <si>
    <t>CH7224</t>
  </si>
  <si>
    <t>CH7302</t>
  </si>
  <si>
    <t>CH7422</t>
  </si>
  <si>
    <t>CH7001</t>
  </si>
  <si>
    <t>Emil Frey AG, Autowelt Basel-Dreispitz</t>
  </si>
  <si>
    <t>CH7239</t>
  </si>
  <si>
    <t>CH7009</t>
  </si>
  <si>
    <t>CH7179</t>
  </si>
  <si>
    <t>CH7569</t>
  </si>
  <si>
    <t>B+K Automobile AG</t>
  </si>
  <si>
    <t>Rheinstrasse 72</t>
  </si>
  <si>
    <t>Füllinsdorf</t>
  </si>
  <si>
    <t>CH7252</t>
  </si>
  <si>
    <t xml:space="preserve">Garage Messmer </t>
  </si>
  <si>
    <t>CH7226</t>
  </si>
  <si>
    <t>CH7375</t>
  </si>
  <si>
    <t>CH7029</t>
  </si>
  <si>
    <t>CH7025</t>
  </si>
  <si>
    <t>CH7275</t>
  </si>
  <si>
    <t>CH7558</t>
  </si>
  <si>
    <t>CH7280</t>
  </si>
  <si>
    <t>CH7225</t>
  </si>
  <si>
    <t>CH7217</t>
  </si>
  <si>
    <t>CH7130</t>
  </si>
  <si>
    <t>CH7245</t>
  </si>
  <si>
    <t>CH7227</t>
  </si>
  <si>
    <t>CH7191</t>
  </si>
  <si>
    <t>CH7125</t>
  </si>
  <si>
    <t>CH7126</t>
  </si>
  <si>
    <t>CH7066</t>
  </si>
  <si>
    <t>CH7551</t>
  </si>
  <si>
    <t>CH7479</t>
  </si>
  <si>
    <t>CH7113</t>
  </si>
  <si>
    <t>CH7552</t>
  </si>
  <si>
    <t>CH7118</t>
  </si>
  <si>
    <t>CH7557</t>
  </si>
  <si>
    <t>Garage U. Hofmann GmbH</t>
  </si>
  <si>
    <t>CH7510</t>
  </si>
  <si>
    <t>CH7178</t>
  </si>
  <si>
    <t>CH7185</t>
  </si>
  <si>
    <t>CH7520</t>
  </si>
  <si>
    <t>CH7208</t>
  </si>
  <si>
    <t>CH7553</t>
  </si>
  <si>
    <t>CH7451</t>
  </si>
  <si>
    <t>CH7568</t>
  </si>
  <si>
    <t>CH7181</t>
  </si>
  <si>
    <t>CH7575</t>
  </si>
  <si>
    <t>CH7123</t>
  </si>
  <si>
    <t>CH7570</t>
  </si>
  <si>
    <t>CH7430</t>
  </si>
  <si>
    <t>contact-rm@rmcars,ch</t>
  </si>
  <si>
    <t>www.rmcars.ch</t>
  </si>
  <si>
    <t>021 648 51 55</t>
  </si>
  <si>
    <t>021 648 51 57</t>
  </si>
  <si>
    <t>www.garagedecarouge,ch</t>
  </si>
  <si>
    <t>021 903 44 24</t>
  </si>
  <si>
    <t>022 364 02 69</t>
  </si>
  <si>
    <t>022 364 46 22</t>
  </si>
  <si>
    <t>www.auto-rothschild-ch</t>
  </si>
  <si>
    <t>022 731 84 34</t>
  </si>
  <si>
    <t>info@auto-rothschild.ch</t>
  </si>
  <si>
    <t>Chaves</t>
  </si>
  <si>
    <t>José</t>
  </si>
  <si>
    <t>garagedecarrouge@bluewin.ch</t>
  </si>
  <si>
    <t>ww.mba-sa.ch</t>
  </si>
  <si>
    <t>info@mba-sa.ch</t>
  </si>
  <si>
    <t>Arpin</t>
  </si>
  <si>
    <t>Stéphane</t>
  </si>
  <si>
    <t>022 785 77 77</t>
  </si>
  <si>
    <t>022 785 54 77</t>
  </si>
  <si>
    <t>jeanschmidsa@swissonline.ch</t>
  </si>
  <si>
    <t>www.jean-schmid.ch</t>
  </si>
  <si>
    <t>022 343 90 30</t>
  </si>
  <si>
    <t>022 342 43 11</t>
  </si>
  <si>
    <t>Guimet</t>
  </si>
  <si>
    <t>Michaël</t>
  </si>
  <si>
    <t>022 304 40 32</t>
  </si>
  <si>
    <t>www.garage-bottone.ch</t>
  </si>
  <si>
    <t>022 361 09 31</t>
  </si>
  <si>
    <t>info@garage-bottone.ch</t>
  </si>
  <si>
    <t>www.canv.net</t>
  </si>
  <si>
    <t>info@canv.net</t>
  </si>
  <si>
    <t>024 445 25 33</t>
  </si>
  <si>
    <t>024 445 26 32</t>
  </si>
  <si>
    <t>info@garagetouring.ch</t>
  </si>
  <si>
    <t>www.garagetouring.ch</t>
  </si>
  <si>
    <t>021 948 71 78</t>
  </si>
  <si>
    <t>021 948 96 24</t>
  </si>
  <si>
    <t>Freymond</t>
  </si>
  <si>
    <t>www.garage-du-tennis.ch</t>
  </si>
  <si>
    <t>dutennis@bluewin.ch</t>
  </si>
  <si>
    <t>026 436 15 60</t>
  </si>
  <si>
    <t>026 436 15 46</t>
  </si>
  <si>
    <t>026 402 62 20</t>
  </si>
  <si>
    <t>Davet</t>
  </si>
  <si>
    <t>Gerard</t>
  </si>
  <si>
    <t>gerard.davet@bluewin.ch</t>
  </si>
  <si>
    <t>www.garagemargueron.ch</t>
  </si>
  <si>
    <t>info@garagemargueron.ch</t>
  </si>
  <si>
    <t>026 411 22 35</t>
  </si>
  <si>
    <t>Margueron</t>
  </si>
  <si>
    <t>www.passionauto.ch</t>
  </si>
  <si>
    <t>024 472 83 33</t>
  </si>
  <si>
    <t>024 472 83 34</t>
  </si>
  <si>
    <t>info@passionautoi.ch</t>
  </si>
  <si>
    <t>Dizerens</t>
  </si>
  <si>
    <t>www.leverny.alpagraph.ch</t>
  </si>
  <si>
    <t>garage-le-verny@bluewin.ch</t>
  </si>
  <si>
    <t>032 841 10 41</t>
  </si>
  <si>
    <t>garageciminello@bluewin.ch</t>
  </si>
  <si>
    <t>032 863 74 78</t>
  </si>
  <si>
    <t>032 863 41 25</t>
  </si>
  <si>
    <t>Ciminello</t>
  </si>
  <si>
    <t>www.autohaus-gammenthal.ch</t>
  </si>
  <si>
    <t>walter.ramseier@autohaus-gammenthal.ch</t>
  </si>
  <si>
    <t>www.ischlegli-garage.ch</t>
  </si>
  <si>
    <t>Konolfingenstrasse 6</t>
  </si>
  <si>
    <t>031 712 00 05</t>
  </si>
  <si>
    <t>031 712 00 06</t>
  </si>
  <si>
    <t>Seftigenstrasse 39-41</t>
  </si>
  <si>
    <t>m.gattiker@bluewin.ch</t>
  </si>
  <si>
    <t>033 356 10 12</t>
  </si>
  <si>
    <t>Gattiker</t>
  </si>
  <si>
    <t>Brandis</t>
  </si>
  <si>
    <t>027 455 87 27</t>
  </si>
  <si>
    <t>027 455 88 11</t>
  </si>
  <si>
    <t>www.peugeot-sierre.ch</t>
  </si>
  <si>
    <t>brandiatla@netplus.ch</t>
  </si>
  <si>
    <t>www.regioauto.ch</t>
  </si>
  <si>
    <t>info@regioauto.ch</t>
  </si>
  <si>
    <t>061 481 50 50</t>
  </si>
  <si>
    <t>061 481 15 51</t>
  </si>
  <si>
    <t>Beutler</t>
  </si>
  <si>
    <t>www.autotechnikbirsfelden.ch</t>
  </si>
  <si>
    <t>061 312 06 97</t>
  </si>
  <si>
    <t>061 312 06 44</t>
  </si>
  <si>
    <t>info@autotechnikbirsfelden.ch</t>
  </si>
  <si>
    <t>Kilian</t>
  </si>
  <si>
    <t>Henz</t>
  </si>
  <si>
    <t>061 761 78 61</t>
  </si>
  <si>
    <t>061 763 90 51</t>
  </si>
  <si>
    <t>garage-k.henz@datacomm.ch</t>
  </si>
  <si>
    <t>www.bkauto.ch</t>
  </si>
  <si>
    <t>061 906 85 70</t>
  </si>
  <si>
    <t>info@bkauto.ch</t>
  </si>
  <si>
    <t>info@dorf-garage.ch</t>
  </si>
  <si>
    <t>www.dorf-garage.ch</t>
  </si>
  <si>
    <t>062 844 48 20</t>
  </si>
  <si>
    <t>062 844 48 23</t>
  </si>
  <si>
    <t>Imfeld</t>
  </si>
  <si>
    <t>www.garage-peier.ch</t>
  </si>
  <si>
    <t>info@garage-peier.ch</t>
  </si>
  <si>
    <t>062 723 44 34</t>
  </si>
  <si>
    <t>062 723 44 38</t>
  </si>
  <si>
    <t>Herzog</t>
  </si>
  <si>
    <t>062 877 16 46</t>
  </si>
  <si>
    <t>062 877 18 00</t>
  </si>
  <si>
    <t>kontakt@bahnhofgarage-keller.ch</t>
  </si>
  <si>
    <t>www.bahnhofgarage-keller.ch</t>
  </si>
  <si>
    <t>056 247 11 85</t>
  </si>
  <si>
    <t>056 247 10 64</t>
  </si>
  <si>
    <t>garage-lips@bluewin.ch</t>
  </si>
  <si>
    <t>www.garage-lips.ch</t>
  </si>
  <si>
    <t>056 290 17 77</t>
  </si>
  <si>
    <t>056 290 17 78</t>
  </si>
  <si>
    <t>Lips</t>
  </si>
  <si>
    <t>www.autosennag.ch</t>
  </si>
  <si>
    <t>info@senn-ag.ch</t>
  </si>
  <si>
    <t>056 648 60 00</t>
  </si>
  <si>
    <t>056 648 60 05</t>
  </si>
  <si>
    <t>Heimberg</t>
  </si>
  <si>
    <t>info@grund-ag.ch</t>
  </si>
  <si>
    <t>www.grund-ag.ch</t>
  </si>
  <si>
    <t>041 935 40 50</t>
  </si>
  <si>
    <t>041 935 40 55</t>
  </si>
  <si>
    <t>Schwegler</t>
  </si>
  <si>
    <t>www.motobaldelli.ch</t>
  </si>
  <si>
    <t>werkstatt@motobaldelli.ch</t>
  </si>
  <si>
    <t>041 755 11 29</t>
  </si>
  <si>
    <t>041 755 33 63</t>
  </si>
  <si>
    <t>www.bahnhof-garage.ch</t>
  </si>
  <si>
    <t>info@bahnhof-garage.ch</t>
  </si>
  <si>
    <t>041 832 11 58</t>
  </si>
  <si>
    <t>041 832 23 86</t>
  </si>
  <si>
    <t>von Rickenbach</t>
  </si>
  <si>
    <t>079 337 30 41</t>
  </si>
  <si>
    <t>091 863 33 06</t>
  </si>
  <si>
    <t>Antonio</t>
  </si>
  <si>
    <t>www.garagegaletti.ch</t>
  </si>
  <si>
    <t>garage.galetti@bluewin.ch</t>
  </si>
  <si>
    <t>091 980 09 25</t>
  </si>
  <si>
    <t>091 980 09 26</t>
  </si>
  <si>
    <t>Caggiula</t>
  </si>
  <si>
    <t>www.castelliperucchi.ch</t>
  </si>
  <si>
    <t>info@castelliperucchi.ch</t>
  </si>
  <si>
    <t>091 966 66 11</t>
  </si>
  <si>
    <t>091 966 66 47</t>
  </si>
  <si>
    <t>Perucchi</t>
  </si>
  <si>
    <t>Luciano</t>
  </si>
  <si>
    <t>www.garageturri.com</t>
  </si>
  <si>
    <t>091 605 40 63</t>
  </si>
  <si>
    <t>091 605 40 34</t>
  </si>
  <si>
    <t>www.simoncar.ch</t>
  </si>
  <si>
    <t>info@simoncar.ch</t>
  </si>
  <si>
    <t>091 600 21 03</t>
  </si>
  <si>
    <t>091 600 21 04</t>
  </si>
  <si>
    <t>www.ueli-hofmann.ch</t>
  </si>
  <si>
    <t>info@ueli-hofmann.ch</t>
  </si>
  <si>
    <t>044 886 10 20</t>
  </si>
  <si>
    <t>044 886 10 21</t>
  </si>
  <si>
    <t>Pongelli</t>
  </si>
  <si>
    <t>www.thalberggarage.ch</t>
  </si>
  <si>
    <t>Schlatter</t>
  </si>
  <si>
    <t>info@thalberggarage.ch</t>
  </si>
  <si>
    <t>052 620 25 60</t>
  </si>
  <si>
    <t>052 232 07 07</t>
  </si>
  <si>
    <t>052 232 07 61</t>
  </si>
  <si>
    <t>hhoechli@swissonline.ch</t>
  </si>
  <si>
    <t>www.garage-hoechli.ch</t>
  </si>
  <si>
    <t>www.garage-parietti.ch</t>
  </si>
  <si>
    <t>info@garage-parietti.ch</t>
  </si>
  <si>
    <t>052 318 19 40</t>
  </si>
  <si>
    <t>Paretti</t>
  </si>
  <si>
    <t>Adriano</t>
  </si>
  <si>
    <t>www.buergi-automobile.ch</t>
  </si>
  <si>
    <t>info@buergi-automobile.ch</t>
  </si>
  <si>
    <t>052 375 18 16</t>
  </si>
  <si>
    <t>052 375 25 53</t>
  </si>
  <si>
    <t>Bürgi</t>
  </si>
  <si>
    <t>www.autogasser.ch</t>
  </si>
  <si>
    <t>info@autogasser.ch</t>
  </si>
  <si>
    <t>071 466 10 40</t>
  </si>
  <si>
    <t>Gasser</t>
  </si>
  <si>
    <t>www.tresch-automobile.ch</t>
  </si>
  <si>
    <t>044 821 63 63</t>
  </si>
  <si>
    <t>info@tresch-automobile.ch</t>
  </si>
  <si>
    <t>www.eichbuehl.ch</t>
  </si>
  <si>
    <t>055 210 05 35</t>
  </si>
  <si>
    <t>055 210 05 36</t>
  </si>
  <si>
    <t>www.bildweiher-garage.ch</t>
  </si>
  <si>
    <t>bildweiher@bluewin.ch</t>
  </si>
  <si>
    <t>071 311 38 38</t>
  </si>
  <si>
    <t>071 311 52 35</t>
  </si>
  <si>
    <t>Drittenbass</t>
  </si>
  <si>
    <t>071 950 14 75</t>
  </si>
  <si>
    <t>071 952 67 06</t>
  </si>
  <si>
    <t>071 913 85 85</t>
  </si>
  <si>
    <t>071 913 85 95</t>
  </si>
  <si>
    <t>www.ford-grenzgarage.ch</t>
  </si>
  <si>
    <t>info@grenz-garage.ch</t>
  </si>
  <si>
    <t>www.garage-siegenthaler.ch</t>
  </si>
  <si>
    <t>info@garage.siegenthaler.ch</t>
  </si>
  <si>
    <t>071 917 20 10</t>
  </si>
  <si>
    <t>Reussgarage 1</t>
  </si>
  <si>
    <t>b.krummenacher@auto-bossart.ch</t>
  </si>
  <si>
    <t>Krummenacher</t>
  </si>
  <si>
    <t>gekündigt CSSA per 30.09.2012</t>
  </si>
  <si>
    <t>bis 2015</t>
  </si>
  <si>
    <t>Neugut Garage AG</t>
  </si>
  <si>
    <t>Sur-La-Rose</t>
  </si>
  <si>
    <t>Gaël</t>
  </si>
  <si>
    <t>gl@garages-lanthemann.ch</t>
  </si>
  <si>
    <t>Garage M. Johner AG</t>
  </si>
  <si>
    <t>CH0817</t>
  </si>
  <si>
    <t>info@zmcag.ch</t>
  </si>
  <si>
    <t>x</t>
  </si>
  <si>
    <t>info@garage-fellman.ch</t>
  </si>
  <si>
    <t>opel@zahndag.ch</t>
  </si>
  <si>
    <t>CH0856</t>
  </si>
  <si>
    <t>City Motors GmbH</t>
  </si>
  <si>
    <t>info@citymotors.ch</t>
  </si>
  <si>
    <t>www.citymotors.ch</t>
  </si>
  <si>
    <t>Schütz</t>
  </si>
  <si>
    <t>Zünd MobilCenter Widnau AG</t>
  </si>
  <si>
    <t>www.vollandes.ch</t>
  </si>
  <si>
    <t>Ja / SP</t>
  </si>
  <si>
    <t>31.03.2017 Chevi-Stop</t>
  </si>
  <si>
    <t>Hesse</t>
  </si>
  <si>
    <t>markus.hesse@emilfrey.ch</t>
  </si>
  <si>
    <t>info@vollandes.ch</t>
  </si>
  <si>
    <t>Garage Brüniger AG</t>
  </si>
  <si>
    <t>info@garage-brueniger.ch</t>
  </si>
  <si>
    <t>www.garage-brueniger.ch</t>
  </si>
  <si>
    <t>Sulzer Auto AG Urdorf</t>
  </si>
  <si>
    <t>urdorf@sulzerauto.ch</t>
  </si>
  <si>
    <t>www.sulzerauto.ch</t>
  </si>
  <si>
    <t>hans-juerg.sulzer@sulzerauto.ch</t>
  </si>
  <si>
    <t>Ostring Garage Lack AG</t>
  </si>
  <si>
    <t>info@ostring-garage.ch</t>
  </si>
  <si>
    <t>www.ostring-garage.opel.ch</t>
  </si>
  <si>
    <t>Z3-336</t>
  </si>
  <si>
    <t>CH0055-56</t>
  </si>
  <si>
    <t>CH0221-252</t>
  </si>
  <si>
    <t>CH0108-104</t>
  </si>
  <si>
    <t>A940400</t>
  </si>
  <si>
    <t>CH0194-237</t>
  </si>
  <si>
    <t>CH0106-101</t>
  </si>
  <si>
    <t>CH0250-323</t>
  </si>
  <si>
    <t>CH0131-135</t>
  </si>
  <si>
    <t>CH0137-154</t>
  </si>
  <si>
    <t>CH0242-301</t>
  </si>
  <si>
    <t>CH0237-276</t>
  </si>
  <si>
    <t>CH0060-62</t>
  </si>
  <si>
    <t>CH0181-224</t>
  </si>
  <si>
    <t>CH0122-121</t>
  </si>
  <si>
    <t>CH0160-184</t>
  </si>
  <si>
    <t>CH0093-70</t>
  </si>
  <si>
    <t>CH0094-1</t>
  </si>
  <si>
    <t>CH0090-66</t>
  </si>
  <si>
    <t>CH0147-162</t>
  </si>
  <si>
    <t>CH0154-173</t>
  </si>
  <si>
    <t>CH0243-308</t>
  </si>
  <si>
    <t>CH0164-187</t>
  </si>
  <si>
    <t>CH0142-157</t>
  </si>
  <si>
    <t>CH0102-91</t>
  </si>
  <si>
    <t>CH0227-263</t>
  </si>
  <si>
    <t>CH0133-146</t>
  </si>
  <si>
    <t>CH0247-317</t>
  </si>
  <si>
    <t>CH0210-248</t>
  </si>
  <si>
    <t>CH0101-89</t>
  </si>
  <si>
    <t>CH0229-265</t>
  </si>
  <si>
    <t>A971160</t>
  </si>
  <si>
    <t>CH0244-311</t>
  </si>
  <si>
    <t>CH0233-271</t>
  </si>
  <si>
    <t>CH0132-140</t>
  </si>
  <si>
    <t>CH0244-259</t>
  </si>
  <si>
    <t>CH0166-190</t>
  </si>
  <si>
    <t>CH0042-26</t>
  </si>
  <si>
    <t>CH0178-217</t>
  </si>
  <si>
    <t>CHZ0760-366</t>
  </si>
  <si>
    <t>CH0169-196</t>
  </si>
  <si>
    <t>CH0765-373</t>
  </si>
  <si>
    <t>CH0173-202</t>
  </si>
  <si>
    <t>CH0110-107</t>
  </si>
  <si>
    <t>CH0125-130</t>
  </si>
  <si>
    <t>CH0245-1</t>
  </si>
  <si>
    <t>A737070</t>
  </si>
  <si>
    <t>CH0720-328</t>
  </si>
  <si>
    <t>CH0216-249</t>
  </si>
  <si>
    <t>CH0204-245</t>
  </si>
  <si>
    <t>CH0775-379</t>
  </si>
  <si>
    <t>CH0238-283</t>
  </si>
  <si>
    <t>CH0056-61</t>
  </si>
  <si>
    <t>CH0124-124</t>
  </si>
  <si>
    <t>CH0180-220</t>
  </si>
  <si>
    <t>CH0129-133</t>
  </si>
  <si>
    <t>CH0236-274</t>
  </si>
  <si>
    <t>CH0062-016</t>
  </si>
  <si>
    <t>aa654321</t>
  </si>
  <si>
    <t>CH0170-201</t>
  </si>
  <si>
    <t>CH0097-87</t>
  </si>
  <si>
    <t>CH0232-268</t>
  </si>
  <si>
    <t>CH0111-112</t>
  </si>
  <si>
    <t>CH0174-206</t>
  </si>
  <si>
    <t>CH0246-315</t>
  </si>
  <si>
    <t>CH0240-298</t>
  </si>
  <si>
    <t>CH-0807</t>
  </si>
  <si>
    <t>CH0220-251</t>
  </si>
  <si>
    <t>CH0055-47</t>
  </si>
  <si>
    <t>CH0105-98</t>
  </si>
  <si>
    <t>CH0250-320</t>
  </si>
  <si>
    <t>CH0250-322</t>
  </si>
  <si>
    <t>CH0112-116</t>
  </si>
  <si>
    <t>CH0112-118</t>
  </si>
  <si>
    <t>CH0160-183</t>
  </si>
  <si>
    <t>CH0160-185</t>
  </si>
  <si>
    <t>CH0093-75</t>
  </si>
  <si>
    <t>CH0250-325</t>
  </si>
  <si>
    <t>CH0740-344</t>
  </si>
  <si>
    <t>CH0243-171</t>
  </si>
  <si>
    <t>A341666</t>
  </si>
  <si>
    <t>CH0009-6</t>
  </si>
  <si>
    <t>CH0009-10</t>
  </si>
  <si>
    <t>CH0009-13</t>
  </si>
  <si>
    <t>CH0164-188</t>
  </si>
  <si>
    <t>CH0142-158</t>
  </si>
  <si>
    <t>CH0142-159</t>
  </si>
  <si>
    <t>CH0227-262</t>
  </si>
  <si>
    <t>CH0132-138</t>
  </si>
  <si>
    <t>CH0166-189</t>
  </si>
  <si>
    <t>CH0132-139</t>
  </si>
  <si>
    <t>CH0101-90</t>
  </si>
  <si>
    <t>CH772-1</t>
  </si>
  <si>
    <t>A671105</t>
  </si>
  <si>
    <t>CH0760-364</t>
  </si>
  <si>
    <t>CH0178-214</t>
  </si>
  <si>
    <t>CH0042-28</t>
  </si>
  <si>
    <t>CH0042-29</t>
  </si>
  <si>
    <t>CH0042-39</t>
  </si>
  <si>
    <t>CH805-1</t>
  </si>
  <si>
    <t>A406000</t>
  </si>
  <si>
    <t>CH0204-243</t>
  </si>
  <si>
    <t>CH0775-376</t>
  </si>
  <si>
    <t>CH0186-227</t>
  </si>
  <si>
    <t>CH0238-288</t>
  </si>
  <si>
    <t>CH0750-352</t>
  </si>
  <si>
    <t>CH0174-404</t>
  </si>
  <si>
    <t>CH0750-359</t>
  </si>
  <si>
    <t>CH0750-360</t>
  </si>
  <si>
    <t>CH0186-228</t>
  </si>
  <si>
    <t>CH0180-222</t>
  </si>
  <si>
    <t>CH0155-179</t>
  </si>
  <si>
    <t>CH0238-291</t>
  </si>
  <si>
    <t>CH0235-272</t>
  </si>
  <si>
    <t>CH0020-20</t>
  </si>
  <si>
    <t>CH0191-233</t>
  </si>
  <si>
    <t>CH0170-198</t>
  </si>
  <si>
    <t>CH0170-199</t>
  </si>
  <si>
    <t>CH0054-45</t>
  </si>
  <si>
    <t>CH0232-267</t>
  </si>
  <si>
    <t>CH2285-1</t>
  </si>
  <si>
    <t>A712421</t>
  </si>
  <si>
    <t>CH0246-316</t>
  </si>
  <si>
    <t>CH0124-127</t>
  </si>
  <si>
    <t>CH1236-1</t>
  </si>
  <si>
    <t>A171313</t>
  </si>
  <si>
    <t>CH0221-256</t>
  </si>
  <si>
    <t>CH0147-164</t>
  </si>
  <si>
    <t>CH0102-94</t>
  </si>
  <si>
    <t>CH0775-377</t>
  </si>
  <si>
    <t>CH0155-177</t>
  </si>
  <si>
    <t>CH0020-21</t>
  </si>
  <si>
    <t>CH0055-57</t>
  </si>
  <si>
    <t>CH0250-324</t>
  </si>
  <si>
    <t>CH1404-1</t>
  </si>
  <si>
    <t>A718787</t>
  </si>
  <si>
    <t>CH0093-74</t>
  </si>
  <si>
    <t>CH0147-163</t>
  </si>
  <si>
    <t>CH0647-1</t>
  </si>
  <si>
    <t>A311202</t>
  </si>
  <si>
    <t>A732218</t>
  </si>
  <si>
    <t>CH0042-37</t>
  </si>
  <si>
    <t>CH012-132</t>
  </si>
  <si>
    <t>CH0240-296</t>
  </si>
  <si>
    <t>CH0196-239</t>
  </si>
  <si>
    <t>CH0216-250</t>
  </si>
  <si>
    <t>CH1222-1</t>
  </si>
  <si>
    <t>CH-3050</t>
  </si>
  <si>
    <t>CH-3310</t>
  </si>
  <si>
    <t>CH-3302</t>
  </si>
  <si>
    <t>CH-3170</t>
  </si>
  <si>
    <t>CH-3330</t>
  </si>
  <si>
    <t>CH-3425</t>
  </si>
  <si>
    <t>CH-1415</t>
  </si>
  <si>
    <t>CH-1077</t>
  </si>
  <si>
    <t>CH-1055</t>
  </si>
  <si>
    <t>CH-1240</t>
  </si>
  <si>
    <t>CH-1225</t>
  </si>
  <si>
    <t>CH-1485</t>
  </si>
  <si>
    <t>CH-1090</t>
  </si>
  <si>
    <t>CH-1130</t>
  </si>
  <si>
    <t>CH-1570</t>
  </si>
  <si>
    <t>CH-1530</t>
  </si>
  <si>
    <t>CH-1181</t>
  </si>
  <si>
    <t>CH3570-1</t>
  </si>
  <si>
    <t>CH3430</t>
  </si>
  <si>
    <t>C138585</t>
  </si>
  <si>
    <t>CH-3041</t>
  </si>
  <si>
    <t>CH-1776</t>
  </si>
  <si>
    <t>CH-1179</t>
  </si>
  <si>
    <t>CH-1021</t>
  </si>
  <si>
    <t>CH-1058</t>
  </si>
  <si>
    <t>CH-1059</t>
  </si>
  <si>
    <t>CH-1070</t>
  </si>
  <si>
    <t>CH-1191</t>
  </si>
  <si>
    <t>CH-3126</t>
  </si>
  <si>
    <t>CH-1089</t>
  </si>
  <si>
    <t>CH-1048</t>
  </si>
  <si>
    <t>CH3551</t>
  </si>
  <si>
    <t>C301671</t>
  </si>
  <si>
    <t>Benutzername
Opel</t>
  </si>
  <si>
    <t>Kennwort
Opel</t>
  </si>
  <si>
    <t>Benutzername
Chevi</t>
  </si>
  <si>
    <t>Kennwort
Chevi</t>
  </si>
  <si>
    <t>Benutzername
US</t>
  </si>
  <si>
    <t>Kennwort
US</t>
  </si>
  <si>
    <t>CH0001-1</t>
  </si>
  <si>
    <t>A400211</t>
  </si>
  <si>
    <t>CH0002-1</t>
  </si>
  <si>
    <t>A562711</t>
  </si>
  <si>
    <t>CH0760-366</t>
  </si>
  <si>
    <t>CH-0002-1</t>
  </si>
  <si>
    <t>A187414</t>
  </si>
  <si>
    <t>CH3558-1</t>
  </si>
  <si>
    <t>CH0135</t>
  </si>
  <si>
    <t>Brumana Automobili Sagl</t>
  </si>
  <si>
    <t>Via Rime 11</t>
  </si>
  <si>
    <t>Mendrisio</t>
  </si>
  <si>
    <t>enrico@bbrumana</t>
  </si>
  <si>
    <t>http://www.brumanaautomobili.ch/</t>
  </si>
  <si>
    <t>091 646 16 93</t>
  </si>
  <si>
    <t>Brumana</t>
  </si>
  <si>
    <t>Enrico</t>
  </si>
  <si>
    <t>enrico@brumanaautomobili.ch</t>
  </si>
  <si>
    <t>De Blasio Automobiles SA</t>
  </si>
  <si>
    <t>Route de Berne 2</t>
  </si>
  <si>
    <t>www.garagewegmueller.ch</t>
  </si>
  <si>
    <t>Vrabec</t>
  </si>
  <si>
    <t>thomas.vrabec@emilfrey.ch</t>
  </si>
  <si>
    <t>Moosgasse 14</t>
  </si>
  <si>
    <t>Postfach 25</t>
  </si>
  <si>
    <t>Alles gekündigt 1.12.16</t>
  </si>
  <si>
    <t>Alles gekündigt 31.12.16</t>
  </si>
  <si>
    <t>Aufhebungsvereinbarung 30.06.17; nicht akzeptiert für Servicevertrag</t>
  </si>
  <si>
    <t>CH1785</t>
  </si>
  <si>
    <t>Garage des Sorbiers</t>
  </si>
  <si>
    <t>info@garagedessorbiers.ch</t>
  </si>
  <si>
    <t>www.garagedessorbiers.ch</t>
  </si>
  <si>
    <t>Murtezi</t>
  </si>
  <si>
    <t>Idajete</t>
  </si>
  <si>
    <t>Garage Hostettler GmbH</t>
  </si>
  <si>
    <t>CP-6089</t>
  </si>
  <si>
    <t>Emil Frey AG, Zweigniederlassung Sihlbrugg-Neuheim</t>
  </si>
  <si>
    <t>info@emilfrey.ch</t>
  </si>
  <si>
    <t>http://www.emilfrey.ch/de/sihlbrugg/</t>
  </si>
  <si>
    <t>hubert.annen@emilfrey.ch</t>
  </si>
  <si>
    <t>Genève 6</t>
  </si>
  <si>
    <t>Rue de la Traversière 10</t>
  </si>
  <si>
    <t>www.huber-automobile.ch</t>
  </si>
  <si>
    <t>sekretariat@huber-automobile.ch</t>
  </si>
  <si>
    <t>verkauf@huber-automobile.ch</t>
  </si>
  <si>
    <t>WallisAuto AG</t>
  </si>
  <si>
    <t>Badenerstrasse 567</t>
  </si>
  <si>
    <t>kundendienst@wallisauto.ch</t>
  </si>
  <si>
    <t>Catelin</t>
  </si>
  <si>
    <t>Marco</t>
  </si>
  <si>
    <t>m.suter@autosuter.ch</t>
  </si>
  <si>
    <t>041 444 04 03</t>
  </si>
  <si>
    <t>CH0198-007</t>
  </si>
  <si>
    <t>EF083939</t>
  </si>
  <si>
    <t>Beni</t>
  </si>
  <si>
    <t>Ch0240</t>
  </si>
  <si>
    <t>Garage Wallishauser AG</t>
  </si>
  <si>
    <t>Wehntalerstrasse 121</t>
  </si>
  <si>
    <t>ja</t>
  </si>
  <si>
    <t>Garage Reusser AG</t>
  </si>
  <si>
    <t>www.reusser.opel.ch</t>
  </si>
  <si>
    <t>Reusser</t>
  </si>
  <si>
    <t>Nichtmitglied</t>
  </si>
  <si>
    <t>ST Dynamics AG</t>
  </si>
  <si>
    <t>Dacic</t>
  </si>
  <si>
    <t>Sefik</t>
  </si>
  <si>
    <t>sefik.dacic@stdynamics.ch</t>
  </si>
  <si>
    <t>043 888 13 14</t>
  </si>
  <si>
    <t>www.stdynamics.ch</t>
  </si>
  <si>
    <t>info@stdynamics.ch</t>
  </si>
  <si>
    <t>daniel.nero@centregrimm.ch</t>
  </si>
  <si>
    <t>721844A</t>
  </si>
  <si>
    <t>774261A</t>
  </si>
  <si>
    <t>CH0247-317A</t>
  </si>
  <si>
    <t>hettlingen@garagereusser.ch</t>
  </si>
  <si>
    <t>Filiale</t>
  </si>
  <si>
    <t>Auto-La Côte SA</t>
  </si>
  <si>
    <r>
      <t>info@</t>
    </r>
    <r>
      <rPr>
        <sz val="10"/>
        <rFont val="MS Sans Serif"/>
      </rPr>
      <t>autostadelmann.ch</t>
    </r>
  </si>
  <si>
    <t>OP51111</t>
  </si>
  <si>
    <t>CH019-6</t>
  </si>
  <si>
    <t>Route du Simplon 41a</t>
  </si>
  <si>
    <t>gonon@saxon.ch</t>
  </si>
  <si>
    <t>Garage Chabanel Sàrl</t>
  </si>
  <si>
    <t>Altbach-Garage AG</t>
  </si>
  <si>
    <t>Jahresbeiträge 2017</t>
  </si>
  <si>
    <t>Savoia</t>
  </si>
  <si>
    <t>Roberto</t>
  </si>
  <si>
    <t>roberto.savoia@asag.ch</t>
  </si>
  <si>
    <t>CH0019-1</t>
  </si>
  <si>
    <t>A351600</t>
  </si>
  <si>
    <t>341.12.2017</t>
  </si>
  <si>
    <t>m.roost@tiefenbach.ch</t>
  </si>
  <si>
    <t>info@autograedel.ch</t>
  </si>
  <si>
    <t>dieter.faller@garage-faller.ch</t>
  </si>
  <si>
    <t>Engermatt 4</t>
  </si>
  <si>
    <t>b.heller@autoheller.ch</t>
  </si>
  <si>
    <t>Opel Service</t>
  </si>
  <si>
    <t>Verkäufe 
2017</t>
  </si>
  <si>
    <t>CH0400</t>
  </si>
  <si>
    <t>PSA Retail (Suisse) SA</t>
  </si>
  <si>
    <t>Zürcherstrasse 104</t>
  </si>
  <si>
    <t>044 497 33 24</t>
  </si>
  <si>
    <t>AB 01.06.2018</t>
  </si>
  <si>
    <t>Steinegger</t>
  </si>
  <si>
    <t>Boccard</t>
  </si>
  <si>
    <t>Nicolas</t>
  </si>
  <si>
    <t>Garage Carrosserie Centra AG</t>
  </si>
  <si>
    <t>Alte Landstrasse 1</t>
  </si>
  <si>
    <t>Gamsen</t>
  </si>
  <si>
    <t>027 922 20 10</t>
  </si>
  <si>
    <t>del Rio</t>
  </si>
  <si>
    <t>d.delrio@andre-chevalley.com</t>
  </si>
  <si>
    <t>Senag Automobile AG</t>
  </si>
  <si>
    <t>info@senag.us</t>
  </si>
  <si>
    <t>www.senag.us</t>
  </si>
  <si>
    <t>Garage Käser AG Kleindietwil</t>
  </si>
  <si>
    <t>michael@garage-kaeser.ch</t>
  </si>
  <si>
    <t>CH0025</t>
  </si>
  <si>
    <t>061 335 62 24</t>
  </si>
  <si>
    <t>Wegmüller Automobile AG</t>
  </si>
  <si>
    <t>urs.wegmueller@wegmuellerag.ch</t>
  </si>
  <si>
    <t>Wegmüller</t>
  </si>
  <si>
    <t>Austritt aus Verband per 31.12.18</t>
  </si>
  <si>
    <t>Austritt per 31.12.2018</t>
  </si>
  <si>
    <t>Nichtmitglied123</t>
  </si>
  <si>
    <t>NIchtmitglied123</t>
  </si>
  <si>
    <t>De Silvestro</t>
  </si>
  <si>
    <t>Pierluigi</t>
  </si>
  <si>
    <t>pierluigi.desilvestro@garageberger.ch</t>
  </si>
  <si>
    <t>info@garage-sica.ch</t>
  </si>
  <si>
    <t>Bottone</t>
  </si>
  <si>
    <t>www.deicco.ch</t>
  </si>
  <si>
    <t>Kammer</t>
  </si>
  <si>
    <t>sven.kammer@carplanet.ch</t>
  </si>
  <si>
    <t>Filialleiter</t>
  </si>
  <si>
    <t>galiker.bellach@carplanet.ch</t>
  </si>
  <si>
    <t>Abegg</t>
  </si>
  <si>
    <t>stephan.abegg@carplanet.ch</t>
  </si>
  <si>
    <t>arnet.willisau@carplanet.ch</t>
  </si>
  <si>
    <t>garage@petrillo-scalia.ch</t>
  </si>
  <si>
    <t>rmariotticars@yahoo.it</t>
  </si>
  <si>
    <t>Mariotti</t>
  </si>
  <si>
    <t>stefan.zuend@zmcag.ch</t>
  </si>
  <si>
    <t>CH0420</t>
  </si>
  <si>
    <t>Route des Accacias 27</t>
  </si>
  <si>
    <t>Cae Postale</t>
  </si>
  <si>
    <t>Les Accacias</t>
  </si>
  <si>
    <t>geneve@mpsa.com</t>
  </si>
  <si>
    <t>022 308 01 11</t>
  </si>
  <si>
    <t>022 308 01 00</t>
  </si>
  <si>
    <t>Picard</t>
  </si>
  <si>
    <t>denis.picard@mpsa.com</t>
  </si>
  <si>
    <t>022 308 02 58</t>
  </si>
  <si>
    <t>US2020</t>
  </si>
  <si>
    <t>CH9999</t>
  </si>
  <si>
    <t>www.garagemariotti.ch</t>
  </si>
  <si>
    <t>Raffaele</t>
  </si>
  <si>
    <t>Hano</t>
  </si>
  <si>
    <t>Örtle</t>
  </si>
  <si>
    <t>hano.oertle@mpsa.ch</t>
  </si>
  <si>
    <t>Sascha</t>
  </si>
  <si>
    <t>Christof</t>
  </si>
  <si>
    <t>Theiler</t>
  </si>
  <si>
    <t>+41 41 970 21 21</t>
  </si>
  <si>
    <t>info@garage-bucher.ch</t>
  </si>
  <si>
    <t>info@ricca.ch</t>
  </si>
  <si>
    <t>+4191 791 58 39</t>
  </si>
  <si>
    <t>055 444 1 777</t>
  </si>
  <si>
    <t xml:space="preserve">mauri@autonec.ch </t>
  </si>
  <si>
    <t>Barbagallo</t>
  </si>
  <si>
    <t>Maurizio</t>
  </si>
  <si>
    <t>info@garage-m-zimmermann.ch</t>
  </si>
  <si>
    <t>mklaeui@schurterag.ch</t>
  </si>
  <si>
    <t>info@schweizergarage.ch</t>
  </si>
  <si>
    <t>info@garagecity.opel.ch</t>
  </si>
  <si>
    <t>Truninger</t>
  </si>
  <si>
    <t>adm-schaffhausen@tiefenbach.ch</t>
  </si>
  <si>
    <t>32321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</si>
</sst>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0000\ 000\ 000"/>
  </numFmts>
  <fonts count="45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8"/>
      <name val="Opel Sans Condensed"/>
      <family val="2"/>
    </font>
    <font>
      <b/>
      <sz val="8"/>
      <name val="Opel Sans Condensed"/>
      <family val="2"/>
    </font>
    <font>
      <sz val="11"/>
      <color theme="1"/>
      <name val="Calibri"/>
      <family val="2"/>
      <scheme val="minor"/>
    </font>
    <font>
      <u/>
      <sz val="10"/>
      <color theme="10"/>
      <name val="MS Sans Serif"/>
      <family val="2"/>
    </font>
    <font>
      <sz val="8"/>
      <color theme="4"/>
      <name val="Opel Sans Condensed"/>
      <family val="2"/>
    </font>
    <font>
      <sz val="8"/>
      <color rgb="FFFF0000"/>
      <name val="Opel Sans Condensed"/>
      <family val="2"/>
    </font>
    <font>
      <sz val="8"/>
      <color theme="1"/>
      <name val="Opel Sans Condensed"/>
      <family val="2"/>
    </font>
    <font>
      <b/>
      <sz val="8"/>
      <color theme="1"/>
      <name val="Opel Sans Condensed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Tahoma"/>
      <family val="2"/>
    </font>
    <font>
      <u/>
      <sz val="10"/>
      <color theme="10"/>
      <name val="MS Sans Serif"/>
      <family val="2"/>
    </font>
    <font>
      <sz val="9"/>
      <name val="Opel Sans Condensed"/>
      <family val="2"/>
    </font>
    <font>
      <u/>
      <sz val="8"/>
      <name val="Opel Sans Condensed"/>
      <family val="2"/>
    </font>
    <font>
      <sz val="8"/>
      <name val="MS Sans Serif"/>
      <family val="2"/>
    </font>
    <font>
      <sz val="8"/>
      <name val="MS Sans Serif"/>
      <family val="2"/>
    </font>
    <font>
      <b/>
      <sz val="12"/>
      <name val="Opel Sans Condensed"/>
      <family val="2"/>
    </font>
    <font>
      <u/>
      <sz val="8"/>
      <color theme="10"/>
      <name val="Opel Sans Condensed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Opel Sans Condensed"/>
      <family val="2"/>
    </font>
    <font>
      <sz val="10"/>
      <name val="Opel Sans Condensed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MS Sans Serif"/>
    </font>
    <font>
      <sz val="8"/>
      <name val="Opel Sans Condensed"/>
      <family val="2"/>
    </font>
    <font>
      <sz val="8"/>
      <name val="MS Sans Serif"/>
      <family val="2"/>
    </font>
    <font>
      <u/>
      <sz val="8"/>
      <color theme="10"/>
      <name val="Opel Sans Condensed"/>
      <family val="2"/>
    </font>
    <font>
      <b/>
      <sz val="8"/>
      <name val="Opel Sans Condensed"/>
      <family val="2"/>
    </font>
    <font>
      <sz val="10"/>
      <name val="Arial"/>
      <family val="2"/>
    </font>
    <font>
      <u/>
      <sz val="10"/>
      <color theme="10"/>
      <name val="MS Sans Serif"/>
      <family val="2"/>
    </font>
    <font>
      <sz val="9"/>
      <name val="Opel Sans Condensed"/>
      <family val="2"/>
    </font>
    <font>
      <sz val="8"/>
      <color rgb="FFFF0000"/>
      <name val="Opel Sans Condensed"/>
      <family val="2"/>
    </font>
    <font>
      <sz val="8"/>
      <color theme="1"/>
      <name val="Opel Sans Condensed"/>
      <family val="2"/>
    </font>
    <font>
      <b/>
      <sz val="8"/>
      <name val="MS Sans Serif"/>
      <family val="2"/>
    </font>
    <font>
      <b/>
      <sz val="11"/>
      <color rgb="FF1F497D"/>
      <name val="Opel Sans"/>
    </font>
    <font>
      <u/>
      <sz val="8"/>
      <color theme="10"/>
      <name val="MS Sans Serif"/>
      <family val="2"/>
    </font>
    <font>
      <b/>
      <u/>
      <sz val="10"/>
      <color theme="10"/>
      <name val="MS Sans Serif"/>
      <family val="2"/>
    </font>
    <font>
      <sz val="10"/>
      <color rgb="FFFF0000"/>
      <name val="Verdana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6" fillId="0" borderId="0"/>
    <xf numFmtId="0" fontId="12" fillId="0" borderId="0"/>
    <xf numFmtId="0" fontId="2" fillId="0" borderId="0"/>
    <xf numFmtId="0" fontId="3" fillId="0" borderId="0"/>
    <xf numFmtId="0" fontId="1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1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/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vertical="center"/>
    </xf>
    <xf numFmtId="14" fontId="4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center"/>
    </xf>
    <xf numFmtId="1" fontId="10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8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2" quotePrefix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vertical="center" wrapText="1"/>
    </xf>
    <xf numFmtId="1" fontId="10" fillId="0" borderId="1" xfId="2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8" fillId="0" borderId="0" xfId="2" applyFont="1" applyAlignment="1">
      <alignment vertical="center" wrapText="1"/>
    </xf>
    <xf numFmtId="0" fontId="10" fillId="0" borderId="1" xfId="2" quotePrefix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19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4" borderId="0" xfId="2" applyFont="1" applyFill="1" applyAlignment="1">
      <alignment horizontal="center"/>
    </xf>
    <xf numFmtId="0" fontId="4" fillId="4" borderId="0" xfId="2" applyFont="1" applyFill="1"/>
    <xf numFmtId="0" fontId="16" fillId="4" borderId="0" xfId="2" applyFont="1" applyFill="1"/>
    <xf numFmtId="164" fontId="4" fillId="4" borderId="0" xfId="2" applyNumberFormat="1" applyFont="1" applyFill="1" applyAlignment="1">
      <alignment horizontal="center"/>
    </xf>
    <xf numFmtId="0" fontId="19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20" fillId="4" borderId="0" xfId="2" applyFont="1" applyFill="1" applyAlignment="1">
      <alignment horizontal="left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14" fontId="4" fillId="0" borderId="0" xfId="2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9" fillId="8" borderId="7" xfId="0" applyFont="1" applyFill="1" applyBorder="1" applyAlignment="1">
      <alignment vertical="center"/>
    </xf>
    <xf numFmtId="164" fontId="19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21" fillId="0" borderId="1" xfId="11" applyFont="1" applyBorder="1"/>
    <xf numFmtId="0" fontId="21" fillId="0" borderId="1" xfId="11" applyFont="1" applyBorder="1" applyAlignment="1">
      <alignment wrapText="1"/>
    </xf>
    <xf numFmtId="0" fontId="5" fillId="0" borderId="1" xfId="2" applyFont="1" applyBorder="1" applyAlignment="1">
      <alignment wrapText="1"/>
    </xf>
    <xf numFmtId="0" fontId="20" fillId="3" borderId="0" xfId="2" applyFont="1" applyFill="1" applyAlignment="1">
      <alignment horizontal="left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19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vertical="center"/>
    </xf>
    <xf numFmtId="1" fontId="11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14" fontId="5" fillId="0" borderId="1" xfId="2" applyNumberFormat="1" applyFont="1" applyBorder="1" applyAlignment="1">
      <alignment horizontal="center" vertical="center"/>
    </xf>
    <xf numFmtId="0" fontId="15" fillId="0" borderId="1" xfId="1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14" fontId="9" fillId="0" borderId="1" xfId="2" applyNumberFormat="1" applyFont="1" applyBorder="1" applyAlignment="1">
      <alignment horizontal="center" vertical="center"/>
    </xf>
    <xf numFmtId="0" fontId="10" fillId="0" borderId="1" xfId="2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6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17" fillId="0" borderId="1" xfId="11" applyFont="1" applyBorder="1" applyAlignment="1">
      <alignment horizontal="left" vertical="center" wrapText="1"/>
    </xf>
    <xf numFmtId="1" fontId="4" fillId="0" borderId="1" xfId="2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" fontId="10" fillId="0" borderId="1" xfId="2" applyNumberFormat="1" applyFont="1" applyBorder="1" applyAlignment="1">
      <alignment horizontal="left" vertical="center"/>
    </xf>
    <xf numFmtId="0" fontId="15" fillId="0" borderId="1" xfId="11" applyBorder="1" applyAlignment="1">
      <alignment horizontal="left" vertical="center" wrapText="1"/>
    </xf>
    <xf numFmtId="165" fontId="10" fillId="0" borderId="1" xfId="2" applyNumberFormat="1" applyFont="1" applyBorder="1" applyAlignment="1">
      <alignment horizontal="left" vertical="center"/>
    </xf>
    <xf numFmtId="0" fontId="4" fillId="0" borderId="1" xfId="2" quotePrefix="1" applyFont="1" applyBorder="1" applyAlignment="1">
      <alignment horizontal="center" vertical="center"/>
    </xf>
    <xf numFmtId="0" fontId="5" fillId="0" borderId="1" xfId="2" quotePrefix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4" fillId="14" borderId="1" xfId="2" applyFont="1" applyFill="1" applyBorder="1" applyAlignment="1">
      <alignment horizontal="center" vertical="center" wrapText="1"/>
    </xf>
    <xf numFmtId="0" fontId="4" fillId="14" borderId="1" xfId="2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2" applyFont="1" applyFill="1" applyBorder="1" applyAlignment="1">
      <alignment wrapText="1"/>
    </xf>
    <xf numFmtId="0" fontId="5" fillId="14" borderId="1" xfId="0" applyFont="1" applyFill="1" applyBorder="1" applyAlignment="1">
      <alignment horizontal="center" vertical="center" wrapText="1"/>
    </xf>
    <xf numFmtId="0" fontId="19" fillId="14" borderId="0" xfId="0" applyFont="1" applyFill="1" applyAlignment="1">
      <alignment vertical="center"/>
    </xf>
    <xf numFmtId="164" fontId="19" fillId="14" borderId="0" xfId="0" applyNumberFormat="1" applyFont="1" applyFill="1" applyAlignment="1">
      <alignment vertical="center"/>
    </xf>
    <xf numFmtId="14" fontId="18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21" fillId="0" borderId="0" xfId="11" applyFont="1"/>
    <xf numFmtId="0" fontId="21" fillId="0" borderId="0" xfId="11" applyFont="1" applyAlignment="1">
      <alignment wrapText="1"/>
    </xf>
    <xf numFmtId="14" fontId="19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64" fontId="19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4" fontId="4" fillId="0" borderId="0" xfId="2" applyNumberFormat="1" applyFont="1"/>
    <xf numFmtId="0" fontId="4" fillId="0" borderId="0" xfId="2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2" applyFont="1" applyAlignment="1">
      <alignment wrapText="1"/>
    </xf>
    <xf numFmtId="0" fontId="5" fillId="4" borderId="0" xfId="2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1" fillId="0" borderId="1" xfId="11" applyFont="1" applyBorder="1" applyAlignment="1">
      <alignment horizontal="center" vertical="center"/>
    </xf>
    <xf numFmtId="0" fontId="4" fillId="16" borderId="1" xfId="2" applyFont="1" applyFill="1" applyBorder="1" applyAlignment="1">
      <alignment vertic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textRotation="90" wrapText="1"/>
    </xf>
    <xf numFmtId="0" fontId="24" fillId="9" borderId="1" xfId="0" applyFont="1" applyFill="1" applyBorder="1" applyAlignment="1">
      <alignment horizontal="center" vertical="center" textRotation="90" wrapText="1"/>
    </xf>
    <xf numFmtId="0" fontId="25" fillId="9" borderId="1" xfId="0" applyFont="1" applyFill="1" applyBorder="1" applyAlignment="1">
      <alignment horizontal="center" vertical="center" textRotation="90" wrapText="1"/>
    </xf>
    <xf numFmtId="0" fontId="24" fillId="10" borderId="1" xfId="0" applyFont="1" applyFill="1" applyBorder="1" applyAlignment="1">
      <alignment horizontal="center" vertical="center" textRotation="90" wrapText="1"/>
    </xf>
    <xf numFmtId="0" fontId="25" fillId="10" borderId="1" xfId="0" applyFont="1" applyFill="1" applyBorder="1" applyAlignment="1">
      <alignment horizontal="center" vertical="center" textRotation="90" wrapText="1"/>
    </xf>
    <xf numFmtId="0" fontId="24" fillId="11" borderId="1" xfId="0" applyFont="1" applyFill="1" applyBorder="1" applyAlignment="1">
      <alignment horizontal="center" vertical="center" textRotation="90" wrapText="1"/>
    </xf>
    <xf numFmtId="0" fontId="25" fillId="11" borderId="1" xfId="0" applyFont="1" applyFill="1" applyBorder="1" applyAlignment="1">
      <alignment horizontal="center" vertical="center" textRotation="90" wrapText="1"/>
    </xf>
    <xf numFmtId="0" fontId="25" fillId="6" borderId="1" xfId="0" applyFont="1" applyFill="1" applyBorder="1" applyAlignment="1">
      <alignment horizontal="center" vertical="center" textRotation="90" wrapText="1"/>
    </xf>
    <xf numFmtId="0" fontId="26" fillId="4" borderId="1" xfId="0" applyFont="1" applyFill="1" applyBorder="1" applyAlignment="1">
      <alignment horizontal="center" vertical="center" textRotation="90" wrapText="1"/>
    </xf>
    <xf numFmtId="0" fontId="24" fillId="7" borderId="0" xfId="0" applyFont="1" applyFill="1" applyAlignment="1">
      <alignment horizontal="center" vertical="center" textRotation="90" wrapText="1"/>
    </xf>
    <xf numFmtId="0" fontId="24" fillId="7" borderId="0" xfId="0" applyFont="1" applyFill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8" fillId="15" borderId="1" xfId="0" applyFont="1" applyFill="1" applyBorder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9" fillId="0" borderId="0" xfId="0" applyFont="1"/>
    <xf numFmtId="164" fontId="29" fillId="13" borderId="0" xfId="0" applyNumberFormat="1" applyFont="1" applyFill="1" applyAlignment="1">
      <alignment horizontal="center" vertical="center" wrapText="1"/>
    </xf>
    <xf numFmtId="0" fontId="30" fillId="0" borderId="1" xfId="2" applyFont="1" applyBorder="1" applyAlignment="1">
      <alignment horizontal="center" vertical="center" wrapText="1"/>
    </xf>
    <xf numFmtId="0" fontId="30" fillId="0" borderId="1" xfId="2" applyFont="1" applyBorder="1" applyAlignment="1">
      <alignment horizontal="left" vertical="center" wrapText="1"/>
    </xf>
    <xf numFmtId="0" fontId="30" fillId="0" borderId="1" xfId="0" quotePrefix="1" applyFont="1" applyBorder="1" applyAlignment="1">
      <alignment horizontal="center" vertical="center" wrapText="1"/>
    </xf>
    <xf numFmtId="0" fontId="30" fillId="12" borderId="1" xfId="2" applyFont="1" applyFill="1" applyBorder="1" applyAlignment="1">
      <alignment horizontal="center" vertical="center" wrapText="1"/>
    </xf>
    <xf numFmtId="0" fontId="30" fillId="0" borderId="1" xfId="2" applyFont="1" applyBorder="1" applyAlignment="1">
      <alignment wrapText="1"/>
    </xf>
    <xf numFmtId="0" fontId="30" fillId="0" borderId="1" xfId="2" applyFont="1" applyBorder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2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1" fillId="8" borderId="6" xfId="0" applyFont="1" applyFill="1" applyBorder="1" applyAlignment="1">
      <alignment vertical="center"/>
    </xf>
    <xf numFmtId="0" fontId="31" fillId="8" borderId="7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2" applyFont="1" applyBorder="1" applyAlignment="1">
      <alignment horizontal="center" vertical="center"/>
    </xf>
    <xf numFmtId="0" fontId="30" fillId="0" borderId="1" xfId="2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2" fillId="0" borderId="1" xfId="11" applyFont="1" applyBorder="1"/>
    <xf numFmtId="0" fontId="30" fillId="0" borderId="1" xfId="0" applyFont="1" applyBorder="1"/>
    <xf numFmtId="0" fontId="32" fillId="0" borderId="1" xfId="11" applyFont="1" applyBorder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12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0" fillId="0" borderId="1" xfId="13" applyFont="1" applyBorder="1" applyAlignment="1">
      <alignment wrapText="1"/>
    </xf>
    <xf numFmtId="0" fontId="30" fillId="0" borderId="1" xfId="2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5" fillId="0" borderId="1" xfId="11" applyFont="1" applyBorder="1" applyAlignment="1">
      <alignment wrapText="1"/>
    </xf>
    <xf numFmtId="0" fontId="35" fillId="0" borderId="1" xfId="11" applyFont="1" applyBorder="1" applyAlignment="1">
      <alignment vertical="center" wrapText="1"/>
    </xf>
    <xf numFmtId="0" fontId="31" fillId="8" borderId="10" xfId="0" applyFont="1" applyFill="1" applyBorder="1" applyAlignment="1">
      <alignment vertical="center"/>
    </xf>
    <xf numFmtId="0" fontId="31" fillId="8" borderId="11" xfId="0" applyFont="1" applyFill="1" applyBorder="1" applyAlignment="1">
      <alignment vertical="center"/>
    </xf>
    <xf numFmtId="0" fontId="30" fillId="0" borderId="1" xfId="2" quotePrefix="1" applyFont="1" applyBorder="1" applyAlignment="1">
      <alignment horizontal="center" vertical="center" wrapText="1"/>
    </xf>
    <xf numFmtId="0" fontId="31" fillId="8" borderId="8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35" fillId="0" borderId="1" xfId="11" applyFont="1" applyBorder="1" applyAlignment="1">
      <alignment vertical="center"/>
    </xf>
    <xf numFmtId="0" fontId="30" fillId="0" borderId="1" xfId="11" applyFont="1" applyBorder="1" applyAlignment="1">
      <alignment wrapText="1"/>
    </xf>
    <xf numFmtId="0" fontId="31" fillId="0" borderId="1" xfId="0" applyFont="1" applyBorder="1" applyAlignment="1">
      <alignment horizontal="left" vertical="center"/>
    </xf>
    <xf numFmtId="14" fontId="30" fillId="0" borderId="0" xfId="2" applyNumberFormat="1" applyFont="1" applyAlignment="1">
      <alignment horizontal="center" vertical="center" wrapText="1"/>
    </xf>
    <xf numFmtId="0" fontId="32" fillId="0" borderId="1" xfId="11" applyFont="1" applyBorder="1" applyAlignment="1">
      <alignment wrapText="1"/>
    </xf>
    <xf numFmtId="0" fontId="32" fillId="0" borderId="1" xfId="11" applyFont="1" applyBorder="1" applyAlignment="1">
      <alignment vertical="center" wrapText="1"/>
    </xf>
    <xf numFmtId="0" fontId="30" fillId="12" borderId="1" xfId="2" applyFont="1" applyFill="1" applyBorder="1" applyAlignment="1">
      <alignment horizontal="center" vertical="center"/>
    </xf>
    <xf numFmtId="164" fontId="30" fillId="0" borderId="1" xfId="2" applyNumberFormat="1" applyFont="1" applyBorder="1" applyAlignment="1">
      <alignment wrapText="1"/>
    </xf>
    <xf numFmtId="0" fontId="36" fillId="0" borderId="1" xfId="2" applyFont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0" borderId="1" xfId="13" applyFont="1" applyBorder="1"/>
    <xf numFmtId="0" fontId="31" fillId="0" borderId="1" xfId="0" applyFont="1" applyBorder="1" applyAlignment="1">
      <alignment vertical="center"/>
    </xf>
    <xf numFmtId="0" fontId="30" fillId="5" borderId="1" xfId="2" applyFont="1" applyFill="1" applyBorder="1" applyAlignment="1">
      <alignment horizontal="left" vertical="center" wrapText="1"/>
    </xf>
    <xf numFmtId="14" fontId="30" fillId="0" borderId="0" xfId="0" applyNumberFormat="1" applyFont="1" applyAlignment="1">
      <alignment horizontal="center" vertical="center" wrapText="1"/>
    </xf>
    <xf numFmtId="0" fontId="33" fillId="0" borderId="1" xfId="2" applyFont="1" applyBorder="1" applyAlignment="1">
      <alignment vertical="center" wrapText="1"/>
    </xf>
    <xf numFmtId="0" fontId="33" fillId="0" borderId="1" xfId="11" applyFont="1" applyBorder="1" applyAlignment="1">
      <alignment wrapText="1"/>
    </xf>
    <xf numFmtId="0" fontId="33" fillId="0" borderId="1" xfId="13" applyFont="1" applyBorder="1" applyAlignment="1">
      <alignment wrapText="1"/>
    </xf>
    <xf numFmtId="0" fontId="30" fillId="12" borderId="1" xfId="0" quotePrefix="1" applyFont="1" applyFill="1" applyBorder="1" applyAlignment="1">
      <alignment horizontal="center" vertical="center" wrapText="1"/>
    </xf>
    <xf numFmtId="0" fontId="30" fillId="0" borderId="1" xfId="0" quotePrefix="1" applyFont="1" applyBorder="1" applyAlignment="1">
      <alignment wrapText="1"/>
    </xf>
    <xf numFmtId="0" fontId="33" fillId="0" borderId="1" xfId="0" quotePrefix="1" applyFont="1" applyBorder="1" applyAlignment="1">
      <alignment wrapText="1"/>
    </xf>
    <xf numFmtId="0" fontId="33" fillId="13" borderId="1" xfId="0" applyFont="1" applyFill="1" applyBorder="1" applyAlignment="1">
      <alignment horizontal="left" vertical="center" wrapText="1"/>
    </xf>
    <xf numFmtId="0" fontId="33" fillId="0" borderId="1" xfId="11" applyFont="1" applyBorder="1"/>
    <xf numFmtId="0" fontId="30" fillId="2" borderId="1" xfId="2" quotePrefix="1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0" borderId="1" xfId="11" applyFont="1" applyBorder="1"/>
    <xf numFmtId="1" fontId="30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" fontId="38" fillId="0" borderId="1" xfId="0" applyNumberFormat="1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30" fillId="0" borderId="1" xfId="11" applyFont="1" applyBorder="1"/>
    <xf numFmtId="0" fontId="33" fillId="0" borderId="0" xfId="0" applyFont="1" applyAlignment="1">
      <alignment horizontal="center" vertical="center" wrapText="1"/>
    </xf>
    <xf numFmtId="0" fontId="30" fillId="5" borderId="1" xfId="2" applyFont="1" applyFill="1" applyBorder="1" applyAlignment="1">
      <alignment horizontal="left" vertical="center"/>
    </xf>
    <xf numFmtId="0" fontId="31" fillId="14" borderId="0" xfId="0" applyFont="1" applyFill="1" applyAlignment="1">
      <alignment vertical="center"/>
    </xf>
    <xf numFmtId="1" fontId="30" fillId="0" borderId="1" xfId="2" applyNumberFormat="1" applyFont="1" applyBorder="1" applyAlignment="1">
      <alignment horizontal="center" vertical="center" wrapText="1"/>
    </xf>
    <xf numFmtId="0" fontId="33" fillId="0" borderId="1" xfId="2" applyFont="1" applyBorder="1" applyAlignment="1">
      <alignment wrapText="1"/>
    </xf>
    <xf numFmtId="0" fontId="30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 wrapText="1"/>
    </xf>
    <xf numFmtId="0" fontId="30" fillId="3" borderId="1" xfId="2" applyFont="1" applyFill="1" applyBorder="1" applyAlignment="1">
      <alignment horizontal="center" vertical="center" wrapText="1"/>
    </xf>
    <xf numFmtId="0" fontId="33" fillId="0" borderId="0" xfId="2" applyFont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0" fontId="30" fillId="0" borderId="1" xfId="2" applyFont="1" applyBorder="1"/>
    <xf numFmtId="0" fontId="33" fillId="0" borderId="1" xfId="0" applyFont="1" applyBorder="1"/>
    <xf numFmtId="0" fontId="30" fillId="0" borderId="1" xfId="0" quotePrefix="1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9" fillId="0" borderId="0" xfId="0" applyFont="1"/>
    <xf numFmtId="0" fontId="31" fillId="0" borderId="0" xfId="0" applyFont="1" applyAlignment="1">
      <alignment horizontal="center"/>
    </xf>
    <xf numFmtId="164" fontId="31" fillId="0" borderId="0" xfId="0" applyNumberFormat="1" applyFont="1"/>
    <xf numFmtId="0" fontId="4" fillId="12" borderId="1" xfId="2" applyFont="1" applyFill="1" applyBorder="1" applyAlignment="1">
      <alignment horizontal="center" vertical="center" wrapText="1"/>
    </xf>
    <xf numFmtId="0" fontId="15" fillId="0" borderId="1" xfId="11" applyBorder="1" applyAlignment="1">
      <alignment wrapText="1"/>
    </xf>
    <xf numFmtId="0" fontId="15" fillId="0" borderId="1" xfId="11" applyBorder="1" applyAlignment="1">
      <alignment vertical="center"/>
    </xf>
    <xf numFmtId="14" fontId="31" fillId="0" borderId="0" xfId="0" applyNumberFormat="1" applyFont="1" applyAlignment="1">
      <alignment vertical="center"/>
    </xf>
    <xf numFmtId="0" fontId="15" fillId="0" borderId="1" xfId="11" applyBorder="1" applyAlignment="1">
      <alignment vertical="center" wrapText="1"/>
    </xf>
    <xf numFmtId="0" fontId="15" fillId="0" borderId="1" xfId="11" quotePrefix="1" applyBorder="1" applyAlignment="1">
      <alignment wrapText="1"/>
    </xf>
    <xf numFmtId="0" fontId="4" fillId="4" borderId="0" xfId="2" applyFont="1" applyFill="1" applyAlignment="1">
      <alignment horizontal="center" vertical="center" wrapText="1"/>
    </xf>
    <xf numFmtId="0" fontId="4" fillId="13" borderId="1" xfId="2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4" fillId="13" borderId="1" xfId="2" applyFont="1" applyFill="1" applyBorder="1" applyAlignment="1">
      <alignment horizontal="left" vertical="center"/>
    </xf>
    <xf numFmtId="0" fontId="30" fillId="13" borderId="1" xfId="2" applyFont="1" applyFill="1" applyBorder="1" applyAlignment="1">
      <alignment horizontal="center" vertical="center"/>
    </xf>
    <xf numFmtId="0" fontId="30" fillId="14" borderId="1" xfId="2" applyFont="1" applyFill="1" applyBorder="1" applyAlignment="1">
      <alignment horizontal="center" vertical="center"/>
    </xf>
    <xf numFmtId="0" fontId="30" fillId="0" borderId="0" xfId="2" applyFont="1" applyAlignment="1">
      <alignment wrapText="1"/>
    </xf>
    <xf numFmtId="14" fontId="18" fillId="0" borderId="0" xfId="0" applyNumberFormat="1" applyFont="1" applyAlignment="1">
      <alignment horizontal="center" vertical="center"/>
    </xf>
    <xf numFmtId="0" fontId="30" fillId="0" borderId="2" xfId="2" applyFont="1" applyBorder="1" applyAlignment="1">
      <alignment vertical="center" wrapText="1"/>
    </xf>
    <xf numFmtId="0" fontId="30" fillId="0" borderId="0" xfId="2" applyFont="1" applyAlignment="1">
      <alignment vertical="center" wrapText="1"/>
    </xf>
    <xf numFmtId="0" fontId="30" fillId="13" borderId="1" xfId="2" applyFont="1" applyFill="1" applyBorder="1" applyAlignment="1">
      <alignment horizontal="center" vertical="center" wrapText="1"/>
    </xf>
    <xf numFmtId="0" fontId="37" fillId="13" borderId="1" xfId="2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4" fillId="13" borderId="1" xfId="2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14" fontId="30" fillId="13" borderId="1" xfId="2" applyNumberFormat="1" applyFont="1" applyFill="1" applyBorder="1" applyAlignment="1">
      <alignment horizontal="center" vertical="center" wrapText="1"/>
    </xf>
    <xf numFmtId="0" fontId="30" fillId="13" borderId="1" xfId="0" quotePrefix="1" applyFont="1" applyFill="1" applyBorder="1" applyAlignment="1">
      <alignment horizontal="center" vertical="center" wrapText="1"/>
    </xf>
    <xf numFmtId="0" fontId="30" fillId="13" borderId="1" xfId="2" applyFont="1" applyFill="1" applyBorder="1" applyAlignment="1">
      <alignment wrapText="1"/>
    </xf>
    <xf numFmtId="0" fontId="30" fillId="13" borderId="1" xfId="0" applyFont="1" applyFill="1" applyBorder="1" applyAlignment="1">
      <alignment vertical="center"/>
    </xf>
    <xf numFmtId="0" fontId="30" fillId="13" borderId="1" xfId="0" applyFont="1" applyFill="1" applyBorder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5" fillId="3" borderId="0" xfId="2" applyFont="1" applyFill="1" applyAlignment="1">
      <alignment horizontal="center"/>
    </xf>
    <xf numFmtId="0" fontId="4" fillId="5" borderId="1" xfId="2" applyFont="1" applyFill="1" applyBorder="1" applyAlignment="1">
      <alignment horizontal="left" vertical="center" wrapText="1"/>
    </xf>
    <xf numFmtId="0" fontId="15" fillId="0" borderId="1" xfId="11" applyBorder="1"/>
    <xf numFmtId="0" fontId="5" fillId="0" borderId="1" xfId="0" applyFont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13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9" fillId="0" borderId="0" xfId="0" applyFont="1" applyAlignment="1">
      <alignment vertical="center"/>
    </xf>
    <xf numFmtId="164" fontId="39" fillId="0" borderId="0" xfId="0" applyNumberFormat="1" applyFont="1" applyAlignment="1">
      <alignment vertical="center"/>
    </xf>
    <xf numFmtId="0" fontId="5" fillId="12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NumberFormat="1" applyFont="1" applyBorder="1" applyAlignment="1">
      <alignment wrapText="1"/>
    </xf>
    <xf numFmtId="0" fontId="41" fillId="0" borderId="1" xfId="11" applyFont="1" applyBorder="1" applyAlignment="1">
      <alignment wrapText="1"/>
    </xf>
    <xf numFmtId="0" fontId="42" fillId="0" borderId="1" xfId="13" applyFont="1" applyBorder="1" applyAlignment="1">
      <alignment wrapText="1"/>
    </xf>
    <xf numFmtId="0" fontId="5" fillId="0" borderId="1" xfId="2" applyFont="1" applyBorder="1" applyAlignment="1">
      <alignment vertical="center" wrapText="1"/>
    </xf>
    <xf numFmtId="0" fontId="42" fillId="0" borderId="1" xfId="13" applyFont="1" applyBorder="1" applyAlignment="1">
      <alignment vertical="center" wrapText="1"/>
    </xf>
    <xf numFmtId="0" fontId="40" fillId="0" borderId="1" xfId="0" applyFont="1" applyBorder="1"/>
    <xf numFmtId="49" fontId="4" fillId="0" borderId="1" xfId="2" quotePrefix="1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11" applyFont="1" applyBorder="1"/>
    <xf numFmtId="0" fontId="43" fillId="0" borderId="1" xfId="0" applyFont="1" applyBorder="1"/>
    <xf numFmtId="0" fontId="44" fillId="0" borderId="1" xfId="0" applyFont="1" applyBorder="1"/>
    <xf numFmtId="0" fontId="0" fillId="8" borderId="4" xfId="0" applyFill="1" applyBorder="1" applyAlignment="1">
      <alignment horizontal="center"/>
    </xf>
    <xf numFmtId="0" fontId="29" fillId="8" borderId="5" xfId="0" applyFont="1" applyFill="1" applyBorder="1" applyAlignment="1">
      <alignment horizontal="center"/>
    </xf>
  </cellXfs>
  <cellStyles count="14">
    <cellStyle name="Hyperlink" xfId="11" builtinId="8"/>
    <cellStyle name="Hyperlink 2" xfId="1"/>
    <cellStyle name="Hyperlink 3" xfId="10"/>
    <cellStyle name="Hyperlink 4" xfId="12"/>
    <cellStyle name="Link 2" xfId="13"/>
    <cellStyle name="Normal" xfId="0" builtinId="0"/>
    <cellStyle name="Normal 2" xfId="2"/>
    <cellStyle name="Normal 2 2" xfId="7"/>
    <cellStyle name="Standard 2" xfId="3"/>
    <cellStyle name="Standard 3" xfId="4"/>
    <cellStyle name="Standard 4" xfId="5"/>
    <cellStyle name="Standard 5" xfId="6"/>
    <cellStyle name="Standard 6" xfId="8"/>
    <cellStyle name="Standard 6 2" xfId="9"/>
  </cellStyles>
  <dxfs count="0"/>
  <tableStyles count="0" defaultTableStyle="TableStyleMedium9" defaultPivotStyle="PivotStyleLight16"/>
  <colors>
    <mruColors>
      <color rgb="FF00FF99"/>
      <color rgb="FFCCFF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75</xdr:row>
      <xdr:rowOff>47625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069175" y="51273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info@garage-brueniger.ch" TargetMode="External"/><Relationship Id="rId143" Type="http://schemas.openxmlformats.org/officeDocument/2006/relationships/hyperlink" Target="http://www.garage-brueniger.ch/" TargetMode="External"/><Relationship Id="rId144" Type="http://schemas.openxmlformats.org/officeDocument/2006/relationships/hyperlink" Target="mailto:urdorf@sulzerauto.ch" TargetMode="External"/><Relationship Id="rId145" Type="http://schemas.openxmlformats.org/officeDocument/2006/relationships/hyperlink" Target="http://www.sulzerauto.ch/" TargetMode="External"/><Relationship Id="rId146" Type="http://schemas.openxmlformats.org/officeDocument/2006/relationships/hyperlink" Target="mailto:hans-juerg.sulzer@sulzerauto.ch" TargetMode="External"/><Relationship Id="rId147" Type="http://schemas.openxmlformats.org/officeDocument/2006/relationships/hyperlink" Target="mailto:info@ostring-garage.ch" TargetMode="External"/><Relationship Id="rId148" Type="http://schemas.openxmlformats.org/officeDocument/2006/relationships/hyperlink" Target="mailto:info@ostring-garage.ch" TargetMode="External"/><Relationship Id="rId149" Type="http://schemas.openxmlformats.org/officeDocument/2006/relationships/hyperlink" Target="http://www.ostring-garage.opel.ch/" TargetMode="External"/><Relationship Id="rId180" Type="http://schemas.openxmlformats.org/officeDocument/2006/relationships/hyperlink" Target="mailto:dieter.faller@garage-faller.ch" TargetMode="External"/><Relationship Id="rId181" Type="http://schemas.openxmlformats.org/officeDocument/2006/relationships/hyperlink" Target="mailto:b.heller@autoheller.ch" TargetMode="External"/><Relationship Id="rId182" Type="http://schemas.openxmlformats.org/officeDocument/2006/relationships/hyperlink" Target="mailto:b.heller@autoheller.ch" TargetMode="External"/><Relationship Id="rId40" Type="http://schemas.openxmlformats.org/officeDocument/2006/relationships/hyperlink" Target="mailto:diester.faller@garage-faller.ch" TargetMode="External"/><Relationship Id="rId41" Type="http://schemas.openxmlformats.org/officeDocument/2006/relationships/hyperlink" Target="mailto:bernard.oberson@garageoberson.ch" TargetMode="External"/><Relationship Id="rId42" Type="http://schemas.openxmlformats.org/officeDocument/2006/relationships/hyperlink" Target="mailto:thomas.witschi@garagewitschi.ch" TargetMode="External"/><Relationship Id="rId43" Type="http://schemas.openxmlformats.org/officeDocument/2006/relationships/hyperlink" Target="mailto:uniederberger@schoengrund.ch" TargetMode="External"/><Relationship Id="rId44" Type="http://schemas.openxmlformats.org/officeDocument/2006/relationships/hyperlink" Target="mailto:maurice.baer@freesurf.ch" TargetMode="External"/><Relationship Id="rId45" Type="http://schemas.openxmlformats.org/officeDocument/2006/relationships/hyperlink" Target="mailto:maurice.baer@freesurf.ch" TargetMode="External"/><Relationship Id="rId46" Type="http://schemas.openxmlformats.org/officeDocument/2006/relationships/hyperlink" Target="http://www.auto-rothschild-ch/" TargetMode="External"/><Relationship Id="rId47" Type="http://schemas.openxmlformats.org/officeDocument/2006/relationships/hyperlink" Target="mailto:info@auto-rothschild.ch" TargetMode="External"/><Relationship Id="rId48" Type="http://schemas.openxmlformats.org/officeDocument/2006/relationships/hyperlink" Target="mailto:info@auto-rothschild.ch" TargetMode="External"/><Relationship Id="rId49" Type="http://schemas.openxmlformats.org/officeDocument/2006/relationships/hyperlink" Target="mailto:info@mba-sa.ch" TargetMode="External"/><Relationship Id="rId183" Type="http://schemas.openxmlformats.org/officeDocument/2006/relationships/hyperlink" Target="mailto:info@zmcag.ch" TargetMode="External"/><Relationship Id="rId184" Type="http://schemas.openxmlformats.org/officeDocument/2006/relationships/hyperlink" Target="mailto:d.delrio@andre-chevalley.com" TargetMode="External"/><Relationship Id="rId185" Type="http://schemas.openxmlformats.org/officeDocument/2006/relationships/hyperlink" Target="mailto:info@senag.us" TargetMode="External"/><Relationship Id="rId186" Type="http://schemas.openxmlformats.org/officeDocument/2006/relationships/hyperlink" Target="http://www.senag.us/" TargetMode="External"/><Relationship Id="rId187" Type="http://schemas.openxmlformats.org/officeDocument/2006/relationships/hyperlink" Target="mailto:info@senag.us" TargetMode="External"/><Relationship Id="rId188" Type="http://schemas.openxmlformats.org/officeDocument/2006/relationships/hyperlink" Target="mailto:mklaeui@schurterag.ch" TargetMode="External"/><Relationship Id="rId189" Type="http://schemas.openxmlformats.org/officeDocument/2006/relationships/hyperlink" Target="mailto:pierluigi.desilvestro@garageberger.ch" TargetMode="External"/><Relationship Id="rId80" Type="http://schemas.openxmlformats.org/officeDocument/2006/relationships/hyperlink" Target="mailto:brandiatla@netplus.ch" TargetMode="External"/><Relationship Id="rId81" Type="http://schemas.openxmlformats.org/officeDocument/2006/relationships/hyperlink" Target="http://www.regioauto.ch/" TargetMode="External"/><Relationship Id="rId82" Type="http://schemas.openxmlformats.org/officeDocument/2006/relationships/hyperlink" Target="mailto:info@regioauto.ch" TargetMode="External"/><Relationship Id="rId83" Type="http://schemas.openxmlformats.org/officeDocument/2006/relationships/hyperlink" Target="mailto:info@regioauto.ch" TargetMode="External"/><Relationship Id="rId84" Type="http://schemas.openxmlformats.org/officeDocument/2006/relationships/hyperlink" Target="http://www.autotechnikbirsfelden.ch/" TargetMode="External"/><Relationship Id="rId85" Type="http://schemas.openxmlformats.org/officeDocument/2006/relationships/hyperlink" Target="mailto:info@autotechnikbirsfelden.ch" TargetMode="External"/><Relationship Id="rId86" Type="http://schemas.openxmlformats.org/officeDocument/2006/relationships/hyperlink" Target="mailto:garage-k.henz@datacomm.ch" TargetMode="External"/><Relationship Id="rId87" Type="http://schemas.openxmlformats.org/officeDocument/2006/relationships/hyperlink" Target="mailto:garage-k.henz@datacomm.ch" TargetMode="External"/><Relationship Id="rId88" Type="http://schemas.openxmlformats.org/officeDocument/2006/relationships/hyperlink" Target="mailto:info@dorf-garage.ch" TargetMode="External"/><Relationship Id="rId89" Type="http://schemas.openxmlformats.org/officeDocument/2006/relationships/hyperlink" Target="http://www.dorf-garage.ch/" TargetMode="External"/><Relationship Id="rId110" Type="http://schemas.openxmlformats.org/officeDocument/2006/relationships/hyperlink" Target="http://www.ueli-hofmann.ch/" TargetMode="External"/><Relationship Id="rId111" Type="http://schemas.openxmlformats.org/officeDocument/2006/relationships/hyperlink" Target="mailto:info@ueli-hofmann.ch" TargetMode="External"/><Relationship Id="rId112" Type="http://schemas.openxmlformats.org/officeDocument/2006/relationships/hyperlink" Target="mailto:info@ueli-hofmann.ch" TargetMode="External"/><Relationship Id="rId113" Type="http://schemas.openxmlformats.org/officeDocument/2006/relationships/hyperlink" Target="http://www.garage-parietti.ch/" TargetMode="External"/><Relationship Id="rId114" Type="http://schemas.openxmlformats.org/officeDocument/2006/relationships/hyperlink" Target="mailto:info@garage-parietti.ch" TargetMode="External"/><Relationship Id="rId115" Type="http://schemas.openxmlformats.org/officeDocument/2006/relationships/hyperlink" Target="mailto:info@garage-parietti.ch" TargetMode="External"/><Relationship Id="rId116" Type="http://schemas.openxmlformats.org/officeDocument/2006/relationships/hyperlink" Target="http://www.buergi-automobile.ch/" TargetMode="External"/><Relationship Id="rId117" Type="http://schemas.openxmlformats.org/officeDocument/2006/relationships/hyperlink" Target="mailto:info@buergi-automobile.ch" TargetMode="External"/><Relationship Id="rId118" Type="http://schemas.openxmlformats.org/officeDocument/2006/relationships/hyperlink" Target="mailto:info@buergi-automobile.ch" TargetMode="External"/><Relationship Id="rId119" Type="http://schemas.openxmlformats.org/officeDocument/2006/relationships/hyperlink" Target="http://www.autogasser.ch/" TargetMode="External"/><Relationship Id="rId150" Type="http://schemas.openxmlformats.org/officeDocument/2006/relationships/hyperlink" Target="mailto:info@autostadelmann.ch" TargetMode="External"/><Relationship Id="rId151" Type="http://schemas.openxmlformats.org/officeDocument/2006/relationships/hyperlink" Target="mailto:enrico@bbrumana" TargetMode="External"/><Relationship Id="rId152" Type="http://schemas.openxmlformats.org/officeDocument/2006/relationships/hyperlink" Target="mailto:enrico@brumanaautomobili.ch" TargetMode="External"/><Relationship Id="rId10" Type="http://schemas.openxmlformats.org/officeDocument/2006/relationships/hyperlink" Target="mailto:santantoniocar@bluewin.ch" TargetMode="External"/><Relationship Id="rId11" Type="http://schemas.openxmlformats.org/officeDocument/2006/relationships/hyperlink" Target="http://www.santantoniocar.ch/" TargetMode="External"/><Relationship Id="rId12" Type="http://schemas.openxmlformats.org/officeDocument/2006/relationships/hyperlink" Target="mailto:info@schneiterag.ch" TargetMode="External"/><Relationship Id="rId13" Type="http://schemas.openxmlformats.org/officeDocument/2006/relationships/hyperlink" Target="http://www.aigner.ch/" TargetMode="External"/><Relationship Id="rId14" Type="http://schemas.openxmlformats.org/officeDocument/2006/relationships/hyperlink" Target="mailto:info@hofmatt-garage.ch" TargetMode="External"/><Relationship Id="rId15" Type="http://schemas.openxmlformats.org/officeDocument/2006/relationships/hyperlink" Target="http://www.opel-crissier.ch/" TargetMode="External"/><Relationship Id="rId16" Type="http://schemas.openxmlformats.org/officeDocument/2006/relationships/hyperlink" Target="mailto:scude@sorge.ch" TargetMode="External"/><Relationship Id="rId17" Type="http://schemas.openxmlformats.org/officeDocument/2006/relationships/hyperlink" Target="mailto:kundendienst@doschgaragen.ch" TargetMode="External"/><Relationship Id="rId18" Type="http://schemas.openxmlformats.org/officeDocument/2006/relationships/hyperlink" Target="mailto:info@auto-centre-moutier.ch" TargetMode="External"/><Relationship Id="rId19" Type="http://schemas.openxmlformats.org/officeDocument/2006/relationships/hyperlink" Target="mailto:wvetter@swissonline.ch" TargetMode="External"/><Relationship Id="rId153" Type="http://schemas.openxmlformats.org/officeDocument/2006/relationships/hyperlink" Target="mailto:urs.wegmueller@wegmuellerag.ch" TargetMode="External"/><Relationship Id="rId154" Type="http://schemas.openxmlformats.org/officeDocument/2006/relationships/hyperlink" Target="http://www.garagewegmueller.ch/" TargetMode="External"/><Relationship Id="rId155" Type="http://schemas.openxmlformats.org/officeDocument/2006/relationships/hyperlink" Target="mailto:thomas.vrabec@emilfrey.ch" TargetMode="External"/><Relationship Id="rId156" Type="http://schemas.openxmlformats.org/officeDocument/2006/relationships/hyperlink" Target="mailto:michael@garage-kaeser.ch" TargetMode="External"/><Relationship Id="rId157" Type="http://schemas.openxmlformats.org/officeDocument/2006/relationships/hyperlink" Target="mailto:michael@garage-kaeser.ch" TargetMode="External"/><Relationship Id="rId158" Type="http://schemas.openxmlformats.org/officeDocument/2006/relationships/hyperlink" Target="mailto:info@emilfrey.ch" TargetMode="External"/><Relationship Id="rId159" Type="http://schemas.openxmlformats.org/officeDocument/2006/relationships/hyperlink" Target="mailto:hubert.annen@emilfrey.ch" TargetMode="External"/><Relationship Id="rId190" Type="http://schemas.openxmlformats.org/officeDocument/2006/relationships/hyperlink" Target="mailto:info@auto-rothschild.ch" TargetMode="External"/><Relationship Id="rId191" Type="http://schemas.openxmlformats.org/officeDocument/2006/relationships/hyperlink" Target="http://www.deicco.ch/" TargetMode="External"/><Relationship Id="rId192" Type="http://schemas.openxmlformats.org/officeDocument/2006/relationships/hyperlink" Target="mailto:info@autotechnikbirsfelden.ch" TargetMode="External"/><Relationship Id="rId50" Type="http://schemas.openxmlformats.org/officeDocument/2006/relationships/hyperlink" Target="mailto:info@mba-sa.ch" TargetMode="External"/><Relationship Id="rId51" Type="http://schemas.openxmlformats.org/officeDocument/2006/relationships/hyperlink" Target="mailto:jeanschmidsa@swissonline.ch" TargetMode="External"/><Relationship Id="rId52" Type="http://schemas.openxmlformats.org/officeDocument/2006/relationships/hyperlink" Target="http://www.jean-schmid.ch/" TargetMode="External"/><Relationship Id="rId53" Type="http://schemas.openxmlformats.org/officeDocument/2006/relationships/hyperlink" Target="mailto:jeanschmidsa@swissonline.ch" TargetMode="External"/><Relationship Id="rId54" Type="http://schemas.openxmlformats.org/officeDocument/2006/relationships/hyperlink" Target="http://www.garage-bottone.ch/" TargetMode="External"/><Relationship Id="rId55" Type="http://schemas.openxmlformats.org/officeDocument/2006/relationships/hyperlink" Target="mailto:info@garage-bottone.ch" TargetMode="External"/><Relationship Id="rId56" Type="http://schemas.openxmlformats.org/officeDocument/2006/relationships/hyperlink" Target="mailto:info@garage-bottone.ch" TargetMode="External"/><Relationship Id="rId57" Type="http://schemas.openxmlformats.org/officeDocument/2006/relationships/hyperlink" Target="mailto:info@garagetouring.ch" TargetMode="External"/><Relationship Id="rId58" Type="http://schemas.openxmlformats.org/officeDocument/2006/relationships/hyperlink" Target="http://www.garagetouring.ch/" TargetMode="External"/><Relationship Id="rId59" Type="http://schemas.openxmlformats.org/officeDocument/2006/relationships/hyperlink" Target="mailto:info@garagetouring.ch" TargetMode="External"/><Relationship Id="rId193" Type="http://schemas.openxmlformats.org/officeDocument/2006/relationships/hyperlink" Target="http://www.carplanet.ch/" TargetMode="External"/><Relationship Id="rId194" Type="http://schemas.openxmlformats.org/officeDocument/2006/relationships/hyperlink" Target="mailto:galiker.bellach@carplanet.ch" TargetMode="External"/><Relationship Id="rId195" Type="http://schemas.openxmlformats.org/officeDocument/2006/relationships/hyperlink" Target="http://www.carplanet.ch/" TargetMode="External"/><Relationship Id="rId196" Type="http://schemas.openxmlformats.org/officeDocument/2006/relationships/hyperlink" Target="mailto:arnet.willisau@carplanet.ch" TargetMode="External"/><Relationship Id="rId197" Type="http://schemas.openxmlformats.org/officeDocument/2006/relationships/hyperlink" Target="http://www.auto-amrein.ch/" TargetMode="External"/><Relationship Id="rId198" Type="http://schemas.openxmlformats.org/officeDocument/2006/relationships/hyperlink" Target="mailto:kundendienst@wallisauto.ch" TargetMode="External"/><Relationship Id="rId199" Type="http://schemas.openxmlformats.org/officeDocument/2006/relationships/hyperlink" Target="mailto:stefan.zuend@zmcag.ch" TargetMode="External"/><Relationship Id="rId90" Type="http://schemas.openxmlformats.org/officeDocument/2006/relationships/hyperlink" Target="mailto:info@dorf-garage.ch" TargetMode="External"/><Relationship Id="rId91" Type="http://schemas.openxmlformats.org/officeDocument/2006/relationships/hyperlink" Target="http://www.garage-peier.ch/" TargetMode="External"/><Relationship Id="rId92" Type="http://schemas.openxmlformats.org/officeDocument/2006/relationships/hyperlink" Target="mailto:info@garage-peier.ch" TargetMode="External"/><Relationship Id="rId93" Type="http://schemas.openxmlformats.org/officeDocument/2006/relationships/hyperlink" Target="mailto:info@garage-peier.ch" TargetMode="External"/><Relationship Id="rId94" Type="http://schemas.openxmlformats.org/officeDocument/2006/relationships/hyperlink" Target="mailto:kontakt@bahnhofgarage-keller.ch" TargetMode="External"/><Relationship Id="rId95" Type="http://schemas.openxmlformats.org/officeDocument/2006/relationships/hyperlink" Target="http://www.bahnhofgarage-keller.ch/" TargetMode="External"/><Relationship Id="rId96" Type="http://schemas.openxmlformats.org/officeDocument/2006/relationships/hyperlink" Target="mailto:kontakt@bahnhofgarage-keller.ch" TargetMode="External"/><Relationship Id="rId97" Type="http://schemas.openxmlformats.org/officeDocument/2006/relationships/hyperlink" Target="mailto:garage-lips@bluewin.ch" TargetMode="External"/><Relationship Id="rId98" Type="http://schemas.openxmlformats.org/officeDocument/2006/relationships/hyperlink" Target="http://www.garage-lips.ch/" TargetMode="External"/><Relationship Id="rId99" Type="http://schemas.openxmlformats.org/officeDocument/2006/relationships/hyperlink" Target="mailto:garage-lips@bluewin.ch" TargetMode="External"/><Relationship Id="rId120" Type="http://schemas.openxmlformats.org/officeDocument/2006/relationships/hyperlink" Target="mailto:info@autogasser.ch" TargetMode="External"/><Relationship Id="rId121" Type="http://schemas.openxmlformats.org/officeDocument/2006/relationships/hyperlink" Target="mailto:info@autogasser.ch" TargetMode="External"/><Relationship Id="rId122" Type="http://schemas.openxmlformats.org/officeDocument/2006/relationships/hyperlink" Target="http://www.bildweiher-garage.ch/" TargetMode="External"/><Relationship Id="rId123" Type="http://schemas.openxmlformats.org/officeDocument/2006/relationships/hyperlink" Target="mailto:bildweiher@bluewin.ch" TargetMode="External"/><Relationship Id="rId124" Type="http://schemas.openxmlformats.org/officeDocument/2006/relationships/hyperlink" Target="mailto:bildweiher@bluewin.ch" TargetMode="External"/><Relationship Id="rId125" Type="http://schemas.openxmlformats.org/officeDocument/2006/relationships/hyperlink" Target="http://www.ford-grenzgarage.ch/" TargetMode="External"/><Relationship Id="rId126" Type="http://schemas.openxmlformats.org/officeDocument/2006/relationships/hyperlink" Target="mailto:info@grenz-garage.ch" TargetMode="External"/><Relationship Id="rId127" Type="http://schemas.openxmlformats.org/officeDocument/2006/relationships/hyperlink" Target="mailto:info@grenz-garage.ch" TargetMode="External"/><Relationship Id="rId128" Type="http://schemas.openxmlformats.org/officeDocument/2006/relationships/hyperlink" Target="mailto:b.krummenacher@auto-bossart.ch" TargetMode="External"/><Relationship Id="rId129" Type="http://schemas.openxmlformats.org/officeDocument/2006/relationships/hyperlink" Target="mailto:b.krummenacher@auto-bossart.ch" TargetMode="External"/><Relationship Id="rId160" Type="http://schemas.openxmlformats.org/officeDocument/2006/relationships/hyperlink" Target="mailto:info@gruental.ch" TargetMode="External"/><Relationship Id="rId161" Type="http://schemas.openxmlformats.org/officeDocument/2006/relationships/hyperlink" Target="mailto:urs.wegmueller@wegmuellerag.ch" TargetMode="External"/><Relationship Id="rId162" Type="http://schemas.openxmlformats.org/officeDocument/2006/relationships/hyperlink" Target="http://www.huber-automobile.ch/" TargetMode="External"/><Relationship Id="rId20" Type="http://schemas.openxmlformats.org/officeDocument/2006/relationships/hyperlink" Target="http://www.autonec.ch/" TargetMode="External"/><Relationship Id="rId21" Type="http://schemas.openxmlformats.org/officeDocument/2006/relationships/hyperlink" Target="mailto:gilgenberg@gmx.ch" TargetMode="External"/><Relationship Id="rId22" Type="http://schemas.openxmlformats.org/officeDocument/2006/relationships/hyperlink" Target="http://www.asag.ch/" TargetMode="External"/><Relationship Id="rId23" Type="http://schemas.openxmlformats.org/officeDocument/2006/relationships/hyperlink" Target="mailto:volketswil@emilfrey.ch" TargetMode="External"/><Relationship Id="rId24" Type="http://schemas.openxmlformats.org/officeDocument/2006/relationships/hyperlink" Target="http://www.emilfrey.ch/volketswil" TargetMode="External"/><Relationship Id="rId25" Type="http://schemas.openxmlformats.org/officeDocument/2006/relationships/hyperlink" Target="mailto:opel@auto-zimmermann.ch" TargetMode="External"/><Relationship Id="rId26" Type="http://schemas.openxmlformats.org/officeDocument/2006/relationships/hyperlink" Target="mailto:info@auto-evasion.ch" TargetMode="External"/><Relationship Id="rId27" Type="http://schemas.openxmlformats.org/officeDocument/2006/relationships/hyperlink" Target="mailto:info@unterdorf-garage-ag.ch" TargetMode="External"/><Relationship Id="rId28" Type="http://schemas.openxmlformats.org/officeDocument/2006/relationships/hyperlink" Target="mailto:phasler@bluewin.ch" TargetMode="External"/><Relationship Id="rId29" Type="http://schemas.openxmlformats.org/officeDocument/2006/relationships/hyperlink" Target="http://www.garagehasler.ch/" TargetMode="External"/><Relationship Id="rId163" Type="http://schemas.openxmlformats.org/officeDocument/2006/relationships/hyperlink" Target="mailto:sekretariat@huber-automobile.ch" TargetMode="External"/><Relationship Id="rId164" Type="http://schemas.openxmlformats.org/officeDocument/2006/relationships/hyperlink" Target="mailto:verkauf@huber-automobile.ch" TargetMode="External"/><Relationship Id="rId165" Type="http://schemas.openxmlformats.org/officeDocument/2006/relationships/hyperlink" Target="mailto:kundendienst@wallisauto.ch" TargetMode="External"/><Relationship Id="rId166" Type="http://schemas.openxmlformats.org/officeDocument/2006/relationships/hyperlink" Target="mailto:m.suter@autosuter.ch" TargetMode="External"/><Relationship Id="rId167" Type="http://schemas.openxmlformats.org/officeDocument/2006/relationships/hyperlink" Target="mailto:hettlingen@garagereusser.ch" TargetMode="External"/><Relationship Id="rId168" Type="http://schemas.openxmlformats.org/officeDocument/2006/relationships/hyperlink" Target="http://www.reusser.opel.ch/" TargetMode="External"/><Relationship Id="rId169" Type="http://schemas.openxmlformats.org/officeDocument/2006/relationships/hyperlink" Target="mailto:hettlingen@garagereusser.ch" TargetMode="External"/><Relationship Id="rId200" Type="http://schemas.openxmlformats.org/officeDocument/2006/relationships/hyperlink" Target="mailto:geneve@mpsa.com" TargetMode="External"/><Relationship Id="rId201" Type="http://schemas.openxmlformats.org/officeDocument/2006/relationships/hyperlink" Target="mailto:denis.picard@mpsa.com" TargetMode="External"/><Relationship Id="rId202" Type="http://schemas.openxmlformats.org/officeDocument/2006/relationships/hyperlink" Target="mailto:hano.oertle@mpsa.ch" TargetMode="External"/><Relationship Id="rId203" Type="http://schemas.openxmlformats.org/officeDocument/2006/relationships/hyperlink" Target="mailto:theilerauto@bluewin.ch" TargetMode="External"/><Relationship Id="rId60" Type="http://schemas.openxmlformats.org/officeDocument/2006/relationships/hyperlink" Target="http://www.garage-du-tennis.ch/" TargetMode="External"/><Relationship Id="rId61" Type="http://schemas.openxmlformats.org/officeDocument/2006/relationships/hyperlink" Target="mailto:dutennis@bluewin.ch" TargetMode="External"/><Relationship Id="rId62" Type="http://schemas.openxmlformats.org/officeDocument/2006/relationships/hyperlink" Target="mailto:dutennis@bluewin.ch" TargetMode="External"/><Relationship Id="rId63" Type="http://schemas.openxmlformats.org/officeDocument/2006/relationships/hyperlink" Target="mailto:gerard.davet@bluewin.ch" TargetMode="External"/><Relationship Id="rId64" Type="http://schemas.openxmlformats.org/officeDocument/2006/relationships/hyperlink" Target="mailto:gerard.davet@bluewin.ch" TargetMode="External"/><Relationship Id="rId65" Type="http://schemas.openxmlformats.org/officeDocument/2006/relationships/hyperlink" Target="http://www.garagemargueron.ch/" TargetMode="External"/><Relationship Id="rId66" Type="http://schemas.openxmlformats.org/officeDocument/2006/relationships/hyperlink" Target="mailto:info@garagemargueron.ch" TargetMode="External"/><Relationship Id="rId67" Type="http://schemas.openxmlformats.org/officeDocument/2006/relationships/hyperlink" Target="mailto:info@garagemargueron.ch" TargetMode="External"/><Relationship Id="rId68" Type="http://schemas.openxmlformats.org/officeDocument/2006/relationships/hyperlink" Target="http://www.passionauto.ch/" TargetMode="External"/><Relationship Id="rId69" Type="http://schemas.openxmlformats.org/officeDocument/2006/relationships/hyperlink" Target="mailto:info@passionautoi.ch" TargetMode="External"/><Relationship Id="rId204" Type="http://schemas.openxmlformats.org/officeDocument/2006/relationships/hyperlink" Target="../../../../../../../tel/+41419702121" TargetMode="External"/><Relationship Id="rId205" Type="http://schemas.openxmlformats.org/officeDocument/2006/relationships/hyperlink" Target="mailto:info@garage-bucher.ch" TargetMode="External"/><Relationship Id="rId206" Type="http://schemas.openxmlformats.org/officeDocument/2006/relationships/hyperlink" Target="mailto:info@ricca.ch" TargetMode="External"/><Relationship Id="rId207" Type="http://schemas.openxmlformats.org/officeDocument/2006/relationships/hyperlink" Target="mailto:mauri@autonec.ch" TargetMode="External"/><Relationship Id="rId208" Type="http://schemas.openxmlformats.org/officeDocument/2006/relationships/hyperlink" Target="https://www.moneyhouse.ch/de/person/barbagallo-maurizio-63912993601" TargetMode="External"/><Relationship Id="rId209" Type="http://schemas.openxmlformats.org/officeDocument/2006/relationships/hyperlink" Target="https://www.moneyhouse.ch/de/person/barbagallo-maurizio-63912993601" TargetMode="External"/><Relationship Id="rId130" Type="http://schemas.openxmlformats.org/officeDocument/2006/relationships/hyperlink" Target="mailto:gl@garages-lanthemann.ch" TargetMode="External"/><Relationship Id="rId131" Type="http://schemas.openxmlformats.org/officeDocument/2006/relationships/hyperlink" Target="mailto:info@zmcag.ch" TargetMode="External"/><Relationship Id="rId132" Type="http://schemas.openxmlformats.org/officeDocument/2006/relationships/hyperlink" Target="mailto:info@frickauto.li" TargetMode="External"/><Relationship Id="rId133" Type="http://schemas.openxmlformats.org/officeDocument/2006/relationships/hyperlink" Target="mailto:info@garage-fellman.ch" TargetMode="External"/><Relationship Id="rId134" Type="http://schemas.openxmlformats.org/officeDocument/2006/relationships/hyperlink" Target="mailto:opel@zahndag.ch" TargetMode="External"/><Relationship Id="rId135" Type="http://schemas.openxmlformats.org/officeDocument/2006/relationships/hyperlink" Target="mailto:info@citymotors.ch" TargetMode="External"/><Relationship Id="rId136" Type="http://schemas.openxmlformats.org/officeDocument/2006/relationships/hyperlink" Target="http://www.citymotors.ch/" TargetMode="External"/><Relationship Id="rId137" Type="http://schemas.openxmlformats.org/officeDocument/2006/relationships/hyperlink" Target="mailto:info@citymotors.ch" TargetMode="External"/><Relationship Id="rId138" Type="http://schemas.openxmlformats.org/officeDocument/2006/relationships/hyperlink" Target="mailto:info@vollandes.ch" TargetMode="External"/><Relationship Id="rId139" Type="http://schemas.openxmlformats.org/officeDocument/2006/relationships/hyperlink" Target="http://www.vollandes.ch/" TargetMode="External"/><Relationship Id="rId170" Type="http://schemas.openxmlformats.org/officeDocument/2006/relationships/hyperlink" Target="mailto:sefik.dacic@stdynamics.ch" TargetMode="External"/><Relationship Id="rId171" Type="http://schemas.openxmlformats.org/officeDocument/2006/relationships/hyperlink" Target="http://www.stdynamics.ch/" TargetMode="External"/><Relationship Id="rId172" Type="http://schemas.openxmlformats.org/officeDocument/2006/relationships/hyperlink" Target="mailto:info@stdynamics.ch" TargetMode="External"/><Relationship Id="rId30" Type="http://schemas.openxmlformats.org/officeDocument/2006/relationships/hyperlink" Target="mailto:boehiv@boehi-ag.ch" TargetMode="External"/><Relationship Id="rId31" Type="http://schemas.openxmlformats.org/officeDocument/2006/relationships/hyperlink" Target="http://www.garagechabanel.ch/" TargetMode="External"/><Relationship Id="rId32" Type="http://schemas.openxmlformats.org/officeDocument/2006/relationships/hyperlink" Target="http://www.auto-bossart.ch/" TargetMode="External"/><Relationship Id="rId33" Type="http://schemas.openxmlformats.org/officeDocument/2006/relationships/hyperlink" Target="http://www.schaerlibossert.ch/" TargetMode="External"/><Relationship Id="rId34" Type="http://schemas.openxmlformats.org/officeDocument/2006/relationships/hyperlink" Target="mailto:m.thommen@thommen-automobile.ch" TargetMode="External"/><Relationship Id="rId35" Type="http://schemas.openxmlformats.org/officeDocument/2006/relationships/hyperlink" Target="mailto:cyrillfuentes@garagekuhn.ch" TargetMode="External"/><Relationship Id="rId36" Type="http://schemas.openxmlformats.org/officeDocument/2006/relationships/hyperlink" Target="mailto:opelcenter@belwag.ch" TargetMode="External"/><Relationship Id="rId37" Type="http://schemas.openxmlformats.org/officeDocument/2006/relationships/hyperlink" Target="mailto:andreas.luder@belwag.ch" TargetMode="External"/><Relationship Id="rId38" Type="http://schemas.openxmlformats.org/officeDocument/2006/relationships/hyperlink" Target="mailto:peter.altherr@liga.ch" TargetMode="External"/><Relationship Id="rId39" Type="http://schemas.openxmlformats.org/officeDocument/2006/relationships/hyperlink" Target="mailto:jm@opel-crissier.ch" TargetMode="External"/><Relationship Id="rId173" Type="http://schemas.openxmlformats.org/officeDocument/2006/relationships/hyperlink" Target="mailto:daniel.nero@centregrimm.ch" TargetMode="External"/><Relationship Id="rId174" Type="http://schemas.openxmlformats.org/officeDocument/2006/relationships/hyperlink" Target="mailto:gonon@saxon.ch" TargetMode="External"/><Relationship Id="rId175" Type="http://schemas.openxmlformats.org/officeDocument/2006/relationships/hyperlink" Target="mailto:gonon@saxon.ch" TargetMode="External"/><Relationship Id="rId176" Type="http://schemas.openxmlformats.org/officeDocument/2006/relationships/hyperlink" Target="mailto:m.roost@tiefenbach.ch" TargetMode="External"/><Relationship Id="rId177" Type="http://schemas.openxmlformats.org/officeDocument/2006/relationships/hyperlink" Target="mailto:m.roost@tiefenbach.ch" TargetMode="External"/><Relationship Id="rId178" Type="http://schemas.openxmlformats.org/officeDocument/2006/relationships/hyperlink" Target="mailto:info@autograedel.ch" TargetMode="External"/><Relationship Id="rId179" Type="http://schemas.openxmlformats.org/officeDocument/2006/relationships/hyperlink" Target="mailto:info@autograedel.ch" TargetMode="External"/><Relationship Id="rId210" Type="http://schemas.openxmlformats.org/officeDocument/2006/relationships/hyperlink" Target="mailto:info@garagesulser.ch" TargetMode="External"/><Relationship Id="rId211" Type="http://schemas.openxmlformats.org/officeDocument/2006/relationships/hyperlink" Target="mailto:info@garage-m-zimmermann.ch" TargetMode="External"/><Relationship Id="rId212" Type="http://schemas.openxmlformats.org/officeDocument/2006/relationships/hyperlink" Target="mailto:info@schweizergarage.ch" TargetMode="External"/><Relationship Id="rId213" Type="http://schemas.openxmlformats.org/officeDocument/2006/relationships/hyperlink" Target="mailto:info@garagecity.opel.ch" TargetMode="External"/><Relationship Id="rId70" Type="http://schemas.openxmlformats.org/officeDocument/2006/relationships/hyperlink" Target="mailto:info@passionautoi.ch" TargetMode="External"/><Relationship Id="rId71" Type="http://schemas.openxmlformats.org/officeDocument/2006/relationships/hyperlink" Target="mailto:garageciminello@bluewin.ch" TargetMode="External"/><Relationship Id="rId72" Type="http://schemas.openxmlformats.org/officeDocument/2006/relationships/hyperlink" Target="mailto:garageciminello@bluewin.ch" TargetMode="External"/><Relationship Id="rId73" Type="http://schemas.openxmlformats.org/officeDocument/2006/relationships/hyperlink" Target="http://www.autohaus-gammenthal.ch/" TargetMode="External"/><Relationship Id="rId74" Type="http://schemas.openxmlformats.org/officeDocument/2006/relationships/hyperlink" Target="mailto:walter.ramseier@autohaus-gammenthal.ch" TargetMode="External"/><Relationship Id="rId75" Type="http://schemas.openxmlformats.org/officeDocument/2006/relationships/hyperlink" Target="mailto:walter.ramseier@autohaus-gammenthal.ch" TargetMode="External"/><Relationship Id="rId76" Type="http://schemas.openxmlformats.org/officeDocument/2006/relationships/hyperlink" Target="mailto:m.gattiker@bluewin.ch" TargetMode="External"/><Relationship Id="rId77" Type="http://schemas.openxmlformats.org/officeDocument/2006/relationships/hyperlink" Target="mailto:m.gattiker@bluewin.ch" TargetMode="External"/><Relationship Id="rId78" Type="http://schemas.openxmlformats.org/officeDocument/2006/relationships/hyperlink" Target="http://www.peugeot-sierre.ch/" TargetMode="External"/><Relationship Id="rId79" Type="http://schemas.openxmlformats.org/officeDocument/2006/relationships/hyperlink" Target="mailto:brandiatla@netplus.ch" TargetMode="External"/><Relationship Id="rId214" Type="http://schemas.openxmlformats.org/officeDocument/2006/relationships/hyperlink" Target="mailto:adm-schaffhausen@tiefenbach.ch" TargetMode="External"/><Relationship Id="rId215" Type="http://schemas.openxmlformats.org/officeDocument/2006/relationships/vmlDrawing" Target="../drawings/vmlDrawing1.vml"/><Relationship Id="rId216" Type="http://schemas.openxmlformats.org/officeDocument/2006/relationships/comments" Target="../comments1.xml"/><Relationship Id="rId1" Type="http://schemas.openxmlformats.org/officeDocument/2006/relationships/hyperlink" Target="mailto:info@garagechabanel.ch" TargetMode="External"/><Relationship Id="rId2" Type="http://schemas.openxmlformats.org/officeDocument/2006/relationships/hyperlink" Target="mailto:info@tabeillon.ch" TargetMode="External"/><Relationship Id="rId3" Type="http://schemas.openxmlformats.org/officeDocument/2006/relationships/hyperlink" Target="mailto:amade.fuchs@autoval.ch" TargetMode="External"/><Relationship Id="rId4" Type="http://schemas.openxmlformats.org/officeDocument/2006/relationships/hyperlink" Target="mailto:info@auto-wicki.ch" TargetMode="External"/><Relationship Id="rId100" Type="http://schemas.openxmlformats.org/officeDocument/2006/relationships/hyperlink" Target="http://www.autosennag.ch/" TargetMode="External"/><Relationship Id="rId101" Type="http://schemas.openxmlformats.org/officeDocument/2006/relationships/hyperlink" Target="mailto:info@senn-ag.ch" TargetMode="External"/><Relationship Id="rId102" Type="http://schemas.openxmlformats.org/officeDocument/2006/relationships/hyperlink" Target="mailto:info@senn-ag.ch" TargetMode="External"/><Relationship Id="rId103" Type="http://schemas.openxmlformats.org/officeDocument/2006/relationships/hyperlink" Target="mailto:info@grund-ag.ch" TargetMode="External"/><Relationship Id="rId104" Type="http://schemas.openxmlformats.org/officeDocument/2006/relationships/hyperlink" Target="http://www.grund-ag.ch/" TargetMode="External"/><Relationship Id="rId105" Type="http://schemas.openxmlformats.org/officeDocument/2006/relationships/hyperlink" Target="mailto:info@grund-ag.ch" TargetMode="External"/><Relationship Id="rId106" Type="http://schemas.openxmlformats.org/officeDocument/2006/relationships/hyperlink" Target="http://www.bahnhof-garage.ch/" TargetMode="External"/><Relationship Id="rId107" Type="http://schemas.openxmlformats.org/officeDocument/2006/relationships/hyperlink" Target="mailto:info@bahnhof-garage.ch" TargetMode="External"/><Relationship Id="rId108" Type="http://schemas.openxmlformats.org/officeDocument/2006/relationships/hyperlink" Target="mailto:info@bahnhof-garage.ch" TargetMode="External"/><Relationship Id="rId109" Type="http://schemas.openxmlformats.org/officeDocument/2006/relationships/hyperlink" Target="http://www.garagemariotti.ch/" TargetMode="External"/><Relationship Id="rId5" Type="http://schemas.openxmlformats.org/officeDocument/2006/relationships/hyperlink" Target="http://www.opel-heiniger.ch/" TargetMode="External"/><Relationship Id="rId6" Type="http://schemas.openxmlformats.org/officeDocument/2006/relationships/hyperlink" Target="http://www.emilfrey.ch/ebikon" TargetMode="External"/><Relationship Id="rId7" Type="http://schemas.openxmlformats.org/officeDocument/2006/relationships/hyperlink" Target="mailto:info@garage-reichlin.ch" TargetMode="External"/><Relationship Id="rId8" Type="http://schemas.openxmlformats.org/officeDocument/2006/relationships/hyperlink" Target="http://www.garage-reichlin.ch/" TargetMode="External"/><Relationship Id="rId9" Type="http://schemas.openxmlformats.org/officeDocument/2006/relationships/hyperlink" Target="http://www.atlasautomobiles.ch/" TargetMode="External"/><Relationship Id="rId140" Type="http://schemas.openxmlformats.org/officeDocument/2006/relationships/hyperlink" Target="mailto:markus.hesse@emilfrey.ch" TargetMode="External"/><Relationship Id="rId141" Type="http://schemas.openxmlformats.org/officeDocument/2006/relationships/hyperlink" Target="mailto:info@vollandes.c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aragebalcondujura.ch/" TargetMode="External"/><Relationship Id="rId14" Type="http://schemas.openxmlformats.org/officeDocument/2006/relationships/hyperlink" Target="http://www.garage-kuebler.ch/" TargetMode="External"/><Relationship Id="rId15" Type="http://schemas.openxmlformats.org/officeDocument/2006/relationships/hyperlink" Target="http://www.ac-plattis.ch/" TargetMode="External"/><Relationship Id="rId16" Type="http://schemas.openxmlformats.org/officeDocument/2006/relationships/hyperlink" Target="mailto:info@autohaus-lenggenwil.ch" TargetMode="External"/><Relationship Id="rId17" Type="http://schemas.openxmlformats.org/officeDocument/2006/relationships/hyperlink" Target="mailto:wangenbrueggli@bluewin.ch" TargetMode="External"/><Relationship Id="rId18" Type="http://schemas.openxmlformats.org/officeDocument/2006/relationships/hyperlink" Target="mailto:garage.w.salzmann@bluewin.ch" TargetMode="External"/><Relationship Id="rId19" Type="http://schemas.openxmlformats.org/officeDocument/2006/relationships/hyperlink" Target="mailto:info@sternen-garage.ch" TargetMode="External"/><Relationship Id="rId63" Type="http://schemas.openxmlformats.org/officeDocument/2006/relationships/hyperlink" Target="mailto:info@castelliperucchi.ch" TargetMode="External"/><Relationship Id="rId64" Type="http://schemas.openxmlformats.org/officeDocument/2006/relationships/hyperlink" Target="mailto:info@castelliperucchi.ch" TargetMode="External"/><Relationship Id="rId65" Type="http://schemas.openxmlformats.org/officeDocument/2006/relationships/drawing" Target="../drawings/drawing1.xml"/><Relationship Id="rId66" Type="http://schemas.openxmlformats.org/officeDocument/2006/relationships/vmlDrawing" Target="../drawings/vmlDrawing2.vml"/><Relationship Id="rId67" Type="http://schemas.openxmlformats.org/officeDocument/2006/relationships/comments" Target="../comments2.xml"/><Relationship Id="rId50" Type="http://schemas.openxmlformats.org/officeDocument/2006/relationships/hyperlink" Target="http://www.simoncar.ch/" TargetMode="External"/><Relationship Id="rId51" Type="http://schemas.openxmlformats.org/officeDocument/2006/relationships/hyperlink" Target="http://www.canv.net/" TargetMode="External"/><Relationship Id="rId52" Type="http://schemas.openxmlformats.org/officeDocument/2006/relationships/hyperlink" Target="mailto:info@canv.net" TargetMode="External"/><Relationship Id="rId53" Type="http://schemas.openxmlformats.org/officeDocument/2006/relationships/hyperlink" Target="mailto:contact-rm@rmcars,ch" TargetMode="External"/><Relationship Id="rId54" Type="http://schemas.openxmlformats.org/officeDocument/2006/relationships/hyperlink" Target="http://www.rmcars.ch/" TargetMode="External"/><Relationship Id="rId55" Type="http://schemas.openxmlformats.org/officeDocument/2006/relationships/hyperlink" Target="mailto:m.koeppel@autotrachsler.ch" TargetMode="External"/><Relationship Id="rId56" Type="http://schemas.openxmlformats.org/officeDocument/2006/relationships/hyperlink" Target="mailto:info@garagedessorbiers.ch" TargetMode="External"/><Relationship Id="rId57" Type="http://schemas.openxmlformats.org/officeDocument/2006/relationships/hyperlink" Target="http://www.garagedessorbiers.ch/" TargetMode="External"/><Relationship Id="rId58" Type="http://schemas.openxmlformats.org/officeDocument/2006/relationships/hyperlink" Target="mailto:info@garagedessorbiers.ch" TargetMode="External"/><Relationship Id="rId59" Type="http://schemas.openxmlformats.org/officeDocument/2006/relationships/hyperlink" Target="mailto:opel.gellert@asag.ch" TargetMode="External"/><Relationship Id="rId40" Type="http://schemas.openxmlformats.org/officeDocument/2006/relationships/hyperlink" Target="http://www.garage-siegenthaler.ch/" TargetMode="External"/><Relationship Id="rId41" Type="http://schemas.openxmlformats.org/officeDocument/2006/relationships/hyperlink" Target="mailto:info@garage.siegenthaler.ch" TargetMode="External"/><Relationship Id="rId42" Type="http://schemas.openxmlformats.org/officeDocument/2006/relationships/hyperlink" Target="http://www.tresch-automobile.ch/" TargetMode="External"/><Relationship Id="rId43" Type="http://schemas.openxmlformats.org/officeDocument/2006/relationships/hyperlink" Target="mailto:info@tresch-automobile.ch" TargetMode="External"/><Relationship Id="rId44" Type="http://schemas.openxmlformats.org/officeDocument/2006/relationships/hyperlink" Target="mailto:jj-rochat@bluewin.ch" TargetMode="External"/><Relationship Id="rId45" Type="http://schemas.openxmlformats.org/officeDocument/2006/relationships/hyperlink" Target="http://www.garagedecarouge,ch/" TargetMode="External"/><Relationship Id="rId46" Type="http://schemas.openxmlformats.org/officeDocument/2006/relationships/hyperlink" Target="mailto:garagedecarrouge@bluewin.ch" TargetMode="External"/><Relationship Id="rId47" Type="http://schemas.openxmlformats.org/officeDocument/2006/relationships/hyperlink" Target="http://www.motobaldelli.ch/" TargetMode="External"/><Relationship Id="rId48" Type="http://schemas.openxmlformats.org/officeDocument/2006/relationships/hyperlink" Target="mailto:werkstatt@motobaldelli.ch" TargetMode="External"/><Relationship Id="rId49" Type="http://schemas.openxmlformats.org/officeDocument/2006/relationships/hyperlink" Target="mailto:info@simoncar.ch" TargetMode="External"/><Relationship Id="rId1" Type="http://schemas.openxmlformats.org/officeDocument/2006/relationships/hyperlink" Target="http://www.garage-berra-broillet.ch/" TargetMode="External"/><Relationship Id="rId2" Type="http://schemas.openxmlformats.org/officeDocument/2006/relationships/hyperlink" Target="http://www.garagezobrist.ch/" TargetMode="External"/><Relationship Id="rId3" Type="http://schemas.openxmlformats.org/officeDocument/2006/relationships/hyperlink" Target="http://www.garagealpauto.ch/" TargetMode="External"/><Relationship Id="rId4" Type="http://schemas.openxmlformats.org/officeDocument/2006/relationships/hyperlink" Target="http://www.garage-kuebler.ch/" TargetMode="External"/><Relationship Id="rId5" Type="http://schemas.openxmlformats.org/officeDocument/2006/relationships/hyperlink" Target="http://www.mahlerauto.ch/" TargetMode="External"/><Relationship Id="rId6" Type="http://schemas.openxmlformats.org/officeDocument/2006/relationships/hyperlink" Target="http://www.autoservices.ch/" TargetMode="External"/><Relationship Id="rId7" Type="http://schemas.openxmlformats.org/officeDocument/2006/relationships/hyperlink" Target="http://www.gloor-garage.ch/" TargetMode="External"/><Relationship Id="rId8" Type="http://schemas.openxmlformats.org/officeDocument/2006/relationships/hyperlink" Target="http://www.rally-remorino.ch/" TargetMode="External"/><Relationship Id="rId9" Type="http://schemas.openxmlformats.org/officeDocument/2006/relationships/hyperlink" Target="http://www.trittibach.com/" TargetMode="External"/><Relationship Id="rId30" Type="http://schemas.openxmlformats.org/officeDocument/2006/relationships/hyperlink" Target="http://www.leverny.alpagraph.ch/" TargetMode="External"/><Relationship Id="rId31" Type="http://schemas.openxmlformats.org/officeDocument/2006/relationships/hyperlink" Target="mailto:garage-le-verny@bluewin.ch" TargetMode="External"/><Relationship Id="rId32" Type="http://schemas.openxmlformats.org/officeDocument/2006/relationships/hyperlink" Target="http://www.bkauto.ch/" TargetMode="External"/><Relationship Id="rId33" Type="http://schemas.openxmlformats.org/officeDocument/2006/relationships/hyperlink" Target="mailto:info@bkauto.ch" TargetMode="External"/><Relationship Id="rId34" Type="http://schemas.openxmlformats.org/officeDocument/2006/relationships/hyperlink" Target="http://www.garagegerber.ch/opel" TargetMode="External"/><Relationship Id="rId35" Type="http://schemas.openxmlformats.org/officeDocument/2006/relationships/hyperlink" Target="mailto:info@garagegerber.ch" TargetMode="External"/><Relationship Id="rId36" Type="http://schemas.openxmlformats.org/officeDocument/2006/relationships/hyperlink" Target="http://www.garagegaletti.ch/" TargetMode="External"/><Relationship Id="rId37" Type="http://schemas.openxmlformats.org/officeDocument/2006/relationships/hyperlink" Target="mailto:garage.galetti@bluewin.ch" TargetMode="External"/><Relationship Id="rId38" Type="http://schemas.openxmlformats.org/officeDocument/2006/relationships/hyperlink" Target="mailto:hhoechli@swissonline.ch" TargetMode="External"/><Relationship Id="rId39" Type="http://schemas.openxmlformats.org/officeDocument/2006/relationships/hyperlink" Target="http://www.garage-hoechli.ch/" TargetMode="External"/><Relationship Id="rId20" Type="http://schemas.openxmlformats.org/officeDocument/2006/relationships/hyperlink" Target="mailto:wangenbrueggli@bluewin.ch" TargetMode="External"/><Relationship Id="rId21" Type="http://schemas.openxmlformats.org/officeDocument/2006/relationships/hyperlink" Target="http://www.garage-wangenbrueggli.ch/" TargetMode="External"/><Relationship Id="rId22" Type="http://schemas.openxmlformats.org/officeDocument/2006/relationships/hyperlink" Target="http://www.kopf-garage.opel.ch/" TargetMode="External"/><Relationship Id="rId23" Type="http://schemas.openxmlformats.org/officeDocument/2006/relationships/hyperlink" Target="mailto:contact@garageazur.ch" TargetMode="External"/><Relationship Id="rId24" Type="http://schemas.openxmlformats.org/officeDocument/2006/relationships/hyperlink" Target="http://www.garageturri.com/" TargetMode="External"/><Relationship Id="rId25" Type="http://schemas.openxmlformats.org/officeDocument/2006/relationships/hyperlink" Target="mailto:info@genurauto.ch" TargetMode="External"/><Relationship Id="rId26" Type="http://schemas.openxmlformats.org/officeDocument/2006/relationships/hyperlink" Target="mailto:autostorelli@bluewin.ch" TargetMode="External"/><Relationship Id="rId27" Type="http://schemas.openxmlformats.org/officeDocument/2006/relationships/hyperlink" Target="http://www.autostorelli.ch/" TargetMode="External"/><Relationship Id="rId28" Type="http://schemas.openxmlformats.org/officeDocument/2006/relationships/hyperlink" Target="http://www.eichbuehl.ch/" TargetMode="External"/><Relationship Id="rId29" Type="http://schemas.openxmlformats.org/officeDocument/2006/relationships/hyperlink" Target="http://www.ischlegli-garage.ch/" TargetMode="External"/><Relationship Id="rId60" Type="http://schemas.openxmlformats.org/officeDocument/2006/relationships/hyperlink" Target="http://www.asag.ch/" TargetMode="External"/><Relationship Id="rId61" Type="http://schemas.openxmlformats.org/officeDocument/2006/relationships/hyperlink" Target="mailto:roberto.savoia@asag.ch" TargetMode="External"/><Relationship Id="rId62" Type="http://schemas.openxmlformats.org/officeDocument/2006/relationships/hyperlink" Target="http://www.castelliperucchi.ch/" TargetMode="External"/><Relationship Id="rId10" Type="http://schemas.openxmlformats.org/officeDocument/2006/relationships/hyperlink" Target="http://www.autoportmann.ch/" TargetMode="External"/><Relationship Id="rId11" Type="http://schemas.openxmlformats.org/officeDocument/2006/relationships/hyperlink" Target="http://www.eldorado-garage.ch/" TargetMode="External"/><Relationship Id="rId12" Type="http://schemas.openxmlformats.org/officeDocument/2006/relationships/hyperlink" Target="http://www.zentrum-bischofszell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enableFormatConditionsCalculation="0">
    <tabColor rgb="FF92D050"/>
  </sheetPr>
  <dimension ref="A1:BW341"/>
  <sheetViews>
    <sheetView tabSelected="1" zoomScale="86" zoomScaleNormal="86" zoomScalePageLayoutView="86" workbookViewId="0">
      <pane ySplit="1" topLeftCell="A230" activePane="bottomLeft" state="frozen"/>
      <selection activeCell="U1" sqref="U1"/>
      <selection pane="bottomLeft" activeCell="A236" sqref="A236"/>
    </sheetView>
  </sheetViews>
  <sheetFormatPr baseColWidth="10" defaultColWidth="11.42578125" defaultRowHeight="11" x14ac:dyDescent="0"/>
  <cols>
    <col min="1" max="1" width="9" style="252" customWidth="1"/>
    <col min="2" max="2" width="8.42578125" style="252" customWidth="1"/>
    <col min="3" max="3" width="10.5703125" style="252" customWidth="1"/>
    <col min="4" max="4" width="24.28515625" style="252" customWidth="1"/>
    <col min="5" max="5" width="16.5703125" style="252" customWidth="1"/>
    <col min="6" max="7" width="7.140625" style="252" customWidth="1"/>
    <col min="8" max="8" width="11.42578125" style="252" customWidth="1"/>
    <col min="9" max="9" width="5.7109375" style="252" hidden="1" customWidth="1"/>
    <col min="10" max="14" width="6.85546875" style="252" hidden="1" customWidth="1"/>
    <col min="15" max="15" width="6.85546875" style="253" hidden="1" customWidth="1"/>
    <col min="16" max="17" width="6.85546875" style="252" hidden="1" customWidth="1"/>
    <col min="18" max="18" width="6.85546875" style="253" hidden="1" customWidth="1"/>
    <col min="19" max="20" width="6.85546875" style="252" hidden="1" customWidth="1"/>
    <col min="21" max="21" width="6.85546875" style="253" hidden="1" customWidth="1"/>
    <col min="22" max="27" width="6.85546875" style="252" hidden="1" customWidth="1"/>
    <col min="28" max="28" width="28.28515625" style="252" hidden="1" customWidth="1"/>
    <col min="29" max="29" width="30.140625" style="252" hidden="1" customWidth="1"/>
    <col min="30" max="30" width="13.85546875" style="254" hidden="1" customWidth="1"/>
    <col min="31" max="31" width="13.28515625" style="254" hidden="1" customWidth="1"/>
    <col min="32" max="32" width="14.85546875" style="252" customWidth="1"/>
    <col min="33" max="33" width="9.42578125" style="252" customWidth="1"/>
    <col min="34" max="34" width="14.140625" style="252" customWidth="1"/>
    <col min="35" max="35" width="11.28515625" style="252" customWidth="1"/>
    <col min="36" max="36" width="34.28515625" style="252" customWidth="1"/>
    <col min="37" max="37" width="12.5703125" style="252" customWidth="1"/>
    <col min="38" max="38" width="7.28515625" style="252" customWidth="1"/>
    <col min="39" max="41" width="6.28515625" style="180" customWidth="1"/>
    <col min="42" max="42" width="6.28515625" style="252" customWidth="1"/>
    <col min="43" max="43" width="10" style="252" customWidth="1"/>
    <col min="44" max="44" width="9.5703125" style="252" customWidth="1"/>
    <col min="45" max="46" width="10.140625" style="252" customWidth="1"/>
    <col min="47" max="47" width="9.85546875" style="252" customWidth="1"/>
    <col min="48" max="50" width="13.42578125" style="252" bestFit="1" customWidth="1"/>
    <col min="51" max="51" width="14.5703125" style="252" customWidth="1"/>
    <col min="52" max="52" width="9.5703125" style="252" customWidth="1"/>
    <col min="53" max="53" width="15.140625" style="252" customWidth="1"/>
    <col min="54" max="54" width="10" style="252" customWidth="1"/>
    <col min="55" max="55" width="14.7109375" style="252" customWidth="1"/>
    <col min="56" max="56" width="10" style="252" customWidth="1"/>
    <col min="57" max="57" width="11.42578125" style="252" customWidth="1"/>
    <col min="58" max="58" width="10.140625" style="255" customWidth="1"/>
    <col min="59" max="60" width="11.42578125" style="252" customWidth="1"/>
    <col min="61" max="61" width="15.7109375" style="252" customWidth="1"/>
    <col min="62" max="63" width="11.42578125" style="252" customWidth="1"/>
    <col min="64" max="16384" width="11.42578125" style="252"/>
  </cols>
  <sheetData>
    <row r="1" spans="1:62" s="157" customFormat="1" ht="66" customHeight="1">
      <c r="A1" s="141" t="s">
        <v>3367</v>
      </c>
      <c r="B1" s="141" t="s">
        <v>3297</v>
      </c>
      <c r="C1" s="141" t="s">
        <v>3873</v>
      </c>
      <c r="D1" s="141" t="s">
        <v>0</v>
      </c>
      <c r="E1" s="141" t="s">
        <v>1</v>
      </c>
      <c r="F1" s="141" t="s">
        <v>3156</v>
      </c>
      <c r="G1" s="141" t="s">
        <v>2</v>
      </c>
      <c r="H1" s="141" t="s">
        <v>3</v>
      </c>
      <c r="I1" s="142" t="s">
        <v>3155</v>
      </c>
      <c r="J1" s="142" t="s">
        <v>3838</v>
      </c>
      <c r="K1" s="142" t="s">
        <v>3839</v>
      </c>
      <c r="L1" s="142" t="s">
        <v>3840</v>
      </c>
      <c r="M1" s="142" t="s">
        <v>3841</v>
      </c>
      <c r="N1" s="142" t="s">
        <v>3842</v>
      </c>
      <c r="O1" s="143" t="s">
        <v>3851</v>
      </c>
      <c r="P1" s="144" t="s">
        <v>3852</v>
      </c>
      <c r="Q1" s="144" t="s">
        <v>3853</v>
      </c>
      <c r="R1" s="145" t="s">
        <v>3854</v>
      </c>
      <c r="S1" s="146" t="s">
        <v>3855</v>
      </c>
      <c r="T1" s="146" t="s">
        <v>3856</v>
      </c>
      <c r="U1" s="147" t="s">
        <v>3857</v>
      </c>
      <c r="V1" s="148" t="s">
        <v>3858</v>
      </c>
      <c r="W1" s="148" t="s">
        <v>3859</v>
      </c>
      <c r="X1" s="149" t="s">
        <v>3860</v>
      </c>
      <c r="Y1" s="149" t="s">
        <v>3861</v>
      </c>
      <c r="Z1" s="149" t="s">
        <v>3863</v>
      </c>
      <c r="AA1" s="149" t="s">
        <v>3864</v>
      </c>
      <c r="AB1" s="141" t="s">
        <v>6</v>
      </c>
      <c r="AC1" s="141" t="s">
        <v>3157</v>
      </c>
      <c r="AD1" s="141" t="s">
        <v>3148</v>
      </c>
      <c r="AE1" s="141" t="s">
        <v>3149</v>
      </c>
      <c r="AF1" s="141" t="s">
        <v>3482</v>
      </c>
      <c r="AG1" s="141" t="s">
        <v>3150</v>
      </c>
      <c r="AH1" s="141" t="s">
        <v>3151</v>
      </c>
      <c r="AI1" s="141" t="s">
        <v>3152</v>
      </c>
      <c r="AJ1" s="141" t="s">
        <v>3153</v>
      </c>
      <c r="AK1" s="141" t="s">
        <v>3154</v>
      </c>
      <c r="AL1" s="150" t="s">
        <v>4474</v>
      </c>
      <c r="AM1" s="151" t="s">
        <v>3822</v>
      </c>
      <c r="AN1" s="151" t="s">
        <v>3823</v>
      </c>
      <c r="AO1" s="151" t="s">
        <v>3824</v>
      </c>
      <c r="AP1" s="151" t="s">
        <v>3530</v>
      </c>
      <c r="AQ1" s="152" t="s">
        <v>3531</v>
      </c>
      <c r="AR1" s="152" t="s">
        <v>3532</v>
      </c>
      <c r="AS1" s="152" t="s">
        <v>3533</v>
      </c>
      <c r="AT1" s="152" t="s">
        <v>3843</v>
      </c>
      <c r="AU1" s="152" t="s">
        <v>3833</v>
      </c>
      <c r="AV1" s="152" t="s">
        <v>3834</v>
      </c>
      <c r="AW1" s="153" t="s">
        <v>3534</v>
      </c>
      <c r="AX1" s="153" t="s">
        <v>3536</v>
      </c>
      <c r="AY1" s="154" t="s">
        <v>4371</v>
      </c>
      <c r="AZ1" s="154" t="s">
        <v>4372</v>
      </c>
      <c r="BA1" s="155" t="s">
        <v>4373</v>
      </c>
      <c r="BB1" s="155" t="s">
        <v>4374</v>
      </c>
      <c r="BC1" s="156" t="s">
        <v>4375</v>
      </c>
      <c r="BD1" s="156" t="s">
        <v>4376</v>
      </c>
      <c r="BF1" s="158" t="s">
        <v>3868</v>
      </c>
      <c r="BI1" s="309" t="s">
        <v>4461</v>
      </c>
      <c r="BJ1" s="310"/>
    </row>
    <row r="2" spans="1:62" s="167" customFormat="1" ht="21" customHeight="1">
      <c r="A2" s="159" t="s">
        <v>1329</v>
      </c>
      <c r="B2" s="197" t="s">
        <v>3084</v>
      </c>
      <c r="C2" s="197">
        <v>1</v>
      </c>
      <c r="D2" s="160" t="s">
        <v>1328</v>
      </c>
      <c r="E2" s="160" t="s">
        <v>3010</v>
      </c>
      <c r="F2" s="160"/>
      <c r="G2" s="159" t="s">
        <v>1327</v>
      </c>
      <c r="H2" s="160" t="s">
        <v>1326</v>
      </c>
      <c r="I2" s="159" t="s">
        <v>3165</v>
      </c>
      <c r="J2" s="159" t="s">
        <v>3169</v>
      </c>
      <c r="K2" s="171" t="s">
        <v>3169</v>
      </c>
      <c r="L2" s="159" t="s">
        <v>3246</v>
      </c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63" t="s">
        <v>1322</v>
      </c>
      <c r="AC2" s="163" t="s">
        <v>3194</v>
      </c>
      <c r="AD2" s="163" t="s">
        <v>1321</v>
      </c>
      <c r="AE2" s="163" t="s">
        <v>1325</v>
      </c>
      <c r="AF2" s="163" t="s">
        <v>29</v>
      </c>
      <c r="AG2" s="163" t="s">
        <v>39</v>
      </c>
      <c r="AH2" s="164" t="s">
        <v>1324</v>
      </c>
      <c r="AI2" s="164" t="s">
        <v>1323</v>
      </c>
      <c r="AJ2" s="164" t="s">
        <v>1322</v>
      </c>
      <c r="AK2" s="160" t="s">
        <v>1321</v>
      </c>
      <c r="AL2" s="273"/>
      <c r="AM2" s="165" t="s">
        <v>3825</v>
      </c>
      <c r="AN2" s="166"/>
      <c r="AO2" s="166"/>
      <c r="AP2" s="167" t="s">
        <v>3535</v>
      </c>
      <c r="AQ2" s="167">
        <f t="shared" ref="AQ2:AQ33" si="0">IF(AP2="NEIN", 0, IF(AM2="", 0, IF(L2="DARA", $BJ$2,IF(L2="CSA", $BJ$3,IF(L2="AR",$BJ$4,IF(L2="SAT", 0))))))</f>
        <v>0</v>
      </c>
      <c r="AR2" s="167">
        <f t="shared" ref="AR2:AR33" si="1">IF(AP2="NEIN", 0, IF(AP2="JA",IF(L2="DARA", AL2*$BJ$5, 0)))</f>
        <v>0</v>
      </c>
      <c r="AS2" s="167">
        <f t="shared" ref="AS2:AS33" si="2">IF(AP2="NEIN", 0, IF(AP2="JA",IF(L2="DARA", AL2*$BJ$6, 0)))</f>
        <v>0</v>
      </c>
      <c r="AT2" s="167">
        <f t="shared" ref="AT2:AT33" si="3">AQ2+AR2+AS2</f>
        <v>0</v>
      </c>
      <c r="AU2" s="167">
        <f>IF(AP2="Nein", 0, IF(AN2="", 0, IF(M2="SAT", 0, IF(AM2="X", Ausgeschiedene!$BJ$170, $BJ$7))))</f>
        <v>0</v>
      </c>
      <c r="AV2" s="167">
        <f>IF(AP2="Nein",0,IF(AO2="",0,IF(N2="",0,IF(N2="AR",0,IF(AM2="X", $BJ$9, Ausgeschiedene!$AS$141)))))</f>
        <v>0</v>
      </c>
      <c r="AW2" s="167" t="str">
        <f t="shared" ref="AW2:AW37" si="4">IF(AP2="JA", AT2+AU2+AV2, "NEIN")</f>
        <v>NEIN</v>
      </c>
      <c r="BF2" s="168"/>
      <c r="BI2" s="169" t="s">
        <v>3844</v>
      </c>
      <c r="BJ2" s="170">
        <v>1000</v>
      </c>
    </row>
    <row r="3" spans="1:62" s="167" customFormat="1" ht="21" customHeight="1">
      <c r="A3" s="181" t="s">
        <v>312</v>
      </c>
      <c r="B3" s="181" t="s">
        <v>312</v>
      </c>
      <c r="C3" s="181">
        <v>2</v>
      </c>
      <c r="D3" s="182" t="s">
        <v>313</v>
      </c>
      <c r="E3" s="183" t="s">
        <v>314</v>
      </c>
      <c r="F3" s="183" t="s">
        <v>9</v>
      </c>
      <c r="G3" s="181" t="s">
        <v>315</v>
      </c>
      <c r="H3" s="183" t="s">
        <v>316</v>
      </c>
      <c r="I3" s="181" t="s">
        <v>3166</v>
      </c>
      <c r="J3" s="181" t="s">
        <v>3168</v>
      </c>
      <c r="K3" s="181" t="s">
        <v>3168</v>
      </c>
      <c r="L3" s="181" t="s">
        <v>3257</v>
      </c>
      <c r="M3" s="181"/>
      <c r="N3" s="181"/>
      <c r="O3" s="181"/>
      <c r="P3" s="171"/>
      <c r="Q3" s="171"/>
      <c r="R3" s="184" t="s">
        <v>3825</v>
      </c>
      <c r="S3" s="171"/>
      <c r="T3" s="171"/>
      <c r="U3" s="181"/>
      <c r="V3" s="171"/>
      <c r="W3" s="171"/>
      <c r="X3" s="171"/>
      <c r="Y3" s="171"/>
      <c r="Z3" s="171"/>
      <c r="AA3" s="171"/>
      <c r="AB3" s="185" t="s">
        <v>317</v>
      </c>
      <c r="AC3" s="185" t="s">
        <v>318</v>
      </c>
      <c r="AD3" s="185" t="s">
        <v>319</v>
      </c>
      <c r="AE3" s="185" t="s">
        <v>320</v>
      </c>
      <c r="AF3" s="185" t="s">
        <v>718</v>
      </c>
      <c r="AG3" s="185" t="s">
        <v>51</v>
      </c>
      <c r="AH3" s="186" t="s">
        <v>322</v>
      </c>
      <c r="AI3" s="186" t="s">
        <v>323</v>
      </c>
      <c r="AJ3" s="186" t="s">
        <v>324</v>
      </c>
      <c r="AK3" s="186" t="s">
        <v>319</v>
      </c>
      <c r="AL3" s="273">
        <v>135</v>
      </c>
      <c r="AM3" s="165" t="s">
        <v>3825</v>
      </c>
      <c r="AN3" s="166"/>
      <c r="AO3" s="166"/>
      <c r="AP3" s="167" t="s">
        <v>3511</v>
      </c>
      <c r="AQ3" s="167">
        <f t="shared" si="0"/>
        <v>1000</v>
      </c>
      <c r="AR3" s="167">
        <f t="shared" si="1"/>
        <v>405</v>
      </c>
      <c r="AS3" s="167">
        <f t="shared" si="2"/>
        <v>405</v>
      </c>
      <c r="AT3" s="167">
        <f t="shared" si="3"/>
        <v>1810</v>
      </c>
      <c r="AU3" s="167">
        <f>IF(AP3="Nein", 0, IF(AN3="", 0, IF(M3="SAT", 0, IF(AM3="X", Ausgeschiedene!$BJ$170, $BJ$7))))</f>
        <v>0</v>
      </c>
      <c r="AV3" s="167">
        <f>IF(AP3="Nein",0,IF(AO3="",0,IF(N3="",0,IF(N3="AR",0,IF(AM3="X", $BJ$9, Ausgeschiedene!$AS$141)))))</f>
        <v>0</v>
      </c>
      <c r="AW3" s="167">
        <f t="shared" si="4"/>
        <v>1810</v>
      </c>
      <c r="AY3" s="167" t="s">
        <v>4259</v>
      </c>
      <c r="AZ3" s="167">
        <v>182105</v>
      </c>
      <c r="BF3" s="168"/>
      <c r="BI3" s="169" t="s">
        <v>3845</v>
      </c>
      <c r="BJ3" s="170">
        <v>850</v>
      </c>
    </row>
    <row r="4" spans="1:62" s="167" customFormat="1" ht="21" customHeight="1">
      <c r="A4" s="159" t="s">
        <v>2728</v>
      </c>
      <c r="B4" s="159" t="s">
        <v>217</v>
      </c>
      <c r="C4" s="159">
        <v>4</v>
      </c>
      <c r="D4" s="160" t="s">
        <v>2727</v>
      </c>
      <c r="E4" s="160" t="s">
        <v>2726</v>
      </c>
      <c r="F4" s="160"/>
      <c r="G4" s="159" t="s">
        <v>2725</v>
      </c>
      <c r="H4" s="160" t="s">
        <v>2724</v>
      </c>
      <c r="I4" s="159" t="s">
        <v>3165</v>
      </c>
      <c r="J4" s="159" t="s">
        <v>3168</v>
      </c>
      <c r="K4" s="161"/>
      <c r="L4" s="159" t="s">
        <v>3170</v>
      </c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207" t="s">
        <v>3504</v>
      </c>
      <c r="AC4" s="163" t="s">
        <v>2723</v>
      </c>
      <c r="AD4" s="163" t="s">
        <v>2719</v>
      </c>
      <c r="AE4" s="163" t="s">
        <v>2722</v>
      </c>
      <c r="AF4" s="163" t="s">
        <v>29</v>
      </c>
      <c r="AG4" s="163" t="s">
        <v>39</v>
      </c>
      <c r="AH4" s="164" t="s">
        <v>2721</v>
      </c>
      <c r="AI4" s="164" t="s">
        <v>818</v>
      </c>
      <c r="AJ4" s="164" t="s">
        <v>2720</v>
      </c>
      <c r="AK4" s="164" t="s">
        <v>2719</v>
      </c>
      <c r="AL4" s="273"/>
      <c r="AM4" s="165" t="s">
        <v>3825</v>
      </c>
      <c r="AN4" s="166"/>
      <c r="AO4" s="166"/>
      <c r="AP4" s="167" t="s">
        <v>3535</v>
      </c>
      <c r="AQ4" s="167">
        <f t="shared" si="0"/>
        <v>0</v>
      </c>
      <c r="AR4" s="167">
        <f t="shared" si="1"/>
        <v>0</v>
      </c>
      <c r="AS4" s="167">
        <f t="shared" si="2"/>
        <v>0</v>
      </c>
      <c r="AT4" s="167">
        <f t="shared" si="3"/>
        <v>0</v>
      </c>
      <c r="AU4" s="167">
        <f>IF(AP4="Nein", 0, IF(AN4="", 0, IF(M4="SAT", 0, IF(AM4="X", Ausgeschiedene!$BJ$170, $BJ$7))))</f>
        <v>0</v>
      </c>
      <c r="AV4" s="167">
        <f>IF(AP4="Nein",0,IF(AO4="",0,IF(N4="",0,IF(N4="AR",0,IF(AM4="X", $BJ$9, Ausgeschiedene!$AS$141)))))</f>
        <v>0</v>
      </c>
      <c r="AW4" s="167" t="str">
        <f t="shared" si="4"/>
        <v>NEIN</v>
      </c>
      <c r="AY4" s="187" t="s">
        <v>4191</v>
      </c>
      <c r="AZ4" s="188">
        <v>854490</v>
      </c>
      <c r="BA4" s="188"/>
      <c r="BB4" s="188"/>
      <c r="BC4" s="188"/>
      <c r="BD4" s="188"/>
      <c r="BF4" s="168"/>
      <c r="BI4" s="77" t="s">
        <v>4473</v>
      </c>
      <c r="BJ4" s="170">
        <v>500</v>
      </c>
    </row>
    <row r="5" spans="1:62" s="167" customFormat="1" ht="21" customHeight="1">
      <c r="A5" s="181" t="s">
        <v>489</v>
      </c>
      <c r="B5" s="181" t="s">
        <v>489</v>
      </c>
      <c r="C5" s="181">
        <v>3</v>
      </c>
      <c r="D5" s="182" t="s">
        <v>490</v>
      </c>
      <c r="E5" s="183" t="s">
        <v>491</v>
      </c>
      <c r="F5" s="183"/>
      <c r="G5" s="181" t="s">
        <v>492</v>
      </c>
      <c r="H5" s="183" t="s">
        <v>493</v>
      </c>
      <c r="I5" s="181" t="s">
        <v>3166</v>
      </c>
      <c r="J5" s="181" t="s">
        <v>3168</v>
      </c>
      <c r="K5" s="41" t="s">
        <v>3168</v>
      </c>
      <c r="L5" s="181" t="s">
        <v>3257</v>
      </c>
      <c r="M5" s="181"/>
      <c r="N5" s="181"/>
      <c r="O5" s="181"/>
      <c r="P5" s="171"/>
      <c r="Q5" s="171"/>
      <c r="R5" s="184" t="s">
        <v>3825</v>
      </c>
      <c r="S5" s="171"/>
      <c r="T5" s="171"/>
      <c r="U5" s="181"/>
      <c r="V5" s="171"/>
      <c r="W5" s="171"/>
      <c r="X5" s="171"/>
      <c r="Y5" s="171"/>
      <c r="Z5" s="171"/>
      <c r="AA5" s="171"/>
      <c r="AB5" s="193" t="s">
        <v>4454</v>
      </c>
      <c r="AC5" s="185" t="s">
        <v>494</v>
      </c>
      <c r="AD5" s="185" t="s">
        <v>495</v>
      </c>
      <c r="AE5" s="185" t="s">
        <v>496</v>
      </c>
      <c r="AF5" s="185" t="s">
        <v>29</v>
      </c>
      <c r="AG5" s="185" t="s">
        <v>17</v>
      </c>
      <c r="AH5" s="186" t="s">
        <v>497</v>
      </c>
      <c r="AI5" s="186" t="s">
        <v>3346</v>
      </c>
      <c r="AJ5" s="201" t="s">
        <v>3260</v>
      </c>
      <c r="AK5" s="186" t="s">
        <v>495</v>
      </c>
      <c r="AL5" s="273">
        <v>113</v>
      </c>
      <c r="AM5" s="165" t="s">
        <v>3825</v>
      </c>
      <c r="AN5" s="166"/>
      <c r="AO5" s="166"/>
      <c r="AP5" s="167" t="s">
        <v>3511</v>
      </c>
      <c r="AQ5" s="167">
        <f t="shared" si="0"/>
        <v>1000</v>
      </c>
      <c r="AR5" s="167">
        <f t="shared" si="1"/>
        <v>339</v>
      </c>
      <c r="AS5" s="167">
        <f t="shared" si="2"/>
        <v>339</v>
      </c>
      <c r="AT5" s="167">
        <f t="shared" si="3"/>
        <v>1678</v>
      </c>
      <c r="AU5" s="167">
        <f>IF(AP5="Nein", 0, IF(AN5="", 0, IF(M5="SAT", 0, IF(AM5="X", Ausgeschiedene!$BJ$170, $BJ$7))))</f>
        <v>0</v>
      </c>
      <c r="AV5" s="167">
        <f>IF(AP5="Nein",0,IF(AO5="",0,IF(N5="",0,IF(N5="AR",0,IF(AM5="X", $BJ$9, Ausgeschiedene!$AS$141)))))</f>
        <v>0</v>
      </c>
      <c r="AW5" s="167">
        <f t="shared" si="4"/>
        <v>1678</v>
      </c>
      <c r="BF5" s="168"/>
      <c r="BI5" s="169" t="s">
        <v>3849</v>
      </c>
      <c r="BJ5" s="170">
        <v>3</v>
      </c>
    </row>
    <row r="6" spans="1:62" s="167" customFormat="1" ht="21" customHeight="1">
      <c r="A6" s="181" t="s">
        <v>205</v>
      </c>
      <c r="B6" s="181" t="s">
        <v>205</v>
      </c>
      <c r="C6" s="181">
        <v>6</v>
      </c>
      <c r="D6" s="182" t="s">
        <v>206</v>
      </c>
      <c r="E6" s="183" t="s">
        <v>207</v>
      </c>
      <c r="F6" s="183"/>
      <c r="G6" s="181" t="s">
        <v>208</v>
      </c>
      <c r="H6" s="183" t="s">
        <v>209</v>
      </c>
      <c r="I6" s="181" t="s">
        <v>3166</v>
      </c>
      <c r="J6" s="181" t="s">
        <v>3168</v>
      </c>
      <c r="K6" s="181" t="s">
        <v>3168</v>
      </c>
      <c r="L6" s="181" t="s">
        <v>3257</v>
      </c>
      <c r="M6" s="181"/>
      <c r="N6" s="181"/>
      <c r="O6" s="181"/>
      <c r="P6" s="171"/>
      <c r="Q6" s="171"/>
      <c r="R6" s="181"/>
      <c r="S6" s="171"/>
      <c r="T6" s="171"/>
      <c r="U6" s="184" t="s">
        <v>3825</v>
      </c>
      <c r="V6" s="171"/>
      <c r="W6" s="171"/>
      <c r="X6" s="171"/>
      <c r="Y6" s="171"/>
      <c r="Z6" s="171"/>
      <c r="AA6" s="171"/>
      <c r="AB6" s="185" t="s">
        <v>210</v>
      </c>
      <c r="AC6" s="185" t="s">
        <v>211</v>
      </c>
      <c r="AD6" s="185" t="s">
        <v>212</v>
      </c>
      <c r="AE6" s="185" t="s">
        <v>213</v>
      </c>
      <c r="AF6" s="185" t="s">
        <v>16</v>
      </c>
      <c r="AG6" s="185" t="s">
        <v>17</v>
      </c>
      <c r="AH6" s="186" t="s">
        <v>214</v>
      </c>
      <c r="AI6" s="186" t="s">
        <v>125</v>
      </c>
      <c r="AJ6" s="186" t="s">
        <v>215</v>
      </c>
      <c r="AK6" s="186" t="s">
        <v>216</v>
      </c>
      <c r="AL6" s="275">
        <v>238</v>
      </c>
      <c r="AM6" s="165" t="s">
        <v>3825</v>
      </c>
      <c r="AN6" s="165"/>
      <c r="AO6" s="165"/>
      <c r="AP6" s="167" t="s">
        <v>3511</v>
      </c>
      <c r="AQ6" s="167">
        <f t="shared" si="0"/>
        <v>1000</v>
      </c>
      <c r="AR6" s="167">
        <f t="shared" si="1"/>
        <v>714</v>
      </c>
      <c r="AS6" s="167">
        <f t="shared" si="2"/>
        <v>714</v>
      </c>
      <c r="AT6" s="167">
        <f t="shared" si="3"/>
        <v>2428</v>
      </c>
      <c r="AU6" s="167">
        <f>IF(AP6="Nein", 0, IF(AN6="", 0, IF(M6="SAT", 0, IF(AM6="X", Ausgeschiedene!$BJ$170, $BJ$7))))</f>
        <v>0</v>
      </c>
      <c r="AV6" s="167">
        <f>IF(AP6="Nein",0,IF(AO6="",0,IF(N6="",0,IF(N6="AR",0,IF(AM6="X", $BJ$9, Ausgeschiedene!$AS$141)))))</f>
        <v>0</v>
      </c>
      <c r="AW6" s="167">
        <f t="shared" si="4"/>
        <v>2428</v>
      </c>
      <c r="BA6" s="167" t="s">
        <v>4338</v>
      </c>
      <c r="BB6" s="167">
        <v>114081</v>
      </c>
      <c r="BF6" s="168">
        <v>42372</v>
      </c>
      <c r="BI6" s="169" t="s">
        <v>3850</v>
      </c>
      <c r="BJ6" s="170">
        <v>3</v>
      </c>
    </row>
    <row r="7" spans="1:62" s="167" customFormat="1" ht="21" customHeight="1">
      <c r="A7" s="171" t="s">
        <v>205</v>
      </c>
      <c r="B7" s="171"/>
      <c r="C7" s="171"/>
      <c r="D7" s="203" t="s">
        <v>206</v>
      </c>
      <c r="E7" s="203" t="s">
        <v>207</v>
      </c>
      <c r="F7" s="203"/>
      <c r="G7" s="171" t="s">
        <v>208</v>
      </c>
      <c r="H7" s="203" t="s">
        <v>209</v>
      </c>
      <c r="I7" s="171" t="s">
        <v>3166</v>
      </c>
      <c r="J7" s="171"/>
      <c r="K7" s="171"/>
      <c r="L7" s="171"/>
      <c r="M7" s="171" t="s">
        <v>3246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204" t="s">
        <v>210</v>
      </c>
      <c r="AC7" s="204" t="s">
        <v>211</v>
      </c>
      <c r="AD7" s="204" t="s">
        <v>212</v>
      </c>
      <c r="AE7" s="204" t="s">
        <v>213</v>
      </c>
      <c r="AF7" s="204" t="s">
        <v>16</v>
      </c>
      <c r="AG7" s="204" t="s">
        <v>17</v>
      </c>
      <c r="AH7" s="205" t="s">
        <v>214</v>
      </c>
      <c r="AI7" s="205" t="s">
        <v>125</v>
      </c>
      <c r="AJ7" s="260" t="s">
        <v>210</v>
      </c>
      <c r="AK7" s="205" t="s">
        <v>216</v>
      </c>
      <c r="AL7" s="275"/>
      <c r="AM7" s="165"/>
      <c r="AN7" s="165" t="s">
        <v>3825</v>
      </c>
      <c r="AO7" s="165"/>
      <c r="AP7" s="167" t="s">
        <v>3535</v>
      </c>
      <c r="AQ7" s="167">
        <f t="shared" si="0"/>
        <v>0</v>
      </c>
      <c r="AR7" s="167">
        <f t="shared" si="1"/>
        <v>0</v>
      </c>
      <c r="AS7" s="167">
        <f t="shared" si="2"/>
        <v>0</v>
      </c>
      <c r="AT7" s="167">
        <f t="shared" si="3"/>
        <v>0</v>
      </c>
      <c r="AU7" s="167">
        <f>IF(AP7="Nein", 0, IF(AN7="", 0, IF(M7="SAT", 0, IF(AM7="X", Ausgeschiedene!$BJ$170, $BJ$7))))</f>
        <v>0</v>
      </c>
      <c r="AV7" s="167">
        <f>IF(AP7="Nein",0,IF(AO7="",0,IF(N7="",0,IF(N7="AR",0,IF(AM7="X", $BJ$9, Ausgeschiedene!$AS$141)))))</f>
        <v>0</v>
      </c>
      <c r="AW7" s="167" t="str">
        <f t="shared" si="4"/>
        <v>NEIN</v>
      </c>
      <c r="BF7" s="168"/>
      <c r="BI7" s="169" t="s">
        <v>3383</v>
      </c>
      <c r="BJ7" s="170">
        <v>300</v>
      </c>
    </row>
    <row r="8" spans="1:62" s="167" customFormat="1" ht="21" customHeight="1">
      <c r="A8" s="159" t="s">
        <v>2400</v>
      </c>
      <c r="B8" s="159" t="s">
        <v>620</v>
      </c>
      <c r="C8" s="159">
        <v>1</v>
      </c>
      <c r="D8" s="160" t="s">
        <v>3030</v>
      </c>
      <c r="E8" s="160" t="s">
        <v>2399</v>
      </c>
      <c r="F8" s="160"/>
      <c r="G8" s="159" t="s">
        <v>2398</v>
      </c>
      <c r="H8" s="160" t="s">
        <v>2397</v>
      </c>
      <c r="I8" s="159" t="s">
        <v>3166</v>
      </c>
      <c r="J8" s="159" t="s">
        <v>3168</v>
      </c>
      <c r="K8" s="171"/>
      <c r="L8" s="159" t="s">
        <v>3170</v>
      </c>
      <c r="M8" s="159"/>
      <c r="N8" s="159"/>
      <c r="O8" s="159"/>
      <c r="P8" s="159"/>
      <c r="Q8" s="159"/>
      <c r="R8" s="159"/>
      <c r="S8" s="162" t="s">
        <v>3825</v>
      </c>
      <c r="T8" s="159"/>
      <c r="U8" s="159"/>
      <c r="V8" s="159"/>
      <c r="W8" s="159"/>
      <c r="X8" s="159"/>
      <c r="Y8" s="159"/>
      <c r="Z8" s="159"/>
      <c r="AA8" s="159"/>
      <c r="AB8" s="163" t="s">
        <v>3349</v>
      </c>
      <c r="AC8" s="163" t="s">
        <v>3237</v>
      </c>
      <c r="AD8" s="163" t="s">
        <v>2393</v>
      </c>
      <c r="AE8" s="163" t="s">
        <v>2396</v>
      </c>
      <c r="AF8" s="163" t="s">
        <v>29</v>
      </c>
      <c r="AG8" s="163" t="s">
        <v>17</v>
      </c>
      <c r="AH8" s="164" t="s">
        <v>2395</v>
      </c>
      <c r="AI8" s="164" t="s">
        <v>2394</v>
      </c>
      <c r="AJ8" s="172" t="s">
        <v>3349</v>
      </c>
      <c r="AK8" s="164" t="s">
        <v>2393</v>
      </c>
      <c r="AL8" s="273"/>
      <c r="AM8" s="165" t="s">
        <v>3825</v>
      </c>
      <c r="AN8" s="166"/>
      <c r="AO8" s="166"/>
      <c r="AP8" s="167" t="s">
        <v>3511</v>
      </c>
      <c r="AQ8" s="167">
        <f t="shared" si="0"/>
        <v>850</v>
      </c>
      <c r="AR8" s="167">
        <f t="shared" si="1"/>
        <v>0</v>
      </c>
      <c r="AS8" s="167">
        <f t="shared" si="2"/>
        <v>0</v>
      </c>
      <c r="AT8" s="167">
        <f t="shared" si="3"/>
        <v>850</v>
      </c>
      <c r="AU8" s="167">
        <f>IF(AP8="Nein", 0, IF(AN8="", 0, IF(M8="SAT", 0, IF(AM8="X", Ausgeschiedene!$BJ$170, $BJ$7))))</f>
        <v>0</v>
      </c>
      <c r="AV8" s="167">
        <f>IF(AP8="Nein",0,IF(AO8="",0,IF(N8="",0,IF(N8="AR",0,IF(AM8="X", $BJ$9, Ausgeschiedene!$AS$141)))))</f>
        <v>0</v>
      </c>
      <c r="AW8" s="167">
        <f t="shared" si="4"/>
        <v>850</v>
      </c>
      <c r="BF8" s="168"/>
      <c r="BI8" s="195"/>
      <c r="BJ8" s="196"/>
    </row>
    <row r="9" spans="1:62" s="167" customFormat="1" ht="21" customHeight="1" thickBot="1">
      <c r="A9" s="12" t="s">
        <v>4531</v>
      </c>
      <c r="B9" s="175"/>
      <c r="C9" s="175"/>
      <c r="D9" s="232" t="s">
        <v>3555</v>
      </c>
      <c r="E9" s="232" t="s">
        <v>3563</v>
      </c>
      <c r="F9" s="232"/>
      <c r="G9" s="233">
        <v>5745</v>
      </c>
      <c r="H9" s="232" t="s">
        <v>3556</v>
      </c>
      <c r="I9" s="234" t="s">
        <v>3166</v>
      </c>
      <c r="J9" s="175"/>
      <c r="K9" s="175"/>
      <c r="L9" s="175"/>
      <c r="M9" s="175"/>
      <c r="N9" s="175" t="s">
        <v>3257</v>
      </c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7" t="s">
        <v>3565</v>
      </c>
      <c r="AC9" s="177" t="s">
        <v>3559</v>
      </c>
      <c r="AD9" s="177" t="s">
        <v>3560</v>
      </c>
      <c r="AE9" s="177" t="s">
        <v>3564</v>
      </c>
      <c r="AF9" s="177" t="s">
        <v>16</v>
      </c>
      <c r="AG9" s="177" t="s">
        <v>17</v>
      </c>
      <c r="AH9" s="172" t="s">
        <v>3561</v>
      </c>
      <c r="AI9" s="172" t="s">
        <v>1288</v>
      </c>
      <c r="AJ9" s="172" t="s">
        <v>3562</v>
      </c>
      <c r="AK9" s="172" t="s">
        <v>3560</v>
      </c>
      <c r="AL9" s="172"/>
      <c r="AM9" s="192"/>
      <c r="AN9" s="192"/>
      <c r="AO9" s="192" t="s">
        <v>3825</v>
      </c>
      <c r="AP9" s="167" t="s">
        <v>3481</v>
      </c>
      <c r="AQ9" s="167">
        <f t="shared" si="0"/>
        <v>0</v>
      </c>
      <c r="AR9" s="167">
        <f t="shared" si="1"/>
        <v>0</v>
      </c>
      <c r="AS9" s="167">
        <f t="shared" si="2"/>
        <v>0</v>
      </c>
      <c r="AT9" s="167">
        <f t="shared" si="3"/>
        <v>0</v>
      </c>
      <c r="AU9" s="167">
        <f>IF(AP9="Nein", 0, IF(AN9="", 0, IF(M9="SAT", 0, IF(AM9="X", Ausgeschiedene!$BJ$170, $BJ$7))))</f>
        <v>0</v>
      </c>
      <c r="AV9" s="167">
        <f>IF(AP9="Nein",0,IF(AO9="",0,IF(N9="",0,IF(N9="AR",0,IF(AM9="X", $BJ$9, Ausgeschiedene!$AS$141)))))</f>
        <v>0</v>
      </c>
      <c r="AW9" s="167" t="str">
        <f t="shared" si="4"/>
        <v>NEIN</v>
      </c>
      <c r="AY9" s="167" t="s">
        <v>4192</v>
      </c>
      <c r="AZ9" s="167">
        <v>719721</v>
      </c>
      <c r="BC9" s="167" t="s">
        <v>4192</v>
      </c>
      <c r="BD9" s="167">
        <v>719721</v>
      </c>
      <c r="BF9" s="168"/>
      <c r="BI9" s="198" t="s">
        <v>3848</v>
      </c>
      <c r="BJ9" s="199">
        <v>500</v>
      </c>
    </row>
    <row r="10" spans="1:62" s="167" customFormat="1" ht="21" customHeight="1">
      <c r="A10" s="181" t="s">
        <v>631</v>
      </c>
      <c r="B10" s="181" t="s">
        <v>631</v>
      </c>
      <c r="C10" s="181">
        <v>5</v>
      </c>
      <c r="D10" s="182" t="s">
        <v>632</v>
      </c>
      <c r="E10" s="183" t="s">
        <v>633</v>
      </c>
      <c r="F10" s="183"/>
      <c r="G10" s="181" t="s">
        <v>634</v>
      </c>
      <c r="H10" s="183" t="s">
        <v>635</v>
      </c>
      <c r="I10" s="181" t="s">
        <v>3166</v>
      </c>
      <c r="J10" s="181" t="s">
        <v>3168</v>
      </c>
      <c r="K10" s="181" t="s">
        <v>3168</v>
      </c>
      <c r="L10" s="181" t="s">
        <v>3257</v>
      </c>
      <c r="M10" s="181"/>
      <c r="N10" s="181"/>
      <c r="O10" s="181"/>
      <c r="P10" s="171"/>
      <c r="Q10" s="171"/>
      <c r="R10" s="181"/>
      <c r="S10" s="171"/>
      <c r="T10" s="171"/>
      <c r="U10" s="184" t="s">
        <v>3825</v>
      </c>
      <c r="V10" s="171"/>
      <c r="W10" s="171"/>
      <c r="X10" s="171"/>
      <c r="Y10" s="171"/>
      <c r="Z10" s="171"/>
      <c r="AA10" s="171"/>
      <c r="AB10" s="185" t="s">
        <v>636</v>
      </c>
      <c r="AC10" s="185" t="s">
        <v>637</v>
      </c>
      <c r="AD10" s="185" t="s">
        <v>638</v>
      </c>
      <c r="AE10" s="185" t="s">
        <v>639</v>
      </c>
      <c r="AF10" s="185" t="s">
        <v>29</v>
      </c>
      <c r="AG10" s="185" t="s">
        <v>17</v>
      </c>
      <c r="AH10" s="186" t="s">
        <v>640</v>
      </c>
      <c r="AI10" s="186" t="s">
        <v>1288</v>
      </c>
      <c r="AJ10" s="186" t="s">
        <v>641</v>
      </c>
      <c r="AK10" s="186" t="s">
        <v>642</v>
      </c>
      <c r="AL10" s="273">
        <v>223</v>
      </c>
      <c r="AM10" s="165" t="s">
        <v>3825</v>
      </c>
      <c r="AN10" s="166"/>
      <c r="AO10" s="166"/>
      <c r="AP10" s="167" t="s">
        <v>3511</v>
      </c>
      <c r="AQ10" s="167">
        <f t="shared" si="0"/>
        <v>1000</v>
      </c>
      <c r="AR10" s="167">
        <f t="shared" si="1"/>
        <v>669</v>
      </c>
      <c r="AS10" s="167">
        <f t="shared" si="2"/>
        <v>669</v>
      </c>
      <c r="AT10" s="167">
        <f t="shared" si="3"/>
        <v>2338</v>
      </c>
      <c r="AU10" s="167">
        <f>IF(AP10="Nein", 0, IF(AN10="", 0, IF(M10="SAT", 0, IF(AM10="X", Ausgeschiedene!$BJ$170, $BJ$7))))</f>
        <v>0</v>
      </c>
      <c r="AV10" s="167">
        <f>IF(AP10="Nein",0,IF(AO10="",0,IF(N10="",0,IF(N10="AR",0,IF(AM10="X", $BJ$9, Ausgeschiedene!$AS$141)))))</f>
        <v>0</v>
      </c>
      <c r="AW10" s="167">
        <f t="shared" si="4"/>
        <v>2338</v>
      </c>
      <c r="AY10" s="167" t="s">
        <v>4323</v>
      </c>
      <c r="AZ10" s="167">
        <v>775146</v>
      </c>
      <c r="BF10" s="168"/>
    </row>
    <row r="11" spans="1:62" s="167" customFormat="1" ht="21" customHeight="1">
      <c r="A11" s="181" t="s">
        <v>104</v>
      </c>
      <c r="B11" s="181" t="s">
        <v>104</v>
      </c>
      <c r="C11" s="181">
        <v>4</v>
      </c>
      <c r="D11" s="182" t="s">
        <v>3214</v>
      </c>
      <c r="E11" s="183" t="s">
        <v>105</v>
      </c>
      <c r="F11" s="183"/>
      <c r="G11" s="181" t="s">
        <v>106</v>
      </c>
      <c r="H11" s="183" t="s">
        <v>107</v>
      </c>
      <c r="I11" s="181" t="s">
        <v>3166</v>
      </c>
      <c r="J11" s="181" t="s">
        <v>3168</v>
      </c>
      <c r="K11" s="181" t="s">
        <v>3168</v>
      </c>
      <c r="L11" s="181" t="s">
        <v>3257</v>
      </c>
      <c r="M11" s="181" t="s">
        <v>3246</v>
      </c>
      <c r="N11" s="181" t="s">
        <v>3257</v>
      </c>
      <c r="O11" s="181"/>
      <c r="P11" s="171"/>
      <c r="Q11" s="171"/>
      <c r="R11" s="184" t="s">
        <v>3825</v>
      </c>
      <c r="S11" s="171"/>
      <c r="T11" s="171"/>
      <c r="U11" s="181"/>
      <c r="V11" s="171"/>
      <c r="W11" s="171"/>
      <c r="X11" s="171"/>
      <c r="Y11" s="200" t="s">
        <v>3825</v>
      </c>
      <c r="Z11" s="200" t="s">
        <v>3825</v>
      </c>
      <c r="AA11" s="171"/>
      <c r="AB11" s="210" t="s">
        <v>3835</v>
      </c>
      <c r="AC11" s="185" t="s">
        <v>108</v>
      </c>
      <c r="AD11" s="185" t="s">
        <v>109</v>
      </c>
      <c r="AE11" s="185" t="s">
        <v>110</v>
      </c>
      <c r="AF11" s="185" t="s">
        <v>16</v>
      </c>
      <c r="AG11" s="185" t="s">
        <v>17</v>
      </c>
      <c r="AH11" s="186" t="s">
        <v>3836</v>
      </c>
      <c r="AI11" s="186" t="s">
        <v>3423</v>
      </c>
      <c r="AJ11" s="178" t="s">
        <v>3837</v>
      </c>
      <c r="AK11" s="186" t="s">
        <v>113</v>
      </c>
      <c r="AL11" s="273">
        <v>556</v>
      </c>
      <c r="AM11" s="165" t="s">
        <v>3825</v>
      </c>
      <c r="AN11" s="166" t="s">
        <v>3825</v>
      </c>
      <c r="AO11" s="166" t="s">
        <v>3825</v>
      </c>
      <c r="AP11" s="167" t="s">
        <v>3511</v>
      </c>
      <c r="AQ11" s="167">
        <f t="shared" si="0"/>
        <v>1000</v>
      </c>
      <c r="AR11" s="167">
        <f t="shared" si="1"/>
        <v>1668</v>
      </c>
      <c r="AS11" s="167">
        <f t="shared" si="2"/>
        <v>1668</v>
      </c>
      <c r="AT11" s="167">
        <f t="shared" si="3"/>
        <v>4336</v>
      </c>
      <c r="AU11" s="167">
        <f>IF(AP11="Nein", 0, IF(AN11="", 0, IF(M11="SAT", 0, IF(AM11="X", Ausgeschiedene!$BJ$170, $BJ$7))))</f>
        <v>150</v>
      </c>
      <c r="AV11" s="167">
        <f>IF(AP11="Nein",0,IF(AO11="",0,IF(N11="",0,IF(N11="AR",0,IF(AM11="X", $BJ$9, Ausgeschiedene!$AS$141)))))</f>
        <v>500</v>
      </c>
      <c r="AW11" s="167">
        <f t="shared" si="4"/>
        <v>4986</v>
      </c>
      <c r="BF11" s="168"/>
    </row>
    <row r="12" spans="1:62" s="167" customFormat="1" ht="21" customHeight="1">
      <c r="A12" s="181" t="s">
        <v>114</v>
      </c>
      <c r="B12" s="181" t="s">
        <v>114</v>
      </c>
      <c r="C12" s="181">
        <v>4</v>
      </c>
      <c r="D12" s="182" t="s">
        <v>115</v>
      </c>
      <c r="E12" s="183" t="s">
        <v>116</v>
      </c>
      <c r="F12" s="183" t="s">
        <v>117</v>
      </c>
      <c r="G12" s="181" t="s">
        <v>118</v>
      </c>
      <c r="H12" s="183" t="s">
        <v>119</v>
      </c>
      <c r="I12" s="181" t="s">
        <v>3166</v>
      </c>
      <c r="J12" s="181" t="s">
        <v>3168</v>
      </c>
      <c r="K12" s="181" t="s">
        <v>3168</v>
      </c>
      <c r="L12" s="181" t="s">
        <v>3257</v>
      </c>
      <c r="M12" s="181"/>
      <c r="N12" s="181"/>
      <c r="O12" s="181"/>
      <c r="P12" s="171"/>
      <c r="Q12" s="171"/>
      <c r="R12" s="184" t="s">
        <v>3825</v>
      </c>
      <c r="S12" s="171"/>
      <c r="T12" s="171"/>
      <c r="U12" s="181"/>
      <c r="V12" s="171"/>
      <c r="W12" s="171"/>
      <c r="X12" s="171"/>
      <c r="Y12" s="171"/>
      <c r="Z12" s="171"/>
      <c r="AA12" s="171"/>
      <c r="AB12" s="185" t="s">
        <v>120</v>
      </c>
      <c r="AC12" s="185" t="s">
        <v>121</v>
      </c>
      <c r="AD12" s="185" t="s">
        <v>122</v>
      </c>
      <c r="AE12" s="185" t="s">
        <v>123</v>
      </c>
      <c r="AF12" s="185" t="s">
        <v>29</v>
      </c>
      <c r="AG12" s="185" t="s">
        <v>17</v>
      </c>
      <c r="AH12" s="186" t="s">
        <v>124</v>
      </c>
      <c r="AI12" s="186" t="s">
        <v>125</v>
      </c>
      <c r="AJ12" s="201" t="s">
        <v>120</v>
      </c>
      <c r="AK12" s="186" t="s">
        <v>126</v>
      </c>
      <c r="AL12" s="273">
        <v>129</v>
      </c>
      <c r="AM12" s="165" t="s">
        <v>3825</v>
      </c>
      <c r="AN12" s="166"/>
      <c r="AO12" s="166"/>
      <c r="AP12" s="167" t="s">
        <v>3511</v>
      </c>
      <c r="AQ12" s="167">
        <f t="shared" si="0"/>
        <v>1000</v>
      </c>
      <c r="AR12" s="167">
        <f t="shared" si="1"/>
        <v>387</v>
      </c>
      <c r="AS12" s="167">
        <f t="shared" si="2"/>
        <v>387</v>
      </c>
      <c r="AT12" s="167">
        <f t="shared" si="3"/>
        <v>1774</v>
      </c>
      <c r="AU12" s="167">
        <f>IF(AP12="Nein", 0, IF(AN12="", 0, IF(M12="SAT", 0, IF(AM12="X", Ausgeschiedene!$BJ$170, $BJ$7))))</f>
        <v>0</v>
      </c>
      <c r="AV12" s="167">
        <f>IF(AP12="Nein",0,IF(AO12="",0,IF(N12="",0,IF(N12="AR",0,IF(AM12="X", $BJ$9, Ausgeschiedene!$AS$141)))))</f>
        <v>0</v>
      </c>
      <c r="AW12" s="167">
        <f t="shared" si="4"/>
        <v>1774</v>
      </c>
      <c r="BF12" s="168"/>
    </row>
    <row r="13" spans="1:62" s="167" customFormat="1" ht="21" customHeight="1">
      <c r="A13" s="159" t="s">
        <v>965</v>
      </c>
      <c r="B13" s="159" t="s">
        <v>436</v>
      </c>
      <c r="C13" s="159">
        <v>4</v>
      </c>
      <c r="D13" s="160" t="s">
        <v>3502</v>
      </c>
      <c r="E13" s="160" t="s">
        <v>964</v>
      </c>
      <c r="F13" s="160"/>
      <c r="G13" s="159" t="s">
        <v>963</v>
      </c>
      <c r="H13" s="160" t="s">
        <v>3320</v>
      </c>
      <c r="I13" s="159" t="s">
        <v>3166</v>
      </c>
      <c r="J13" s="159" t="s">
        <v>3168</v>
      </c>
      <c r="K13" s="171" t="s">
        <v>3169</v>
      </c>
      <c r="L13" s="159" t="s">
        <v>3170</v>
      </c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63" t="s">
        <v>962</v>
      </c>
      <c r="AC13" s="163" t="s">
        <v>961</v>
      </c>
      <c r="AD13" s="163" t="s">
        <v>960</v>
      </c>
      <c r="AE13" s="163" t="s">
        <v>959</v>
      </c>
      <c r="AF13" s="163" t="s">
        <v>29</v>
      </c>
      <c r="AG13" s="163" t="s">
        <v>17</v>
      </c>
      <c r="AH13" s="164" t="s">
        <v>958</v>
      </c>
      <c r="AI13" s="164" t="s">
        <v>957</v>
      </c>
      <c r="AJ13" s="164" t="s">
        <v>962</v>
      </c>
      <c r="AK13" s="164" t="s">
        <v>960</v>
      </c>
      <c r="AL13" s="273"/>
      <c r="AM13" s="165" t="s">
        <v>3825</v>
      </c>
      <c r="AN13" s="166"/>
      <c r="AO13" s="166"/>
      <c r="AP13" s="167" t="s">
        <v>3535</v>
      </c>
      <c r="AQ13" s="167">
        <f t="shared" si="0"/>
        <v>0</v>
      </c>
      <c r="AR13" s="167">
        <f t="shared" si="1"/>
        <v>0</v>
      </c>
      <c r="AS13" s="167">
        <f t="shared" si="2"/>
        <v>0</v>
      </c>
      <c r="AT13" s="167">
        <f t="shared" si="3"/>
        <v>0</v>
      </c>
      <c r="AU13" s="167">
        <f>IF(AP13="Nein", 0, IF(AN13="", 0, IF(M13="SAT", 0, IF(AM13="X", Ausgeschiedene!$BJ$170, $BJ$7))))</f>
        <v>0</v>
      </c>
      <c r="AV13" s="167">
        <f>IF(AP13="Nein",0,IF(AO13="",0,IF(N13="",0,IF(N13="AR",0,IF(AM13="X", $BJ$9, Ausgeschiedene!$AS$141)))))</f>
        <v>0</v>
      </c>
      <c r="AW13" s="167" t="str">
        <f t="shared" si="4"/>
        <v>NEIN</v>
      </c>
      <c r="AY13" s="167" t="s">
        <v>4258</v>
      </c>
      <c r="AZ13" s="167">
        <v>400981</v>
      </c>
      <c r="BF13" s="168"/>
    </row>
    <row r="14" spans="1:62" s="167" customFormat="1" ht="21" customHeight="1">
      <c r="A14" s="159" t="s">
        <v>2844</v>
      </c>
      <c r="B14" s="159" t="s">
        <v>140</v>
      </c>
      <c r="C14" s="159">
        <v>5</v>
      </c>
      <c r="D14" s="160" t="s">
        <v>2843</v>
      </c>
      <c r="E14" s="160" t="s">
        <v>2842</v>
      </c>
      <c r="F14" s="160"/>
      <c r="G14" s="159" t="s">
        <v>2841</v>
      </c>
      <c r="H14" s="160" t="s">
        <v>2840</v>
      </c>
      <c r="I14" s="159" t="s">
        <v>3166</v>
      </c>
      <c r="J14" s="159" t="s">
        <v>3168</v>
      </c>
      <c r="K14" s="161"/>
      <c r="L14" s="159" t="s">
        <v>3170</v>
      </c>
      <c r="M14" s="159"/>
      <c r="N14" s="159"/>
      <c r="O14" s="159"/>
      <c r="P14" s="159"/>
      <c r="Q14" s="159"/>
      <c r="R14" s="159"/>
      <c r="S14" s="162" t="s">
        <v>3825</v>
      </c>
      <c r="T14" s="159"/>
      <c r="U14" s="159"/>
      <c r="V14" s="159"/>
      <c r="W14" s="159"/>
      <c r="X14" s="159"/>
      <c r="Y14" s="159"/>
      <c r="Z14" s="159"/>
      <c r="AA14" s="159"/>
      <c r="AB14" s="163" t="s">
        <v>2836</v>
      </c>
      <c r="AC14" s="163" t="s">
        <v>3037</v>
      </c>
      <c r="AD14" s="163" t="s">
        <v>2839</v>
      </c>
      <c r="AE14" s="163" t="s">
        <v>2838</v>
      </c>
      <c r="AF14" s="163" t="s">
        <v>29</v>
      </c>
      <c r="AG14" s="163" t="s">
        <v>17</v>
      </c>
      <c r="AH14" s="164" t="s">
        <v>2837</v>
      </c>
      <c r="AI14" s="164" t="s">
        <v>846</v>
      </c>
      <c r="AJ14" s="164" t="s">
        <v>2836</v>
      </c>
      <c r="AK14" s="164" t="s">
        <v>2835</v>
      </c>
      <c r="AL14" s="273"/>
      <c r="AM14" s="165" t="s">
        <v>3825</v>
      </c>
      <c r="AN14" s="166"/>
      <c r="AO14" s="166"/>
      <c r="AP14" s="167" t="s">
        <v>3511</v>
      </c>
      <c r="AQ14" s="167">
        <f t="shared" si="0"/>
        <v>850</v>
      </c>
      <c r="AR14" s="167">
        <f t="shared" si="1"/>
        <v>0</v>
      </c>
      <c r="AS14" s="167">
        <f t="shared" si="2"/>
        <v>0</v>
      </c>
      <c r="AT14" s="167">
        <f t="shared" si="3"/>
        <v>850</v>
      </c>
      <c r="AU14" s="167">
        <f>IF(AP14="Nein", 0, IF(AN14="", 0, IF(M14="SAT", 0, IF(AM14="X", Ausgeschiedene!$BJ$170, $BJ$7))))</f>
        <v>0</v>
      </c>
      <c r="AV14" s="167">
        <f>IF(AP14="Nein",0,IF(AO14="",0,IF(N14="",0,IF(N14="AR",0,IF(AM14="X", $BJ$9, Ausgeschiedene!$AS$141)))))</f>
        <v>0</v>
      </c>
      <c r="AW14" s="167">
        <f t="shared" si="4"/>
        <v>850</v>
      </c>
      <c r="AY14" s="167" t="s">
        <v>4193</v>
      </c>
      <c r="AZ14" s="167">
        <v>634539</v>
      </c>
      <c r="BA14" s="167" t="s">
        <v>4339</v>
      </c>
      <c r="BB14" s="167">
        <v>194833</v>
      </c>
      <c r="BC14" s="167" t="s">
        <v>4193</v>
      </c>
      <c r="BD14" s="167">
        <v>634539</v>
      </c>
      <c r="BF14" s="168"/>
    </row>
    <row r="15" spans="1:62" s="167" customFormat="1" ht="21" customHeight="1">
      <c r="A15" s="159" t="s">
        <v>2607</v>
      </c>
      <c r="B15" s="159" t="s">
        <v>576</v>
      </c>
      <c r="C15" s="159">
        <v>5</v>
      </c>
      <c r="D15" s="160" t="s">
        <v>2606</v>
      </c>
      <c r="E15" s="160" t="s">
        <v>2605</v>
      </c>
      <c r="F15" s="160" t="s">
        <v>2604</v>
      </c>
      <c r="G15" s="159" t="s">
        <v>2603</v>
      </c>
      <c r="H15" s="160" t="s">
        <v>2602</v>
      </c>
      <c r="I15" s="159" t="s">
        <v>3166</v>
      </c>
      <c r="J15" s="159" t="s">
        <v>3168</v>
      </c>
      <c r="K15" s="171" t="s">
        <v>3169</v>
      </c>
      <c r="L15" s="159" t="s">
        <v>3246</v>
      </c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62" t="s">
        <v>3825</v>
      </c>
      <c r="X15" s="159"/>
      <c r="Y15" s="159"/>
      <c r="Z15" s="159"/>
      <c r="AA15" s="159"/>
      <c r="AB15" s="163" t="s">
        <v>2599</v>
      </c>
      <c r="AC15" s="163" t="s">
        <v>2601</v>
      </c>
      <c r="AD15" s="163" t="s">
        <v>2598</v>
      </c>
      <c r="AE15" s="163" t="s">
        <v>2600</v>
      </c>
      <c r="AF15" s="163" t="s">
        <v>29</v>
      </c>
      <c r="AG15" s="163" t="s">
        <v>17</v>
      </c>
      <c r="AH15" s="164" t="s">
        <v>3561</v>
      </c>
      <c r="AI15" s="164" t="s">
        <v>4431</v>
      </c>
      <c r="AJ15" s="164" t="s">
        <v>2599</v>
      </c>
      <c r="AK15" s="164" t="s">
        <v>2598</v>
      </c>
      <c r="AL15" s="159"/>
      <c r="AM15" s="165" t="s">
        <v>3825</v>
      </c>
      <c r="AN15" s="166"/>
      <c r="AO15" s="166"/>
      <c r="AP15" s="167" t="s">
        <v>3511</v>
      </c>
      <c r="AQ15" s="167">
        <f t="shared" si="0"/>
        <v>500</v>
      </c>
      <c r="AR15" s="167">
        <f t="shared" si="1"/>
        <v>0</v>
      </c>
      <c r="AS15" s="167">
        <f t="shared" si="2"/>
        <v>0</v>
      </c>
      <c r="AT15" s="167">
        <f t="shared" si="3"/>
        <v>500</v>
      </c>
      <c r="AU15" s="167">
        <f>IF(AP15="Nein", 0, IF(AN15="", 0, IF(M15="SAT", 0, IF(AM15="X", Ausgeschiedene!$BJ$170, $BJ$7))))</f>
        <v>0</v>
      </c>
      <c r="AV15" s="167">
        <f>IF(AP15="Nein",0,IF(AO15="",0,IF(N15="",0,IF(N15="AR",0,IF(AM15="X", $BJ$9, Ausgeschiedene!$AS$141)))))</f>
        <v>0</v>
      </c>
      <c r="AW15" s="167">
        <f t="shared" si="4"/>
        <v>500</v>
      </c>
      <c r="BF15" s="168"/>
    </row>
    <row r="16" spans="1:62" s="167" customFormat="1" ht="21" customHeight="1">
      <c r="A16" s="181" t="s">
        <v>436</v>
      </c>
      <c r="B16" s="181" t="s">
        <v>436</v>
      </c>
      <c r="C16" s="181">
        <v>4</v>
      </c>
      <c r="D16" s="182" t="s">
        <v>437</v>
      </c>
      <c r="E16" s="183" t="s">
        <v>4400</v>
      </c>
      <c r="F16" s="183" t="s">
        <v>4401</v>
      </c>
      <c r="G16" s="181" t="s">
        <v>438</v>
      </c>
      <c r="H16" s="183" t="s">
        <v>439</v>
      </c>
      <c r="I16" s="181" t="s">
        <v>3166</v>
      </c>
      <c r="J16" s="181" t="s">
        <v>3168</v>
      </c>
      <c r="K16" s="181" t="s">
        <v>3168</v>
      </c>
      <c r="L16" s="181" t="s">
        <v>3257</v>
      </c>
      <c r="M16" s="181"/>
      <c r="N16" s="181"/>
      <c r="O16" s="181"/>
      <c r="P16" s="171"/>
      <c r="Q16" s="171"/>
      <c r="R16" s="184" t="s">
        <v>3825</v>
      </c>
      <c r="S16" s="171"/>
      <c r="T16" s="171"/>
      <c r="U16" s="181"/>
      <c r="V16" s="171"/>
      <c r="W16" s="171"/>
      <c r="X16" s="171"/>
      <c r="Y16" s="171"/>
      <c r="Z16" s="171"/>
      <c r="AA16" s="171"/>
      <c r="AB16" s="185" t="s">
        <v>440</v>
      </c>
      <c r="AC16" s="185" t="s">
        <v>441</v>
      </c>
      <c r="AD16" s="185" t="s">
        <v>442</v>
      </c>
      <c r="AE16" s="185" t="s">
        <v>443</v>
      </c>
      <c r="AF16" s="185" t="s">
        <v>29</v>
      </c>
      <c r="AG16" s="185" t="s">
        <v>17</v>
      </c>
      <c r="AH16" s="186" t="s">
        <v>444</v>
      </c>
      <c r="AI16" s="186" t="s">
        <v>90</v>
      </c>
      <c r="AJ16" s="186" t="s">
        <v>440</v>
      </c>
      <c r="AK16" s="186" t="s">
        <v>442</v>
      </c>
      <c r="AL16" s="275">
        <v>200</v>
      </c>
      <c r="AM16" s="165" t="s">
        <v>3825</v>
      </c>
      <c r="AN16" s="165"/>
      <c r="AO16" s="165"/>
      <c r="AP16" s="167" t="s">
        <v>3511</v>
      </c>
      <c r="AQ16" s="167">
        <f t="shared" si="0"/>
        <v>1000</v>
      </c>
      <c r="AR16" s="167">
        <f t="shared" si="1"/>
        <v>600</v>
      </c>
      <c r="AS16" s="167">
        <f t="shared" si="2"/>
        <v>600</v>
      </c>
      <c r="AT16" s="167">
        <f t="shared" si="3"/>
        <v>2200</v>
      </c>
      <c r="AU16" s="167">
        <f>IF(AP16="Nein", 0, IF(AN16="", 0, IF(M16="SAT", 0, IF(AM16="X", Ausgeschiedene!$BJ$170, $BJ$7))))</f>
        <v>0</v>
      </c>
      <c r="AV16" s="167">
        <f>IF(AP16="Nein",0,IF(AO16="",0,IF(N16="",0,IF(N16="AR",0,IF(AM16="X", $BJ$9, Ausgeschiedene!$AS$141)))))</f>
        <v>0</v>
      </c>
      <c r="AW16" s="167">
        <f t="shared" si="4"/>
        <v>2200</v>
      </c>
      <c r="BA16" s="167" t="s">
        <v>4340</v>
      </c>
      <c r="BB16" s="167">
        <v>464116</v>
      </c>
      <c r="BF16" s="168"/>
    </row>
    <row r="17" spans="1:58" s="167" customFormat="1" ht="21" customHeight="1">
      <c r="A17" s="159" t="s">
        <v>982</v>
      </c>
      <c r="B17" s="159" t="s">
        <v>425</v>
      </c>
      <c r="C17" s="159">
        <v>5</v>
      </c>
      <c r="D17" s="160" t="s">
        <v>981</v>
      </c>
      <c r="E17" s="160" t="s">
        <v>980</v>
      </c>
      <c r="F17" s="160"/>
      <c r="G17" s="159" t="s">
        <v>979</v>
      </c>
      <c r="H17" s="160" t="s">
        <v>978</v>
      </c>
      <c r="I17" s="159" t="s">
        <v>3166</v>
      </c>
      <c r="J17" s="159" t="s">
        <v>3168</v>
      </c>
      <c r="K17" s="171" t="s">
        <v>3169</v>
      </c>
      <c r="L17" s="159" t="s">
        <v>3170</v>
      </c>
      <c r="M17" s="159"/>
      <c r="N17" s="159"/>
      <c r="O17" s="159"/>
      <c r="P17" s="159"/>
      <c r="Q17" s="159"/>
      <c r="R17" s="159"/>
      <c r="S17" s="159"/>
      <c r="T17" s="159"/>
      <c r="U17" s="159"/>
      <c r="V17" s="162" t="s">
        <v>3825</v>
      </c>
      <c r="W17" s="159"/>
      <c r="X17" s="159"/>
      <c r="Y17" s="159"/>
      <c r="Z17" s="159"/>
      <c r="AA17" s="159"/>
      <c r="AB17" s="163" t="s">
        <v>977</v>
      </c>
      <c r="AC17" s="163" t="s">
        <v>976</v>
      </c>
      <c r="AD17" s="163" t="s">
        <v>973</v>
      </c>
      <c r="AE17" s="163" t="s">
        <v>975</v>
      </c>
      <c r="AF17" s="163"/>
      <c r="AG17" s="163" t="s">
        <v>17</v>
      </c>
      <c r="AH17" s="164" t="s">
        <v>434</v>
      </c>
      <c r="AI17" s="164" t="s">
        <v>137</v>
      </c>
      <c r="AJ17" s="164" t="s">
        <v>974</v>
      </c>
      <c r="AK17" s="164" t="s">
        <v>973</v>
      </c>
      <c r="AL17" s="273"/>
      <c r="AM17" s="165" t="s">
        <v>3825</v>
      </c>
      <c r="AN17" s="166"/>
      <c r="AO17" s="166"/>
      <c r="AP17" s="167" t="s">
        <v>3511</v>
      </c>
      <c r="AQ17" s="167">
        <f t="shared" si="0"/>
        <v>850</v>
      </c>
      <c r="AR17" s="167">
        <f t="shared" si="1"/>
        <v>0</v>
      </c>
      <c r="AS17" s="167">
        <f t="shared" si="2"/>
        <v>0</v>
      </c>
      <c r="AT17" s="167">
        <f t="shared" si="3"/>
        <v>850</v>
      </c>
      <c r="AU17" s="167">
        <f>IF(AP17="Nein", 0, IF(AN17="", 0, IF(M17="SAT", 0, IF(AM17="X", Ausgeschiedene!$BJ$170, $BJ$7))))</f>
        <v>0</v>
      </c>
      <c r="AV17" s="167">
        <f>IF(AP17="Nein",0,IF(AO17="",0,IF(N17="",0,IF(N17="AR",0,IF(AM17="X", $BJ$9, Ausgeschiedene!$AS$141)))))</f>
        <v>0</v>
      </c>
      <c r="AW17" s="167">
        <f t="shared" si="4"/>
        <v>850</v>
      </c>
      <c r="AY17" s="167" t="s">
        <v>4317</v>
      </c>
      <c r="AZ17" s="167" t="s">
        <v>4448</v>
      </c>
      <c r="BF17" s="168"/>
    </row>
    <row r="18" spans="1:58" s="71" customFormat="1" ht="21" customHeight="1">
      <c r="A18" s="181" t="s">
        <v>383</v>
      </c>
      <c r="B18" s="181" t="s">
        <v>383</v>
      </c>
      <c r="C18" s="181">
        <v>4</v>
      </c>
      <c r="D18" s="182" t="s">
        <v>384</v>
      </c>
      <c r="E18" s="183" t="s">
        <v>385</v>
      </c>
      <c r="F18" s="183"/>
      <c r="G18" s="181" t="s">
        <v>386</v>
      </c>
      <c r="H18" s="183" t="s">
        <v>387</v>
      </c>
      <c r="I18" s="181" t="s">
        <v>3166</v>
      </c>
      <c r="J18" s="181" t="s">
        <v>3168</v>
      </c>
      <c r="K18" s="181" t="s">
        <v>3168</v>
      </c>
      <c r="L18" s="181" t="s">
        <v>3257</v>
      </c>
      <c r="M18" s="181"/>
      <c r="N18" s="181"/>
      <c r="O18" s="181"/>
      <c r="P18" s="171"/>
      <c r="Q18" s="171"/>
      <c r="R18" s="181"/>
      <c r="S18" s="171"/>
      <c r="T18" s="171"/>
      <c r="U18" s="184" t="s">
        <v>3825</v>
      </c>
      <c r="V18" s="171"/>
      <c r="W18" s="171"/>
      <c r="X18" s="171"/>
      <c r="Y18" s="171"/>
      <c r="Z18" s="171"/>
      <c r="AA18" s="171"/>
      <c r="AB18" s="257" t="s">
        <v>4472</v>
      </c>
      <c r="AC18" s="185" t="s">
        <v>388</v>
      </c>
      <c r="AD18" s="185" t="s">
        <v>389</v>
      </c>
      <c r="AE18" s="185" t="s">
        <v>390</v>
      </c>
      <c r="AF18" s="185" t="s">
        <v>29</v>
      </c>
      <c r="AG18" s="185" t="s">
        <v>17</v>
      </c>
      <c r="AH18" s="186" t="s">
        <v>391</v>
      </c>
      <c r="AI18" s="81" t="s">
        <v>344</v>
      </c>
      <c r="AJ18" s="258" t="s">
        <v>4472</v>
      </c>
      <c r="AK18" s="186" t="s">
        <v>389</v>
      </c>
      <c r="AL18" s="275">
        <v>83</v>
      </c>
      <c r="AM18" s="165" t="s">
        <v>3825</v>
      </c>
      <c r="AN18" s="165"/>
      <c r="AO18" s="165"/>
      <c r="AP18" s="167" t="s">
        <v>3511</v>
      </c>
      <c r="AQ18" s="167">
        <f t="shared" si="0"/>
        <v>1000</v>
      </c>
      <c r="AR18" s="167">
        <f t="shared" si="1"/>
        <v>249</v>
      </c>
      <c r="AS18" s="167">
        <f t="shared" si="2"/>
        <v>249</v>
      </c>
      <c r="AT18" s="167">
        <f t="shared" si="3"/>
        <v>1498</v>
      </c>
      <c r="AU18" s="167">
        <f>IF(AP18="Nein", 0, IF(AN18="", 0, IF(M18="SAT", 0, IF(AM18="X", Ausgeschiedene!$BJ$170, $BJ$7))))</f>
        <v>0</v>
      </c>
      <c r="AV18" s="167">
        <f>IF(AP18="Nein",0,IF(AO18="",0,IF(N18="",0,IF(N18="AR",0,IF(AM18="X", $BJ$9, Ausgeschiedene!$AS$141)))))</f>
        <v>0</v>
      </c>
      <c r="AW18" s="167">
        <f t="shared" si="4"/>
        <v>1498</v>
      </c>
      <c r="AX18" s="167"/>
      <c r="BF18" s="80"/>
    </row>
    <row r="19" spans="1:58" s="167" customFormat="1" ht="21" customHeight="1">
      <c r="A19" s="159" t="s">
        <v>1828</v>
      </c>
      <c r="B19" s="197" t="s">
        <v>3084</v>
      </c>
      <c r="C19" s="197">
        <v>2</v>
      </c>
      <c r="D19" s="160" t="s">
        <v>1827</v>
      </c>
      <c r="E19" s="160" t="s">
        <v>1826</v>
      </c>
      <c r="F19" s="160"/>
      <c r="G19" s="159" t="s">
        <v>746</v>
      </c>
      <c r="H19" s="160" t="s">
        <v>745</v>
      </c>
      <c r="I19" s="159" t="s">
        <v>3166</v>
      </c>
      <c r="J19" s="159" t="s">
        <v>3169</v>
      </c>
      <c r="K19" s="197"/>
      <c r="L19" s="159" t="s">
        <v>3246</v>
      </c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210" t="s">
        <v>4155</v>
      </c>
      <c r="AC19" s="207" t="s">
        <v>3510</v>
      </c>
      <c r="AD19" s="163" t="s">
        <v>1825</v>
      </c>
      <c r="AE19" s="163" t="s">
        <v>1824</v>
      </c>
      <c r="AF19" s="163" t="s">
        <v>29</v>
      </c>
      <c r="AG19" s="163" t="s">
        <v>17</v>
      </c>
      <c r="AH19" s="164" t="s">
        <v>4156</v>
      </c>
      <c r="AI19" s="164" t="s">
        <v>1823</v>
      </c>
      <c r="AJ19" s="211" t="s">
        <v>4155</v>
      </c>
      <c r="AK19" s="164" t="s">
        <v>1825</v>
      </c>
      <c r="AL19" s="273"/>
      <c r="AM19" s="165" t="s">
        <v>3825</v>
      </c>
      <c r="AN19" s="166"/>
      <c r="AO19" s="166"/>
      <c r="AP19" s="167" t="s">
        <v>3535</v>
      </c>
      <c r="AQ19" s="167">
        <f t="shared" si="0"/>
        <v>0</v>
      </c>
      <c r="AR19" s="167">
        <f t="shared" si="1"/>
        <v>0</v>
      </c>
      <c r="AS19" s="167">
        <f t="shared" si="2"/>
        <v>0</v>
      </c>
      <c r="AT19" s="167">
        <f t="shared" si="3"/>
        <v>0</v>
      </c>
      <c r="AU19" s="167">
        <f>IF(AP19="Nein", 0, IF(AN19="", 0, IF(M19="SAT", 0, IF(AM19="X", Ausgeschiedene!$BJ$170, $BJ$7))))</f>
        <v>0</v>
      </c>
      <c r="AV19" s="167">
        <f>IF(AP19="Nein",0,IF(AO19="",0,IF(N19="",0,IF(N19="AR",0,IF(AM19="X", $BJ$9, Ausgeschiedene!$AS$141)))))</f>
        <v>0</v>
      </c>
      <c r="AW19" s="167" t="str">
        <f t="shared" si="4"/>
        <v>NEIN</v>
      </c>
      <c r="BF19" s="168"/>
    </row>
    <row r="20" spans="1:58" s="167" customFormat="1" ht="21" customHeight="1">
      <c r="A20" s="181" t="s">
        <v>710</v>
      </c>
      <c r="B20" s="181" t="s">
        <v>710</v>
      </c>
      <c r="C20" s="181">
        <v>2</v>
      </c>
      <c r="D20" s="182" t="s">
        <v>3422</v>
      </c>
      <c r="E20" s="183" t="s">
        <v>711</v>
      </c>
      <c r="F20" s="183"/>
      <c r="G20" s="181" t="s">
        <v>712</v>
      </c>
      <c r="H20" s="183" t="s">
        <v>713</v>
      </c>
      <c r="I20" s="181" t="s">
        <v>3166</v>
      </c>
      <c r="J20" s="181" t="s">
        <v>3168</v>
      </c>
      <c r="K20" s="41" t="s">
        <v>3168</v>
      </c>
      <c r="L20" s="181" t="s">
        <v>3257</v>
      </c>
      <c r="M20" s="181"/>
      <c r="N20" s="181"/>
      <c r="O20" s="181"/>
      <c r="P20" s="171"/>
      <c r="Q20" s="171"/>
      <c r="R20" s="181"/>
      <c r="S20" s="171"/>
      <c r="T20" s="171"/>
      <c r="U20" s="184" t="s">
        <v>3825</v>
      </c>
      <c r="V20" s="171"/>
      <c r="W20" s="171"/>
      <c r="X20" s="171"/>
      <c r="Y20" s="171"/>
      <c r="Z20" s="171"/>
      <c r="AA20" s="171"/>
      <c r="AB20" s="185" t="s">
        <v>714</v>
      </c>
      <c r="AC20" s="185" t="s">
        <v>715</v>
      </c>
      <c r="AD20" s="185" t="s">
        <v>716</v>
      </c>
      <c r="AE20" s="185" t="s">
        <v>717</v>
      </c>
      <c r="AF20" s="185" t="s">
        <v>718</v>
      </c>
      <c r="AG20" s="185" t="s">
        <v>51</v>
      </c>
      <c r="AH20" s="186" t="s">
        <v>719</v>
      </c>
      <c r="AI20" s="186" t="s">
        <v>720</v>
      </c>
      <c r="AJ20" s="201" t="s">
        <v>3512</v>
      </c>
      <c r="AK20" s="186" t="s">
        <v>716</v>
      </c>
      <c r="AL20" s="275">
        <v>42</v>
      </c>
      <c r="AM20" s="165" t="s">
        <v>3825</v>
      </c>
      <c r="AN20" s="165"/>
      <c r="AO20" s="165"/>
      <c r="AP20" s="167" t="s">
        <v>3511</v>
      </c>
      <c r="AQ20" s="167">
        <f t="shared" si="0"/>
        <v>1000</v>
      </c>
      <c r="AR20" s="167">
        <f t="shared" si="1"/>
        <v>126</v>
      </c>
      <c r="AS20" s="167">
        <f t="shared" si="2"/>
        <v>126</v>
      </c>
      <c r="AT20" s="167">
        <f t="shared" si="3"/>
        <v>1252</v>
      </c>
      <c r="AU20" s="167">
        <f>IF(AP20="Nein", 0, IF(AN20="", 0, IF(M20="SAT", 0, IF(AM20="X", Ausgeschiedene!$BJ$170, $BJ$7))))</f>
        <v>0</v>
      </c>
      <c r="AV20" s="167">
        <f>IF(AP20="Nein",0,IF(AO20="",0,IF(N20="",0,IF(N20="AR",0,IF(AM20="X", $BJ$9, Ausgeschiedene!$AS$141)))))</f>
        <v>0</v>
      </c>
      <c r="AW20" s="167">
        <f t="shared" si="4"/>
        <v>1252</v>
      </c>
      <c r="BF20" s="168"/>
    </row>
    <row r="21" spans="1:58" s="167" customFormat="1" ht="21" customHeight="1">
      <c r="A21" s="181" t="s">
        <v>127</v>
      </c>
      <c r="B21" s="181" t="s">
        <v>127</v>
      </c>
      <c r="C21" s="181">
        <v>6</v>
      </c>
      <c r="D21" s="182" t="s">
        <v>128</v>
      </c>
      <c r="E21" s="183" t="s">
        <v>129</v>
      </c>
      <c r="F21" s="183"/>
      <c r="G21" s="181" t="s">
        <v>130</v>
      </c>
      <c r="H21" s="183" t="s">
        <v>131</v>
      </c>
      <c r="I21" s="181" t="s">
        <v>3166</v>
      </c>
      <c r="J21" s="181" t="s">
        <v>3168</v>
      </c>
      <c r="K21" s="181" t="s">
        <v>3168</v>
      </c>
      <c r="L21" s="181" t="s">
        <v>3257</v>
      </c>
      <c r="M21" s="181" t="s">
        <v>3246</v>
      </c>
      <c r="N21" s="181" t="s">
        <v>3246</v>
      </c>
      <c r="O21" s="181"/>
      <c r="P21" s="171"/>
      <c r="Q21" s="171"/>
      <c r="R21" s="181"/>
      <c r="S21" s="171"/>
      <c r="T21" s="171"/>
      <c r="U21" s="184" t="s">
        <v>3825</v>
      </c>
      <c r="V21" s="171"/>
      <c r="W21" s="171"/>
      <c r="X21" s="171"/>
      <c r="Y21" s="200" t="s">
        <v>3825</v>
      </c>
      <c r="Z21" s="171"/>
      <c r="AA21" s="171"/>
      <c r="AB21" s="185" t="s">
        <v>132</v>
      </c>
      <c r="AC21" s="185" t="s">
        <v>133</v>
      </c>
      <c r="AD21" s="185" t="s">
        <v>134</v>
      </c>
      <c r="AE21" s="185" t="s">
        <v>135</v>
      </c>
      <c r="AF21" s="185" t="s">
        <v>29</v>
      </c>
      <c r="AG21" s="185" t="s">
        <v>17</v>
      </c>
      <c r="AH21" s="186" t="s">
        <v>136</v>
      </c>
      <c r="AI21" s="186" t="s">
        <v>137</v>
      </c>
      <c r="AJ21" s="201" t="s">
        <v>138</v>
      </c>
      <c r="AK21" s="186" t="s">
        <v>139</v>
      </c>
      <c r="AL21" s="275">
        <v>126</v>
      </c>
      <c r="AM21" s="165" t="s">
        <v>3825</v>
      </c>
      <c r="AN21" s="165" t="s">
        <v>3825</v>
      </c>
      <c r="AO21" s="165"/>
      <c r="AP21" s="167" t="s">
        <v>3511</v>
      </c>
      <c r="AQ21" s="167">
        <f t="shared" si="0"/>
        <v>1000</v>
      </c>
      <c r="AR21" s="167">
        <f t="shared" si="1"/>
        <v>378</v>
      </c>
      <c r="AS21" s="167">
        <f t="shared" si="2"/>
        <v>378</v>
      </c>
      <c r="AT21" s="167">
        <f t="shared" si="3"/>
        <v>1756</v>
      </c>
      <c r="AU21" s="167">
        <f>IF(AP21="Nein", 0, IF(AN21="", 0, IF(M21="SAT", 0, IF(AM21="X", Ausgeschiedene!$BJ$170, $BJ$7))))</f>
        <v>150</v>
      </c>
      <c r="AV21" s="167">
        <f>IF(AP21="Nein",0,IF(AO21="",0,IF(N21="",0,IF(N21="AR",0,IF(AM21="X", $BJ$9, Ausgeschiedene!$AS$141)))))</f>
        <v>0</v>
      </c>
      <c r="AW21" s="167">
        <f t="shared" si="4"/>
        <v>1906</v>
      </c>
      <c r="BF21" s="168"/>
    </row>
    <row r="22" spans="1:58" s="167" customFormat="1" ht="21" customHeight="1">
      <c r="A22" s="159" t="s">
        <v>2893</v>
      </c>
      <c r="B22" s="197" t="s">
        <v>3084</v>
      </c>
      <c r="C22" s="197">
        <v>1</v>
      </c>
      <c r="D22" s="160" t="s">
        <v>2892</v>
      </c>
      <c r="E22" s="160" t="s">
        <v>2891</v>
      </c>
      <c r="F22" s="160"/>
      <c r="G22" s="159" t="s">
        <v>2890</v>
      </c>
      <c r="H22" s="160" t="s">
        <v>2889</v>
      </c>
      <c r="I22" s="159" t="s">
        <v>3165</v>
      </c>
      <c r="J22" s="159" t="s">
        <v>3169</v>
      </c>
      <c r="K22" s="161"/>
      <c r="L22" s="159" t="s">
        <v>3246</v>
      </c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63" t="s">
        <v>2886</v>
      </c>
      <c r="AC22" s="163"/>
      <c r="AD22" s="163" t="s">
        <v>2885</v>
      </c>
      <c r="AE22" s="163" t="s">
        <v>2888</v>
      </c>
      <c r="AF22" s="163" t="s">
        <v>29</v>
      </c>
      <c r="AG22" s="163" t="s">
        <v>39</v>
      </c>
      <c r="AH22" s="164" t="s">
        <v>2887</v>
      </c>
      <c r="AI22" s="272" t="s">
        <v>1633</v>
      </c>
      <c r="AJ22" s="272" t="s">
        <v>2886</v>
      </c>
      <c r="AK22" s="160" t="s">
        <v>2885</v>
      </c>
      <c r="AL22" s="273"/>
      <c r="AM22" s="165" t="s">
        <v>3825</v>
      </c>
      <c r="AN22" s="166"/>
      <c r="AO22" s="166"/>
      <c r="AP22" s="167" t="s">
        <v>3535</v>
      </c>
      <c r="AQ22" s="167">
        <f t="shared" si="0"/>
        <v>0</v>
      </c>
      <c r="AR22" s="167">
        <f t="shared" si="1"/>
        <v>0</v>
      </c>
      <c r="AS22" s="167">
        <f t="shared" si="2"/>
        <v>0</v>
      </c>
      <c r="AT22" s="167">
        <f t="shared" si="3"/>
        <v>0</v>
      </c>
      <c r="AU22" s="167">
        <f>IF(AP22="Nein", 0, IF(AN22="", 0, IF(M22="SAT", 0, IF(AM22="X", Ausgeschiedene!$BJ$170, $BJ$7))))</f>
        <v>0</v>
      </c>
      <c r="AV22" s="167">
        <f>IF(AP22="Nein",0,IF(AO22="",0,IF(N22="",0,IF(N22="AR",0,IF(AM22="X", $BJ$9, Ausgeschiedene!$AS$141)))))</f>
        <v>0</v>
      </c>
      <c r="AW22" s="167" t="str">
        <f t="shared" si="4"/>
        <v>NEIN</v>
      </c>
      <c r="AY22" s="167" t="s">
        <v>4194</v>
      </c>
      <c r="AZ22" s="167" t="s">
        <v>4195</v>
      </c>
      <c r="BF22" s="168"/>
    </row>
    <row r="23" spans="1:58" s="167" customFormat="1" ht="21" customHeight="1">
      <c r="A23" s="159" t="s">
        <v>2362</v>
      </c>
      <c r="B23" s="159" t="s">
        <v>664</v>
      </c>
      <c r="C23" s="159">
        <v>4</v>
      </c>
      <c r="D23" s="160" t="s">
        <v>3313</v>
      </c>
      <c r="E23" s="160" t="s">
        <v>2361</v>
      </c>
      <c r="F23" s="160"/>
      <c r="G23" s="159" t="s">
        <v>2360</v>
      </c>
      <c r="H23" s="160" t="s">
        <v>2359</v>
      </c>
      <c r="I23" s="159" t="s">
        <v>3166</v>
      </c>
      <c r="J23" s="159" t="s">
        <v>3168</v>
      </c>
      <c r="K23" s="171"/>
      <c r="L23" s="17" t="s">
        <v>3246</v>
      </c>
      <c r="M23" s="159"/>
      <c r="N23" s="159"/>
      <c r="O23" s="159"/>
      <c r="P23" s="159"/>
      <c r="Q23" s="296" t="s">
        <v>3825</v>
      </c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63" t="s">
        <v>2358</v>
      </c>
      <c r="AC23" s="163" t="s">
        <v>2357</v>
      </c>
      <c r="AD23" s="163" t="s">
        <v>2356</v>
      </c>
      <c r="AE23" s="163" t="s">
        <v>2355</v>
      </c>
      <c r="AF23" s="163" t="s">
        <v>29</v>
      </c>
      <c r="AG23" s="163" t="s">
        <v>17</v>
      </c>
      <c r="AH23" s="164" t="s">
        <v>2354</v>
      </c>
      <c r="AI23" s="164" t="s">
        <v>752</v>
      </c>
      <c r="AJ23" s="211" t="s">
        <v>2353</v>
      </c>
      <c r="AK23" s="160" t="s">
        <v>2352</v>
      </c>
      <c r="AL23" s="273"/>
      <c r="AM23" s="165" t="s">
        <v>3825</v>
      </c>
      <c r="AN23" s="166"/>
      <c r="AO23" s="166"/>
      <c r="AP23" s="167" t="s">
        <v>3511</v>
      </c>
      <c r="AQ23" s="167">
        <f t="shared" si="0"/>
        <v>500</v>
      </c>
      <c r="AR23" s="167">
        <f t="shared" si="1"/>
        <v>0</v>
      </c>
      <c r="AS23" s="167">
        <f t="shared" si="2"/>
        <v>0</v>
      </c>
      <c r="AT23" s="167">
        <f t="shared" si="3"/>
        <v>500</v>
      </c>
      <c r="AU23" s="167">
        <f>IF(AP23="Nein", 0, IF(AN23="", 0, IF(M23="SAT", 0, IF(AM23="X", Ausgeschiedene!$BJ$170, $BJ$7))))</f>
        <v>0</v>
      </c>
      <c r="AV23" s="167">
        <f>IF(AP23="Nein",0,IF(AO23="",0,IF(N23="",0,IF(N23="AR",0,IF(AM23="X", $BJ$9, Ausgeschiedene!$AS$141)))))</f>
        <v>0</v>
      </c>
      <c r="AW23" s="167">
        <f t="shared" si="4"/>
        <v>500</v>
      </c>
      <c r="BF23" s="168"/>
    </row>
    <row r="24" spans="1:58" s="167" customFormat="1" ht="21" customHeight="1">
      <c r="A24" s="173" t="s">
        <v>3948</v>
      </c>
      <c r="B24" s="173"/>
      <c r="C24" s="173"/>
      <c r="D24" s="174" t="s">
        <v>3804</v>
      </c>
      <c r="E24" s="174" t="s">
        <v>3805</v>
      </c>
      <c r="F24" s="174"/>
      <c r="G24" s="173">
        <v>9015</v>
      </c>
      <c r="H24" s="174" t="s">
        <v>83</v>
      </c>
      <c r="I24" s="175" t="s">
        <v>3166</v>
      </c>
      <c r="J24" s="175"/>
      <c r="K24" s="175"/>
      <c r="L24" s="175"/>
      <c r="M24" s="175" t="s">
        <v>3246</v>
      </c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6" t="s">
        <v>4141</v>
      </c>
      <c r="AC24" s="176" t="s">
        <v>4140</v>
      </c>
      <c r="AD24" s="177" t="s">
        <v>4142</v>
      </c>
      <c r="AE24" s="177" t="s">
        <v>4143</v>
      </c>
      <c r="AF24" s="177" t="s">
        <v>29</v>
      </c>
      <c r="AG24" s="177" t="s">
        <v>17</v>
      </c>
      <c r="AH24" s="172" t="s">
        <v>4144</v>
      </c>
      <c r="AI24" s="172" t="s">
        <v>1562</v>
      </c>
      <c r="AJ24" s="178" t="s">
        <v>4141</v>
      </c>
      <c r="AK24" s="217" t="s">
        <v>4142</v>
      </c>
      <c r="AL24" s="282"/>
      <c r="AM24" s="180"/>
      <c r="AN24" s="180" t="s">
        <v>3825</v>
      </c>
      <c r="AO24" s="180"/>
      <c r="AP24" s="167" t="s">
        <v>3535</v>
      </c>
      <c r="AQ24" s="167">
        <f t="shared" si="0"/>
        <v>0</v>
      </c>
      <c r="AR24" s="167">
        <f t="shared" si="1"/>
        <v>0</v>
      </c>
      <c r="AS24" s="167">
        <f t="shared" si="2"/>
        <v>0</v>
      </c>
      <c r="AT24" s="167">
        <f t="shared" si="3"/>
        <v>0</v>
      </c>
      <c r="AU24" s="167">
        <f>IF(AP24="Nein", 0, IF(AN24="", 0, IF(M24="SAT", 0, IF(AM24="X", Ausgeschiedene!$BJ$170, $BJ$7))))</f>
        <v>0</v>
      </c>
      <c r="AV24" s="167">
        <f>IF(AP24="Nein",0,IF(AO24="",0,IF(N24="",0,IF(N24="AR",0,IF(AM24="X", $BJ$9, Ausgeschiedene!$AS$141)))))</f>
        <v>0</v>
      </c>
      <c r="AW24" s="167" t="str">
        <f t="shared" si="4"/>
        <v>NEIN</v>
      </c>
      <c r="BF24" s="168"/>
    </row>
    <row r="25" spans="1:58" s="167" customFormat="1" ht="21" customHeight="1">
      <c r="A25" s="159" t="s">
        <v>1142</v>
      </c>
      <c r="B25" s="197" t="s">
        <v>3084</v>
      </c>
      <c r="C25" s="197">
        <v>4</v>
      </c>
      <c r="D25" s="160" t="s">
        <v>1141</v>
      </c>
      <c r="E25" s="160" t="s">
        <v>1140</v>
      </c>
      <c r="F25" s="160" t="s">
        <v>1139</v>
      </c>
      <c r="G25" s="159" t="s">
        <v>1138</v>
      </c>
      <c r="H25" s="160" t="s">
        <v>1137</v>
      </c>
      <c r="I25" s="159" t="s">
        <v>3166</v>
      </c>
      <c r="J25" s="159" t="s">
        <v>3169</v>
      </c>
      <c r="K25" s="159" t="s">
        <v>3169</v>
      </c>
      <c r="L25" s="159" t="s">
        <v>3246</v>
      </c>
      <c r="M25" s="159"/>
      <c r="N25" s="159"/>
      <c r="O25" s="159"/>
      <c r="P25" s="159"/>
      <c r="Q25" s="159"/>
      <c r="R25" s="159"/>
      <c r="S25" s="159"/>
      <c r="T25" s="162" t="s">
        <v>3825</v>
      </c>
      <c r="U25" s="159"/>
      <c r="V25" s="159"/>
      <c r="W25" s="159"/>
      <c r="X25" s="159"/>
      <c r="Y25" s="159"/>
      <c r="Z25" s="159"/>
      <c r="AA25" s="159"/>
      <c r="AB25" s="163" t="s">
        <v>1136</v>
      </c>
      <c r="AC25" s="163" t="s">
        <v>1135</v>
      </c>
      <c r="AD25" s="163" t="s">
        <v>1134</v>
      </c>
      <c r="AE25" s="163" t="s">
        <v>1133</v>
      </c>
      <c r="AF25" s="163" t="s">
        <v>29</v>
      </c>
      <c r="AG25" s="163" t="s">
        <v>17</v>
      </c>
      <c r="AH25" s="164" t="s">
        <v>1132</v>
      </c>
      <c r="AI25" s="164" t="s">
        <v>787</v>
      </c>
      <c r="AJ25" s="172" t="s">
        <v>1131</v>
      </c>
      <c r="AK25" s="164" t="s">
        <v>1130</v>
      </c>
      <c r="AL25" s="273"/>
      <c r="AM25" s="165" t="s">
        <v>3825</v>
      </c>
      <c r="AN25" s="166"/>
      <c r="AO25" s="166"/>
      <c r="AP25" s="167" t="s">
        <v>3511</v>
      </c>
      <c r="AQ25" s="167">
        <f t="shared" si="0"/>
        <v>500</v>
      </c>
      <c r="AR25" s="167">
        <f t="shared" si="1"/>
        <v>0</v>
      </c>
      <c r="AS25" s="167">
        <f t="shared" si="2"/>
        <v>0</v>
      </c>
      <c r="AT25" s="167">
        <f t="shared" si="3"/>
        <v>500</v>
      </c>
      <c r="AU25" s="167">
        <f>IF(AP25="Nein", 0, IF(AN25="", 0, IF(M25="SAT", 0, IF(AM25="X", Ausgeschiedene!$BJ$170, $BJ$7))))</f>
        <v>0</v>
      </c>
      <c r="AV25" s="167">
        <f>IF(AP25="Nein",0,IF(AO25="",0,IF(N25="",0,IF(N25="AR",0,IF(AM25="X", $BJ$9, Ausgeschiedene!$AS$141)))))</f>
        <v>0</v>
      </c>
      <c r="AW25" s="167">
        <f t="shared" si="4"/>
        <v>500</v>
      </c>
      <c r="BF25" s="168"/>
    </row>
    <row r="26" spans="1:58" s="167" customFormat="1" ht="21" customHeight="1">
      <c r="A26" s="181" t="s">
        <v>301</v>
      </c>
      <c r="B26" s="181" t="s">
        <v>301</v>
      </c>
      <c r="C26" s="181">
        <v>3</v>
      </c>
      <c r="D26" s="226" t="s">
        <v>302</v>
      </c>
      <c r="E26" s="183" t="s">
        <v>303</v>
      </c>
      <c r="F26" s="183"/>
      <c r="G26" s="181" t="s">
        <v>304</v>
      </c>
      <c r="H26" s="183" t="s">
        <v>305</v>
      </c>
      <c r="I26" s="181" t="s">
        <v>3166</v>
      </c>
      <c r="J26" s="181" t="s">
        <v>3168</v>
      </c>
      <c r="K26" s="181" t="s">
        <v>3168</v>
      </c>
      <c r="L26" s="181" t="s">
        <v>3257</v>
      </c>
      <c r="M26" s="181"/>
      <c r="N26" s="181"/>
      <c r="O26" s="181"/>
      <c r="P26" s="171"/>
      <c r="Q26" s="171"/>
      <c r="R26" s="184" t="s">
        <v>3825</v>
      </c>
      <c r="S26" s="171"/>
      <c r="T26" s="171"/>
      <c r="U26" s="181"/>
      <c r="V26" s="171"/>
      <c r="W26" s="171"/>
      <c r="X26" s="171"/>
      <c r="Y26" s="171"/>
      <c r="Z26" s="171"/>
      <c r="AA26" s="171"/>
      <c r="AB26" s="227" t="s">
        <v>3503</v>
      </c>
      <c r="AC26" s="185" t="s">
        <v>307</v>
      </c>
      <c r="AD26" s="185" t="s">
        <v>308</v>
      </c>
      <c r="AE26" s="185" t="s">
        <v>309</v>
      </c>
      <c r="AF26" s="185" t="s">
        <v>16</v>
      </c>
      <c r="AG26" s="185" t="s">
        <v>17</v>
      </c>
      <c r="AH26" s="186" t="s">
        <v>310</v>
      </c>
      <c r="AI26" s="186" t="s">
        <v>311</v>
      </c>
      <c r="AJ26" s="186" t="s">
        <v>306</v>
      </c>
      <c r="AK26" s="186" t="s">
        <v>308</v>
      </c>
      <c r="AL26" s="273">
        <v>81</v>
      </c>
      <c r="AM26" s="165" t="s">
        <v>3825</v>
      </c>
      <c r="AN26" s="166"/>
      <c r="AO26" s="166"/>
      <c r="AP26" s="167" t="s">
        <v>3511</v>
      </c>
      <c r="AQ26" s="167">
        <f t="shared" si="0"/>
        <v>1000</v>
      </c>
      <c r="AR26" s="167">
        <f t="shared" si="1"/>
        <v>243</v>
      </c>
      <c r="AS26" s="167">
        <f t="shared" si="2"/>
        <v>243</v>
      </c>
      <c r="AT26" s="167">
        <f t="shared" si="3"/>
        <v>1486</v>
      </c>
      <c r="AU26" s="167">
        <f>IF(AP26="Nein", 0, IF(AN26="", 0, IF(M26="SAT", 0, IF(AM26="X", Ausgeschiedene!$BJ$170, $BJ$7))))</f>
        <v>0</v>
      </c>
      <c r="AV26" s="167">
        <f>IF(AP26="Nein",0,IF(AO26="",0,IF(N26="",0,IF(N26="AR",0,IF(AM26="X", $BJ$9, Ausgeschiedene!$AS$141)))))</f>
        <v>0</v>
      </c>
      <c r="AW26" s="167">
        <f t="shared" si="4"/>
        <v>1486</v>
      </c>
      <c r="BF26" s="168"/>
    </row>
    <row r="27" spans="1:58" s="167" customFormat="1" ht="21" customHeight="1">
      <c r="A27" s="159" t="s">
        <v>2659</v>
      </c>
      <c r="B27" s="159" t="s">
        <v>288</v>
      </c>
      <c r="C27" s="159">
        <v>1</v>
      </c>
      <c r="D27" s="160" t="s">
        <v>2658</v>
      </c>
      <c r="E27" s="160" t="s">
        <v>3454</v>
      </c>
      <c r="F27" s="160"/>
      <c r="G27" s="159" t="s">
        <v>2657</v>
      </c>
      <c r="H27" s="160" t="s">
        <v>2656</v>
      </c>
      <c r="I27" s="159" t="s">
        <v>3165</v>
      </c>
      <c r="J27" s="159" t="s">
        <v>3168</v>
      </c>
      <c r="K27" s="171"/>
      <c r="L27" s="159" t="s">
        <v>3170</v>
      </c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63" t="s">
        <v>3264</v>
      </c>
      <c r="AC27" s="163" t="s">
        <v>3206</v>
      </c>
      <c r="AD27" s="163" t="s">
        <v>2652</v>
      </c>
      <c r="AE27" s="163" t="s">
        <v>2655</v>
      </c>
      <c r="AF27" s="163" t="s">
        <v>29</v>
      </c>
      <c r="AG27" s="163" t="s">
        <v>39</v>
      </c>
      <c r="AH27" s="164" t="s">
        <v>2654</v>
      </c>
      <c r="AI27" s="164" t="s">
        <v>2653</v>
      </c>
      <c r="AJ27" s="164" t="s">
        <v>3264</v>
      </c>
      <c r="AK27" s="160" t="s">
        <v>2652</v>
      </c>
      <c r="AL27" s="273"/>
      <c r="AM27" s="165" t="s">
        <v>3825</v>
      </c>
      <c r="AN27" s="209"/>
      <c r="AO27" s="209"/>
      <c r="AP27" s="167" t="s">
        <v>3535</v>
      </c>
      <c r="AQ27" s="167">
        <f t="shared" si="0"/>
        <v>0</v>
      </c>
      <c r="AR27" s="167">
        <f t="shared" si="1"/>
        <v>0</v>
      </c>
      <c r="AS27" s="167">
        <f t="shared" si="2"/>
        <v>0</v>
      </c>
      <c r="AT27" s="167">
        <f t="shared" si="3"/>
        <v>0</v>
      </c>
      <c r="AU27" s="167">
        <f>IF(AP27="Nein", 0, IF(AN27="", 0, IF(M27="SAT", 0, IF(AM27="X", Ausgeschiedene!$BJ$170, $BJ$7))))</f>
        <v>0</v>
      </c>
      <c r="AV27" s="167">
        <f>IF(AP27="Nein",0,IF(AO27="",0,IF(N27="",0,IF(N27="AR",0,IF(AM27="X", $BJ$9, Ausgeschiedene!$AS$141)))))</f>
        <v>0</v>
      </c>
      <c r="AW27" s="167" t="str">
        <f t="shared" si="4"/>
        <v>NEIN</v>
      </c>
      <c r="BA27" s="167" t="s">
        <v>4358</v>
      </c>
      <c r="BB27" s="167">
        <v>221188</v>
      </c>
      <c r="BF27" s="168"/>
    </row>
    <row r="28" spans="1:58" s="167" customFormat="1" ht="21" customHeight="1">
      <c r="A28" s="173" t="s">
        <v>3904</v>
      </c>
      <c r="B28" s="173"/>
      <c r="C28" s="173"/>
      <c r="D28" s="174" t="s">
        <v>3754</v>
      </c>
      <c r="E28" s="174" t="s">
        <v>3755</v>
      </c>
      <c r="F28" s="174"/>
      <c r="G28" s="173">
        <v>3960</v>
      </c>
      <c r="H28" s="174" t="s">
        <v>1424</v>
      </c>
      <c r="I28" s="175" t="s">
        <v>3165</v>
      </c>
      <c r="J28" s="175"/>
      <c r="K28" s="175"/>
      <c r="L28" s="175"/>
      <c r="M28" s="175" t="s">
        <v>3246</v>
      </c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6" t="s">
        <v>4028</v>
      </c>
      <c r="AC28" s="176" t="s">
        <v>4027</v>
      </c>
      <c r="AD28" s="177" t="s">
        <v>4025</v>
      </c>
      <c r="AE28" s="177" t="s">
        <v>4026</v>
      </c>
      <c r="AF28" s="177" t="s">
        <v>29</v>
      </c>
      <c r="AG28" s="177" t="s">
        <v>39</v>
      </c>
      <c r="AH28" s="172" t="s">
        <v>4024</v>
      </c>
      <c r="AI28" s="172" t="s">
        <v>299</v>
      </c>
      <c r="AJ28" s="178" t="s">
        <v>4028</v>
      </c>
      <c r="AK28" s="217" t="s">
        <v>4025</v>
      </c>
      <c r="AL28" s="282"/>
      <c r="AM28" s="180"/>
      <c r="AN28" s="180" t="s">
        <v>3825</v>
      </c>
      <c r="AO28" s="180"/>
      <c r="AP28" s="167" t="s">
        <v>3535</v>
      </c>
      <c r="AQ28" s="167">
        <f t="shared" si="0"/>
        <v>0</v>
      </c>
      <c r="AR28" s="167">
        <f t="shared" si="1"/>
        <v>0</v>
      </c>
      <c r="AS28" s="167">
        <f t="shared" si="2"/>
        <v>0</v>
      </c>
      <c r="AT28" s="167">
        <f t="shared" si="3"/>
        <v>0</v>
      </c>
      <c r="AU28" s="167">
        <f>IF(AP28="Nein", 0, IF(AN28="", 0, IF(M28="SAT", 0, IF(AM28="X", Ausgeschiedene!$BJ$170, $BJ$7))))</f>
        <v>0</v>
      </c>
      <c r="AV28" s="167">
        <f>IF(AP28="Nein",0,IF(AO28="",0,IF(N28="",0,IF(N28="AR",0,IF(AM28="X", $BJ$9, Ausgeschiedene!$AS$141)))))</f>
        <v>0</v>
      </c>
      <c r="AW28" s="167" t="str">
        <f t="shared" si="4"/>
        <v>NEIN</v>
      </c>
      <c r="AY28" s="167" t="s">
        <v>4196</v>
      </c>
      <c r="AZ28" s="167">
        <v>177870</v>
      </c>
      <c r="BF28" s="168"/>
    </row>
    <row r="29" spans="1:58" s="167" customFormat="1" ht="21" customHeight="1">
      <c r="A29" s="181" t="s">
        <v>654</v>
      </c>
      <c r="B29" s="181" t="s">
        <v>654</v>
      </c>
      <c r="C29" s="181">
        <v>3</v>
      </c>
      <c r="D29" s="182" t="s">
        <v>655</v>
      </c>
      <c r="E29" s="183" t="s">
        <v>656</v>
      </c>
      <c r="F29" s="183"/>
      <c r="G29" s="181" t="s">
        <v>657</v>
      </c>
      <c r="H29" s="183" t="s">
        <v>658</v>
      </c>
      <c r="I29" s="181" t="s">
        <v>3166</v>
      </c>
      <c r="J29" s="181" t="s">
        <v>3168</v>
      </c>
      <c r="K29" s="181" t="s">
        <v>3168</v>
      </c>
      <c r="L29" s="181" t="s">
        <v>3257</v>
      </c>
      <c r="M29" s="181"/>
      <c r="N29" s="181"/>
      <c r="O29" s="181"/>
      <c r="P29" s="171"/>
      <c r="Q29" s="171"/>
      <c r="R29" s="184" t="s">
        <v>3825</v>
      </c>
      <c r="S29" s="171"/>
      <c r="T29" s="171"/>
      <c r="U29" s="181"/>
      <c r="V29" s="171"/>
      <c r="W29" s="171"/>
      <c r="X29" s="171"/>
      <c r="Y29" s="171"/>
      <c r="Z29" s="171"/>
      <c r="AA29" s="171"/>
      <c r="AB29" s="185" t="s">
        <v>659</v>
      </c>
      <c r="AC29" s="185" t="s">
        <v>660</v>
      </c>
      <c r="AD29" s="185" t="s">
        <v>661</v>
      </c>
      <c r="AE29" s="185" t="s">
        <v>662</v>
      </c>
      <c r="AF29" s="185" t="s">
        <v>16</v>
      </c>
      <c r="AG29" s="185" t="s">
        <v>17</v>
      </c>
      <c r="AH29" s="186" t="s">
        <v>663</v>
      </c>
      <c r="AI29" s="186" t="s">
        <v>137</v>
      </c>
      <c r="AJ29" s="201" t="s">
        <v>3378</v>
      </c>
      <c r="AK29" s="186" t="s">
        <v>661</v>
      </c>
      <c r="AL29" s="276">
        <v>272</v>
      </c>
      <c r="AM29" s="165" t="s">
        <v>3825</v>
      </c>
      <c r="AN29" s="166"/>
      <c r="AO29" s="166"/>
      <c r="AP29" s="167" t="s">
        <v>3511</v>
      </c>
      <c r="AQ29" s="167">
        <f t="shared" si="0"/>
        <v>1000</v>
      </c>
      <c r="AR29" s="167">
        <f t="shared" si="1"/>
        <v>816</v>
      </c>
      <c r="AS29" s="167">
        <f t="shared" si="2"/>
        <v>816</v>
      </c>
      <c r="AT29" s="167">
        <f t="shared" si="3"/>
        <v>2632</v>
      </c>
      <c r="AU29" s="167">
        <f>IF(AP29="Nein", 0, IF(AN29="", 0, IF(M29="SAT", 0, IF(AM29="X", Ausgeschiedene!$BJ$170, $BJ$7))))</f>
        <v>0</v>
      </c>
      <c r="AV29" s="167">
        <f>IF(AP29="Nein",0,IF(AO29="",0,IF(N29="",0,IF(N29="AR",0,IF(AM29="X", $BJ$9, Ausgeschiedene!$AS$141)))))</f>
        <v>0</v>
      </c>
      <c r="AW29" s="167">
        <f t="shared" si="4"/>
        <v>2632</v>
      </c>
      <c r="AY29" s="167" t="s">
        <v>4197</v>
      </c>
      <c r="AZ29" s="167">
        <v>798292</v>
      </c>
      <c r="BF29" s="168"/>
    </row>
    <row r="30" spans="1:58" s="167" customFormat="1" ht="21" customHeight="1">
      <c r="A30" s="181" t="s">
        <v>392</v>
      </c>
      <c r="B30" s="181" t="s">
        <v>392</v>
      </c>
      <c r="C30" s="181">
        <v>6</v>
      </c>
      <c r="D30" s="182" t="s">
        <v>393</v>
      </c>
      <c r="E30" s="183" t="s">
        <v>394</v>
      </c>
      <c r="F30" s="183" t="s">
        <v>9</v>
      </c>
      <c r="G30" s="181" t="s">
        <v>395</v>
      </c>
      <c r="H30" s="183" t="s">
        <v>396</v>
      </c>
      <c r="I30" s="181" t="s">
        <v>3166</v>
      </c>
      <c r="J30" s="181" t="s">
        <v>3168</v>
      </c>
      <c r="K30" s="181"/>
      <c r="L30" s="181" t="s">
        <v>3257</v>
      </c>
      <c r="M30" s="181"/>
      <c r="N30" s="181"/>
      <c r="O30" s="181"/>
      <c r="P30" s="171"/>
      <c r="Q30" s="171"/>
      <c r="R30" s="181"/>
      <c r="S30" s="171"/>
      <c r="T30" s="171"/>
      <c r="U30" s="184" t="s">
        <v>3825</v>
      </c>
      <c r="V30" s="171"/>
      <c r="W30" s="171"/>
      <c r="X30" s="171"/>
      <c r="Y30" s="171"/>
      <c r="Z30" s="171"/>
      <c r="AA30" s="171"/>
      <c r="AB30" s="185" t="s">
        <v>397</v>
      </c>
      <c r="AC30" s="185" t="s">
        <v>398</v>
      </c>
      <c r="AD30" s="185" t="s">
        <v>399</v>
      </c>
      <c r="AE30" s="185" t="s">
        <v>400</v>
      </c>
      <c r="AF30" s="185" t="s">
        <v>16</v>
      </c>
      <c r="AG30" s="290" t="s">
        <v>1102</v>
      </c>
      <c r="AH30" s="186" t="s">
        <v>401</v>
      </c>
      <c r="AI30" s="186" t="s">
        <v>3354</v>
      </c>
      <c r="AJ30" s="186" t="s">
        <v>402</v>
      </c>
      <c r="AK30" s="186" t="s">
        <v>399</v>
      </c>
      <c r="AL30" s="273">
        <v>190</v>
      </c>
      <c r="AM30" s="165" t="s">
        <v>3825</v>
      </c>
      <c r="AN30" s="166"/>
      <c r="AO30" s="166"/>
      <c r="AP30" s="167" t="s">
        <v>3511</v>
      </c>
      <c r="AQ30" s="167">
        <f t="shared" si="0"/>
        <v>1000</v>
      </c>
      <c r="AR30" s="167">
        <f t="shared" si="1"/>
        <v>570</v>
      </c>
      <c r="AS30" s="167">
        <f t="shared" si="2"/>
        <v>570</v>
      </c>
      <c r="AT30" s="167">
        <f t="shared" si="3"/>
        <v>2140</v>
      </c>
      <c r="AU30" s="167">
        <f>IF(AP30="Nein", 0, IF(AN30="", 0, IF(M30="SAT", 0, IF(AM30="X", Ausgeschiedene!$BJ$170, $BJ$7))))</f>
        <v>0</v>
      </c>
      <c r="AV30" s="167">
        <f>IF(AP30="Nein",0,IF(AO30="",0,IF(N30="",0,IF(N30="AR",0,IF(AM30="X", $BJ$9, Ausgeschiedene!$AS$141)))))</f>
        <v>0</v>
      </c>
      <c r="AW30" s="167">
        <f t="shared" si="4"/>
        <v>2140</v>
      </c>
      <c r="AY30" s="167" t="s">
        <v>4260</v>
      </c>
      <c r="AZ30" s="167">
        <v>227614</v>
      </c>
      <c r="BF30" s="168"/>
    </row>
    <row r="31" spans="1:58" s="167" customFormat="1" ht="21" customHeight="1">
      <c r="A31" s="159" t="s">
        <v>1087</v>
      </c>
      <c r="B31" s="159" t="s">
        <v>158</v>
      </c>
      <c r="C31" s="159">
        <v>6</v>
      </c>
      <c r="D31" s="160" t="s">
        <v>1086</v>
      </c>
      <c r="E31" s="160" t="s">
        <v>3054</v>
      </c>
      <c r="F31" s="160"/>
      <c r="G31" s="159">
        <v>8280</v>
      </c>
      <c r="H31" s="160" t="s">
        <v>1085</v>
      </c>
      <c r="I31" s="159" t="s">
        <v>3166</v>
      </c>
      <c r="J31" s="159" t="s">
        <v>3168</v>
      </c>
      <c r="K31" s="27" t="s">
        <v>3168</v>
      </c>
      <c r="L31" s="159" t="s">
        <v>3170</v>
      </c>
      <c r="M31" s="159"/>
      <c r="N31" s="159"/>
      <c r="O31" s="159"/>
      <c r="P31" s="159"/>
      <c r="Q31" s="159"/>
      <c r="R31" s="159"/>
      <c r="S31" s="159"/>
      <c r="T31" s="159"/>
      <c r="U31" s="159"/>
      <c r="V31" s="162" t="s">
        <v>3825</v>
      </c>
      <c r="W31" s="159"/>
      <c r="X31" s="159"/>
      <c r="Y31" s="159"/>
      <c r="Z31" s="159"/>
      <c r="AA31" s="159"/>
      <c r="AB31" s="163" t="s">
        <v>1084</v>
      </c>
      <c r="AC31" s="163" t="s">
        <v>1083</v>
      </c>
      <c r="AD31" s="163" t="s">
        <v>1080</v>
      </c>
      <c r="AE31" s="163" t="s">
        <v>1082</v>
      </c>
      <c r="AF31" s="163" t="s">
        <v>29</v>
      </c>
      <c r="AG31" s="163" t="s">
        <v>17</v>
      </c>
      <c r="AH31" s="164" t="s">
        <v>391</v>
      </c>
      <c r="AI31" s="164" t="s">
        <v>159</v>
      </c>
      <c r="AJ31" s="164" t="s">
        <v>1081</v>
      </c>
      <c r="AK31" s="164" t="s">
        <v>1080</v>
      </c>
      <c r="AL31" s="277"/>
      <c r="AM31" s="165" t="s">
        <v>3825</v>
      </c>
      <c r="AN31" s="165"/>
      <c r="AO31" s="165"/>
      <c r="AP31" s="167" t="s">
        <v>3511</v>
      </c>
      <c r="AQ31" s="167">
        <f t="shared" si="0"/>
        <v>850</v>
      </c>
      <c r="AR31" s="167">
        <f t="shared" si="1"/>
        <v>0</v>
      </c>
      <c r="AS31" s="167">
        <f t="shared" si="2"/>
        <v>0</v>
      </c>
      <c r="AT31" s="167">
        <f t="shared" si="3"/>
        <v>850</v>
      </c>
      <c r="AU31" s="167">
        <f>IF(AP31="Nein", 0, IF(AN31="", 0, IF(M31="SAT", 0, IF(AM31="X", Ausgeschiedene!$BJ$170, $BJ$7))))</f>
        <v>0</v>
      </c>
      <c r="AV31" s="167">
        <f>IF(AP31="Nein",0,IF(AO31="",0,IF(N31="",0,IF(N31="AR",0,IF(AM31="X", $BJ$9, Ausgeschiedene!$AS$141)))))</f>
        <v>0</v>
      </c>
      <c r="AW31" s="167">
        <f t="shared" si="4"/>
        <v>850</v>
      </c>
      <c r="BF31" s="168"/>
    </row>
    <row r="32" spans="1:58" s="167" customFormat="1" ht="21" customHeight="1">
      <c r="A32" s="181" t="s">
        <v>473</v>
      </c>
      <c r="B32" s="181" t="s">
        <v>473</v>
      </c>
      <c r="C32" s="181">
        <v>1</v>
      </c>
      <c r="D32" s="182" t="s">
        <v>3234</v>
      </c>
      <c r="E32" s="183" t="s">
        <v>3235</v>
      </c>
      <c r="F32" s="183" t="s">
        <v>3233</v>
      </c>
      <c r="G32" s="181" t="s">
        <v>474</v>
      </c>
      <c r="H32" s="183" t="s">
        <v>475</v>
      </c>
      <c r="I32" s="181" t="s">
        <v>3165</v>
      </c>
      <c r="J32" s="181" t="s">
        <v>3168</v>
      </c>
      <c r="K32" s="181" t="s">
        <v>3168</v>
      </c>
      <c r="L32" s="181" t="s">
        <v>3257</v>
      </c>
      <c r="M32" s="181"/>
      <c r="N32" s="181"/>
      <c r="O32" s="184" t="s">
        <v>3825</v>
      </c>
      <c r="P32" s="171"/>
      <c r="Q32" s="171"/>
      <c r="R32" s="181"/>
      <c r="S32" s="171"/>
      <c r="T32" s="171"/>
      <c r="U32" s="181"/>
      <c r="V32" s="171"/>
      <c r="W32" s="171"/>
      <c r="X32" s="171"/>
      <c r="Y32" s="171"/>
      <c r="Z32" s="171"/>
      <c r="AA32" s="171"/>
      <c r="AB32" s="185" t="s">
        <v>3362</v>
      </c>
      <c r="AC32" s="185" t="s">
        <v>476</v>
      </c>
      <c r="AD32" s="185" t="s">
        <v>477</v>
      </c>
      <c r="AE32" s="185" t="s">
        <v>478</v>
      </c>
      <c r="AF32" s="185" t="s">
        <v>178</v>
      </c>
      <c r="AG32" s="185" t="s">
        <v>39</v>
      </c>
      <c r="AH32" s="186" t="s">
        <v>479</v>
      </c>
      <c r="AI32" s="186" t="s">
        <v>159</v>
      </c>
      <c r="AJ32" s="201" t="s">
        <v>3381</v>
      </c>
      <c r="AK32" s="183" t="s">
        <v>477</v>
      </c>
      <c r="AL32" s="273">
        <v>233</v>
      </c>
      <c r="AM32" s="165" t="s">
        <v>3825</v>
      </c>
      <c r="AN32" s="209"/>
      <c r="AO32" s="209"/>
      <c r="AP32" s="167" t="s">
        <v>3511</v>
      </c>
      <c r="AQ32" s="167">
        <f t="shared" si="0"/>
        <v>1000</v>
      </c>
      <c r="AR32" s="167">
        <f t="shared" si="1"/>
        <v>699</v>
      </c>
      <c r="AS32" s="167">
        <f t="shared" si="2"/>
        <v>699</v>
      </c>
      <c r="AT32" s="167">
        <f t="shared" si="3"/>
        <v>2398</v>
      </c>
      <c r="AU32" s="167">
        <f>IF(AP32="Nein", 0, IF(AN32="", 0, IF(M32="SAT", 0, IF(AM32="X", Ausgeschiedene!$BJ$170, $BJ$7))))</f>
        <v>0</v>
      </c>
      <c r="AV32" s="167">
        <f>IF(AP32="Nein",0,IF(AO32="",0,IF(N32="",0,IF(N32="AR",0,IF(AM32="X", $BJ$9, Ausgeschiedene!$AS$141)))))</f>
        <v>0</v>
      </c>
      <c r="AW32" s="167">
        <f t="shared" si="4"/>
        <v>2398</v>
      </c>
      <c r="BF32" s="168"/>
    </row>
    <row r="33" spans="1:59" s="167" customFormat="1" ht="21" customHeight="1">
      <c r="A33" s="181" t="s">
        <v>498</v>
      </c>
      <c r="B33" s="181" t="s">
        <v>498</v>
      </c>
      <c r="C33" s="181">
        <v>6</v>
      </c>
      <c r="D33" s="182" t="s">
        <v>3508</v>
      </c>
      <c r="E33" s="183" t="s">
        <v>499</v>
      </c>
      <c r="F33" s="183"/>
      <c r="G33" s="181" t="s">
        <v>500</v>
      </c>
      <c r="H33" s="183" t="s">
        <v>501</v>
      </c>
      <c r="I33" s="181" t="s">
        <v>3166</v>
      </c>
      <c r="J33" s="181" t="s">
        <v>3168</v>
      </c>
      <c r="K33" s="41" t="s">
        <v>3168</v>
      </c>
      <c r="L33" s="181" t="s">
        <v>3257</v>
      </c>
      <c r="M33" s="181"/>
      <c r="N33" s="181"/>
      <c r="O33" s="181"/>
      <c r="P33" s="171"/>
      <c r="Q33" s="171"/>
      <c r="R33" s="181"/>
      <c r="S33" s="171"/>
      <c r="T33" s="171"/>
      <c r="U33" s="184" t="s">
        <v>3825</v>
      </c>
      <c r="V33" s="171"/>
      <c r="W33" s="171"/>
      <c r="X33" s="171"/>
      <c r="Y33" s="171"/>
      <c r="Z33" s="171"/>
      <c r="AA33" s="171"/>
      <c r="AB33" s="185" t="s">
        <v>502</v>
      </c>
      <c r="AC33" s="185" t="s">
        <v>503</v>
      </c>
      <c r="AD33" s="185" t="s">
        <v>504</v>
      </c>
      <c r="AE33" s="185" t="s">
        <v>505</v>
      </c>
      <c r="AF33" s="185" t="s">
        <v>16</v>
      </c>
      <c r="AG33" s="185" t="s">
        <v>17</v>
      </c>
      <c r="AH33" s="186" t="s">
        <v>3829</v>
      </c>
      <c r="AI33" s="186" t="s">
        <v>3830</v>
      </c>
      <c r="AJ33" s="178" t="s">
        <v>3831</v>
      </c>
      <c r="AK33" s="186" t="s">
        <v>504</v>
      </c>
      <c r="AL33" s="273">
        <v>71</v>
      </c>
      <c r="AM33" s="165" t="s">
        <v>3825</v>
      </c>
      <c r="AN33" s="166"/>
      <c r="AO33" s="166"/>
      <c r="AP33" s="167" t="s">
        <v>3511</v>
      </c>
      <c r="AQ33" s="167">
        <f t="shared" si="0"/>
        <v>1000</v>
      </c>
      <c r="AR33" s="167">
        <f t="shared" si="1"/>
        <v>213</v>
      </c>
      <c r="AS33" s="167">
        <f t="shared" si="2"/>
        <v>213</v>
      </c>
      <c r="AT33" s="167">
        <f t="shared" si="3"/>
        <v>1426</v>
      </c>
      <c r="AU33" s="167">
        <f>IF(AP33="Nein", 0, IF(AN33="", 0, IF(M33="SAT", 0, IF(AM33="X", Ausgeschiedene!$BJ$170, $BJ$7))))</f>
        <v>0</v>
      </c>
      <c r="AV33" s="167">
        <f>IF(AP33="Nein",0,IF(AO33="",0,IF(N33="",0,IF(N33="AR",0,IF(AM33="X", $BJ$9, Ausgeschiedene!$AS$141)))))</f>
        <v>0</v>
      </c>
      <c r="AW33" s="167">
        <f t="shared" si="4"/>
        <v>1426</v>
      </c>
      <c r="BF33" s="168"/>
    </row>
    <row r="34" spans="1:59" s="167" customFormat="1" ht="21" customHeight="1">
      <c r="A34" s="197" t="s">
        <v>4164</v>
      </c>
      <c r="B34" s="197" t="s">
        <v>513</v>
      </c>
      <c r="C34" s="197">
        <v>1</v>
      </c>
      <c r="D34" s="160" t="s">
        <v>3446</v>
      </c>
      <c r="E34" s="160" t="s">
        <v>3337</v>
      </c>
      <c r="F34" s="160"/>
      <c r="G34" s="159">
        <v>1227</v>
      </c>
      <c r="H34" s="160" t="s">
        <v>935</v>
      </c>
      <c r="I34" s="159" t="s">
        <v>3165</v>
      </c>
      <c r="J34" s="17" t="s">
        <v>3169</v>
      </c>
      <c r="K34" s="161"/>
      <c r="L34" s="17" t="s">
        <v>3246</v>
      </c>
      <c r="M34" s="159"/>
      <c r="N34" s="159"/>
      <c r="O34" s="159"/>
      <c r="P34" s="171"/>
      <c r="Q34" s="256" t="s">
        <v>3825</v>
      </c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63" t="s">
        <v>3342</v>
      </c>
      <c r="AC34" s="163" t="s">
        <v>3343</v>
      </c>
      <c r="AD34" s="163" t="s">
        <v>3338</v>
      </c>
      <c r="AE34" s="163" t="s">
        <v>3339</v>
      </c>
      <c r="AF34" s="163" t="s">
        <v>178</v>
      </c>
      <c r="AG34" s="163" t="s">
        <v>39</v>
      </c>
      <c r="AH34" s="25" t="s">
        <v>4487</v>
      </c>
      <c r="AI34" s="25" t="s">
        <v>66</v>
      </c>
      <c r="AJ34" s="258" t="s">
        <v>4488</v>
      </c>
      <c r="AK34" s="160" t="s">
        <v>3328</v>
      </c>
      <c r="AL34" s="273"/>
      <c r="AM34" s="165" t="s">
        <v>3825</v>
      </c>
      <c r="AN34" s="166"/>
      <c r="AO34" s="166"/>
      <c r="AP34" s="167" t="s">
        <v>3511</v>
      </c>
      <c r="AQ34" s="167">
        <f t="shared" ref="AQ34:AQ65" si="5">IF(AP34="NEIN", 0, IF(AM34="", 0, IF(L34="DARA", $BJ$2,IF(L34="CSA", $BJ$3,IF(L34="AR",$BJ$4,IF(L34="SAT", 0))))))</f>
        <v>500</v>
      </c>
      <c r="AR34" s="167">
        <f t="shared" ref="AR34:AR65" si="6">IF(AP34="NEIN", 0, IF(AP34="JA",IF(L34="DARA", AL34*$BJ$5, 0)))</f>
        <v>0</v>
      </c>
      <c r="AS34" s="167">
        <f t="shared" ref="AS34:AS65" si="7">IF(AP34="NEIN", 0, IF(AP34="JA",IF(L34="DARA", AL34*$BJ$6, 0)))</f>
        <v>0</v>
      </c>
      <c r="AT34" s="167">
        <f t="shared" ref="AT34:AT65" si="8">AQ34+AR34+AS34</f>
        <v>500</v>
      </c>
      <c r="AU34" s="167">
        <f>IF(AP34="Nein", 0, IF(AN34="", 0, IF(M34="SAT", 0, IF(AM34="X", Ausgeschiedene!$BJ$170, $BJ$7))))</f>
        <v>0</v>
      </c>
      <c r="AV34" s="167">
        <f>IF(AP34="Nein",0,IF(AO34="",0,IF(N34="",0,IF(N34="AR",0,IF(AM34="X", $BJ$9, Ausgeschiedene!$AS$141)))))</f>
        <v>0</v>
      </c>
      <c r="AW34" s="167">
        <f t="shared" si="4"/>
        <v>500</v>
      </c>
      <c r="BF34" s="168"/>
    </row>
    <row r="35" spans="1:59" s="167" customFormat="1" ht="21" customHeight="1">
      <c r="A35" s="181" t="s">
        <v>55</v>
      </c>
      <c r="B35" s="181" t="s">
        <v>55</v>
      </c>
      <c r="C35" s="181">
        <v>1</v>
      </c>
      <c r="D35" s="182" t="s">
        <v>56</v>
      </c>
      <c r="E35" s="183" t="s">
        <v>57</v>
      </c>
      <c r="F35" s="183"/>
      <c r="G35" s="181" t="s">
        <v>59</v>
      </c>
      <c r="H35" s="183" t="s">
        <v>60</v>
      </c>
      <c r="I35" s="181" t="s">
        <v>3165</v>
      </c>
      <c r="J35" s="181" t="s">
        <v>3168</v>
      </c>
      <c r="K35" s="181" t="s">
        <v>3168</v>
      </c>
      <c r="L35" s="181" t="s">
        <v>3257</v>
      </c>
      <c r="M35" s="181" t="s">
        <v>3246</v>
      </c>
      <c r="N35" s="181" t="s">
        <v>3257</v>
      </c>
      <c r="O35" s="184" t="s">
        <v>3825</v>
      </c>
      <c r="P35" s="171"/>
      <c r="Q35" s="171"/>
      <c r="R35" s="181"/>
      <c r="S35" s="171"/>
      <c r="T35" s="171"/>
      <c r="U35" s="181"/>
      <c r="V35" s="171"/>
      <c r="W35" s="171"/>
      <c r="X35" s="200" t="s">
        <v>3825</v>
      </c>
      <c r="Y35" s="171"/>
      <c r="Z35" s="200" t="s">
        <v>3825</v>
      </c>
      <c r="AA35" s="171"/>
      <c r="AB35" s="185" t="s">
        <v>61</v>
      </c>
      <c r="AC35" s="185" t="s">
        <v>62</v>
      </c>
      <c r="AD35" s="185" t="s">
        <v>63</v>
      </c>
      <c r="AE35" s="185" t="s">
        <v>64</v>
      </c>
      <c r="AF35" s="185" t="s">
        <v>16</v>
      </c>
      <c r="AG35" s="185" t="s">
        <v>39</v>
      </c>
      <c r="AH35" s="186" t="s">
        <v>65</v>
      </c>
      <c r="AI35" s="186" t="s">
        <v>66</v>
      </c>
      <c r="AJ35" s="201" t="s">
        <v>67</v>
      </c>
      <c r="AK35" s="183" t="s">
        <v>68</v>
      </c>
      <c r="AL35" s="273">
        <v>492</v>
      </c>
      <c r="AM35" s="165" t="s">
        <v>3825</v>
      </c>
      <c r="AN35" s="166" t="s">
        <v>3825</v>
      </c>
      <c r="AO35" s="166" t="s">
        <v>3825</v>
      </c>
      <c r="AP35" s="167" t="s">
        <v>3511</v>
      </c>
      <c r="AQ35" s="167">
        <f t="shared" si="5"/>
        <v>1000</v>
      </c>
      <c r="AR35" s="167">
        <f t="shared" si="6"/>
        <v>1476</v>
      </c>
      <c r="AS35" s="167">
        <f t="shared" si="7"/>
        <v>1476</v>
      </c>
      <c r="AT35" s="167">
        <f t="shared" si="8"/>
        <v>3952</v>
      </c>
      <c r="AU35" s="167">
        <f>IF(AP35="Nein", 0, IF(AN35="", 0, IF(M35="SAT", 0, IF(AM35="X", Ausgeschiedene!$BJ$170, $BJ$7))))</f>
        <v>150</v>
      </c>
      <c r="AV35" s="167">
        <f>IF(AP35="Nein",0,IF(AO35="",0,IF(N35="",0,IF(N35="AR",0,IF(AM35="X", $BJ$9, Ausgeschiedene!$AS$141)))))</f>
        <v>500</v>
      </c>
      <c r="AW35" s="167">
        <f t="shared" si="4"/>
        <v>4602</v>
      </c>
      <c r="AY35" s="167" t="s">
        <v>4261</v>
      </c>
      <c r="AZ35" s="71" t="s">
        <v>4501</v>
      </c>
      <c r="BF35" s="168">
        <v>43465</v>
      </c>
      <c r="BG35" s="71" t="s">
        <v>4500</v>
      </c>
    </row>
    <row r="36" spans="1:59" s="167" customFormat="1" ht="21" customHeight="1">
      <c r="A36" s="181" t="s">
        <v>513</v>
      </c>
      <c r="B36" s="181" t="s">
        <v>513</v>
      </c>
      <c r="C36" s="181">
        <v>1</v>
      </c>
      <c r="D36" s="182" t="s">
        <v>3335</v>
      </c>
      <c r="E36" s="183" t="s">
        <v>3325</v>
      </c>
      <c r="F36" s="183" t="s">
        <v>514</v>
      </c>
      <c r="G36" s="181" t="s">
        <v>515</v>
      </c>
      <c r="H36" s="183" t="s">
        <v>516</v>
      </c>
      <c r="I36" s="181" t="s">
        <v>3165</v>
      </c>
      <c r="J36" s="181" t="s">
        <v>3168</v>
      </c>
      <c r="K36" s="181" t="s">
        <v>3168</v>
      </c>
      <c r="L36" s="181" t="s">
        <v>3257</v>
      </c>
      <c r="M36" s="181" t="s">
        <v>3246</v>
      </c>
      <c r="N36" s="181" t="s">
        <v>3257</v>
      </c>
      <c r="O36" s="184" t="s">
        <v>3825</v>
      </c>
      <c r="P36" s="171"/>
      <c r="Q36" s="171"/>
      <c r="R36" s="181"/>
      <c r="S36" s="171"/>
      <c r="T36" s="171"/>
      <c r="U36" s="181"/>
      <c r="V36" s="171"/>
      <c r="W36" s="171"/>
      <c r="X36" s="200" t="s">
        <v>3825</v>
      </c>
      <c r="Y36" s="171"/>
      <c r="Z36" s="200" t="s">
        <v>3825</v>
      </c>
      <c r="AA36" s="171"/>
      <c r="AB36" s="185" t="s">
        <v>3329</v>
      </c>
      <c r="AC36" s="185" t="s">
        <v>3236</v>
      </c>
      <c r="AD36" s="185" t="s">
        <v>519</v>
      </c>
      <c r="AE36" s="185" t="s">
        <v>520</v>
      </c>
      <c r="AF36" s="185" t="s">
        <v>178</v>
      </c>
      <c r="AG36" s="185" t="s">
        <v>39</v>
      </c>
      <c r="AH36" s="186" t="s">
        <v>3038</v>
      </c>
      <c r="AI36" s="186" t="s">
        <v>66</v>
      </c>
      <c r="AJ36" s="206" t="s">
        <v>4447</v>
      </c>
      <c r="AK36" s="183" t="s">
        <v>3328</v>
      </c>
      <c r="AL36" s="273">
        <v>458</v>
      </c>
      <c r="AM36" s="165" t="s">
        <v>3825</v>
      </c>
      <c r="AN36" s="166" t="s">
        <v>3825</v>
      </c>
      <c r="AO36" s="166" t="s">
        <v>3825</v>
      </c>
      <c r="AP36" s="167" t="s">
        <v>3511</v>
      </c>
      <c r="AQ36" s="167">
        <f t="shared" si="5"/>
        <v>1000</v>
      </c>
      <c r="AR36" s="167">
        <f t="shared" si="6"/>
        <v>1374</v>
      </c>
      <c r="AS36" s="167">
        <f t="shared" si="7"/>
        <v>1374</v>
      </c>
      <c r="AT36" s="167">
        <f t="shared" si="8"/>
        <v>3748</v>
      </c>
      <c r="AU36" s="167">
        <f>IF(AP36="Nein", 0, IF(AN36="", 0, IF(M36="SAT", 0, IF(AM36="X", Ausgeschiedene!$BJ$170, $BJ$7))))</f>
        <v>150</v>
      </c>
      <c r="AV36" s="167">
        <f>IF(AP36="Nein",0,IF(AO36="",0,IF(N36="",0,IF(N36="AR",0,IF(AM36="X", $BJ$9, Ausgeschiedene!$AS$141)))))</f>
        <v>500</v>
      </c>
      <c r="AW36" s="167">
        <f t="shared" si="4"/>
        <v>4398</v>
      </c>
    </row>
    <row r="37" spans="1:59" s="167" customFormat="1" ht="21" customHeight="1">
      <c r="A37" s="171" t="s">
        <v>643</v>
      </c>
      <c r="B37" s="171" t="s">
        <v>643</v>
      </c>
      <c r="C37" s="171">
        <v>6</v>
      </c>
      <c r="D37" s="203" t="s">
        <v>4159</v>
      </c>
      <c r="E37" s="203" t="s">
        <v>644</v>
      </c>
      <c r="F37" s="203"/>
      <c r="G37" s="171" t="s">
        <v>645</v>
      </c>
      <c r="H37" s="203" t="s">
        <v>646</v>
      </c>
      <c r="I37" s="171" t="s">
        <v>3166</v>
      </c>
      <c r="J37" s="171" t="s">
        <v>3168</v>
      </c>
      <c r="K37" s="171" t="s">
        <v>3169</v>
      </c>
      <c r="L37" s="171" t="s">
        <v>3170</v>
      </c>
      <c r="M37" s="171"/>
      <c r="N37" s="171"/>
      <c r="O37" s="171"/>
      <c r="P37" s="171"/>
      <c r="Q37" s="171"/>
      <c r="R37" s="171"/>
      <c r="S37" s="171"/>
      <c r="T37" s="171"/>
      <c r="U37" s="171"/>
      <c r="V37" s="200" t="s">
        <v>3825</v>
      </c>
      <c r="W37" s="171"/>
      <c r="X37" s="171"/>
      <c r="Y37" s="171"/>
      <c r="Z37" s="171"/>
      <c r="AA37" s="171"/>
      <c r="AB37" s="204" t="s">
        <v>647</v>
      </c>
      <c r="AC37" s="204" t="s">
        <v>648</v>
      </c>
      <c r="AD37" s="204" t="s">
        <v>649</v>
      </c>
      <c r="AE37" s="204" t="s">
        <v>650</v>
      </c>
      <c r="AF37" s="204" t="s">
        <v>29</v>
      </c>
      <c r="AG37" s="204" t="s">
        <v>17</v>
      </c>
      <c r="AH37" s="205" t="s">
        <v>651</v>
      </c>
      <c r="AI37" s="205" t="s">
        <v>652</v>
      </c>
      <c r="AJ37" s="205" t="s">
        <v>653</v>
      </c>
      <c r="AK37" s="248" t="s">
        <v>649</v>
      </c>
      <c r="AL37" s="273"/>
      <c r="AM37" s="165" t="s">
        <v>3825</v>
      </c>
      <c r="AN37" s="166"/>
      <c r="AO37" s="166"/>
      <c r="AP37" s="167" t="s">
        <v>3511</v>
      </c>
      <c r="AQ37" s="167">
        <f t="shared" si="5"/>
        <v>850</v>
      </c>
      <c r="AR37" s="167">
        <f t="shared" si="6"/>
        <v>0</v>
      </c>
      <c r="AS37" s="167">
        <f t="shared" si="7"/>
        <v>0</v>
      </c>
      <c r="AT37" s="167">
        <f t="shared" si="8"/>
        <v>850</v>
      </c>
      <c r="AU37" s="167">
        <f>IF(AP37="Nein", 0, IF(AN37="", 0, IF(M37="SAT", 0, IF(AM37="X", Ausgeschiedene!$BJ$170, $BJ$7))))</f>
        <v>0</v>
      </c>
      <c r="AV37" s="167">
        <f>IF(AP37="Nein",0,IF(AO37="",0,IF(N37="",0,IF(N37="AR",0,IF(AM37="X", $BJ$9, Ausgeschiedene!$AS$141)))))</f>
        <v>0</v>
      </c>
      <c r="AW37" s="167">
        <f t="shared" si="4"/>
        <v>850</v>
      </c>
      <c r="BF37" s="168">
        <v>42372</v>
      </c>
    </row>
    <row r="38" spans="1:59" s="167" customFormat="1" ht="21" customHeight="1">
      <c r="A38" s="37" t="s">
        <v>4520</v>
      </c>
      <c r="B38" s="114" t="s">
        <v>4520</v>
      </c>
      <c r="C38" s="114">
        <v>1</v>
      </c>
      <c r="D38" s="115" t="s">
        <v>4476</v>
      </c>
      <c r="E38" s="115" t="s">
        <v>4521</v>
      </c>
      <c r="F38" s="115" t="s">
        <v>4522</v>
      </c>
      <c r="G38" s="37">
        <v>1227</v>
      </c>
      <c r="H38" s="115" t="s">
        <v>4523</v>
      </c>
      <c r="I38" s="37" t="s">
        <v>3165</v>
      </c>
      <c r="J38" s="37" t="s">
        <v>3168</v>
      </c>
      <c r="K38" s="41" t="s">
        <v>3168</v>
      </c>
      <c r="L38" s="37" t="s">
        <v>3257</v>
      </c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00" t="s">
        <v>4524</v>
      </c>
      <c r="AC38" s="85"/>
      <c r="AD38" s="85" t="s">
        <v>4525</v>
      </c>
      <c r="AE38" s="85" t="s">
        <v>4526</v>
      </c>
      <c r="AF38" s="85" t="s">
        <v>178</v>
      </c>
      <c r="AG38" s="85" t="s">
        <v>39</v>
      </c>
      <c r="AH38" s="301" t="s">
        <v>4527</v>
      </c>
      <c r="AI38" s="301" t="s">
        <v>1072</v>
      </c>
      <c r="AJ38" s="302" t="s">
        <v>4528</v>
      </c>
      <c r="AK38" s="115" t="s">
        <v>4529</v>
      </c>
      <c r="AL38" s="276"/>
      <c r="AM38" s="60" t="s">
        <v>3825</v>
      </c>
      <c r="AN38" s="73"/>
      <c r="AO38" s="73"/>
      <c r="AP38" s="71" t="s">
        <v>3535</v>
      </c>
      <c r="AQ38" s="71">
        <f t="shared" si="5"/>
        <v>0</v>
      </c>
      <c r="AR38" s="71">
        <f t="shared" si="6"/>
        <v>0</v>
      </c>
      <c r="AS38" s="71">
        <f t="shared" si="7"/>
        <v>0</v>
      </c>
      <c r="AT38" s="71">
        <f t="shared" si="8"/>
        <v>0</v>
      </c>
      <c r="AU38" s="71"/>
      <c r="AV38" s="71"/>
      <c r="AW38" s="71"/>
      <c r="AX38" s="71"/>
      <c r="AY38" s="167" t="s">
        <v>4262</v>
      </c>
      <c r="AZ38" s="167">
        <v>989334</v>
      </c>
      <c r="BF38" s="168"/>
    </row>
    <row r="39" spans="1:59" s="167" customFormat="1" ht="21" customHeight="1">
      <c r="A39" s="159" t="s">
        <v>1285</v>
      </c>
      <c r="B39" s="159" t="s">
        <v>3466</v>
      </c>
      <c r="C39" s="159">
        <v>3</v>
      </c>
      <c r="D39" s="160" t="s">
        <v>1284</v>
      </c>
      <c r="E39" s="160" t="s">
        <v>3409</v>
      </c>
      <c r="F39" s="160"/>
      <c r="G39" s="159" t="s">
        <v>1283</v>
      </c>
      <c r="H39" s="160" t="s">
        <v>1282</v>
      </c>
      <c r="I39" s="159" t="s">
        <v>3166</v>
      </c>
      <c r="J39" s="159" t="s">
        <v>3168</v>
      </c>
      <c r="K39" s="27" t="s">
        <v>3169</v>
      </c>
      <c r="L39" s="161" t="s">
        <v>3170</v>
      </c>
      <c r="M39" s="161"/>
      <c r="N39" s="161"/>
      <c r="O39" s="161"/>
      <c r="P39" s="161"/>
      <c r="Q39" s="161"/>
      <c r="R39" s="161"/>
      <c r="S39" s="223" t="s">
        <v>3825</v>
      </c>
      <c r="T39" s="161"/>
      <c r="U39" s="161"/>
      <c r="V39" s="161"/>
      <c r="W39" s="161"/>
      <c r="X39" s="161"/>
      <c r="Y39" s="161"/>
      <c r="Z39" s="161"/>
      <c r="AA39" s="161"/>
      <c r="AB39" s="261" t="s">
        <v>4470</v>
      </c>
      <c r="AC39" s="224" t="s">
        <v>1281</v>
      </c>
      <c r="AD39" s="225" t="s">
        <v>1278</v>
      </c>
      <c r="AE39" s="163" t="s">
        <v>1280</v>
      </c>
      <c r="AF39" s="163" t="s">
        <v>29</v>
      </c>
      <c r="AG39" s="163" t="s">
        <v>17</v>
      </c>
      <c r="AH39" s="164" t="s">
        <v>1279</v>
      </c>
      <c r="AI39" s="164" t="s">
        <v>566</v>
      </c>
      <c r="AJ39" s="178" t="s">
        <v>3866</v>
      </c>
      <c r="AK39" s="164" t="s">
        <v>1278</v>
      </c>
      <c r="AL39" s="273"/>
      <c r="AM39" s="165" t="s">
        <v>3825</v>
      </c>
      <c r="AN39" s="166"/>
      <c r="AO39" s="166"/>
      <c r="AP39" s="167" t="s">
        <v>3511</v>
      </c>
      <c r="AQ39" s="167">
        <f t="shared" si="5"/>
        <v>850</v>
      </c>
      <c r="AR39" s="167">
        <f t="shared" si="6"/>
        <v>0</v>
      </c>
      <c r="AS39" s="167">
        <f t="shared" si="7"/>
        <v>0</v>
      </c>
      <c r="AT39" s="167">
        <f t="shared" si="8"/>
        <v>850</v>
      </c>
      <c r="AU39" s="167">
        <f>IF(AP39="Nein", 0, IF(AN39="", 0, IF(M39="SAT", 0, IF(AM39="X", Ausgeschiedene!$BJ$170, $BJ$7))))</f>
        <v>0</v>
      </c>
      <c r="AV39" s="167">
        <f>IF(AP39="Nein",0,IF(AO39="",0,IF(N39="",0,IF(N39="AR",0,IF(AM39="X", $BJ$9, Ausgeschiedene!$AS$141)))))</f>
        <v>0</v>
      </c>
      <c r="AW39" s="167">
        <f t="shared" ref="AW39:AW70" si="9">IF(AP39="JA", AT39+AU39+AV39, "NEIN")</f>
        <v>850</v>
      </c>
      <c r="BF39" s="168"/>
    </row>
    <row r="40" spans="1:59" s="167" customFormat="1" ht="21" customHeight="1">
      <c r="A40" s="171" t="s">
        <v>556</v>
      </c>
      <c r="B40" s="171" t="s">
        <v>521</v>
      </c>
      <c r="C40" s="171">
        <v>5</v>
      </c>
      <c r="D40" s="203" t="s">
        <v>557</v>
      </c>
      <c r="E40" s="203" t="s">
        <v>558</v>
      </c>
      <c r="F40" s="203"/>
      <c r="G40" s="171" t="s">
        <v>559</v>
      </c>
      <c r="H40" s="203" t="s">
        <v>560</v>
      </c>
      <c r="I40" s="171" t="s">
        <v>3166</v>
      </c>
      <c r="J40" s="171" t="s">
        <v>3168</v>
      </c>
      <c r="K40" s="171" t="s">
        <v>3169</v>
      </c>
      <c r="L40" s="171" t="s">
        <v>3170</v>
      </c>
      <c r="M40" s="171"/>
      <c r="N40" s="171" t="s">
        <v>3257</v>
      </c>
      <c r="O40" s="171"/>
      <c r="P40" s="171"/>
      <c r="Q40" s="171"/>
      <c r="R40" s="171"/>
      <c r="S40" s="200" t="s">
        <v>3825</v>
      </c>
      <c r="T40" s="171"/>
      <c r="U40" s="171"/>
      <c r="V40" s="171"/>
      <c r="W40" s="171"/>
      <c r="X40" s="171"/>
      <c r="Y40" s="171"/>
      <c r="Z40" s="200" t="s">
        <v>3825</v>
      </c>
      <c r="AA40" s="171"/>
      <c r="AB40" s="204" t="s">
        <v>561</v>
      </c>
      <c r="AC40" s="204" t="s">
        <v>562</v>
      </c>
      <c r="AD40" s="204" t="s">
        <v>563</v>
      </c>
      <c r="AE40" s="204" t="s">
        <v>564</v>
      </c>
      <c r="AF40" s="204" t="s">
        <v>29</v>
      </c>
      <c r="AG40" s="204" t="s">
        <v>17</v>
      </c>
      <c r="AH40" s="205" t="s">
        <v>565</v>
      </c>
      <c r="AI40" s="205" t="s">
        <v>566</v>
      </c>
      <c r="AJ40" s="205" t="s">
        <v>567</v>
      </c>
      <c r="AK40" s="205" t="s">
        <v>563</v>
      </c>
      <c r="AL40" s="273"/>
      <c r="AM40" s="165" t="s">
        <v>3825</v>
      </c>
      <c r="AN40" s="166"/>
      <c r="AO40" s="166" t="s">
        <v>3825</v>
      </c>
      <c r="AP40" s="167" t="s">
        <v>3511</v>
      </c>
      <c r="AQ40" s="167">
        <f t="shared" si="5"/>
        <v>850</v>
      </c>
      <c r="AR40" s="167">
        <f t="shared" si="6"/>
        <v>0</v>
      </c>
      <c r="AS40" s="167">
        <f t="shared" si="7"/>
        <v>0</v>
      </c>
      <c r="AT40" s="167">
        <f t="shared" si="8"/>
        <v>850</v>
      </c>
      <c r="AU40" s="167">
        <f>IF(AP40="Nein", 0, IF(AN40="", 0, IF(M40="SAT", 0, IF(AM40="X", Ausgeschiedene!$BJ$170, $BJ$7))))</f>
        <v>0</v>
      </c>
      <c r="AV40" s="167">
        <f>IF(AP40="Nein",0,IF(AO40="",0,IF(N40="",0,IF(N40="AR",0,IF(AM40="X", $BJ$9, Ausgeschiedene!$AS$141)))))</f>
        <v>500</v>
      </c>
      <c r="AW40" s="167">
        <f t="shared" si="9"/>
        <v>1350</v>
      </c>
      <c r="AY40" s="167" t="s">
        <v>4198</v>
      </c>
      <c r="AZ40" s="167">
        <v>847487</v>
      </c>
      <c r="BA40" s="167" t="s">
        <v>4341</v>
      </c>
      <c r="BB40" s="167">
        <v>962583</v>
      </c>
      <c r="BF40" s="168"/>
    </row>
    <row r="41" spans="1:59" s="167" customFormat="1" ht="21" customHeight="1">
      <c r="A41" s="173" t="s">
        <v>3894</v>
      </c>
      <c r="B41" s="173"/>
      <c r="C41" s="173"/>
      <c r="D41" s="174" t="s">
        <v>3746</v>
      </c>
      <c r="E41" s="174" t="s">
        <v>3747</v>
      </c>
      <c r="F41" s="174"/>
      <c r="G41" s="173">
        <v>1723</v>
      </c>
      <c r="H41" s="174" t="s">
        <v>823</v>
      </c>
      <c r="I41" s="175" t="s">
        <v>3165</v>
      </c>
      <c r="J41" s="175"/>
      <c r="K41" s="175"/>
      <c r="L41" s="175"/>
      <c r="M41" s="175" t="s">
        <v>3246</v>
      </c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6" t="s">
        <v>3991</v>
      </c>
      <c r="AC41" s="176" t="s">
        <v>3990</v>
      </c>
      <c r="AD41" s="177" t="s">
        <v>3992</v>
      </c>
      <c r="AE41" s="177" t="s">
        <v>3993</v>
      </c>
      <c r="AF41" s="177" t="s">
        <v>29</v>
      </c>
      <c r="AG41" s="177" t="s">
        <v>39</v>
      </c>
      <c r="AH41" s="172" t="s">
        <v>111</v>
      </c>
      <c r="AI41" s="172" t="s">
        <v>382</v>
      </c>
      <c r="AJ41" s="178" t="s">
        <v>3991</v>
      </c>
      <c r="AK41" s="202" t="s">
        <v>3992</v>
      </c>
      <c r="AL41" s="282"/>
      <c r="AM41" s="180"/>
      <c r="AN41" s="180" t="s">
        <v>3825</v>
      </c>
      <c r="AO41" s="180"/>
      <c r="AP41" s="167" t="s">
        <v>3535</v>
      </c>
      <c r="AQ41" s="167">
        <f t="shared" si="5"/>
        <v>0</v>
      </c>
      <c r="AR41" s="167">
        <f t="shared" si="6"/>
        <v>0</v>
      </c>
      <c r="AS41" s="167">
        <f t="shared" si="7"/>
        <v>0</v>
      </c>
      <c r="AT41" s="167">
        <f t="shared" si="8"/>
        <v>0</v>
      </c>
      <c r="AU41" s="167">
        <f>IF(AP41="Nein", 0, IF(AN41="", 0, IF(M41="SAT", 0, IF(AM41="X", Ausgeschiedene!$BJ$170, $BJ$7))))</f>
        <v>0</v>
      </c>
      <c r="AV41" s="167">
        <f>IF(AP41="Nein",0,IF(AO41="",0,IF(N41="",0,IF(N41="AR",0,IF(AM41="X", $BJ$9, Ausgeschiedene!$AS$141)))))</f>
        <v>0</v>
      </c>
      <c r="AW41" s="167" t="str">
        <f t="shared" si="9"/>
        <v>NEIN</v>
      </c>
      <c r="BF41" s="168"/>
    </row>
    <row r="42" spans="1:59" s="167" customFormat="1" ht="21" customHeight="1">
      <c r="A42" s="173" t="s">
        <v>4385</v>
      </c>
      <c r="B42" s="173"/>
      <c r="C42" s="173">
        <v>4</v>
      </c>
      <c r="D42" s="174" t="s">
        <v>4386</v>
      </c>
      <c r="E42" s="174" t="s">
        <v>4387</v>
      </c>
      <c r="F42" s="174"/>
      <c r="G42" s="173">
        <v>6850</v>
      </c>
      <c r="H42" s="174" t="s">
        <v>4388</v>
      </c>
      <c r="I42" s="175" t="s">
        <v>3167</v>
      </c>
      <c r="J42" s="175" t="s">
        <v>3168</v>
      </c>
      <c r="K42" s="175"/>
      <c r="L42" s="175" t="s">
        <v>3170</v>
      </c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230" t="s">
        <v>4389</v>
      </c>
      <c r="AC42" s="176" t="s">
        <v>4390</v>
      </c>
      <c r="AD42" s="177" t="s">
        <v>4391</v>
      </c>
      <c r="AE42" s="177"/>
      <c r="AF42" s="177" t="s">
        <v>29</v>
      </c>
      <c r="AG42" s="177" t="s">
        <v>17</v>
      </c>
      <c r="AH42" s="172" t="s">
        <v>4392</v>
      </c>
      <c r="AI42" s="172" t="s">
        <v>4393</v>
      </c>
      <c r="AJ42" s="206" t="s">
        <v>4394</v>
      </c>
      <c r="AK42" s="217" t="s">
        <v>4391</v>
      </c>
      <c r="AL42" s="241"/>
      <c r="AM42" s="180" t="s">
        <v>3825</v>
      </c>
      <c r="AN42" s="180"/>
      <c r="AO42" s="180"/>
      <c r="AP42" s="167" t="s">
        <v>3535</v>
      </c>
      <c r="AQ42" s="167">
        <f t="shared" si="5"/>
        <v>0</v>
      </c>
      <c r="AR42" s="167">
        <f t="shared" si="6"/>
        <v>0</v>
      </c>
      <c r="AS42" s="167">
        <f t="shared" si="7"/>
        <v>0</v>
      </c>
      <c r="AT42" s="167">
        <f t="shared" si="8"/>
        <v>0</v>
      </c>
      <c r="AU42" s="167">
        <f>IF(AP42="Nein", 0, IF(AN42="", 0, IF(M42="SAT", 0, IF(AM42="X", Ausgeschiedene!$BJ$170, $BJ$7))))</f>
        <v>0</v>
      </c>
      <c r="AV42" s="167">
        <f>IF(AP42="Nein",0,IF(AO42="",0,IF(N42="",0,IF(N42="AR",0,IF(AM42="X", $BJ$9, Ausgeschiedene!$AS$141)))))</f>
        <v>0</v>
      </c>
      <c r="AW42" s="167" t="str">
        <f t="shared" si="9"/>
        <v>NEIN</v>
      </c>
      <c r="AY42" s="167" t="s">
        <v>4324</v>
      </c>
      <c r="AZ42" s="167">
        <v>973463</v>
      </c>
      <c r="BF42" s="168"/>
    </row>
    <row r="43" spans="1:59" s="167" customFormat="1" ht="21" customHeight="1">
      <c r="A43" s="159" t="s">
        <v>2834</v>
      </c>
      <c r="B43" s="159" t="s">
        <v>140</v>
      </c>
      <c r="C43" s="159">
        <v>5</v>
      </c>
      <c r="D43" s="160" t="s">
        <v>2833</v>
      </c>
      <c r="E43" s="160" t="s">
        <v>2997</v>
      </c>
      <c r="F43" s="160"/>
      <c r="G43" s="159" t="s">
        <v>2832</v>
      </c>
      <c r="H43" s="160" t="s">
        <v>2831</v>
      </c>
      <c r="I43" s="159" t="s">
        <v>3166</v>
      </c>
      <c r="J43" s="159" t="s">
        <v>3168</v>
      </c>
      <c r="K43" s="161"/>
      <c r="L43" s="159" t="s">
        <v>3170</v>
      </c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63" t="s">
        <v>2830</v>
      </c>
      <c r="AC43" s="163"/>
      <c r="AD43" s="163" t="s">
        <v>2827</v>
      </c>
      <c r="AE43" s="163" t="s">
        <v>2829</v>
      </c>
      <c r="AF43" s="163" t="s">
        <v>29</v>
      </c>
      <c r="AG43" s="163" t="s">
        <v>17</v>
      </c>
      <c r="AH43" s="164" t="s">
        <v>2828</v>
      </c>
      <c r="AI43" s="164" t="s">
        <v>1332</v>
      </c>
      <c r="AJ43" s="164" t="s">
        <v>2830</v>
      </c>
      <c r="AK43" s="164" t="s">
        <v>2827</v>
      </c>
      <c r="AL43" s="273"/>
      <c r="AM43" s="165" t="s">
        <v>3825</v>
      </c>
      <c r="AN43" s="166"/>
      <c r="AO43" s="166"/>
      <c r="AP43" s="167" t="s">
        <v>3535</v>
      </c>
      <c r="AQ43" s="167">
        <f t="shared" si="5"/>
        <v>0</v>
      </c>
      <c r="AR43" s="167">
        <f t="shared" si="6"/>
        <v>0</v>
      </c>
      <c r="AS43" s="167">
        <f t="shared" si="7"/>
        <v>0</v>
      </c>
      <c r="AT43" s="167">
        <f t="shared" si="8"/>
        <v>0</v>
      </c>
      <c r="AU43" s="167">
        <f>IF(AP43="Nein", 0, IF(AN43="", 0, IF(M43="SAT", 0, IF(AM43="X", Ausgeschiedene!$BJ$170, $BJ$7))))</f>
        <v>0</v>
      </c>
      <c r="AV43" s="167">
        <f>IF(AP43="Nein",0,IF(AO43="",0,IF(N43="",0,IF(N43="AR",0,IF(AM43="X", $BJ$9, Ausgeschiedene!$AS$141)))))</f>
        <v>0</v>
      </c>
      <c r="AW43" s="167" t="str">
        <f t="shared" si="9"/>
        <v>NEIN</v>
      </c>
      <c r="BF43" s="168"/>
    </row>
    <row r="44" spans="1:59" s="167" customFormat="1" ht="21" customHeight="1">
      <c r="A44" s="159" t="s">
        <v>920</v>
      </c>
      <c r="B44" s="159" t="s">
        <v>527</v>
      </c>
      <c r="C44" s="159">
        <v>3</v>
      </c>
      <c r="D44" s="160" t="s">
        <v>919</v>
      </c>
      <c r="E44" s="160" t="s">
        <v>918</v>
      </c>
      <c r="F44" s="160" t="s">
        <v>9</v>
      </c>
      <c r="G44" s="159" t="s">
        <v>917</v>
      </c>
      <c r="H44" s="160" t="s">
        <v>916</v>
      </c>
      <c r="I44" s="159" t="s">
        <v>3166</v>
      </c>
      <c r="J44" s="159" t="s">
        <v>3168</v>
      </c>
      <c r="K44" s="171" t="s">
        <v>3169</v>
      </c>
      <c r="L44" s="159" t="s">
        <v>3170</v>
      </c>
      <c r="M44" s="159"/>
      <c r="N44" s="159"/>
      <c r="O44" s="159"/>
      <c r="P44" s="159"/>
      <c r="Q44" s="159"/>
      <c r="R44" s="159"/>
      <c r="S44" s="162" t="s">
        <v>3825</v>
      </c>
      <c r="T44" s="159"/>
      <c r="U44" s="159"/>
      <c r="V44" s="159"/>
      <c r="W44" s="159"/>
      <c r="X44" s="159"/>
      <c r="Y44" s="159"/>
      <c r="Z44" s="159"/>
      <c r="AA44" s="159"/>
      <c r="AB44" s="163" t="s">
        <v>912</v>
      </c>
      <c r="AC44" s="163" t="s">
        <v>915</v>
      </c>
      <c r="AD44" s="163" t="s">
        <v>911</v>
      </c>
      <c r="AE44" s="163" t="s">
        <v>914</v>
      </c>
      <c r="AF44" s="163" t="s">
        <v>16</v>
      </c>
      <c r="AG44" s="163" t="s">
        <v>17</v>
      </c>
      <c r="AH44" s="164" t="s">
        <v>913</v>
      </c>
      <c r="AI44" s="164" t="s">
        <v>280</v>
      </c>
      <c r="AJ44" s="205" t="s">
        <v>912</v>
      </c>
      <c r="AK44" s="164" t="s">
        <v>911</v>
      </c>
      <c r="AL44" s="277"/>
      <c r="AM44" s="165" t="s">
        <v>3825</v>
      </c>
      <c r="AN44" s="165"/>
      <c r="AO44" s="165"/>
      <c r="AP44" s="167" t="s">
        <v>3511</v>
      </c>
      <c r="AQ44" s="167">
        <f t="shared" si="5"/>
        <v>850</v>
      </c>
      <c r="AR44" s="167">
        <f t="shared" si="6"/>
        <v>0</v>
      </c>
      <c r="AS44" s="167">
        <f t="shared" si="7"/>
        <v>0</v>
      </c>
      <c r="AT44" s="167">
        <f t="shared" si="8"/>
        <v>850</v>
      </c>
      <c r="AU44" s="167">
        <f>IF(AP44="Nein", 0, IF(AN44="", 0, IF(M44="SAT", 0, IF(AM44="X", Ausgeschiedene!$BJ$170, $BJ$7))))</f>
        <v>0</v>
      </c>
      <c r="AV44" s="167">
        <f>IF(AP44="Nein",0,IF(AO44="",0,IF(N44="",0,IF(N44="AR",0,IF(AM44="X", $BJ$9, Ausgeschiedene!$AS$141)))))</f>
        <v>0</v>
      </c>
      <c r="AW44" s="167">
        <f t="shared" si="9"/>
        <v>850</v>
      </c>
      <c r="BF44" s="168">
        <v>42846</v>
      </c>
    </row>
    <row r="45" spans="1:59" s="167" customFormat="1" ht="21" customHeight="1">
      <c r="A45" s="159" t="s">
        <v>1108</v>
      </c>
      <c r="B45" s="159" t="s">
        <v>147</v>
      </c>
      <c r="C45" s="159">
        <v>3</v>
      </c>
      <c r="D45" s="160" t="s">
        <v>1107</v>
      </c>
      <c r="E45" s="160" t="s">
        <v>3319</v>
      </c>
      <c r="F45" s="160"/>
      <c r="G45" s="159" t="s">
        <v>1106</v>
      </c>
      <c r="H45" s="160" t="s">
        <v>1105</v>
      </c>
      <c r="I45" s="159" t="s">
        <v>3166</v>
      </c>
      <c r="J45" s="159" t="s">
        <v>3168</v>
      </c>
      <c r="K45" s="171" t="s">
        <v>3169</v>
      </c>
      <c r="L45" s="159" t="s">
        <v>3170</v>
      </c>
      <c r="M45" s="159"/>
      <c r="N45" s="159"/>
      <c r="O45" s="159"/>
      <c r="P45" s="159"/>
      <c r="Q45" s="159"/>
      <c r="R45" s="159"/>
      <c r="S45" s="162" t="s">
        <v>3825</v>
      </c>
      <c r="T45" s="159"/>
      <c r="U45" s="159"/>
      <c r="V45" s="159"/>
      <c r="W45" s="159"/>
      <c r="X45" s="159"/>
      <c r="Y45" s="159"/>
      <c r="Z45" s="159"/>
      <c r="AA45" s="159"/>
      <c r="AB45" s="163" t="s">
        <v>1099</v>
      </c>
      <c r="AC45" s="163" t="s">
        <v>1104</v>
      </c>
      <c r="AD45" s="163" t="s">
        <v>1098</v>
      </c>
      <c r="AE45" s="163" t="s">
        <v>1103</v>
      </c>
      <c r="AF45" s="163" t="s">
        <v>16</v>
      </c>
      <c r="AG45" s="163" t="s">
        <v>1102</v>
      </c>
      <c r="AH45" s="164" t="s">
        <v>1101</v>
      </c>
      <c r="AI45" s="164" t="s">
        <v>1100</v>
      </c>
      <c r="AJ45" s="164" t="s">
        <v>1099</v>
      </c>
      <c r="AK45" s="164" t="s">
        <v>1098</v>
      </c>
      <c r="AL45" s="273"/>
      <c r="AM45" s="165" t="s">
        <v>3825</v>
      </c>
      <c r="AN45" s="166"/>
      <c r="AO45" s="166"/>
      <c r="AP45" s="167" t="s">
        <v>3511</v>
      </c>
      <c r="AQ45" s="167">
        <f t="shared" si="5"/>
        <v>850</v>
      </c>
      <c r="AR45" s="167">
        <f t="shared" si="6"/>
        <v>0</v>
      </c>
      <c r="AS45" s="167">
        <f t="shared" si="7"/>
        <v>0</v>
      </c>
      <c r="AT45" s="167">
        <f t="shared" si="8"/>
        <v>850</v>
      </c>
      <c r="AU45" s="167">
        <f>IF(AP45="Nein", 0, IF(AN45="", 0, IF(M45="SAT", 0, IF(AM45="X", Ausgeschiedene!$BJ$170, $BJ$7))))</f>
        <v>0</v>
      </c>
      <c r="AV45" s="167">
        <f>IF(AP45="Nein",0,IF(AO45="",0,IF(N45="",0,IF(N45="AR",0,IF(AM45="X", $BJ$9, Ausgeschiedene!$AS$141)))))</f>
        <v>0</v>
      </c>
      <c r="AW45" s="167">
        <f t="shared" si="9"/>
        <v>850</v>
      </c>
      <c r="BF45" s="168"/>
    </row>
    <row r="46" spans="1:59" s="167" customFormat="1" ht="21" customHeight="1">
      <c r="A46" s="159" t="s">
        <v>2826</v>
      </c>
      <c r="B46" s="159" t="s">
        <v>147</v>
      </c>
      <c r="C46" s="159">
        <v>2</v>
      </c>
      <c r="D46" s="160" t="s">
        <v>2825</v>
      </c>
      <c r="E46" s="160" t="s">
        <v>2824</v>
      </c>
      <c r="F46" s="160"/>
      <c r="G46" s="159" t="s">
        <v>2823</v>
      </c>
      <c r="H46" s="160" t="s">
        <v>2822</v>
      </c>
      <c r="I46" s="159" t="s">
        <v>3166</v>
      </c>
      <c r="J46" s="159" t="s">
        <v>3168</v>
      </c>
      <c r="K46" s="161"/>
      <c r="L46" s="159" t="s">
        <v>3170</v>
      </c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63" t="s">
        <v>2821</v>
      </c>
      <c r="AC46" s="163" t="s">
        <v>153</v>
      </c>
      <c r="AD46" s="163" t="s">
        <v>2820</v>
      </c>
      <c r="AE46" s="163" t="s">
        <v>2819</v>
      </c>
      <c r="AF46" s="163" t="s">
        <v>16</v>
      </c>
      <c r="AG46" s="163" t="s">
        <v>17</v>
      </c>
      <c r="AH46" s="164" t="s">
        <v>2818</v>
      </c>
      <c r="AI46" s="164" t="s">
        <v>835</v>
      </c>
      <c r="AJ46" s="164" t="s">
        <v>2821</v>
      </c>
      <c r="AK46" s="164" t="s">
        <v>2820</v>
      </c>
      <c r="AL46" s="273"/>
      <c r="AM46" s="165" t="s">
        <v>3825</v>
      </c>
      <c r="AN46" s="166"/>
      <c r="AO46" s="166"/>
      <c r="AP46" s="167" t="s">
        <v>3535</v>
      </c>
      <c r="AQ46" s="167">
        <f t="shared" si="5"/>
        <v>0</v>
      </c>
      <c r="AR46" s="167">
        <f t="shared" si="6"/>
        <v>0</v>
      </c>
      <c r="AS46" s="167">
        <f t="shared" si="7"/>
        <v>0</v>
      </c>
      <c r="AT46" s="167">
        <f t="shared" si="8"/>
        <v>0</v>
      </c>
      <c r="AU46" s="167">
        <f>IF(AP46="Nein", 0, IF(AN46="", 0, IF(M46="SAT", 0, IF(AM46="X", Ausgeschiedene!$BJ$170, $BJ$7))))</f>
        <v>0</v>
      </c>
      <c r="AV46" s="167">
        <f>IF(AP46="Nein",0,IF(AO46="",0,IF(N46="",0,IF(N46="AR",0,IF(AM46="X", $BJ$9, Ausgeschiedene!$AS$141)))))</f>
        <v>0</v>
      </c>
      <c r="AW46" s="167" t="str">
        <f t="shared" si="9"/>
        <v>NEIN</v>
      </c>
      <c r="AY46" s="167" t="s">
        <v>4199</v>
      </c>
      <c r="AZ46" s="167">
        <v>128536</v>
      </c>
      <c r="BF46" s="168"/>
    </row>
    <row r="47" spans="1:59" s="167" customFormat="1" ht="21" customHeight="1">
      <c r="A47" s="181" t="s">
        <v>445</v>
      </c>
      <c r="B47" s="181" t="s">
        <v>445</v>
      </c>
      <c r="C47" s="181">
        <v>4</v>
      </c>
      <c r="D47" s="182" t="s">
        <v>446</v>
      </c>
      <c r="E47" s="183" t="s">
        <v>3345</v>
      </c>
      <c r="F47" s="183"/>
      <c r="G47" s="181" t="s">
        <v>447</v>
      </c>
      <c r="H47" s="183" t="s">
        <v>448</v>
      </c>
      <c r="I47" s="181" t="s">
        <v>3165</v>
      </c>
      <c r="J47" s="181" t="s">
        <v>3168</v>
      </c>
      <c r="K47" s="41" t="s">
        <v>3168</v>
      </c>
      <c r="L47" s="181" t="s">
        <v>3257</v>
      </c>
      <c r="M47" s="181"/>
      <c r="N47" s="181"/>
      <c r="O47" s="184" t="s">
        <v>3825</v>
      </c>
      <c r="P47" s="171"/>
      <c r="Q47" s="171"/>
      <c r="R47" s="181"/>
      <c r="S47" s="171"/>
      <c r="T47" s="171"/>
      <c r="U47" s="181"/>
      <c r="V47" s="171"/>
      <c r="W47" s="171"/>
      <c r="X47" s="171"/>
      <c r="Y47" s="171"/>
      <c r="Z47" s="171"/>
      <c r="AA47" s="171"/>
      <c r="AB47" s="185" t="s">
        <v>449</v>
      </c>
      <c r="AC47" s="185" t="s">
        <v>450</v>
      </c>
      <c r="AD47" s="185" t="s">
        <v>451</v>
      </c>
      <c r="AE47" s="185" t="s">
        <v>452</v>
      </c>
      <c r="AF47" s="185" t="s">
        <v>29</v>
      </c>
      <c r="AG47" s="185" t="s">
        <v>39</v>
      </c>
      <c r="AH47" s="186" t="s">
        <v>453</v>
      </c>
      <c r="AI47" s="186" t="s">
        <v>344</v>
      </c>
      <c r="AJ47" s="186" t="s">
        <v>449</v>
      </c>
      <c r="AK47" s="186" t="s">
        <v>451</v>
      </c>
      <c r="AL47" s="273">
        <v>79</v>
      </c>
      <c r="AM47" s="165" t="s">
        <v>3825</v>
      </c>
      <c r="AN47" s="209"/>
      <c r="AO47" s="209"/>
      <c r="AP47" s="167" t="s">
        <v>3511</v>
      </c>
      <c r="AQ47" s="167">
        <f t="shared" si="5"/>
        <v>1000</v>
      </c>
      <c r="AR47" s="167">
        <f t="shared" si="6"/>
        <v>237</v>
      </c>
      <c r="AS47" s="167">
        <f t="shared" si="7"/>
        <v>237</v>
      </c>
      <c r="AT47" s="167">
        <f t="shared" si="8"/>
        <v>1474</v>
      </c>
      <c r="AU47" s="167">
        <f>IF(AP47="Nein", 0, IF(AN47="", 0, IF(M47="SAT", 0, IF(AM47="X", Ausgeschiedene!$BJ$170, $BJ$7))))</f>
        <v>0</v>
      </c>
      <c r="AV47" s="167">
        <f>IF(AP47="Nein",0,IF(AO47="",0,IF(N47="",0,IF(N47="AR",0,IF(AM47="X", $BJ$9, Ausgeschiedene!$AS$141)))))</f>
        <v>0</v>
      </c>
      <c r="AW47" s="167">
        <f t="shared" si="9"/>
        <v>1474</v>
      </c>
      <c r="BF47" s="168"/>
    </row>
    <row r="48" spans="1:59" s="167" customFormat="1" ht="21" customHeight="1">
      <c r="A48" s="159" t="s">
        <v>2708</v>
      </c>
      <c r="B48" s="197" t="s">
        <v>229</v>
      </c>
      <c r="C48" s="197">
        <v>6</v>
      </c>
      <c r="D48" s="160" t="s">
        <v>2707</v>
      </c>
      <c r="E48" s="160" t="s">
        <v>2706</v>
      </c>
      <c r="F48" s="160"/>
      <c r="G48" s="159" t="s">
        <v>2705</v>
      </c>
      <c r="H48" s="160" t="s">
        <v>2704</v>
      </c>
      <c r="I48" s="159" t="s">
        <v>3166</v>
      </c>
      <c r="J48" s="159" t="s">
        <v>3169</v>
      </c>
      <c r="K48" s="197"/>
      <c r="L48" s="159" t="s">
        <v>3246</v>
      </c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63" t="s">
        <v>2702</v>
      </c>
      <c r="AC48" s="163" t="s">
        <v>3204</v>
      </c>
      <c r="AD48" s="163" t="s">
        <v>2701</v>
      </c>
      <c r="AE48" s="163" t="s">
        <v>2703</v>
      </c>
      <c r="AF48" s="163" t="s">
        <v>29</v>
      </c>
      <c r="AG48" s="163" t="s">
        <v>17</v>
      </c>
      <c r="AH48" s="164" t="s">
        <v>2094</v>
      </c>
      <c r="AI48" s="164" t="s">
        <v>835</v>
      </c>
      <c r="AJ48" s="164" t="s">
        <v>2702</v>
      </c>
      <c r="AK48" s="164" t="s">
        <v>2701</v>
      </c>
      <c r="AL48" s="273"/>
      <c r="AM48" s="165" t="s">
        <v>3825</v>
      </c>
      <c r="AN48" s="166"/>
      <c r="AO48" s="166"/>
      <c r="AP48" s="167" t="s">
        <v>3535</v>
      </c>
      <c r="AQ48" s="167">
        <f t="shared" si="5"/>
        <v>0</v>
      </c>
      <c r="AR48" s="167">
        <f t="shared" si="6"/>
        <v>0</v>
      </c>
      <c r="AS48" s="167">
        <f t="shared" si="7"/>
        <v>0</v>
      </c>
      <c r="AT48" s="167">
        <f t="shared" si="8"/>
        <v>0</v>
      </c>
      <c r="AU48" s="167">
        <f>IF(AP48="Nein", 0, IF(AN48="", 0, IF(M48="SAT", 0, IF(AM48="X", Ausgeschiedene!$BJ$170, $BJ$7))))</f>
        <v>0</v>
      </c>
      <c r="AV48" s="167">
        <f>IF(AP48="Nein",0,IF(AO48="",0,IF(N48="",0,IF(N48="AR",0,IF(AM48="X", $BJ$9, Ausgeschiedene!$AS$141)))))</f>
        <v>0</v>
      </c>
      <c r="AW48" s="167" t="str">
        <f t="shared" si="9"/>
        <v>NEIN</v>
      </c>
      <c r="AY48" s="167" t="s">
        <v>4325</v>
      </c>
      <c r="AZ48" s="167" t="s">
        <v>4326</v>
      </c>
      <c r="BF48" s="168"/>
    </row>
    <row r="49" spans="1:58" s="167" customFormat="1" ht="21" customHeight="1">
      <c r="A49" s="159" t="s">
        <v>2392</v>
      </c>
      <c r="B49" s="197" t="s">
        <v>3084</v>
      </c>
      <c r="C49" s="197">
        <v>1</v>
      </c>
      <c r="D49" s="24" t="s">
        <v>4483</v>
      </c>
      <c r="E49" s="24" t="s">
        <v>4484</v>
      </c>
      <c r="F49" s="160" t="s">
        <v>2391</v>
      </c>
      <c r="G49" s="159" t="s">
        <v>1807</v>
      </c>
      <c r="H49" s="24" t="s">
        <v>4485</v>
      </c>
      <c r="I49" s="159" t="s">
        <v>3166</v>
      </c>
      <c r="J49" s="159" t="s">
        <v>3169</v>
      </c>
      <c r="K49" s="171"/>
      <c r="L49" s="159" t="s">
        <v>3246</v>
      </c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63" t="s">
        <v>2388</v>
      </c>
      <c r="AC49" s="163"/>
      <c r="AD49" s="28" t="s">
        <v>4486</v>
      </c>
      <c r="AE49" s="163"/>
      <c r="AF49" s="28" t="s">
        <v>16</v>
      </c>
      <c r="AG49" s="163" t="s">
        <v>17</v>
      </c>
      <c r="AH49" s="164" t="s">
        <v>2390</v>
      </c>
      <c r="AI49" s="164" t="s">
        <v>2389</v>
      </c>
      <c r="AJ49" s="164" t="s">
        <v>2388</v>
      </c>
      <c r="AK49" s="25" t="s">
        <v>4486</v>
      </c>
      <c r="AL49" s="273"/>
      <c r="AM49" s="165" t="s">
        <v>3825</v>
      </c>
      <c r="AN49" s="166"/>
      <c r="AO49" s="166"/>
      <c r="AP49" s="167" t="s">
        <v>3535</v>
      </c>
      <c r="AQ49" s="167">
        <f t="shared" si="5"/>
        <v>0</v>
      </c>
      <c r="AR49" s="167">
        <f t="shared" si="6"/>
        <v>0</v>
      </c>
      <c r="AS49" s="167">
        <f t="shared" si="7"/>
        <v>0</v>
      </c>
      <c r="AT49" s="167">
        <f t="shared" si="8"/>
        <v>0</v>
      </c>
      <c r="AU49" s="167">
        <f>IF(AP49="Nein", 0, IF(AN49="", 0, IF(M49="SAT", 0, IF(AM49="X", Ausgeschiedene!$BJ$170, $BJ$7))))</f>
        <v>0</v>
      </c>
      <c r="AV49" s="167">
        <f>IF(AP49="Nein",0,IF(AO49="",0,IF(N49="",0,IF(N49="AR",0,IF(AM49="X", $BJ$9, Ausgeschiedene!$AS$141)))))</f>
        <v>0</v>
      </c>
      <c r="AW49" s="167" t="str">
        <f t="shared" si="9"/>
        <v>NEIN</v>
      </c>
      <c r="BF49" s="168"/>
    </row>
    <row r="50" spans="1:58" s="167" customFormat="1" ht="21" customHeight="1">
      <c r="A50" s="159" t="s">
        <v>2380</v>
      </c>
      <c r="B50" s="159" t="s">
        <v>654</v>
      </c>
      <c r="C50" s="159">
        <v>3</v>
      </c>
      <c r="D50" s="160" t="s">
        <v>3464</v>
      </c>
      <c r="E50" s="160" t="s">
        <v>2379</v>
      </c>
      <c r="F50" s="160"/>
      <c r="G50" s="159" t="s">
        <v>2378</v>
      </c>
      <c r="H50" s="160" t="s">
        <v>2377</v>
      </c>
      <c r="I50" s="159" t="s">
        <v>3166</v>
      </c>
      <c r="J50" s="159" t="s">
        <v>3168</v>
      </c>
      <c r="K50" s="171"/>
      <c r="L50" s="159" t="s">
        <v>3170</v>
      </c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63" t="s">
        <v>2372</v>
      </c>
      <c r="AC50" s="163" t="s">
        <v>2376</v>
      </c>
      <c r="AD50" s="163" t="s">
        <v>2371</v>
      </c>
      <c r="AE50" s="163" t="s">
        <v>2375</v>
      </c>
      <c r="AF50" s="163" t="s">
        <v>29</v>
      </c>
      <c r="AG50" s="163" t="s">
        <v>17</v>
      </c>
      <c r="AH50" s="164" t="s">
        <v>2374</v>
      </c>
      <c r="AI50" s="164" t="s">
        <v>2373</v>
      </c>
      <c r="AJ50" s="164" t="s">
        <v>2372</v>
      </c>
      <c r="AK50" s="164" t="s">
        <v>2371</v>
      </c>
      <c r="AL50" s="277"/>
      <c r="AM50" s="165" t="s">
        <v>3825</v>
      </c>
      <c r="AN50" s="165"/>
      <c r="AO50" s="165"/>
      <c r="AP50" s="167" t="s">
        <v>3535</v>
      </c>
      <c r="AQ50" s="167">
        <f t="shared" si="5"/>
        <v>0</v>
      </c>
      <c r="AR50" s="167">
        <f t="shared" si="6"/>
        <v>0</v>
      </c>
      <c r="AS50" s="167">
        <f t="shared" si="7"/>
        <v>0</v>
      </c>
      <c r="AT50" s="167">
        <f t="shared" si="8"/>
        <v>0</v>
      </c>
      <c r="AU50" s="167">
        <f>IF(AP50="Nein", 0, IF(AN50="", 0, IF(M50="SAT", 0, IF(AM50="X", Ausgeschiedene!$BJ$170, $BJ$7))))</f>
        <v>0</v>
      </c>
      <c r="AV50" s="167">
        <f>IF(AP50="Nein",0,IF(AO50="",0,IF(N50="",0,IF(N50="AR",0,IF(AM50="X", $BJ$9, Ausgeschiedene!$AS$141)))))</f>
        <v>0</v>
      </c>
      <c r="AW50" s="167" t="str">
        <f t="shared" si="9"/>
        <v>NEIN</v>
      </c>
      <c r="BF50" s="168"/>
    </row>
    <row r="51" spans="1:58" s="167" customFormat="1" ht="21" customHeight="1">
      <c r="A51" s="159" t="s">
        <v>1320</v>
      </c>
      <c r="B51" s="197" t="s">
        <v>3084</v>
      </c>
      <c r="C51" s="197">
        <v>1</v>
      </c>
      <c r="D51" s="214" t="s">
        <v>1319</v>
      </c>
      <c r="E51" s="214" t="s">
        <v>1318</v>
      </c>
      <c r="F51" s="160"/>
      <c r="G51" s="159" t="s">
        <v>1317</v>
      </c>
      <c r="H51" s="160" t="s">
        <v>1316</v>
      </c>
      <c r="I51" s="159" t="s">
        <v>3165</v>
      </c>
      <c r="J51" s="159" t="s">
        <v>3169</v>
      </c>
      <c r="K51" s="171" t="s">
        <v>3169</v>
      </c>
      <c r="L51" s="159" t="s">
        <v>3246</v>
      </c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63" t="s">
        <v>1315</v>
      </c>
      <c r="AC51" s="163" t="s">
        <v>3239</v>
      </c>
      <c r="AD51" s="163" t="s">
        <v>1314</v>
      </c>
      <c r="AE51" s="163" t="s">
        <v>1313</v>
      </c>
      <c r="AF51" s="163" t="s">
        <v>29</v>
      </c>
      <c r="AG51" s="163" t="s">
        <v>39</v>
      </c>
      <c r="AH51" s="164" t="s">
        <v>1312</v>
      </c>
      <c r="AI51" s="164" t="s">
        <v>1311</v>
      </c>
      <c r="AJ51" s="164" t="s">
        <v>1315</v>
      </c>
      <c r="AK51" s="160" t="s">
        <v>1314</v>
      </c>
      <c r="AL51" s="273"/>
      <c r="AM51" s="165" t="s">
        <v>3825</v>
      </c>
      <c r="AN51" s="166"/>
      <c r="AO51" s="166"/>
      <c r="AP51" s="71" t="s">
        <v>3535</v>
      </c>
      <c r="AQ51" s="167">
        <f t="shared" si="5"/>
        <v>0</v>
      </c>
      <c r="AR51" s="167">
        <f t="shared" si="6"/>
        <v>0</v>
      </c>
      <c r="AS51" s="167">
        <f t="shared" si="7"/>
        <v>0</v>
      </c>
      <c r="AT51" s="167">
        <f t="shared" si="8"/>
        <v>0</v>
      </c>
      <c r="AU51" s="167">
        <f>IF(AP51="Nein", 0, IF(AN51="", 0, IF(M51="SAT", 0, IF(AM51="X", Ausgeschiedene!$BJ$170, $BJ$7))))</f>
        <v>0</v>
      </c>
      <c r="AV51" s="167">
        <f>IF(AP51="Nein",0,IF(AO51="",0,IF(N51="",0,IF(N51="AR",0,IF(AM51="X", $BJ$9, Ausgeschiedene!$AS$141)))))</f>
        <v>0</v>
      </c>
      <c r="AW51" s="167" t="str">
        <f t="shared" si="9"/>
        <v>NEIN</v>
      </c>
      <c r="AY51" s="167" t="s">
        <v>4200</v>
      </c>
      <c r="AZ51" s="167">
        <v>794009</v>
      </c>
      <c r="BF51" s="168"/>
    </row>
    <row r="52" spans="1:58" s="167" customFormat="1" ht="21" customHeight="1">
      <c r="A52" s="159" t="s">
        <v>1389</v>
      </c>
      <c r="B52" s="197" t="s">
        <v>3084</v>
      </c>
      <c r="C52" s="197">
        <v>4</v>
      </c>
      <c r="D52" s="160" t="s">
        <v>1388</v>
      </c>
      <c r="E52" s="160" t="s">
        <v>1387</v>
      </c>
      <c r="F52" s="160"/>
      <c r="G52" s="159" t="s">
        <v>1386</v>
      </c>
      <c r="H52" s="160" t="s">
        <v>1385</v>
      </c>
      <c r="I52" s="159" t="s">
        <v>3165</v>
      </c>
      <c r="J52" s="159" t="s">
        <v>3169</v>
      </c>
      <c r="K52" s="171" t="s">
        <v>3169</v>
      </c>
      <c r="L52" s="159" t="s">
        <v>3246</v>
      </c>
      <c r="M52" s="159"/>
      <c r="N52" s="159"/>
      <c r="O52" s="159"/>
      <c r="P52" s="159"/>
      <c r="Q52" s="162" t="s">
        <v>3825</v>
      </c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63" t="s">
        <v>1380</v>
      </c>
      <c r="AC52" s="163" t="s">
        <v>3240</v>
      </c>
      <c r="AD52" s="163" t="s">
        <v>1379</v>
      </c>
      <c r="AE52" s="163" t="s">
        <v>1384</v>
      </c>
      <c r="AF52" s="163" t="s">
        <v>718</v>
      </c>
      <c r="AG52" s="163" t="s">
        <v>1383</v>
      </c>
      <c r="AH52" s="164" t="s">
        <v>1382</v>
      </c>
      <c r="AI52" s="164" t="s">
        <v>1381</v>
      </c>
      <c r="AJ52" s="164" t="s">
        <v>1380</v>
      </c>
      <c r="AK52" s="160" t="s">
        <v>1379</v>
      </c>
      <c r="AL52" s="273"/>
      <c r="AM52" s="165" t="s">
        <v>3825</v>
      </c>
      <c r="AN52" s="166"/>
      <c r="AO52" s="166"/>
      <c r="AP52" s="167" t="s">
        <v>3511</v>
      </c>
      <c r="AQ52" s="167">
        <f t="shared" si="5"/>
        <v>500</v>
      </c>
      <c r="AR52" s="167">
        <f t="shared" si="6"/>
        <v>0</v>
      </c>
      <c r="AS52" s="167">
        <f t="shared" si="7"/>
        <v>0</v>
      </c>
      <c r="AT52" s="167">
        <f t="shared" si="8"/>
        <v>500</v>
      </c>
      <c r="AU52" s="167">
        <f>IF(AP52="Nein", 0, IF(AN52="", 0, IF(M52="SAT", 0, IF(AM52="X", Ausgeschiedene!$BJ$170, $BJ$7))))</f>
        <v>0</v>
      </c>
      <c r="AV52" s="167">
        <f>IF(AP52="Nein",0,IF(AO52="",0,IF(N52="",0,IF(N52="AR",0,IF(AM52="X", $BJ$9, Ausgeschiedene!$AS$141)))))</f>
        <v>0</v>
      </c>
      <c r="AW52" s="167">
        <f t="shared" si="9"/>
        <v>500</v>
      </c>
      <c r="AY52" s="167" t="s">
        <v>4201</v>
      </c>
      <c r="AZ52" s="167">
        <v>443717</v>
      </c>
      <c r="BA52" s="167" t="s">
        <v>4342</v>
      </c>
      <c r="BB52" s="167">
        <v>251872</v>
      </c>
      <c r="BF52" s="168"/>
    </row>
    <row r="53" spans="1:58" s="167" customFormat="1" ht="21" customHeight="1">
      <c r="A53" s="181" t="s">
        <v>170</v>
      </c>
      <c r="B53" s="181" t="s">
        <v>170</v>
      </c>
      <c r="C53" s="181">
        <v>1</v>
      </c>
      <c r="D53" s="182" t="s">
        <v>4395</v>
      </c>
      <c r="E53" s="183" t="s">
        <v>4396</v>
      </c>
      <c r="F53" s="183" t="s">
        <v>171</v>
      </c>
      <c r="G53" s="181" t="s">
        <v>172</v>
      </c>
      <c r="H53" s="183" t="s">
        <v>173</v>
      </c>
      <c r="I53" s="181" t="s">
        <v>3165</v>
      </c>
      <c r="J53" s="181" t="s">
        <v>3168</v>
      </c>
      <c r="K53" s="181" t="s">
        <v>3168</v>
      </c>
      <c r="L53" s="181" t="s">
        <v>3257</v>
      </c>
      <c r="M53" s="181"/>
      <c r="N53" s="181"/>
      <c r="O53" s="184" t="s">
        <v>3825</v>
      </c>
      <c r="P53" s="171"/>
      <c r="Q53" s="171"/>
      <c r="R53" s="181"/>
      <c r="S53" s="171"/>
      <c r="T53" s="171"/>
      <c r="U53" s="181"/>
      <c r="V53" s="171"/>
      <c r="W53" s="171"/>
      <c r="X53" s="171"/>
      <c r="Y53" s="171"/>
      <c r="Z53" s="171"/>
      <c r="AA53" s="171"/>
      <c r="AB53" s="185" t="s">
        <v>174</v>
      </c>
      <c r="AC53" s="185" t="s">
        <v>175</v>
      </c>
      <c r="AD53" s="185" t="s">
        <v>176</v>
      </c>
      <c r="AE53" s="185" t="s">
        <v>177</v>
      </c>
      <c r="AF53" s="185" t="s">
        <v>178</v>
      </c>
      <c r="AG53" s="185" t="s">
        <v>39</v>
      </c>
      <c r="AH53" s="186" t="s">
        <v>179</v>
      </c>
      <c r="AI53" s="186" t="s">
        <v>180</v>
      </c>
      <c r="AJ53" s="201" t="s">
        <v>174</v>
      </c>
      <c r="AK53" s="183" t="s">
        <v>181</v>
      </c>
      <c r="AL53" s="273">
        <v>166</v>
      </c>
      <c r="AM53" s="165" t="s">
        <v>3825</v>
      </c>
      <c r="AN53" s="166"/>
      <c r="AO53" s="166"/>
      <c r="AP53" s="167" t="s">
        <v>3511</v>
      </c>
      <c r="AQ53" s="167">
        <f t="shared" si="5"/>
        <v>1000</v>
      </c>
      <c r="AR53" s="167">
        <f t="shared" si="6"/>
        <v>498</v>
      </c>
      <c r="AS53" s="167">
        <f t="shared" si="7"/>
        <v>498</v>
      </c>
      <c r="AT53" s="167">
        <f t="shared" si="8"/>
        <v>1996</v>
      </c>
      <c r="AU53" s="167">
        <f>IF(AP53="Nein", 0, IF(AN53="", 0, IF(M53="SAT", 0, IF(AM53="X", Ausgeschiedene!$BJ$170, $BJ$7))))</f>
        <v>0</v>
      </c>
      <c r="AV53" s="167">
        <f>IF(AP53="Nein",0,IF(AO53="",0,IF(N53="",0,IF(N53="AR",0,IF(AM53="X", $BJ$9, Ausgeschiedene!$AS$141)))))</f>
        <v>0</v>
      </c>
      <c r="AW53" s="167">
        <f t="shared" si="9"/>
        <v>1996</v>
      </c>
      <c r="AY53" s="167" t="s">
        <v>4202</v>
      </c>
      <c r="AZ53" s="167">
        <v>788709</v>
      </c>
      <c r="BF53" s="168"/>
    </row>
    <row r="54" spans="1:58" s="167" customFormat="1" ht="21" customHeight="1">
      <c r="A54" s="173" t="s">
        <v>3923</v>
      </c>
      <c r="B54" s="175"/>
      <c r="C54" s="175"/>
      <c r="D54" s="191" t="s">
        <v>3590</v>
      </c>
      <c r="E54" s="237" t="s">
        <v>3591</v>
      </c>
      <c r="F54" s="191"/>
      <c r="G54" s="173">
        <v>6210</v>
      </c>
      <c r="H54" s="191" t="s">
        <v>439</v>
      </c>
      <c r="I54" s="175" t="s">
        <v>3166</v>
      </c>
      <c r="J54" s="175"/>
      <c r="K54" s="175"/>
      <c r="L54" s="173"/>
      <c r="M54" s="173" t="s">
        <v>3246</v>
      </c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212" t="s">
        <v>3825</v>
      </c>
      <c r="Z54" s="173"/>
      <c r="AA54" s="173"/>
      <c r="AB54" s="177" t="s">
        <v>4516</v>
      </c>
      <c r="AC54" s="177" t="s">
        <v>3637</v>
      </c>
      <c r="AD54" s="177" t="s">
        <v>3638</v>
      </c>
      <c r="AE54" s="177" t="s">
        <v>3639</v>
      </c>
      <c r="AF54" s="177" t="s">
        <v>29</v>
      </c>
      <c r="AG54" s="177" t="s">
        <v>17</v>
      </c>
      <c r="AH54" s="172" t="s">
        <v>3640</v>
      </c>
      <c r="AI54" s="172" t="s">
        <v>3641</v>
      </c>
      <c r="AJ54" s="172" t="s">
        <v>4516</v>
      </c>
      <c r="AK54" s="172" t="s">
        <v>3638</v>
      </c>
      <c r="AL54" s="281"/>
      <c r="AM54" s="192"/>
      <c r="AN54" s="192" t="s">
        <v>3825</v>
      </c>
      <c r="AO54" s="192"/>
      <c r="AP54" s="167" t="s">
        <v>3511</v>
      </c>
      <c r="AQ54" s="167">
        <f t="shared" si="5"/>
        <v>0</v>
      </c>
      <c r="AR54" s="167">
        <f t="shared" si="6"/>
        <v>0</v>
      </c>
      <c r="AS54" s="167">
        <f t="shared" si="7"/>
        <v>0</v>
      </c>
      <c r="AT54" s="167">
        <f t="shared" si="8"/>
        <v>0</v>
      </c>
      <c r="AU54" s="167">
        <f>IF(AP54="Nein", 0, IF(AN54="", 0, IF(M54="SAT", 0, IF(AM54="X", Ausgeschiedene!$BJ$170, $BJ$7))))</f>
        <v>300</v>
      </c>
      <c r="AV54" s="167">
        <f>IF(AP54="Nein",0,IF(AO54="",0,IF(N54="",0,IF(N54="AR",0,IF(AM54="X", $BJ$9, Ausgeschiedene!$AS$141)))))</f>
        <v>0</v>
      </c>
      <c r="AW54" s="167">
        <f t="shared" si="9"/>
        <v>300</v>
      </c>
      <c r="BF54" s="168"/>
    </row>
    <row r="55" spans="1:58" s="167" customFormat="1" ht="21" customHeight="1">
      <c r="A55" s="159" t="s">
        <v>1058</v>
      </c>
      <c r="B55" s="159" t="s">
        <v>263</v>
      </c>
      <c r="C55" s="159">
        <v>1</v>
      </c>
      <c r="D55" s="160" t="s">
        <v>1057</v>
      </c>
      <c r="E55" s="160" t="s">
        <v>1056</v>
      </c>
      <c r="F55" s="160"/>
      <c r="G55" s="159" t="s">
        <v>1055</v>
      </c>
      <c r="H55" s="160" t="s">
        <v>1054</v>
      </c>
      <c r="I55" s="159" t="s">
        <v>3165</v>
      </c>
      <c r="J55" s="159" t="s">
        <v>3168</v>
      </c>
      <c r="K55" s="171" t="s">
        <v>3169</v>
      </c>
      <c r="L55" s="159" t="s">
        <v>3170</v>
      </c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63" t="s">
        <v>1053</v>
      </c>
      <c r="AC55" s="163" t="s">
        <v>1052</v>
      </c>
      <c r="AD55" s="163" t="s">
        <v>1051</v>
      </c>
      <c r="AE55" s="163" t="s">
        <v>1050</v>
      </c>
      <c r="AF55" s="163" t="s">
        <v>29</v>
      </c>
      <c r="AG55" s="163" t="s">
        <v>39</v>
      </c>
      <c r="AH55" s="164" t="s">
        <v>3357</v>
      </c>
      <c r="AI55" s="164" t="s">
        <v>202</v>
      </c>
      <c r="AJ55" s="164" t="s">
        <v>1053</v>
      </c>
      <c r="AK55" s="160" t="s">
        <v>1051</v>
      </c>
      <c r="AL55" s="273"/>
      <c r="AM55" s="165" t="s">
        <v>3825</v>
      </c>
      <c r="AN55" s="166"/>
      <c r="AO55" s="166"/>
      <c r="AP55" s="167" t="s">
        <v>3535</v>
      </c>
      <c r="AQ55" s="167">
        <f t="shared" si="5"/>
        <v>0</v>
      </c>
      <c r="AR55" s="167">
        <f t="shared" si="6"/>
        <v>0</v>
      </c>
      <c r="AS55" s="167">
        <f t="shared" si="7"/>
        <v>0</v>
      </c>
      <c r="AT55" s="167">
        <f t="shared" si="8"/>
        <v>0</v>
      </c>
      <c r="AU55" s="167">
        <f>IF(AP55="Nein", 0, IF(AN55="", 0, IF(M55="SAT", 0, IF(AM55="X", Ausgeschiedene!$BJ$170, $BJ$7))))</f>
        <v>0</v>
      </c>
      <c r="AV55" s="167">
        <f>IF(AP55="Nein",0,IF(AO55="",0,IF(N55="",0,IF(N55="AR",0,IF(AM55="X", $BJ$9, Ausgeschiedene!$AS$141)))))</f>
        <v>0</v>
      </c>
      <c r="AW55" s="167" t="str">
        <f t="shared" si="9"/>
        <v>NEIN</v>
      </c>
      <c r="AY55" s="167" t="s">
        <v>4203</v>
      </c>
      <c r="AZ55" s="167">
        <v>746964</v>
      </c>
      <c r="BA55" s="167" t="s">
        <v>4203</v>
      </c>
      <c r="BB55" s="167">
        <v>746964</v>
      </c>
      <c r="BF55" s="168"/>
    </row>
    <row r="56" spans="1:58" s="167" customFormat="1" ht="21" customHeight="1">
      <c r="A56" s="159" t="s">
        <v>2242</v>
      </c>
      <c r="B56" s="197" t="s">
        <v>3084</v>
      </c>
      <c r="C56" s="197">
        <v>2</v>
      </c>
      <c r="D56" s="160" t="s">
        <v>2241</v>
      </c>
      <c r="E56" s="160" t="s">
        <v>3298</v>
      </c>
      <c r="F56" s="160"/>
      <c r="G56" s="159" t="s">
        <v>2240</v>
      </c>
      <c r="H56" s="160" t="s">
        <v>2239</v>
      </c>
      <c r="I56" s="159" t="s">
        <v>3166</v>
      </c>
      <c r="J56" s="159" t="s">
        <v>3169</v>
      </c>
      <c r="K56" s="197"/>
      <c r="L56" s="159" t="s">
        <v>3246</v>
      </c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63" t="s">
        <v>2238</v>
      </c>
      <c r="AC56" s="163"/>
      <c r="AD56" s="163" t="s">
        <v>2235</v>
      </c>
      <c r="AE56" s="163" t="s">
        <v>2237</v>
      </c>
      <c r="AF56" s="163" t="s">
        <v>29</v>
      </c>
      <c r="AG56" s="163" t="s">
        <v>17</v>
      </c>
      <c r="AH56" s="164" t="s">
        <v>2236</v>
      </c>
      <c r="AI56" s="164" t="s">
        <v>787</v>
      </c>
      <c r="AJ56" s="172" t="s">
        <v>2238</v>
      </c>
      <c r="AK56" s="164" t="s">
        <v>2235</v>
      </c>
      <c r="AL56" s="273"/>
      <c r="AM56" s="165" t="s">
        <v>3825</v>
      </c>
      <c r="AN56" s="166"/>
      <c r="AO56" s="166"/>
      <c r="AP56" s="167" t="s">
        <v>3535</v>
      </c>
      <c r="AQ56" s="167">
        <f t="shared" si="5"/>
        <v>0</v>
      </c>
      <c r="AR56" s="167">
        <f t="shared" si="6"/>
        <v>0</v>
      </c>
      <c r="AS56" s="167">
        <f t="shared" si="7"/>
        <v>0</v>
      </c>
      <c r="AT56" s="167">
        <f t="shared" si="8"/>
        <v>0</v>
      </c>
      <c r="AU56" s="167">
        <f>IF(AP56="Nein", 0, IF(AN56="", 0, IF(M56="SAT", 0, IF(AM56="X", Ausgeschiedene!$BJ$170, $BJ$7))))</f>
        <v>0</v>
      </c>
      <c r="AV56" s="167">
        <f>IF(AP56="Nein",0,IF(AO56="",0,IF(N56="",0,IF(N56="AR",0,IF(AM56="X", $BJ$9, Ausgeschiedene!$AS$141)))))</f>
        <v>0</v>
      </c>
      <c r="AW56" s="167" t="str">
        <f t="shared" si="9"/>
        <v>NEIN</v>
      </c>
      <c r="BF56" s="168"/>
    </row>
    <row r="57" spans="1:58" s="167" customFormat="1" ht="21" customHeight="1">
      <c r="A57" s="159" t="s">
        <v>2065</v>
      </c>
      <c r="B57" s="197" t="s">
        <v>3084</v>
      </c>
      <c r="C57" s="197">
        <v>2</v>
      </c>
      <c r="D57" s="160" t="s">
        <v>2064</v>
      </c>
      <c r="E57" s="160" t="s">
        <v>2063</v>
      </c>
      <c r="F57" s="160"/>
      <c r="G57" s="159" t="s">
        <v>2062</v>
      </c>
      <c r="H57" s="160" t="s">
        <v>2061</v>
      </c>
      <c r="I57" s="159" t="s">
        <v>3166</v>
      </c>
      <c r="J57" s="159" t="s">
        <v>3169</v>
      </c>
      <c r="K57" s="197"/>
      <c r="L57" s="159" t="s">
        <v>3246</v>
      </c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62" t="s">
        <v>3825</v>
      </c>
      <c r="X57" s="159"/>
      <c r="Y57" s="159"/>
      <c r="Z57" s="159"/>
      <c r="AA57" s="159"/>
      <c r="AB57" s="163" t="s">
        <v>2058</v>
      </c>
      <c r="AC57" s="163" t="s">
        <v>3188</v>
      </c>
      <c r="AD57" s="163" t="s">
        <v>2057</v>
      </c>
      <c r="AE57" s="163" t="s">
        <v>2060</v>
      </c>
      <c r="AF57" s="163" t="s">
        <v>29</v>
      </c>
      <c r="AG57" s="163" t="s">
        <v>17</v>
      </c>
      <c r="AH57" s="164" t="s">
        <v>2059</v>
      </c>
      <c r="AI57" s="164" t="s">
        <v>575</v>
      </c>
      <c r="AJ57" s="164" t="s">
        <v>2058</v>
      </c>
      <c r="AK57" s="164" t="s">
        <v>2057</v>
      </c>
      <c r="AL57" s="277"/>
      <c r="AM57" s="165" t="s">
        <v>3825</v>
      </c>
      <c r="AN57" s="165"/>
      <c r="AO57" s="165"/>
      <c r="AP57" s="167" t="s">
        <v>3511</v>
      </c>
      <c r="AQ57" s="167">
        <f t="shared" si="5"/>
        <v>500</v>
      </c>
      <c r="AR57" s="167">
        <f t="shared" si="6"/>
        <v>0</v>
      </c>
      <c r="AS57" s="167">
        <f t="shared" si="7"/>
        <v>0</v>
      </c>
      <c r="AT57" s="167">
        <f t="shared" si="8"/>
        <v>500</v>
      </c>
      <c r="AU57" s="167">
        <f>IF(AP57="Nein", 0, IF(AN57="", 0, IF(M57="SAT", 0, IF(AM57="X", Ausgeschiedene!$BJ$170, $BJ$7))))</f>
        <v>0</v>
      </c>
      <c r="AV57" s="167">
        <f>IF(AP57="Nein",0,IF(AO57="",0,IF(N57="",0,IF(N57="AR",0,IF(AM57="X", $BJ$9, Ausgeschiedene!$AS$141)))))</f>
        <v>0</v>
      </c>
      <c r="AW57" s="167">
        <f t="shared" si="9"/>
        <v>500</v>
      </c>
      <c r="BF57" s="168"/>
    </row>
    <row r="58" spans="1:58" s="167" customFormat="1" ht="21" customHeight="1">
      <c r="A58" s="159" t="s">
        <v>2484</v>
      </c>
      <c r="B58" s="197" t="s">
        <v>3084</v>
      </c>
      <c r="C58" s="197">
        <v>1</v>
      </c>
      <c r="D58" s="160" t="s">
        <v>2483</v>
      </c>
      <c r="E58" s="160" t="s">
        <v>3002</v>
      </c>
      <c r="F58" s="160"/>
      <c r="G58" s="159" t="s">
        <v>936</v>
      </c>
      <c r="H58" s="160" t="s">
        <v>935</v>
      </c>
      <c r="I58" s="159" t="s">
        <v>3165</v>
      </c>
      <c r="J58" s="159" t="s">
        <v>3169</v>
      </c>
      <c r="K58" s="171"/>
      <c r="L58" s="159" t="s">
        <v>3246</v>
      </c>
      <c r="M58" s="159"/>
      <c r="N58" s="159"/>
      <c r="O58" s="159"/>
      <c r="P58" s="159"/>
      <c r="Q58" s="162" t="s">
        <v>3825</v>
      </c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63" t="s">
        <v>2482</v>
      </c>
      <c r="AC58" s="163" t="s">
        <v>2481</v>
      </c>
      <c r="AD58" s="163" t="s">
        <v>2480</v>
      </c>
      <c r="AE58" s="163" t="s">
        <v>2479</v>
      </c>
      <c r="AF58" s="28" t="s">
        <v>178</v>
      </c>
      <c r="AG58" s="163" t="s">
        <v>39</v>
      </c>
      <c r="AH58" s="25" t="s">
        <v>4481</v>
      </c>
      <c r="AI58" s="25" t="s">
        <v>4482</v>
      </c>
      <c r="AJ58" s="164" t="s">
        <v>2482</v>
      </c>
      <c r="AK58" s="160" t="s">
        <v>2480</v>
      </c>
      <c r="AL58" s="273"/>
      <c r="AM58" s="165" t="s">
        <v>3825</v>
      </c>
      <c r="AN58" s="166"/>
      <c r="AO58" s="166"/>
      <c r="AP58" s="167" t="s">
        <v>3511</v>
      </c>
      <c r="AQ58" s="167">
        <f t="shared" si="5"/>
        <v>500</v>
      </c>
      <c r="AR58" s="167">
        <f t="shared" si="6"/>
        <v>0</v>
      </c>
      <c r="AS58" s="167">
        <f t="shared" si="7"/>
        <v>0</v>
      </c>
      <c r="AT58" s="167">
        <f t="shared" si="8"/>
        <v>500</v>
      </c>
      <c r="AU58" s="167">
        <f>IF(AP58="Nein", 0, IF(AN58="", 0, IF(M58="SAT", 0, IF(AM58="X", Ausgeschiedene!$BJ$170, $BJ$7))))</f>
        <v>0</v>
      </c>
      <c r="AV58" s="167">
        <f>IF(AP58="Nein",0,IF(AO58="",0,IF(N58="",0,IF(N58="AR",0,IF(AM58="X", $BJ$9, Ausgeschiedene!$AS$141)))))</f>
        <v>0</v>
      </c>
      <c r="AW58" s="167">
        <f t="shared" si="9"/>
        <v>500</v>
      </c>
      <c r="AY58" s="167" t="s">
        <v>4263</v>
      </c>
      <c r="AZ58" s="167">
        <v>603416</v>
      </c>
      <c r="BF58" s="168"/>
    </row>
    <row r="59" spans="1:58" s="167" customFormat="1" ht="21" customHeight="1">
      <c r="A59" s="173" t="s">
        <v>3898</v>
      </c>
      <c r="B59" s="173"/>
      <c r="C59" s="173"/>
      <c r="D59" s="174" t="s">
        <v>3899</v>
      </c>
      <c r="E59" s="174" t="s">
        <v>3750</v>
      </c>
      <c r="F59" s="174"/>
      <c r="G59" s="173">
        <v>2108</v>
      </c>
      <c r="H59" s="174" t="s">
        <v>458</v>
      </c>
      <c r="I59" s="175" t="s">
        <v>3165</v>
      </c>
      <c r="J59" s="175"/>
      <c r="K59" s="175"/>
      <c r="L59" s="175"/>
      <c r="M59" s="175" t="s">
        <v>3246</v>
      </c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6" t="s">
        <v>4010</v>
      </c>
      <c r="AC59" s="177"/>
      <c r="AD59" s="177" t="s">
        <v>4011</v>
      </c>
      <c r="AE59" s="177" t="s">
        <v>4012</v>
      </c>
      <c r="AF59" s="177" t="s">
        <v>29</v>
      </c>
      <c r="AG59" s="177" t="s">
        <v>39</v>
      </c>
      <c r="AH59" s="172" t="s">
        <v>4013</v>
      </c>
      <c r="AI59" s="172"/>
      <c r="AJ59" s="178" t="s">
        <v>4010</v>
      </c>
      <c r="AK59" s="202" t="s">
        <v>4011</v>
      </c>
      <c r="AL59" s="282"/>
      <c r="AM59" s="180"/>
      <c r="AN59" s="180" t="s">
        <v>3825</v>
      </c>
      <c r="AO59" s="180"/>
      <c r="AP59" s="167" t="s">
        <v>3535</v>
      </c>
      <c r="AQ59" s="167">
        <f t="shared" si="5"/>
        <v>0</v>
      </c>
      <c r="AR59" s="167">
        <f t="shared" si="6"/>
        <v>0</v>
      </c>
      <c r="AS59" s="167">
        <f t="shared" si="7"/>
        <v>0</v>
      </c>
      <c r="AT59" s="167">
        <f t="shared" si="8"/>
        <v>0</v>
      </c>
      <c r="AU59" s="167">
        <f>IF(AP59="Nein", 0, IF(AN59="", 0, IF(M59="SAT", 0, IF(AM59="X", Ausgeschiedene!$BJ$170, $BJ$7))))</f>
        <v>0</v>
      </c>
      <c r="AV59" s="167">
        <f>IF(AP59="Nein",0,IF(AO59="",0,IF(N59="",0,IF(N59="AR",0,IF(AM59="X", $BJ$9, Ausgeschiedene!$AS$141)))))</f>
        <v>0</v>
      </c>
      <c r="AW59" s="167" t="str">
        <f t="shared" si="9"/>
        <v>NEIN</v>
      </c>
      <c r="AY59" s="167" t="s">
        <v>4204</v>
      </c>
      <c r="AZ59" s="167">
        <v>649834</v>
      </c>
      <c r="BF59" s="168"/>
    </row>
    <row r="60" spans="1:58" s="167" customFormat="1" ht="21" customHeight="1">
      <c r="A60" s="159" t="s">
        <v>3095</v>
      </c>
      <c r="B60" s="197" t="s">
        <v>3084</v>
      </c>
      <c r="C60" s="197">
        <v>1</v>
      </c>
      <c r="D60" s="160" t="s">
        <v>3096</v>
      </c>
      <c r="E60" s="160" t="s">
        <v>3097</v>
      </c>
      <c r="F60" s="160"/>
      <c r="G60" s="159" t="s">
        <v>2506</v>
      </c>
      <c r="H60" s="160" t="s">
        <v>2505</v>
      </c>
      <c r="I60" s="159" t="s">
        <v>3165</v>
      </c>
      <c r="J60" s="159" t="s">
        <v>3169</v>
      </c>
      <c r="K60" s="197"/>
      <c r="L60" s="159" t="s">
        <v>3246</v>
      </c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63" t="s">
        <v>3098</v>
      </c>
      <c r="AC60" s="257" t="s">
        <v>4508</v>
      </c>
      <c r="AD60" s="163" t="s">
        <v>3099</v>
      </c>
      <c r="AE60" s="163" t="s">
        <v>3100</v>
      </c>
      <c r="AF60" s="163" t="s">
        <v>29</v>
      </c>
      <c r="AG60" s="163" t="s">
        <v>39</v>
      </c>
      <c r="AH60" s="164" t="s">
        <v>3101</v>
      </c>
      <c r="AI60" s="164" t="s">
        <v>3102</v>
      </c>
      <c r="AJ60" s="164" t="s">
        <v>3098</v>
      </c>
      <c r="AK60" s="160" t="s">
        <v>3099</v>
      </c>
      <c r="AL60" s="273"/>
      <c r="AM60" s="165" t="s">
        <v>3825</v>
      </c>
      <c r="AN60" s="166"/>
      <c r="AO60" s="166"/>
      <c r="AP60" s="167" t="s">
        <v>3535</v>
      </c>
      <c r="AQ60" s="167">
        <f t="shared" si="5"/>
        <v>0</v>
      </c>
      <c r="AR60" s="167">
        <f t="shared" si="6"/>
        <v>0</v>
      </c>
      <c r="AS60" s="167">
        <f t="shared" si="7"/>
        <v>0</v>
      </c>
      <c r="AT60" s="167">
        <f t="shared" si="8"/>
        <v>0</v>
      </c>
      <c r="AU60" s="167">
        <f>IF(AP60="Nein", 0, IF(AN60="", 0, IF(M60="SAT", 0, IF(AM60="X", Ausgeschiedene!$BJ$170, $BJ$7))))</f>
        <v>0</v>
      </c>
      <c r="AV60" s="167">
        <f>IF(AP60="Nein",0,IF(AO60="",0,IF(N60="",0,IF(N60="AR",0,IF(AM60="X", $BJ$9, Ausgeschiedene!$AS$141)))))</f>
        <v>0</v>
      </c>
      <c r="AW60" s="167" t="str">
        <f t="shared" si="9"/>
        <v>NEIN</v>
      </c>
      <c r="BF60" s="168"/>
    </row>
    <row r="61" spans="1:58" s="167" customFormat="1" ht="21" customHeight="1">
      <c r="A61" s="159" t="s">
        <v>1347</v>
      </c>
      <c r="B61" s="197" t="s">
        <v>3084</v>
      </c>
      <c r="C61" s="197">
        <v>1</v>
      </c>
      <c r="D61" s="160" t="s">
        <v>1346</v>
      </c>
      <c r="E61" s="160" t="s">
        <v>3363</v>
      </c>
      <c r="F61" s="160"/>
      <c r="G61" s="159" t="s">
        <v>1345</v>
      </c>
      <c r="H61" s="160" t="s">
        <v>1344</v>
      </c>
      <c r="I61" s="159" t="s">
        <v>3165</v>
      </c>
      <c r="J61" s="159" t="s">
        <v>3169</v>
      </c>
      <c r="K61" s="171" t="s">
        <v>3169</v>
      </c>
      <c r="L61" s="159" t="s">
        <v>3246</v>
      </c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63" t="s">
        <v>1343</v>
      </c>
      <c r="AC61" s="163" t="s">
        <v>3184</v>
      </c>
      <c r="AD61" s="163" t="s">
        <v>1342</v>
      </c>
      <c r="AE61" s="163" t="s">
        <v>1341</v>
      </c>
      <c r="AF61" s="163" t="s">
        <v>29</v>
      </c>
      <c r="AG61" s="163" t="s">
        <v>39</v>
      </c>
      <c r="AH61" s="164" t="s">
        <v>1340</v>
      </c>
      <c r="AI61" s="164" t="s">
        <v>3039</v>
      </c>
      <c r="AJ61" s="164" t="s">
        <v>1343</v>
      </c>
      <c r="AK61" s="160" t="s">
        <v>1342</v>
      </c>
      <c r="AL61" s="273"/>
      <c r="AM61" s="165" t="s">
        <v>3825</v>
      </c>
      <c r="AN61" s="166"/>
      <c r="AO61" s="166"/>
      <c r="AP61" s="167" t="s">
        <v>3535</v>
      </c>
      <c r="AQ61" s="167">
        <f t="shared" si="5"/>
        <v>0</v>
      </c>
      <c r="AR61" s="167">
        <f t="shared" si="6"/>
        <v>0</v>
      </c>
      <c r="AS61" s="167">
        <f t="shared" si="7"/>
        <v>0</v>
      </c>
      <c r="AT61" s="167">
        <f t="shared" si="8"/>
        <v>0</v>
      </c>
      <c r="AU61" s="167">
        <f>IF(AP61="Nein", 0, IF(AN61="", 0, IF(M61="SAT", 0, IF(AM61="X", Ausgeschiedene!$BJ$170, $BJ$7))))</f>
        <v>0</v>
      </c>
      <c r="AV61" s="167">
        <f>IF(AP61="Nein",0,IF(AO61="",0,IF(N61="",0,IF(N61="AR",0,IF(AM61="X", $BJ$9, Ausgeschiedene!$AS$141)))))</f>
        <v>0</v>
      </c>
      <c r="AW61" s="167" t="str">
        <f t="shared" si="9"/>
        <v>NEIN</v>
      </c>
      <c r="AY61" s="167" t="s">
        <v>4205</v>
      </c>
      <c r="AZ61" s="167">
        <v>567849</v>
      </c>
      <c r="BF61" s="168"/>
    </row>
    <row r="62" spans="1:58" s="167" customFormat="1" ht="21" customHeight="1">
      <c r="A62" s="159" t="s">
        <v>2931</v>
      </c>
      <c r="B62" s="159" t="s">
        <v>55</v>
      </c>
      <c r="C62" s="159">
        <v>1</v>
      </c>
      <c r="D62" s="160" t="s">
        <v>2930</v>
      </c>
      <c r="E62" s="160" t="s">
        <v>2929</v>
      </c>
      <c r="F62" s="160"/>
      <c r="G62" s="159" t="s">
        <v>2928</v>
      </c>
      <c r="H62" s="160" t="s">
        <v>2927</v>
      </c>
      <c r="I62" s="159" t="s">
        <v>3165</v>
      </c>
      <c r="J62" s="159" t="s">
        <v>3168</v>
      </c>
      <c r="K62" s="161"/>
      <c r="L62" s="159" t="s">
        <v>3170</v>
      </c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63" t="s">
        <v>2926</v>
      </c>
      <c r="AC62" s="163" t="s">
        <v>3200</v>
      </c>
      <c r="AD62" s="163" t="s">
        <v>2925</v>
      </c>
      <c r="AE62" s="163" t="s">
        <v>2924</v>
      </c>
      <c r="AF62" s="163" t="s">
        <v>29</v>
      </c>
      <c r="AG62" s="163" t="s">
        <v>39</v>
      </c>
      <c r="AH62" s="164" t="s">
        <v>2923</v>
      </c>
      <c r="AI62" s="164" t="s">
        <v>2922</v>
      </c>
      <c r="AJ62" s="164" t="s">
        <v>2926</v>
      </c>
      <c r="AK62" s="160" t="s">
        <v>2925</v>
      </c>
      <c r="AL62" s="273"/>
      <c r="AM62" s="60" t="s">
        <v>3825</v>
      </c>
      <c r="AN62" s="166"/>
      <c r="AO62" s="166"/>
      <c r="AP62" s="71" t="s">
        <v>3535</v>
      </c>
      <c r="AQ62" s="167">
        <f t="shared" si="5"/>
        <v>0</v>
      </c>
      <c r="AR62" s="167">
        <f t="shared" si="6"/>
        <v>0</v>
      </c>
      <c r="AS62" s="167">
        <f t="shared" si="7"/>
        <v>0</v>
      </c>
      <c r="AT62" s="167">
        <f t="shared" si="8"/>
        <v>0</v>
      </c>
      <c r="AU62" s="167">
        <f>IF(AP62="Nein", 0, IF(AN62="", 0, IF(M62="SAT", 0, IF(AM62="X", Ausgeschiedene!$BJ$170, $BJ$7))))</f>
        <v>0</v>
      </c>
      <c r="AV62" s="167">
        <f>IF(AP62="Nein",0,IF(AO62="",0,IF(N62="",0,IF(N62="AR",0,IF(AM62="X", $BJ$9, Ausgeschiedene!$AS$141)))))</f>
        <v>0</v>
      </c>
      <c r="AW62" s="167" t="str">
        <f t="shared" si="9"/>
        <v>NEIN</v>
      </c>
      <c r="BA62" s="167" t="s">
        <v>4343</v>
      </c>
      <c r="BB62" s="167">
        <v>352024</v>
      </c>
      <c r="BF62" s="168"/>
    </row>
    <row r="63" spans="1:58" s="167" customFormat="1" ht="21" customHeight="1">
      <c r="A63" s="159" t="s">
        <v>2567</v>
      </c>
      <c r="B63" s="159" t="s">
        <v>362</v>
      </c>
      <c r="C63" s="159">
        <v>3</v>
      </c>
      <c r="D63" s="160" t="s">
        <v>3162</v>
      </c>
      <c r="E63" s="160" t="s">
        <v>3225</v>
      </c>
      <c r="F63" s="160"/>
      <c r="G63" s="159" t="s">
        <v>2566</v>
      </c>
      <c r="H63" s="160" t="s">
        <v>2565</v>
      </c>
      <c r="I63" s="159" t="s">
        <v>3166</v>
      </c>
      <c r="J63" s="159" t="s">
        <v>3168</v>
      </c>
      <c r="K63" s="171"/>
      <c r="L63" s="159" t="s">
        <v>3170</v>
      </c>
      <c r="M63" s="159"/>
      <c r="N63" s="159"/>
      <c r="O63" s="159"/>
      <c r="P63" s="159"/>
      <c r="Q63" s="159"/>
      <c r="R63" s="159"/>
      <c r="S63" s="162" t="s">
        <v>3825</v>
      </c>
      <c r="T63" s="159"/>
      <c r="U63" s="159"/>
      <c r="V63" s="159"/>
      <c r="W63" s="159"/>
      <c r="X63" s="159"/>
      <c r="Y63" s="159"/>
      <c r="Z63" s="159"/>
      <c r="AA63" s="159"/>
      <c r="AB63" s="163" t="s">
        <v>2560</v>
      </c>
      <c r="AC63" s="163" t="s">
        <v>2564</v>
      </c>
      <c r="AD63" s="163" t="s">
        <v>2559</v>
      </c>
      <c r="AE63" s="163" t="s">
        <v>2563</v>
      </c>
      <c r="AF63" s="163" t="s">
        <v>29</v>
      </c>
      <c r="AG63" s="163" t="s">
        <v>17</v>
      </c>
      <c r="AH63" s="164" t="s">
        <v>2562</v>
      </c>
      <c r="AI63" s="164" t="s">
        <v>2561</v>
      </c>
      <c r="AJ63" s="164" t="s">
        <v>2560</v>
      </c>
      <c r="AK63" s="164" t="s">
        <v>2559</v>
      </c>
      <c r="AL63" s="277"/>
      <c r="AM63" s="165" t="s">
        <v>3825</v>
      </c>
      <c r="AN63" s="165"/>
      <c r="AO63" s="165"/>
      <c r="AP63" s="167" t="s">
        <v>3511</v>
      </c>
      <c r="AQ63" s="167">
        <f t="shared" si="5"/>
        <v>850</v>
      </c>
      <c r="AR63" s="167">
        <f t="shared" si="6"/>
        <v>0</v>
      </c>
      <c r="AS63" s="167">
        <f t="shared" si="7"/>
        <v>0</v>
      </c>
      <c r="AT63" s="167">
        <f t="shared" si="8"/>
        <v>850</v>
      </c>
      <c r="AU63" s="167">
        <f>IF(AP63="Nein", 0, IF(AN63="", 0, IF(M63="SAT", 0, IF(AM63="X", Ausgeschiedene!$BJ$170, $BJ$7))))</f>
        <v>0</v>
      </c>
      <c r="AV63" s="167">
        <f>IF(AP63="Nein",0,IF(AO63="",0,IF(N63="",0,IF(N63="AR",0,IF(AM63="X", $BJ$9, Ausgeschiedene!$AS$141)))))</f>
        <v>0</v>
      </c>
      <c r="AW63" s="167">
        <f t="shared" si="9"/>
        <v>850</v>
      </c>
      <c r="AY63" s="167" t="s">
        <v>4265</v>
      </c>
      <c r="AZ63" s="167">
        <v>368781</v>
      </c>
      <c r="BF63" s="168"/>
    </row>
    <row r="64" spans="1:58" s="167" customFormat="1" ht="21" customHeight="1">
      <c r="A64" s="173" t="s">
        <v>3908</v>
      </c>
      <c r="B64" s="173"/>
      <c r="C64" s="173"/>
      <c r="D64" s="191" t="s">
        <v>3668</v>
      </c>
      <c r="E64" s="191" t="s">
        <v>3669</v>
      </c>
      <c r="F64" s="173"/>
      <c r="G64" s="173">
        <v>4247</v>
      </c>
      <c r="H64" s="191" t="s">
        <v>3670</v>
      </c>
      <c r="I64" s="175" t="s">
        <v>3166</v>
      </c>
      <c r="J64" s="175"/>
      <c r="K64" s="175"/>
      <c r="L64" s="175"/>
      <c r="M64" s="175" t="s">
        <v>3246</v>
      </c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6" t="s">
        <v>4042</v>
      </c>
      <c r="AC64" s="177"/>
      <c r="AD64" s="177" t="s">
        <v>4040</v>
      </c>
      <c r="AE64" s="177" t="s">
        <v>4041</v>
      </c>
      <c r="AF64" s="177" t="s">
        <v>29</v>
      </c>
      <c r="AG64" s="177" t="s">
        <v>17</v>
      </c>
      <c r="AH64" s="172" t="s">
        <v>4039</v>
      </c>
      <c r="AI64" s="172" t="s">
        <v>4038</v>
      </c>
      <c r="AJ64" s="178" t="s">
        <v>4042</v>
      </c>
      <c r="AK64" s="172" t="s">
        <v>4040</v>
      </c>
      <c r="AL64" s="265"/>
      <c r="AM64" s="192"/>
      <c r="AN64" s="192" t="s">
        <v>3825</v>
      </c>
      <c r="AO64" s="192"/>
      <c r="AP64" s="167" t="s">
        <v>3535</v>
      </c>
      <c r="AQ64" s="167">
        <f t="shared" si="5"/>
        <v>0</v>
      </c>
      <c r="AR64" s="167">
        <f t="shared" si="6"/>
        <v>0</v>
      </c>
      <c r="AS64" s="167">
        <f t="shared" si="7"/>
        <v>0</v>
      </c>
      <c r="AT64" s="167">
        <f t="shared" si="8"/>
        <v>0</v>
      </c>
      <c r="AU64" s="167">
        <f>IF(AP64="Nein", 0, IF(AN64="", 0, IF(M64="SAT", 0, IF(AM64="X", Ausgeschiedene!$BJ$170, $BJ$7))))</f>
        <v>0</v>
      </c>
      <c r="AV64" s="167">
        <f>IF(AP64="Nein",0,IF(AO64="",0,IF(N64="",0,IF(N64="AR",0,IF(AM64="X", $BJ$9, Ausgeschiedene!$AS$141)))))</f>
        <v>0</v>
      </c>
      <c r="AW64" s="167" t="str">
        <f t="shared" si="9"/>
        <v>NEIN</v>
      </c>
      <c r="AY64" s="167" t="s">
        <v>4206</v>
      </c>
      <c r="AZ64" s="167">
        <v>301055</v>
      </c>
      <c r="BF64" s="168"/>
    </row>
    <row r="65" spans="1:58" s="167" customFormat="1" ht="21" customHeight="1">
      <c r="A65" s="159" t="s">
        <v>2817</v>
      </c>
      <c r="B65" s="159" t="s">
        <v>147</v>
      </c>
      <c r="C65" s="159">
        <v>2</v>
      </c>
      <c r="D65" s="160" t="s">
        <v>2816</v>
      </c>
      <c r="E65" s="160" t="s">
        <v>2815</v>
      </c>
      <c r="F65" s="160"/>
      <c r="G65" s="159" t="s">
        <v>2814</v>
      </c>
      <c r="H65" s="160" t="s">
        <v>2813</v>
      </c>
      <c r="I65" s="159" t="s">
        <v>3166</v>
      </c>
      <c r="J65" s="159" t="s">
        <v>3168</v>
      </c>
      <c r="K65" s="161"/>
      <c r="L65" s="159" t="s">
        <v>3170</v>
      </c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63" t="s">
        <v>2812</v>
      </c>
      <c r="AC65" s="163"/>
      <c r="AD65" s="163" t="s">
        <v>2809</v>
      </c>
      <c r="AE65" s="163" t="s">
        <v>2811</v>
      </c>
      <c r="AF65" s="163" t="s">
        <v>29</v>
      </c>
      <c r="AG65" s="163" t="s">
        <v>17</v>
      </c>
      <c r="AH65" s="164" t="s">
        <v>2810</v>
      </c>
      <c r="AI65" s="164" t="s">
        <v>575</v>
      </c>
      <c r="AJ65" s="164" t="s">
        <v>2812</v>
      </c>
      <c r="AK65" s="164" t="s">
        <v>2809</v>
      </c>
      <c r="AL65" s="273"/>
      <c r="AM65" s="165" t="s">
        <v>3825</v>
      </c>
      <c r="AN65" s="166"/>
      <c r="AO65" s="166"/>
      <c r="AP65" s="167" t="s">
        <v>3535</v>
      </c>
      <c r="AQ65" s="167">
        <f t="shared" si="5"/>
        <v>0</v>
      </c>
      <c r="AR65" s="167">
        <f t="shared" si="6"/>
        <v>0</v>
      </c>
      <c r="AS65" s="167">
        <f t="shared" si="7"/>
        <v>0</v>
      </c>
      <c r="AT65" s="167">
        <f t="shared" si="8"/>
        <v>0</v>
      </c>
      <c r="AU65" s="167">
        <f>IF(AP65="Nein", 0, IF(AN65="", 0, IF(M65="SAT", 0, IF(AM65="X", Ausgeschiedene!$BJ$170, $BJ$7))))</f>
        <v>0</v>
      </c>
      <c r="AV65" s="167">
        <f>IF(AP65="Nein",0,IF(AO65="",0,IF(N65="",0,IF(N65="AR",0,IF(AM65="X", $BJ$9, Ausgeschiedene!$AS$141)))))</f>
        <v>0</v>
      </c>
      <c r="AW65" s="167" t="str">
        <f t="shared" si="9"/>
        <v>NEIN</v>
      </c>
      <c r="BF65" s="168">
        <v>42537</v>
      </c>
    </row>
    <row r="66" spans="1:58" s="167" customFormat="1" ht="21" customHeight="1">
      <c r="A66" s="173" t="s">
        <v>3919</v>
      </c>
      <c r="B66" s="173"/>
      <c r="C66" s="173"/>
      <c r="D66" s="174" t="s">
        <v>3772</v>
      </c>
      <c r="E66" s="174" t="s">
        <v>3773</v>
      </c>
      <c r="F66" s="174"/>
      <c r="G66" s="173">
        <v>5416</v>
      </c>
      <c r="H66" s="174" t="s">
        <v>3774</v>
      </c>
      <c r="I66" s="175" t="s">
        <v>3166</v>
      </c>
      <c r="J66" s="175"/>
      <c r="K66" s="175"/>
      <c r="L66" s="175"/>
      <c r="M66" s="175" t="s">
        <v>3246</v>
      </c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6" t="s">
        <v>4062</v>
      </c>
      <c r="AC66" s="176" t="s">
        <v>4063</v>
      </c>
      <c r="AD66" s="177" t="s">
        <v>4064</v>
      </c>
      <c r="AE66" s="177" t="s">
        <v>4065</v>
      </c>
      <c r="AF66" s="177" t="s">
        <v>29</v>
      </c>
      <c r="AG66" s="177" t="s">
        <v>17</v>
      </c>
      <c r="AH66" s="172" t="s">
        <v>4066</v>
      </c>
      <c r="AI66" s="172" t="s">
        <v>761</v>
      </c>
      <c r="AJ66" s="178" t="s">
        <v>4062</v>
      </c>
      <c r="AK66" s="217" t="s">
        <v>4064</v>
      </c>
      <c r="AL66" s="282"/>
      <c r="AM66" s="180"/>
      <c r="AN66" s="180" t="s">
        <v>3825</v>
      </c>
      <c r="AO66" s="180"/>
      <c r="AP66" s="167" t="s">
        <v>3535</v>
      </c>
      <c r="AQ66" s="167">
        <f t="shared" ref="AQ66:AQ97" si="10">IF(AP66="NEIN", 0, IF(AM66="", 0, IF(L66="DARA", $BJ$2,IF(L66="CSA", $BJ$3,IF(L66="AR",$BJ$4,IF(L66="SAT", 0))))))</f>
        <v>0</v>
      </c>
      <c r="AR66" s="167">
        <f t="shared" ref="AR66:AR97" si="11">IF(AP66="NEIN", 0, IF(AP66="JA",IF(L66="DARA", AL66*$BJ$5, 0)))</f>
        <v>0</v>
      </c>
      <c r="AS66" s="167">
        <f t="shared" ref="AS66:AS97" si="12">IF(AP66="NEIN", 0, IF(AP66="JA",IF(L66="DARA", AL66*$BJ$6, 0)))</f>
        <v>0</v>
      </c>
      <c r="AT66" s="167">
        <f t="shared" ref="AT66:AT97" si="13">AQ66+AR66+AS66</f>
        <v>0</v>
      </c>
      <c r="AU66" s="167">
        <f>IF(AP66="Nein", 0, IF(AN66="", 0, IF(M66="SAT", 0, IF(AM66="X", Ausgeschiedene!$BJ$170, $BJ$7))))</f>
        <v>0</v>
      </c>
      <c r="AV66" s="167">
        <f>IF(AP66="Nein",0,IF(AO66="",0,IF(N66="",0,IF(N66="AR",0,IF(AM66="X", $BJ$9, Ausgeschiedene!$AS$141)))))</f>
        <v>0</v>
      </c>
      <c r="AW66" s="167" t="str">
        <f t="shared" si="9"/>
        <v>NEIN</v>
      </c>
      <c r="AY66" s="167" t="s">
        <v>4207</v>
      </c>
      <c r="AZ66" s="167">
        <v>996448</v>
      </c>
      <c r="BA66" s="167" t="s">
        <v>4344</v>
      </c>
      <c r="BB66" s="167">
        <v>398857</v>
      </c>
      <c r="BC66" s="167" t="s">
        <v>4207</v>
      </c>
      <c r="BD66" s="167">
        <v>996448</v>
      </c>
      <c r="BF66" s="168"/>
    </row>
    <row r="67" spans="1:58" s="167" customFormat="1" ht="21" customHeight="1">
      <c r="A67" s="159" t="s">
        <v>804</v>
      </c>
      <c r="B67" s="159" t="s">
        <v>147</v>
      </c>
      <c r="C67" s="159">
        <v>3</v>
      </c>
      <c r="D67" s="160" t="s">
        <v>803</v>
      </c>
      <c r="E67" s="160" t="s">
        <v>3368</v>
      </c>
      <c r="F67" s="160"/>
      <c r="G67" s="159" t="s">
        <v>802</v>
      </c>
      <c r="H67" s="160" t="s">
        <v>801</v>
      </c>
      <c r="I67" s="159" t="s">
        <v>3166</v>
      </c>
      <c r="J67" s="159" t="s">
        <v>3168</v>
      </c>
      <c r="K67" s="171" t="s">
        <v>3169</v>
      </c>
      <c r="L67" s="159" t="s">
        <v>3170</v>
      </c>
      <c r="M67" s="159"/>
      <c r="N67" s="159"/>
      <c r="O67" s="159"/>
      <c r="P67" s="159"/>
      <c r="Q67" s="159"/>
      <c r="R67" s="159"/>
      <c r="S67" s="162" t="s">
        <v>3825</v>
      </c>
      <c r="T67" s="159"/>
      <c r="U67" s="159"/>
      <c r="V67" s="159"/>
      <c r="W67" s="159"/>
      <c r="X67" s="159"/>
      <c r="Y67" s="159"/>
      <c r="Z67" s="159"/>
      <c r="AA67" s="159"/>
      <c r="AB67" s="163" t="s">
        <v>797</v>
      </c>
      <c r="AC67" s="163" t="s">
        <v>800</v>
      </c>
      <c r="AD67" s="163" t="s">
        <v>796</v>
      </c>
      <c r="AE67" s="163" t="s">
        <v>799</v>
      </c>
      <c r="AF67" s="163" t="s">
        <v>29</v>
      </c>
      <c r="AG67" s="163" t="s">
        <v>17</v>
      </c>
      <c r="AH67" s="164" t="s">
        <v>798</v>
      </c>
      <c r="AI67" s="164" t="s">
        <v>18</v>
      </c>
      <c r="AJ67" s="164" t="s">
        <v>797</v>
      </c>
      <c r="AK67" s="164" t="s">
        <v>796</v>
      </c>
      <c r="AL67" s="273"/>
      <c r="AM67" s="165" t="s">
        <v>3825</v>
      </c>
      <c r="AN67" s="219"/>
      <c r="AO67" s="219"/>
      <c r="AP67" s="167" t="s">
        <v>3511</v>
      </c>
      <c r="AQ67" s="167">
        <f t="shared" si="10"/>
        <v>850</v>
      </c>
      <c r="AR67" s="167">
        <f t="shared" si="11"/>
        <v>0</v>
      </c>
      <c r="AS67" s="167">
        <f t="shared" si="12"/>
        <v>0</v>
      </c>
      <c r="AT67" s="167">
        <f t="shared" si="13"/>
        <v>850</v>
      </c>
      <c r="AU67" s="167">
        <f>IF(AP67="Nein", 0, IF(AN67="", 0, IF(M67="SAT", 0, IF(AM67="X", Ausgeschiedene!$BJ$170, $BJ$7))))</f>
        <v>0</v>
      </c>
      <c r="AV67" s="167">
        <f>IF(AP67="Nein",0,IF(AO67="",0,IF(N67="",0,IF(N67="AR",0,IF(AM67="X", $BJ$9, Ausgeschiedene!$AS$141)))))</f>
        <v>0</v>
      </c>
      <c r="AW67" s="167">
        <f t="shared" si="9"/>
        <v>850</v>
      </c>
      <c r="AY67" s="167" t="s">
        <v>4327</v>
      </c>
      <c r="AZ67" s="167">
        <v>795239</v>
      </c>
      <c r="BF67" s="168"/>
    </row>
    <row r="68" spans="1:58" s="167" customFormat="1" ht="21" customHeight="1">
      <c r="A68" s="173" t="s">
        <v>3895</v>
      </c>
      <c r="B68" s="173"/>
      <c r="C68" s="173"/>
      <c r="D68" s="174" t="s">
        <v>3748</v>
      </c>
      <c r="E68" s="174" t="s">
        <v>3749</v>
      </c>
      <c r="F68" s="174"/>
      <c r="G68" s="173">
        <v>1752</v>
      </c>
      <c r="H68" s="174" t="s">
        <v>667</v>
      </c>
      <c r="I68" s="175" t="s">
        <v>3165</v>
      </c>
      <c r="J68" s="175"/>
      <c r="K68" s="175"/>
      <c r="L68" s="175"/>
      <c r="M68" s="175" t="s">
        <v>3246</v>
      </c>
      <c r="N68" s="12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6" t="s">
        <v>3997</v>
      </c>
      <c r="AC68" s="177"/>
      <c r="AD68" s="177" t="s">
        <v>3994</v>
      </c>
      <c r="AE68" s="177"/>
      <c r="AF68" s="177" t="s">
        <v>29</v>
      </c>
      <c r="AG68" s="177" t="s">
        <v>39</v>
      </c>
      <c r="AH68" s="172" t="s">
        <v>3995</v>
      </c>
      <c r="AI68" s="172" t="s">
        <v>3996</v>
      </c>
      <c r="AJ68" s="178" t="s">
        <v>3997</v>
      </c>
      <c r="AK68" s="202" t="s">
        <v>3994</v>
      </c>
      <c r="AL68" s="282"/>
      <c r="AM68" s="180"/>
      <c r="AN68" s="180" t="s">
        <v>3825</v>
      </c>
      <c r="AO68" s="180"/>
      <c r="AP68" s="167" t="s">
        <v>3535</v>
      </c>
      <c r="AQ68" s="167">
        <f t="shared" si="10"/>
        <v>0</v>
      </c>
      <c r="AR68" s="167">
        <f t="shared" si="11"/>
        <v>0</v>
      </c>
      <c r="AS68" s="167">
        <f t="shared" si="12"/>
        <v>0</v>
      </c>
      <c r="AT68" s="167">
        <f t="shared" si="13"/>
        <v>0</v>
      </c>
      <c r="AU68" s="167">
        <f>IF(AP68="Nein", 0, IF(AN68="", 0, IF(M68="SAT", 0, IF(AM68="X", Ausgeschiedene!$BJ$170, $BJ$7))))</f>
        <v>0</v>
      </c>
      <c r="AV68" s="167">
        <f>IF(AP68="Nein",0,IF(AO68="",0,IF(N68="",0,IF(N68="AR",0,IF(AM68="X", $BJ$9, Ausgeschiedene!$AS$141)))))</f>
        <v>0</v>
      </c>
      <c r="AW68" s="167" t="str">
        <f t="shared" si="9"/>
        <v>NEIN</v>
      </c>
      <c r="AY68" s="167" t="s">
        <v>4267</v>
      </c>
      <c r="AZ68" s="167">
        <v>838847</v>
      </c>
      <c r="BA68" s="167" t="s">
        <v>4267</v>
      </c>
      <c r="BB68" s="167">
        <v>838847</v>
      </c>
      <c r="BF68" s="168"/>
    </row>
    <row r="69" spans="1:58" s="167" customFormat="1" ht="21" customHeight="1">
      <c r="A69" s="159" t="s">
        <v>1240</v>
      </c>
      <c r="B69" s="159" t="s">
        <v>3466</v>
      </c>
      <c r="C69" s="159">
        <v>3</v>
      </c>
      <c r="D69" s="160" t="s">
        <v>1239</v>
      </c>
      <c r="E69" s="160" t="s">
        <v>2992</v>
      </c>
      <c r="F69" s="160"/>
      <c r="G69" s="159" t="s">
        <v>1238</v>
      </c>
      <c r="H69" s="160" t="s">
        <v>1237</v>
      </c>
      <c r="I69" s="159" t="s">
        <v>3166</v>
      </c>
      <c r="J69" s="159" t="s">
        <v>3168</v>
      </c>
      <c r="K69" s="171" t="s">
        <v>3169</v>
      </c>
      <c r="L69" s="159" t="s">
        <v>3170</v>
      </c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90" t="s">
        <v>3455</v>
      </c>
      <c r="AC69" s="163" t="s">
        <v>3197</v>
      </c>
      <c r="AD69" s="163" t="s">
        <v>1235</v>
      </c>
      <c r="AE69" s="163" t="s">
        <v>1236</v>
      </c>
      <c r="AF69" s="163" t="s">
        <v>16</v>
      </c>
      <c r="AG69" s="163" t="s">
        <v>17</v>
      </c>
      <c r="AH69" s="164" t="s">
        <v>111</v>
      </c>
      <c r="AI69" s="164" t="s">
        <v>779</v>
      </c>
      <c r="AJ69" s="172" t="s">
        <v>3455</v>
      </c>
      <c r="AK69" s="164" t="s">
        <v>1235</v>
      </c>
      <c r="AL69" s="273"/>
      <c r="AM69" s="165" t="s">
        <v>3825</v>
      </c>
      <c r="AN69" s="166"/>
      <c r="AO69" s="166"/>
      <c r="AP69" s="167" t="s">
        <v>3535</v>
      </c>
      <c r="AQ69" s="167">
        <f t="shared" si="10"/>
        <v>0</v>
      </c>
      <c r="AR69" s="167">
        <f t="shared" si="11"/>
        <v>0</v>
      </c>
      <c r="AS69" s="167">
        <f t="shared" si="12"/>
        <v>0</v>
      </c>
      <c r="AT69" s="167">
        <f t="shared" si="13"/>
        <v>0</v>
      </c>
      <c r="AU69" s="167">
        <f>IF(AP69="Nein", 0, IF(AN69="", 0, IF(M69="SAT", 0, IF(AM69="X", Ausgeschiedene!$BJ$170, $BJ$7))))</f>
        <v>0</v>
      </c>
      <c r="AV69" s="167">
        <f>IF(AP69="Nein",0,IF(AO69="",0,IF(N69="",0,IF(N69="AR",0,IF(AM69="X", $BJ$9, Ausgeschiedene!$AS$141)))))</f>
        <v>0</v>
      </c>
      <c r="AW69" s="167" t="str">
        <f t="shared" si="9"/>
        <v>NEIN</v>
      </c>
      <c r="BF69" s="168">
        <v>42585</v>
      </c>
    </row>
    <row r="70" spans="1:58" s="167" customFormat="1" ht="21" customHeight="1">
      <c r="A70" s="181" t="s">
        <v>217</v>
      </c>
      <c r="B70" s="181" t="s">
        <v>217</v>
      </c>
      <c r="C70" s="181">
        <v>4</v>
      </c>
      <c r="D70" s="182" t="s">
        <v>218</v>
      </c>
      <c r="E70" s="183" t="s">
        <v>219</v>
      </c>
      <c r="F70" s="183" t="s">
        <v>220</v>
      </c>
      <c r="G70" s="181" t="s">
        <v>221</v>
      </c>
      <c r="H70" s="183" t="s">
        <v>222</v>
      </c>
      <c r="I70" s="181" t="s">
        <v>3165</v>
      </c>
      <c r="J70" s="181" t="s">
        <v>3168</v>
      </c>
      <c r="K70" s="181" t="s">
        <v>3168</v>
      </c>
      <c r="L70" s="181" t="s">
        <v>3257</v>
      </c>
      <c r="M70" s="181"/>
      <c r="N70" s="181"/>
      <c r="O70" s="184" t="s">
        <v>3825</v>
      </c>
      <c r="P70" s="171"/>
      <c r="Q70" s="171"/>
      <c r="R70" s="181"/>
      <c r="S70" s="171"/>
      <c r="T70" s="171"/>
      <c r="U70" s="181"/>
      <c r="V70" s="171"/>
      <c r="W70" s="171"/>
      <c r="X70" s="171"/>
      <c r="Y70" s="171"/>
      <c r="Z70" s="171"/>
      <c r="AA70" s="171"/>
      <c r="AB70" s="185" t="s">
        <v>223</v>
      </c>
      <c r="AC70" s="185" t="s">
        <v>224</v>
      </c>
      <c r="AD70" s="185" t="s">
        <v>225</v>
      </c>
      <c r="AE70" s="185" t="s">
        <v>226</v>
      </c>
      <c r="AF70" s="185" t="s">
        <v>29</v>
      </c>
      <c r="AG70" s="185" t="s">
        <v>39</v>
      </c>
      <c r="AH70" s="186" t="s">
        <v>227</v>
      </c>
      <c r="AI70" s="186" t="s">
        <v>228</v>
      </c>
      <c r="AJ70" s="186" t="s">
        <v>223</v>
      </c>
      <c r="AK70" s="186" t="s">
        <v>225</v>
      </c>
      <c r="AL70" s="273">
        <v>118</v>
      </c>
      <c r="AM70" s="165" t="s">
        <v>3825</v>
      </c>
      <c r="AN70" s="166"/>
      <c r="AO70" s="166"/>
      <c r="AP70" s="167" t="s">
        <v>3511</v>
      </c>
      <c r="AQ70" s="167">
        <f t="shared" si="10"/>
        <v>1000</v>
      </c>
      <c r="AR70" s="167">
        <f t="shared" si="11"/>
        <v>354</v>
      </c>
      <c r="AS70" s="167">
        <f t="shared" si="12"/>
        <v>354</v>
      </c>
      <c r="AT70" s="167">
        <f t="shared" si="13"/>
        <v>1708</v>
      </c>
      <c r="AU70" s="167">
        <f>IF(AP70="Nein", 0, IF(AN70="", 0, IF(M70="SAT", 0, IF(AM70="X", Ausgeschiedene!$BJ$170, $BJ$7))))</f>
        <v>0</v>
      </c>
      <c r="AV70" s="167">
        <f>IF(AP70="Nein",0,IF(AO70="",0,IF(N70="",0,IF(N70="AR",0,IF(AM70="X", $BJ$9, Ausgeschiedene!$AS$141)))))</f>
        <v>0</v>
      </c>
      <c r="AW70" s="167">
        <f t="shared" si="9"/>
        <v>1708</v>
      </c>
      <c r="AY70" s="167" t="s">
        <v>4268</v>
      </c>
      <c r="AZ70" s="167">
        <v>199850</v>
      </c>
      <c r="BF70" s="168"/>
    </row>
    <row r="71" spans="1:58" s="167" customFormat="1" ht="21" customHeight="1">
      <c r="A71" s="181" t="s">
        <v>731</v>
      </c>
      <c r="B71" s="181" t="s">
        <v>731</v>
      </c>
      <c r="C71" s="181">
        <v>4</v>
      </c>
      <c r="D71" s="182" t="s">
        <v>732</v>
      </c>
      <c r="E71" s="183" t="s">
        <v>1458</v>
      </c>
      <c r="F71" s="183"/>
      <c r="G71" s="181">
        <v>6952</v>
      </c>
      <c r="H71" s="183" t="s">
        <v>1457</v>
      </c>
      <c r="I71" s="181" t="s">
        <v>3167</v>
      </c>
      <c r="J71" s="181" t="s">
        <v>3168</v>
      </c>
      <c r="K71" s="181" t="s">
        <v>3168</v>
      </c>
      <c r="L71" s="181" t="s">
        <v>3257</v>
      </c>
      <c r="M71" s="181"/>
      <c r="N71" s="181"/>
      <c r="O71" s="181"/>
      <c r="P71" s="181"/>
      <c r="Q71" s="171"/>
      <c r="R71" s="184" t="s">
        <v>3825</v>
      </c>
      <c r="S71" s="171"/>
      <c r="T71" s="171"/>
      <c r="U71" s="181"/>
      <c r="V71" s="171"/>
      <c r="W71" s="171"/>
      <c r="X71" s="171"/>
      <c r="Y71" s="171"/>
      <c r="Z71" s="171"/>
      <c r="AA71" s="171"/>
      <c r="AB71" s="185" t="s">
        <v>736</v>
      </c>
      <c r="AC71" s="185" t="s">
        <v>737</v>
      </c>
      <c r="AD71" s="185" t="s">
        <v>3179</v>
      </c>
      <c r="AE71" s="185" t="s">
        <v>1460</v>
      </c>
      <c r="AF71" s="185" t="s">
        <v>29</v>
      </c>
      <c r="AG71" s="185" t="s">
        <v>17</v>
      </c>
      <c r="AH71" s="186" t="s">
        <v>740</v>
      </c>
      <c r="AI71" s="186" t="s">
        <v>741</v>
      </c>
      <c r="AJ71" s="201" t="s">
        <v>3521</v>
      </c>
      <c r="AK71" s="186" t="s">
        <v>738</v>
      </c>
      <c r="AL71" s="273">
        <v>215</v>
      </c>
      <c r="AM71" s="165" t="s">
        <v>3825</v>
      </c>
      <c r="AN71" s="166"/>
      <c r="AO71" s="166"/>
      <c r="AP71" s="167" t="s">
        <v>3511</v>
      </c>
      <c r="AQ71" s="167">
        <f t="shared" si="10"/>
        <v>1000</v>
      </c>
      <c r="AR71" s="167">
        <f t="shared" si="11"/>
        <v>645</v>
      </c>
      <c r="AS71" s="167">
        <f t="shared" si="12"/>
        <v>645</v>
      </c>
      <c r="AT71" s="167">
        <f t="shared" si="13"/>
        <v>2290</v>
      </c>
      <c r="AU71" s="167">
        <f>IF(AP71="Nein", 0, IF(AN71="", 0, IF(M71="SAT", 0, IF(AM71="X", Ausgeschiedene!$BJ$170, $BJ$7))))</f>
        <v>0</v>
      </c>
      <c r="AV71" s="167">
        <f>IF(AP71="Nein",0,IF(AO71="",0,IF(N71="",0,IF(N71="AR",0,IF(AM71="X", $BJ$9, Ausgeschiedene!$AS$141)))))</f>
        <v>0</v>
      </c>
      <c r="AW71" s="167">
        <f t="shared" ref="AW71:AW102" si="14">IF(AP71="JA", AT71+AU71+AV71, "NEIN")</f>
        <v>2290</v>
      </c>
      <c r="AY71" s="167" t="s">
        <v>4208</v>
      </c>
      <c r="AZ71" s="167">
        <v>826022</v>
      </c>
      <c r="BF71" s="168"/>
    </row>
    <row r="72" spans="1:58" s="167" customFormat="1" ht="21" customHeight="1">
      <c r="A72" s="181" t="s">
        <v>587</v>
      </c>
      <c r="B72" s="181" t="s">
        <v>587</v>
      </c>
      <c r="C72" s="181">
        <v>1</v>
      </c>
      <c r="D72" s="182" t="s">
        <v>588</v>
      </c>
      <c r="E72" s="183" t="s">
        <v>2986</v>
      </c>
      <c r="F72" s="183"/>
      <c r="G72" s="181" t="s">
        <v>589</v>
      </c>
      <c r="H72" s="183" t="s">
        <v>590</v>
      </c>
      <c r="I72" s="181" t="s">
        <v>3165</v>
      </c>
      <c r="J72" s="181" t="s">
        <v>3168</v>
      </c>
      <c r="K72" s="181" t="s">
        <v>3168</v>
      </c>
      <c r="L72" s="181" t="s">
        <v>3257</v>
      </c>
      <c r="M72" s="181" t="s">
        <v>3246</v>
      </c>
      <c r="N72" s="181"/>
      <c r="O72" s="184" t="s">
        <v>3825</v>
      </c>
      <c r="P72" s="171"/>
      <c r="Q72" s="171"/>
      <c r="R72" s="181"/>
      <c r="S72" s="171"/>
      <c r="T72" s="171"/>
      <c r="U72" s="181"/>
      <c r="V72" s="171"/>
      <c r="W72" s="171"/>
      <c r="X72" s="200" t="s">
        <v>3825</v>
      </c>
      <c r="Y72" s="171"/>
      <c r="Z72" s="171"/>
      <c r="AA72" s="171"/>
      <c r="AB72" s="185" t="s">
        <v>591</v>
      </c>
      <c r="AC72" s="185" t="s">
        <v>592</v>
      </c>
      <c r="AD72" s="185" t="s">
        <v>3358</v>
      </c>
      <c r="AE72" s="185" t="s">
        <v>3359</v>
      </c>
      <c r="AF72" s="185" t="s">
        <v>16</v>
      </c>
      <c r="AG72" s="185" t="s">
        <v>39</v>
      </c>
      <c r="AH72" s="186" t="s">
        <v>594</v>
      </c>
      <c r="AI72" s="186" t="s">
        <v>4161</v>
      </c>
      <c r="AJ72" s="211" t="s">
        <v>4162</v>
      </c>
      <c r="AK72" s="183" t="s">
        <v>593</v>
      </c>
      <c r="AL72" s="273">
        <v>168</v>
      </c>
      <c r="AM72" s="165" t="s">
        <v>3825</v>
      </c>
      <c r="AN72" s="166" t="s">
        <v>3825</v>
      </c>
      <c r="AO72" s="166"/>
      <c r="AP72" s="167" t="s">
        <v>3511</v>
      </c>
      <c r="AQ72" s="167">
        <f t="shared" si="10"/>
        <v>1000</v>
      </c>
      <c r="AR72" s="167">
        <f t="shared" si="11"/>
        <v>504</v>
      </c>
      <c r="AS72" s="167">
        <f t="shared" si="12"/>
        <v>504</v>
      </c>
      <c r="AT72" s="167">
        <f t="shared" si="13"/>
        <v>2008</v>
      </c>
      <c r="AU72" s="167">
        <f>IF(AP72="Nein", 0, IF(AN72="", 0, IF(M72="SAT", 0, IF(AM72="X", Ausgeschiedene!$BJ$170, $BJ$7))))</f>
        <v>150</v>
      </c>
      <c r="AV72" s="167">
        <f>IF(AP72="Nein",0,IF(AO72="",0,IF(N72="",0,IF(N72="AR",0,IF(AM72="X", $BJ$9, Ausgeschiedene!$AS$141)))))</f>
        <v>0</v>
      </c>
      <c r="AW72" s="167">
        <f t="shared" si="14"/>
        <v>2158</v>
      </c>
      <c r="AY72" s="167" t="s">
        <v>4269</v>
      </c>
      <c r="AZ72" s="167">
        <v>896082</v>
      </c>
      <c r="BF72" s="168"/>
    </row>
    <row r="73" spans="1:58" s="167" customFormat="1" ht="21" customHeight="1">
      <c r="A73" s="159" t="s">
        <v>2651</v>
      </c>
      <c r="B73" s="159" t="s">
        <v>288</v>
      </c>
      <c r="C73" s="159">
        <v>1</v>
      </c>
      <c r="D73" s="160" t="s">
        <v>3315</v>
      </c>
      <c r="E73" s="24" t="s">
        <v>4457</v>
      </c>
      <c r="F73" s="160"/>
      <c r="G73" s="159" t="s">
        <v>2650</v>
      </c>
      <c r="H73" s="160" t="s">
        <v>2649</v>
      </c>
      <c r="I73" s="159" t="s">
        <v>3165</v>
      </c>
      <c r="J73" s="159" t="s">
        <v>3169</v>
      </c>
      <c r="K73" s="171"/>
      <c r="L73" s="159" t="s">
        <v>3246</v>
      </c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257" t="s">
        <v>4458</v>
      </c>
      <c r="AC73" s="163"/>
      <c r="AD73" s="163" t="s">
        <v>2648</v>
      </c>
      <c r="AE73" s="163" t="s">
        <v>2647</v>
      </c>
      <c r="AF73" s="163" t="s">
        <v>29</v>
      </c>
      <c r="AG73" s="163" t="s">
        <v>39</v>
      </c>
      <c r="AH73" s="164" t="s">
        <v>2646</v>
      </c>
      <c r="AI73" s="164" t="s">
        <v>752</v>
      </c>
      <c r="AJ73" s="258" t="s">
        <v>4458</v>
      </c>
      <c r="AK73" s="160" t="s">
        <v>2648</v>
      </c>
      <c r="AL73" s="273"/>
      <c r="AM73" s="165" t="s">
        <v>3825</v>
      </c>
      <c r="AN73" s="166"/>
      <c r="AO73" s="166"/>
      <c r="AP73" s="167" t="s">
        <v>3535</v>
      </c>
      <c r="AQ73" s="167">
        <f t="shared" si="10"/>
        <v>0</v>
      </c>
      <c r="AR73" s="167">
        <f t="shared" si="11"/>
        <v>0</v>
      </c>
      <c r="AS73" s="167">
        <f t="shared" si="12"/>
        <v>0</v>
      </c>
      <c r="AT73" s="167">
        <f t="shared" si="13"/>
        <v>0</v>
      </c>
      <c r="AU73" s="167">
        <f>IF(AP73="Nein", 0, IF(AN73="", 0, IF(M73="SAT", 0, IF(AM73="X", Ausgeschiedene!$BJ$170, $BJ$7))))</f>
        <v>0</v>
      </c>
      <c r="AV73" s="167">
        <f>IF(AP73="Nein",0,IF(AO73="",0,IF(N73="",0,IF(N73="AR",0,IF(AM73="X", $BJ$9, Ausgeschiedene!$AS$141)))))</f>
        <v>0</v>
      </c>
      <c r="AW73" s="167" t="str">
        <f t="shared" si="14"/>
        <v>NEIN</v>
      </c>
      <c r="BF73" s="168"/>
    </row>
    <row r="74" spans="1:58" s="167" customFormat="1" ht="21" customHeight="1">
      <c r="A74" s="159" t="s">
        <v>3139</v>
      </c>
      <c r="B74" s="159" t="s">
        <v>414</v>
      </c>
      <c r="C74" s="159">
        <v>6</v>
      </c>
      <c r="D74" s="160" t="s">
        <v>3140</v>
      </c>
      <c r="E74" s="160" t="s">
        <v>3141</v>
      </c>
      <c r="F74" s="160"/>
      <c r="G74" s="159" t="s">
        <v>3142</v>
      </c>
      <c r="H74" s="160" t="s">
        <v>3143</v>
      </c>
      <c r="I74" s="159" t="s">
        <v>3166</v>
      </c>
      <c r="J74" s="159" t="s">
        <v>3168</v>
      </c>
      <c r="K74" s="27" t="s">
        <v>3168</v>
      </c>
      <c r="L74" s="159" t="s">
        <v>3170</v>
      </c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63" t="s">
        <v>3144</v>
      </c>
      <c r="AC74" s="163" t="s">
        <v>3145</v>
      </c>
      <c r="AD74" s="163" t="s">
        <v>3302</v>
      </c>
      <c r="AE74" s="163" t="s">
        <v>3146</v>
      </c>
      <c r="AF74" s="163" t="s">
        <v>16</v>
      </c>
      <c r="AG74" s="163" t="s">
        <v>17</v>
      </c>
      <c r="AH74" s="164" t="s">
        <v>3147</v>
      </c>
      <c r="AI74" s="164" t="s">
        <v>856</v>
      </c>
      <c r="AJ74" s="172" t="s">
        <v>3494</v>
      </c>
      <c r="AK74" s="164" t="s">
        <v>3303</v>
      </c>
      <c r="AL74" s="273"/>
      <c r="AM74" s="165" t="s">
        <v>3825</v>
      </c>
      <c r="AN74" s="166"/>
      <c r="AO74" s="166"/>
      <c r="AP74" s="167" t="s">
        <v>3535</v>
      </c>
      <c r="AQ74" s="167">
        <f t="shared" si="10"/>
        <v>0</v>
      </c>
      <c r="AR74" s="167">
        <f t="shared" si="11"/>
        <v>0</v>
      </c>
      <c r="AS74" s="167">
        <f t="shared" si="12"/>
        <v>0</v>
      </c>
      <c r="AT74" s="167">
        <f t="shared" si="13"/>
        <v>0</v>
      </c>
      <c r="AU74" s="167">
        <f>IF(AP74="Nein", 0, IF(AN74="", 0, IF(M74="SAT", 0, IF(AM74="X", Ausgeschiedene!$BJ$170, $BJ$7))))</f>
        <v>0</v>
      </c>
      <c r="AV74" s="167">
        <f>IF(AP74="Nein",0,IF(AO74="",0,IF(N74="",0,IF(N74="AR",0,IF(AM74="X", $BJ$9, Ausgeschiedene!$AS$141)))))</f>
        <v>0</v>
      </c>
      <c r="AW74" s="167" t="str">
        <f t="shared" si="14"/>
        <v>NEIN</v>
      </c>
      <c r="BF74" s="168"/>
    </row>
    <row r="75" spans="1:58" s="167" customFormat="1" ht="21" customHeight="1">
      <c r="A75" s="181" t="s">
        <v>664</v>
      </c>
      <c r="B75" s="181" t="s">
        <v>664</v>
      </c>
      <c r="C75" s="181">
        <v>4</v>
      </c>
      <c r="D75" s="182" t="s">
        <v>665</v>
      </c>
      <c r="E75" s="183" t="s">
        <v>1409</v>
      </c>
      <c r="F75" s="183"/>
      <c r="G75" s="181" t="s">
        <v>666</v>
      </c>
      <c r="H75" s="183" t="s">
        <v>667</v>
      </c>
      <c r="I75" s="181" t="s">
        <v>3165</v>
      </c>
      <c r="J75" s="181" t="s">
        <v>3168</v>
      </c>
      <c r="K75" s="181" t="s">
        <v>3168</v>
      </c>
      <c r="L75" s="181" t="s">
        <v>3257</v>
      </c>
      <c r="M75" s="181" t="s">
        <v>3246</v>
      </c>
      <c r="N75" s="41" t="s">
        <v>3257</v>
      </c>
      <c r="O75" s="184" t="s">
        <v>3825</v>
      </c>
      <c r="P75" s="171"/>
      <c r="Q75" s="171"/>
      <c r="R75" s="184"/>
      <c r="S75" s="171"/>
      <c r="T75" s="171"/>
      <c r="U75" s="181"/>
      <c r="V75" s="171"/>
      <c r="W75" s="171"/>
      <c r="X75" s="200" t="s">
        <v>3825</v>
      </c>
      <c r="Y75" s="171"/>
      <c r="Z75" s="171"/>
      <c r="AA75" s="171"/>
      <c r="AB75" s="185" t="s">
        <v>3031</v>
      </c>
      <c r="AC75" s="185" t="s">
        <v>668</v>
      </c>
      <c r="AD75" s="185" t="s">
        <v>669</v>
      </c>
      <c r="AE75" s="185" t="s">
        <v>670</v>
      </c>
      <c r="AF75" s="185" t="s">
        <v>16</v>
      </c>
      <c r="AG75" s="185" t="s">
        <v>39</v>
      </c>
      <c r="AH75" s="186" t="s">
        <v>347</v>
      </c>
      <c r="AI75" s="186" t="s">
        <v>348</v>
      </c>
      <c r="AJ75" s="201" t="s">
        <v>349</v>
      </c>
      <c r="AK75" s="183" t="s">
        <v>669</v>
      </c>
      <c r="AL75" s="273">
        <v>954</v>
      </c>
      <c r="AM75" s="165" t="s">
        <v>3825</v>
      </c>
      <c r="AN75" s="166" t="s">
        <v>3825</v>
      </c>
      <c r="AO75" s="166"/>
      <c r="AP75" s="167" t="s">
        <v>3511</v>
      </c>
      <c r="AQ75" s="167">
        <f t="shared" si="10"/>
        <v>1000</v>
      </c>
      <c r="AR75" s="167">
        <f t="shared" si="11"/>
        <v>2862</v>
      </c>
      <c r="AS75" s="167">
        <f t="shared" si="12"/>
        <v>2862</v>
      </c>
      <c r="AT75" s="167">
        <f t="shared" si="13"/>
        <v>6724</v>
      </c>
      <c r="AU75" s="167">
        <f>IF(AP75="Nein", 0, IF(AN75="", 0, IF(M75="SAT", 0, IF(AM75="X", Ausgeschiedene!$BJ$170, $BJ$7))))</f>
        <v>150</v>
      </c>
      <c r="AV75" s="167">
        <f>IF(AP75="Nein",0,IF(AO75="",0,IF(N75="",0,IF(N75="AR",0,IF(AM75="X", $BJ$9, Ausgeschiedene!$AS$141)))))</f>
        <v>0</v>
      </c>
      <c r="AW75" s="167">
        <f t="shared" si="14"/>
        <v>6874</v>
      </c>
      <c r="AY75" s="167" t="s">
        <v>4209</v>
      </c>
      <c r="AZ75" s="167">
        <v>114969</v>
      </c>
      <c r="BF75" s="168"/>
    </row>
    <row r="76" spans="1:58" s="167" customFormat="1" ht="21" customHeight="1">
      <c r="A76" s="263" t="s">
        <v>4475</v>
      </c>
      <c r="B76" s="264" t="s">
        <v>4475</v>
      </c>
      <c r="C76" s="265">
        <v>4</v>
      </c>
      <c r="D76" s="266" t="s">
        <v>4476</v>
      </c>
      <c r="E76" s="266" t="s">
        <v>4477</v>
      </c>
      <c r="F76" s="266" t="s">
        <v>4479</v>
      </c>
      <c r="G76" s="267">
        <v>8952</v>
      </c>
      <c r="H76" s="14" t="s">
        <v>742</v>
      </c>
      <c r="I76" s="12" t="s">
        <v>3166</v>
      </c>
      <c r="J76" s="12" t="s">
        <v>3168</v>
      </c>
      <c r="K76" s="12" t="s">
        <v>3168</v>
      </c>
      <c r="L76" s="1" t="s">
        <v>3257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7"/>
      <c r="AC76" s="177"/>
      <c r="AD76" s="61" t="s">
        <v>4478</v>
      </c>
      <c r="AE76" s="177"/>
      <c r="AF76" s="61" t="s">
        <v>16</v>
      </c>
      <c r="AG76" s="61" t="s">
        <v>17</v>
      </c>
      <c r="AH76" s="55" t="s">
        <v>4535</v>
      </c>
      <c r="AI76" s="55" t="s">
        <v>4534</v>
      </c>
      <c r="AJ76" s="258" t="s">
        <v>4536</v>
      </c>
      <c r="AK76" s="25" t="s">
        <v>4478</v>
      </c>
      <c r="AL76" s="172"/>
      <c r="AM76" s="76" t="s">
        <v>3825</v>
      </c>
      <c r="AN76" s="192"/>
      <c r="AO76" s="192"/>
      <c r="AP76" s="71" t="s">
        <v>3535</v>
      </c>
      <c r="AQ76" s="167">
        <f t="shared" si="10"/>
        <v>0</v>
      </c>
      <c r="AR76" s="167">
        <f t="shared" si="11"/>
        <v>0</v>
      </c>
      <c r="AS76" s="167">
        <f t="shared" si="12"/>
        <v>0</v>
      </c>
      <c r="AT76" s="167">
        <f t="shared" si="13"/>
        <v>0</v>
      </c>
      <c r="AU76" s="167">
        <f>IF(AP76="Nein", 0, IF(AN76="", 0, IF(M76="SAT", 0, IF(AM76="X", Ausgeschiedene!$BJ$170, $BJ$7))))</f>
        <v>0</v>
      </c>
      <c r="AV76" s="167">
        <f>IF(AP76="Nein",0,IF(AO76="",0,IF(N76="",0,IF(N76="AR",0,IF(AM76="X", $BJ$9, Ausgeschiedene!$AS$141)))))</f>
        <v>0</v>
      </c>
      <c r="AW76" s="167" t="str">
        <f t="shared" si="14"/>
        <v>NEIN</v>
      </c>
      <c r="BF76" s="168"/>
    </row>
    <row r="77" spans="1:58" s="167" customFormat="1" ht="21" customHeight="1">
      <c r="A77" s="159" t="s">
        <v>887</v>
      </c>
      <c r="B77" s="159" t="s">
        <v>595</v>
      </c>
      <c r="C77" s="159">
        <v>5</v>
      </c>
      <c r="D77" s="160" t="s">
        <v>4184</v>
      </c>
      <c r="E77" s="160" t="s">
        <v>886</v>
      </c>
      <c r="F77" s="160"/>
      <c r="G77" s="159" t="s">
        <v>885</v>
      </c>
      <c r="H77" s="160" t="s">
        <v>884</v>
      </c>
      <c r="I77" s="159" t="s">
        <v>3166</v>
      </c>
      <c r="J77" s="159" t="s">
        <v>3168</v>
      </c>
      <c r="K77" s="171" t="s">
        <v>3169</v>
      </c>
      <c r="L77" s="159" t="s">
        <v>3170</v>
      </c>
      <c r="M77" s="159"/>
      <c r="N77" s="159"/>
      <c r="O77" s="159"/>
      <c r="P77" s="159"/>
      <c r="Q77" s="159"/>
      <c r="R77" s="159"/>
      <c r="S77" s="159"/>
      <c r="T77" s="159"/>
      <c r="U77" s="159"/>
      <c r="V77" s="162" t="s">
        <v>3825</v>
      </c>
      <c r="W77" s="159"/>
      <c r="X77" s="159"/>
      <c r="Y77" s="159"/>
      <c r="Z77" s="159"/>
      <c r="AA77" s="159"/>
      <c r="AB77" s="193" t="s">
        <v>4185</v>
      </c>
      <c r="AC77" s="193" t="s">
        <v>4186</v>
      </c>
      <c r="AD77" s="163" t="s">
        <v>882</v>
      </c>
      <c r="AE77" s="163" t="s">
        <v>883</v>
      </c>
      <c r="AF77" s="163" t="s">
        <v>29</v>
      </c>
      <c r="AG77" s="163" t="s">
        <v>17</v>
      </c>
      <c r="AH77" s="164" t="s">
        <v>3497</v>
      </c>
      <c r="AI77" s="164" t="s">
        <v>3498</v>
      </c>
      <c r="AJ77" s="194" t="s">
        <v>4187</v>
      </c>
      <c r="AK77" s="164" t="s">
        <v>882</v>
      </c>
      <c r="AL77" s="159"/>
      <c r="AM77" s="165" t="s">
        <v>3825</v>
      </c>
      <c r="AN77" s="166"/>
      <c r="AO77" s="166"/>
      <c r="AP77" s="167" t="s">
        <v>3511</v>
      </c>
      <c r="AQ77" s="167">
        <f t="shared" si="10"/>
        <v>850</v>
      </c>
      <c r="AR77" s="167">
        <f t="shared" si="11"/>
        <v>0</v>
      </c>
      <c r="AS77" s="167">
        <f t="shared" si="12"/>
        <v>0</v>
      </c>
      <c r="AT77" s="167">
        <f t="shared" si="13"/>
        <v>850</v>
      </c>
      <c r="AU77" s="167">
        <f>IF(AP77="Nein", 0, IF(AN77="", 0, IF(M77="SAT", 0, IF(AM77="X", Ausgeschiedene!$BJ$170, $BJ$7))))</f>
        <v>0</v>
      </c>
      <c r="AV77" s="167">
        <f>IF(AP77="Nein",0,IF(AO77="",0,IF(N77="",0,IF(N77="AR",0,IF(AM77="X", $BJ$9, Ausgeschiedene!$AS$141)))))</f>
        <v>0</v>
      </c>
      <c r="AW77" s="167">
        <f t="shared" si="14"/>
        <v>850</v>
      </c>
      <c r="AY77" s="167" t="s">
        <v>4210</v>
      </c>
      <c r="AZ77" s="167">
        <v>581277</v>
      </c>
      <c r="BF77" s="168"/>
    </row>
    <row r="78" spans="1:58" s="167" customFormat="1" ht="21" customHeight="1">
      <c r="A78" s="181" t="s">
        <v>325</v>
      </c>
      <c r="B78" s="181" t="s">
        <v>325</v>
      </c>
      <c r="C78" s="181">
        <v>2</v>
      </c>
      <c r="D78" s="182" t="s">
        <v>326</v>
      </c>
      <c r="E78" s="183" t="s">
        <v>327</v>
      </c>
      <c r="F78" s="183" t="s">
        <v>9</v>
      </c>
      <c r="G78" s="181" t="s">
        <v>328</v>
      </c>
      <c r="H78" s="183" t="s">
        <v>329</v>
      </c>
      <c r="I78" s="181" t="s">
        <v>3166</v>
      </c>
      <c r="J78" s="181" t="s">
        <v>3168</v>
      </c>
      <c r="K78" s="181" t="s">
        <v>3168</v>
      </c>
      <c r="L78" s="181" t="s">
        <v>3257</v>
      </c>
      <c r="M78" s="181"/>
      <c r="N78" s="181"/>
      <c r="O78" s="181"/>
      <c r="P78" s="171"/>
      <c r="Q78" s="171"/>
      <c r="R78" s="184" t="s">
        <v>3825</v>
      </c>
      <c r="S78" s="171"/>
      <c r="T78" s="171"/>
      <c r="U78" s="181"/>
      <c r="V78" s="171"/>
      <c r="W78" s="171"/>
      <c r="X78" s="171"/>
      <c r="Y78" s="171"/>
      <c r="Z78" s="171"/>
      <c r="AA78" s="171"/>
      <c r="AB78" s="185" t="s">
        <v>330</v>
      </c>
      <c r="AC78" s="185" t="s">
        <v>2985</v>
      </c>
      <c r="AD78" s="185" t="s">
        <v>331</v>
      </c>
      <c r="AE78" s="185" t="s">
        <v>332</v>
      </c>
      <c r="AF78" s="185" t="s">
        <v>29</v>
      </c>
      <c r="AG78" s="185" t="s">
        <v>17</v>
      </c>
      <c r="AH78" s="186" t="s">
        <v>333</v>
      </c>
      <c r="AI78" s="186" t="s">
        <v>334</v>
      </c>
      <c r="AJ78" s="186" t="s">
        <v>330</v>
      </c>
      <c r="AK78" s="186" t="s">
        <v>331</v>
      </c>
      <c r="AL78" s="273">
        <v>119</v>
      </c>
      <c r="AM78" s="165" t="s">
        <v>3825</v>
      </c>
      <c r="AN78" s="166"/>
      <c r="AO78" s="166"/>
      <c r="AP78" s="167" t="s">
        <v>3511</v>
      </c>
      <c r="AQ78" s="167">
        <f t="shared" si="10"/>
        <v>1000</v>
      </c>
      <c r="AR78" s="167">
        <f t="shared" si="11"/>
        <v>357</v>
      </c>
      <c r="AS78" s="167">
        <f t="shared" si="12"/>
        <v>357</v>
      </c>
      <c r="AT78" s="167">
        <f t="shared" si="13"/>
        <v>1714</v>
      </c>
      <c r="AU78" s="167">
        <f>IF(AP78="Nein", 0, IF(AN78="", 0, IF(M78="SAT", 0, IF(AM78="X", Ausgeschiedene!$BJ$170, $BJ$7))))</f>
        <v>0</v>
      </c>
      <c r="AV78" s="167">
        <f>IF(AP78="Nein",0,IF(AO78="",0,IF(N78="",0,IF(N78="AR",0,IF(AM78="X", $BJ$9, Ausgeschiedene!$AS$141)))))</f>
        <v>0</v>
      </c>
      <c r="AW78" s="167">
        <f t="shared" si="14"/>
        <v>1714</v>
      </c>
      <c r="AY78" s="167" t="s">
        <v>4328</v>
      </c>
      <c r="AZ78" s="167">
        <v>122717</v>
      </c>
      <c r="BF78" s="168"/>
    </row>
    <row r="79" spans="1:58" s="167" customFormat="1" ht="21" customHeight="1">
      <c r="A79" s="159" t="s">
        <v>994</v>
      </c>
      <c r="B79" s="159" t="s">
        <v>414</v>
      </c>
      <c r="C79" s="159">
        <v>6</v>
      </c>
      <c r="D79" s="160" t="s">
        <v>993</v>
      </c>
      <c r="E79" s="160" t="s">
        <v>992</v>
      </c>
      <c r="F79" s="160"/>
      <c r="G79" s="159" t="s">
        <v>991</v>
      </c>
      <c r="H79" s="160" t="s">
        <v>990</v>
      </c>
      <c r="I79" s="159" t="s">
        <v>3166</v>
      </c>
      <c r="J79" s="159" t="s">
        <v>3168</v>
      </c>
      <c r="K79" s="171" t="s">
        <v>3169</v>
      </c>
      <c r="L79" s="159" t="s">
        <v>3170</v>
      </c>
      <c r="M79" s="159"/>
      <c r="N79" s="159"/>
      <c r="O79" s="159"/>
      <c r="P79" s="159"/>
      <c r="Q79" s="159"/>
      <c r="R79" s="159"/>
      <c r="S79" s="159"/>
      <c r="T79" s="159"/>
      <c r="U79" s="159"/>
      <c r="V79" s="162" t="s">
        <v>3825</v>
      </c>
      <c r="W79" s="159"/>
      <c r="X79" s="159"/>
      <c r="Y79" s="159"/>
      <c r="Z79" s="159"/>
      <c r="AA79" s="159"/>
      <c r="AB79" s="163" t="s">
        <v>989</v>
      </c>
      <c r="AC79" s="163" t="s">
        <v>988</v>
      </c>
      <c r="AD79" s="163" t="s">
        <v>983</v>
      </c>
      <c r="AE79" s="163" t="s">
        <v>987</v>
      </c>
      <c r="AF79" s="163" t="s">
        <v>29</v>
      </c>
      <c r="AG79" s="163" t="s">
        <v>17</v>
      </c>
      <c r="AH79" s="164" t="s">
        <v>986</v>
      </c>
      <c r="AI79" s="164" t="s">
        <v>985</v>
      </c>
      <c r="AJ79" s="164" t="s">
        <v>984</v>
      </c>
      <c r="AK79" s="164" t="s">
        <v>983</v>
      </c>
      <c r="AL79" s="277"/>
      <c r="AM79" s="165" t="s">
        <v>3825</v>
      </c>
      <c r="AN79" s="165"/>
      <c r="AO79" s="165"/>
      <c r="AP79" s="167" t="s">
        <v>3511</v>
      </c>
      <c r="AQ79" s="167">
        <f t="shared" si="10"/>
        <v>850</v>
      </c>
      <c r="AR79" s="167">
        <f t="shared" si="11"/>
        <v>0</v>
      </c>
      <c r="AS79" s="167">
        <f t="shared" si="12"/>
        <v>0</v>
      </c>
      <c r="AT79" s="167">
        <f t="shared" si="13"/>
        <v>850</v>
      </c>
      <c r="AU79" s="167">
        <f>IF(AP79="Nein", 0, IF(AN79="", 0, IF(M79="SAT", 0, IF(AM79="X", Ausgeschiedene!$BJ$170, $BJ$7))))</f>
        <v>0</v>
      </c>
      <c r="AV79" s="167">
        <f>IF(AP79="Nein",0,IF(AO79="",0,IF(N79="",0,IF(N79="AR",0,IF(AM79="X", $BJ$9, Ausgeschiedene!$AS$141)))))</f>
        <v>0</v>
      </c>
      <c r="AW79" s="167">
        <f t="shared" si="14"/>
        <v>850</v>
      </c>
      <c r="AX79" s="249"/>
      <c r="BF79" s="168"/>
    </row>
    <row r="80" spans="1:58" s="167" customFormat="1" ht="21" customHeight="1">
      <c r="A80" s="18" t="s">
        <v>4494</v>
      </c>
      <c r="B80" s="18" t="s">
        <v>4494</v>
      </c>
      <c r="C80" s="18">
        <v>2</v>
      </c>
      <c r="D80" s="287" t="s">
        <v>3905</v>
      </c>
      <c r="E80" s="287" t="s">
        <v>3537</v>
      </c>
      <c r="F80" s="287"/>
      <c r="G80" s="18">
        <v>4053</v>
      </c>
      <c r="H80" s="287" t="s">
        <v>10</v>
      </c>
      <c r="I80" s="41" t="s">
        <v>3166</v>
      </c>
      <c r="J80" s="41" t="s">
        <v>3168</v>
      </c>
      <c r="K80" s="41" t="s">
        <v>3168</v>
      </c>
      <c r="L80" s="41" t="s">
        <v>3257</v>
      </c>
      <c r="M80" s="41" t="s">
        <v>3246</v>
      </c>
      <c r="N80" s="41" t="s">
        <v>3257</v>
      </c>
      <c r="O80" s="41"/>
      <c r="P80" s="41"/>
      <c r="Q80" s="41"/>
      <c r="R80" s="288" t="s">
        <v>3825</v>
      </c>
      <c r="S80" s="41"/>
      <c r="T80" s="41"/>
      <c r="U80" s="41"/>
      <c r="V80" s="41"/>
      <c r="W80" s="41"/>
      <c r="X80" s="41"/>
      <c r="Y80" s="288" t="s">
        <v>3825</v>
      </c>
      <c r="Z80" s="288" t="s">
        <v>3825</v>
      </c>
      <c r="AA80" s="41"/>
      <c r="AB80" s="289" t="s">
        <v>3546</v>
      </c>
      <c r="AC80" s="289" t="s">
        <v>3542</v>
      </c>
      <c r="AD80" s="290" t="s">
        <v>3543</v>
      </c>
      <c r="AE80" s="290" t="s">
        <v>3544</v>
      </c>
      <c r="AF80" s="290" t="s">
        <v>16</v>
      </c>
      <c r="AG80" s="290" t="s">
        <v>17</v>
      </c>
      <c r="AH80" s="81" t="s">
        <v>3545</v>
      </c>
      <c r="AI80" s="81" t="s">
        <v>891</v>
      </c>
      <c r="AJ80" s="291" t="s">
        <v>3546</v>
      </c>
      <c r="AK80" s="81" t="s">
        <v>4495</v>
      </c>
      <c r="AL80" s="292">
        <v>0</v>
      </c>
      <c r="AM80" s="293" t="s">
        <v>3825</v>
      </c>
      <c r="AN80" s="293" t="s">
        <v>3825</v>
      </c>
      <c r="AO80" s="293" t="s">
        <v>3825</v>
      </c>
      <c r="AP80" s="294" t="s">
        <v>3511</v>
      </c>
      <c r="AQ80" s="294">
        <f t="shared" si="10"/>
        <v>1000</v>
      </c>
      <c r="AR80" s="294">
        <f t="shared" si="11"/>
        <v>0</v>
      </c>
      <c r="AS80" s="294">
        <f t="shared" si="12"/>
        <v>0</v>
      </c>
      <c r="AT80" s="294">
        <f t="shared" si="13"/>
        <v>1000</v>
      </c>
      <c r="AU80" s="294">
        <f>IF(AP80="Nein", 0, IF(AN80="", 0, IF(M80="SAT", 0, IF(AM80="X", Ausgeschiedene!$BJ$170, $BJ$7))))</f>
        <v>150</v>
      </c>
      <c r="AV80" s="294">
        <f>IF(AP80="Nein",0,IF(AO80="",0,IF(N80="",0,IF(N80="AR",0,IF(AM80="X", $BJ$9, Ausgeschiedene!$AS$141)))))</f>
        <v>500</v>
      </c>
      <c r="AW80" s="294">
        <f t="shared" si="14"/>
        <v>1650</v>
      </c>
      <c r="AX80" s="294"/>
      <c r="AY80" s="167" t="s">
        <v>4318</v>
      </c>
      <c r="AZ80" s="167">
        <v>232939</v>
      </c>
      <c r="BF80" s="168"/>
    </row>
    <row r="81" spans="1:58" s="167" customFormat="1" ht="21" customHeight="1">
      <c r="A81" s="159" t="s">
        <v>2444</v>
      </c>
      <c r="B81" s="159" t="s">
        <v>595</v>
      </c>
      <c r="C81" s="159">
        <v>5</v>
      </c>
      <c r="D81" s="160" t="s">
        <v>4436</v>
      </c>
      <c r="E81" s="160" t="s">
        <v>3224</v>
      </c>
      <c r="F81" s="160"/>
      <c r="G81" s="159">
        <v>8442</v>
      </c>
      <c r="H81" s="160" t="s">
        <v>2443</v>
      </c>
      <c r="I81" s="159" t="s">
        <v>3166</v>
      </c>
      <c r="J81" s="159" t="s">
        <v>3168</v>
      </c>
      <c r="K81" s="171"/>
      <c r="L81" s="159" t="s">
        <v>3170</v>
      </c>
      <c r="M81" s="159"/>
      <c r="N81" s="159"/>
      <c r="O81" s="159"/>
      <c r="P81" s="159"/>
      <c r="Q81" s="159"/>
      <c r="R81" s="159"/>
      <c r="S81" s="159"/>
      <c r="T81" s="159"/>
      <c r="U81" s="159"/>
      <c r="V81" s="162" t="s">
        <v>3825</v>
      </c>
      <c r="W81" s="159"/>
      <c r="X81" s="159"/>
      <c r="Y81" s="159"/>
      <c r="Z81" s="159"/>
      <c r="AA81" s="159"/>
      <c r="AB81" s="193" t="s">
        <v>4451</v>
      </c>
      <c r="AC81" s="193" t="s">
        <v>4437</v>
      </c>
      <c r="AD81" s="163" t="s">
        <v>2441</v>
      </c>
      <c r="AE81" s="163" t="s">
        <v>2442</v>
      </c>
      <c r="AF81" s="163" t="s">
        <v>29</v>
      </c>
      <c r="AG81" s="163" t="s">
        <v>17</v>
      </c>
      <c r="AH81" s="164" t="s">
        <v>787</v>
      </c>
      <c r="AI81" s="164" t="s">
        <v>4438</v>
      </c>
      <c r="AJ81" s="194" t="s">
        <v>4451</v>
      </c>
      <c r="AK81" s="164" t="s">
        <v>2441</v>
      </c>
      <c r="AL81" s="273"/>
      <c r="AM81" s="165" t="s">
        <v>3825</v>
      </c>
      <c r="AN81" s="166"/>
      <c r="AO81" s="166"/>
      <c r="AP81" s="167" t="s">
        <v>3511</v>
      </c>
      <c r="AQ81" s="167">
        <f t="shared" si="10"/>
        <v>850</v>
      </c>
      <c r="AR81" s="167">
        <f t="shared" si="11"/>
        <v>0</v>
      </c>
      <c r="AS81" s="167">
        <f t="shared" si="12"/>
        <v>0</v>
      </c>
      <c r="AT81" s="167">
        <f t="shared" si="13"/>
        <v>850</v>
      </c>
      <c r="AU81" s="167">
        <f>IF(AP81="Nein", 0, IF(AN81="", 0, IF(M81="SAT", 0, IF(AM81="X", Ausgeschiedene!$BJ$170, $BJ$7))))</f>
        <v>0</v>
      </c>
      <c r="AV81" s="167">
        <f>IF(AP81="Nein",0,IF(AO81="",0,IF(N81="",0,IF(N81="AR",0,IF(AM81="X", $BJ$9, Ausgeschiedene!$AS$141)))))</f>
        <v>0</v>
      </c>
      <c r="AW81" s="167">
        <f t="shared" si="14"/>
        <v>850</v>
      </c>
      <c r="BF81" s="168"/>
    </row>
    <row r="82" spans="1:58" s="167" customFormat="1" ht="21" customHeight="1">
      <c r="A82" s="159" t="s">
        <v>815</v>
      </c>
      <c r="B82" s="159" t="s">
        <v>147</v>
      </c>
      <c r="C82" s="159">
        <v>3</v>
      </c>
      <c r="D82" s="160" t="s">
        <v>814</v>
      </c>
      <c r="E82" s="160" t="s">
        <v>813</v>
      </c>
      <c r="F82" s="160"/>
      <c r="G82" s="159" t="s">
        <v>812</v>
      </c>
      <c r="H82" s="160" t="s">
        <v>811</v>
      </c>
      <c r="I82" s="159" t="s">
        <v>3166</v>
      </c>
      <c r="J82" s="159" t="s">
        <v>3168</v>
      </c>
      <c r="K82" s="171" t="s">
        <v>3169</v>
      </c>
      <c r="L82" s="159" t="s">
        <v>3170</v>
      </c>
      <c r="M82" s="159" t="s">
        <v>3246</v>
      </c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63" t="s">
        <v>810</v>
      </c>
      <c r="AC82" s="163" t="s">
        <v>809</v>
      </c>
      <c r="AD82" s="163" t="s">
        <v>805</v>
      </c>
      <c r="AE82" s="163" t="s">
        <v>808</v>
      </c>
      <c r="AF82" s="163" t="s">
        <v>16</v>
      </c>
      <c r="AG82" s="163" t="s">
        <v>17</v>
      </c>
      <c r="AH82" s="164" t="s">
        <v>807</v>
      </c>
      <c r="AI82" s="164" t="s">
        <v>334</v>
      </c>
      <c r="AJ82" s="164" t="s">
        <v>806</v>
      </c>
      <c r="AK82" s="164" t="s">
        <v>805</v>
      </c>
      <c r="AL82" s="275"/>
      <c r="AM82" s="165" t="s">
        <v>3825</v>
      </c>
      <c r="AN82" s="165" t="s">
        <v>3825</v>
      </c>
      <c r="AO82" s="165"/>
      <c r="AP82" s="167" t="s">
        <v>3535</v>
      </c>
      <c r="AQ82" s="167">
        <f t="shared" si="10"/>
        <v>0</v>
      </c>
      <c r="AR82" s="167">
        <f t="shared" si="11"/>
        <v>0</v>
      </c>
      <c r="AS82" s="167">
        <f t="shared" si="12"/>
        <v>0</v>
      </c>
      <c r="AT82" s="167">
        <f t="shared" si="13"/>
        <v>0</v>
      </c>
      <c r="AU82" s="167">
        <f>IF(AP82="Nein", 0, IF(AN82="", 0, IF(M82="SAT", 0, IF(AM82="X", Ausgeschiedene!$BJ$170, $BJ$7))))</f>
        <v>0</v>
      </c>
      <c r="AV82" s="167">
        <f>IF(AP82="Nein",0,IF(AO82="",0,IF(N82="",0,IF(N82="AR",0,IF(AM82="X", $BJ$9, Ausgeschiedene!$AS$141)))))</f>
        <v>0</v>
      </c>
      <c r="AW82" s="167" t="str">
        <f t="shared" si="14"/>
        <v>NEIN</v>
      </c>
      <c r="AY82" s="167" t="s">
        <v>4211</v>
      </c>
      <c r="AZ82" s="167">
        <v>523159</v>
      </c>
      <c r="BF82" s="168"/>
    </row>
    <row r="83" spans="1:58" s="167" customFormat="1" ht="21" customHeight="1">
      <c r="A83" s="159" t="s">
        <v>2123</v>
      </c>
      <c r="B83" s="197" t="s">
        <v>3084</v>
      </c>
      <c r="C83" s="197">
        <v>3</v>
      </c>
      <c r="D83" s="160" t="s">
        <v>4411</v>
      </c>
      <c r="E83" s="160" t="s">
        <v>2122</v>
      </c>
      <c r="F83" s="160"/>
      <c r="G83" s="159" t="s">
        <v>2121</v>
      </c>
      <c r="H83" s="160" t="s">
        <v>2120</v>
      </c>
      <c r="I83" s="159" t="s">
        <v>3166</v>
      </c>
      <c r="J83" s="159" t="s">
        <v>3169</v>
      </c>
      <c r="K83" s="197"/>
      <c r="L83" s="159" t="s">
        <v>3246</v>
      </c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63" t="s">
        <v>2119</v>
      </c>
      <c r="AC83" s="163" t="s">
        <v>2118</v>
      </c>
      <c r="AD83" s="163" t="s">
        <v>2115</v>
      </c>
      <c r="AE83" s="163" t="s">
        <v>2117</v>
      </c>
      <c r="AF83" s="163" t="s">
        <v>29</v>
      </c>
      <c r="AG83" s="163" t="s">
        <v>17</v>
      </c>
      <c r="AH83" s="164" t="s">
        <v>2116</v>
      </c>
      <c r="AI83" s="164" t="s">
        <v>1350</v>
      </c>
      <c r="AJ83" s="172" t="s">
        <v>2119</v>
      </c>
      <c r="AK83" s="164" t="s">
        <v>2115</v>
      </c>
      <c r="AL83" s="273"/>
      <c r="AM83" s="165" t="s">
        <v>3825</v>
      </c>
      <c r="AN83" s="166"/>
      <c r="AO83" s="166"/>
      <c r="AP83" s="167" t="s">
        <v>3535</v>
      </c>
      <c r="AQ83" s="167">
        <f t="shared" si="10"/>
        <v>0</v>
      </c>
      <c r="AR83" s="167">
        <f t="shared" si="11"/>
        <v>0</v>
      </c>
      <c r="AS83" s="167">
        <f t="shared" si="12"/>
        <v>0</v>
      </c>
      <c r="AT83" s="167">
        <f t="shared" si="13"/>
        <v>0</v>
      </c>
      <c r="AU83" s="167">
        <f>IF(AP83="Nein", 0, IF(AN83="", 0, IF(M83="SAT", 0, IF(AM83="X", Ausgeschiedene!$BJ$170, $BJ$7))))</f>
        <v>0</v>
      </c>
      <c r="AV83" s="167">
        <f>IF(AP83="Nein",0,IF(AO83="",0,IF(N83="",0,IF(N83="AR",0,IF(AM83="X", $BJ$9, Ausgeschiedene!$AS$141)))))</f>
        <v>0</v>
      </c>
      <c r="AW83" s="167" t="str">
        <f t="shared" si="14"/>
        <v>NEIN</v>
      </c>
      <c r="BF83" s="168"/>
    </row>
    <row r="84" spans="1:58" s="167" customFormat="1" ht="21" customHeight="1">
      <c r="A84" s="181" t="s">
        <v>695</v>
      </c>
      <c r="B84" s="181" t="s">
        <v>695</v>
      </c>
      <c r="C84" s="181">
        <v>2</v>
      </c>
      <c r="D84" s="182" t="s">
        <v>4413</v>
      </c>
      <c r="E84" s="183" t="s">
        <v>696</v>
      </c>
      <c r="F84" s="183" t="s">
        <v>697</v>
      </c>
      <c r="G84" s="181" t="s">
        <v>698</v>
      </c>
      <c r="H84" s="183" t="s">
        <v>699</v>
      </c>
      <c r="I84" s="181" t="s">
        <v>3166</v>
      </c>
      <c r="J84" s="181" t="s">
        <v>3168</v>
      </c>
      <c r="K84" s="181" t="s">
        <v>3168</v>
      </c>
      <c r="L84" s="181" t="s">
        <v>3257</v>
      </c>
      <c r="M84" s="181"/>
      <c r="N84" s="181" t="s">
        <v>3257</v>
      </c>
      <c r="O84" s="181"/>
      <c r="P84" s="171"/>
      <c r="Q84" s="171"/>
      <c r="R84" s="181"/>
      <c r="S84" s="171"/>
      <c r="T84" s="171"/>
      <c r="U84" s="184" t="s">
        <v>3825</v>
      </c>
      <c r="V84" s="171"/>
      <c r="W84" s="171"/>
      <c r="X84" s="171"/>
      <c r="Y84" s="171"/>
      <c r="Z84" s="200" t="s">
        <v>3825</v>
      </c>
      <c r="AA84" s="171"/>
      <c r="AB84" s="193" t="s">
        <v>4414</v>
      </c>
      <c r="AC84" s="299" t="s">
        <v>4415</v>
      </c>
      <c r="AD84" s="185" t="s">
        <v>700</v>
      </c>
      <c r="AE84" s="185" t="s">
        <v>701</v>
      </c>
      <c r="AF84" s="185" t="s">
        <v>16</v>
      </c>
      <c r="AG84" s="185" t="s">
        <v>17</v>
      </c>
      <c r="AH84" s="186" t="s">
        <v>3333</v>
      </c>
      <c r="AI84" s="186" t="s">
        <v>348</v>
      </c>
      <c r="AJ84" s="206" t="s">
        <v>4416</v>
      </c>
      <c r="AK84" s="186" t="s">
        <v>700</v>
      </c>
      <c r="AL84" s="273">
        <v>114</v>
      </c>
      <c r="AM84" s="165" t="s">
        <v>3825</v>
      </c>
      <c r="AN84" s="166"/>
      <c r="AO84" s="166" t="s">
        <v>3825</v>
      </c>
      <c r="AP84" s="167" t="s">
        <v>3511</v>
      </c>
      <c r="AQ84" s="167">
        <f t="shared" si="10"/>
        <v>1000</v>
      </c>
      <c r="AR84" s="167">
        <f t="shared" si="11"/>
        <v>342</v>
      </c>
      <c r="AS84" s="167">
        <f t="shared" si="12"/>
        <v>342</v>
      </c>
      <c r="AT84" s="167">
        <f t="shared" si="13"/>
        <v>1684</v>
      </c>
      <c r="AU84" s="167">
        <f>IF(AP84="Nein", 0, IF(AN84="", 0, IF(M84="SAT", 0, IF(AM84="X", Ausgeschiedene!$BJ$170, $BJ$7))))</f>
        <v>0</v>
      </c>
      <c r="AV84" s="167">
        <f>IF(AP84="Nein",0,IF(AO84="",0,IF(N84="",0,IF(N84="AR",0,IF(AM84="X", $BJ$9, Ausgeschiedene!$AS$141)))))</f>
        <v>500</v>
      </c>
      <c r="AW84" s="167">
        <f t="shared" si="14"/>
        <v>2184</v>
      </c>
      <c r="BF84" s="168"/>
    </row>
    <row r="85" spans="1:58" s="167" customFormat="1" ht="21" customHeight="1">
      <c r="A85" s="159" t="s">
        <v>1117</v>
      </c>
      <c r="B85" s="159" t="s">
        <v>147</v>
      </c>
      <c r="C85" s="159">
        <v>3</v>
      </c>
      <c r="D85" s="160" t="s">
        <v>3241</v>
      </c>
      <c r="E85" s="160" t="s">
        <v>3242</v>
      </c>
      <c r="F85" s="160" t="s">
        <v>3243</v>
      </c>
      <c r="G85" s="159">
        <v>6147</v>
      </c>
      <c r="H85" s="160" t="s">
        <v>1116</v>
      </c>
      <c r="I85" s="159" t="s">
        <v>3166</v>
      </c>
      <c r="J85" s="159" t="s">
        <v>3168</v>
      </c>
      <c r="K85" s="171" t="s">
        <v>3169</v>
      </c>
      <c r="L85" s="159" t="s">
        <v>3170</v>
      </c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63" t="s">
        <v>1115</v>
      </c>
      <c r="AC85" s="257" t="s">
        <v>1114</v>
      </c>
      <c r="AD85" s="163" t="s">
        <v>1113</v>
      </c>
      <c r="AE85" s="163" t="s">
        <v>1112</v>
      </c>
      <c r="AF85" s="163" t="s">
        <v>29</v>
      </c>
      <c r="AG85" s="163" t="s">
        <v>17</v>
      </c>
      <c r="AH85" s="164" t="s">
        <v>1111</v>
      </c>
      <c r="AI85" s="164" t="s">
        <v>1110</v>
      </c>
      <c r="AJ85" s="164" t="s">
        <v>1109</v>
      </c>
      <c r="AK85" s="164" t="s">
        <v>1113</v>
      </c>
      <c r="AL85" s="273"/>
      <c r="AM85" s="165" t="s">
        <v>3825</v>
      </c>
      <c r="AN85" s="166"/>
      <c r="AO85" s="166"/>
      <c r="AP85" s="167" t="s">
        <v>3535</v>
      </c>
      <c r="AQ85" s="167">
        <f t="shared" si="10"/>
        <v>0</v>
      </c>
      <c r="AR85" s="167">
        <f t="shared" si="11"/>
        <v>0</v>
      </c>
      <c r="AS85" s="167">
        <f t="shared" si="12"/>
        <v>0</v>
      </c>
      <c r="AT85" s="167">
        <f t="shared" si="13"/>
        <v>0</v>
      </c>
      <c r="AU85" s="167">
        <f>IF(AP85="Nein", 0, IF(AN85="", 0, IF(M85="SAT", 0, IF(AM85="X", Ausgeschiedene!$BJ$170, $BJ$7))))</f>
        <v>0</v>
      </c>
      <c r="AV85" s="167">
        <f>IF(AP85="Nein",0,IF(AO85="",0,IF(N85="",0,IF(N85="AR",0,IF(AM85="X", $BJ$9, Ausgeschiedene!$AS$141)))))</f>
        <v>0</v>
      </c>
      <c r="AW85" s="167" t="str">
        <f t="shared" si="14"/>
        <v>NEIN</v>
      </c>
      <c r="AY85" s="167" t="s">
        <v>4212</v>
      </c>
      <c r="AZ85" s="167">
        <v>634827</v>
      </c>
      <c r="BF85" s="168"/>
    </row>
    <row r="86" spans="1:58" s="167" customFormat="1" ht="21" customHeight="1">
      <c r="A86" s="159" t="s">
        <v>2422</v>
      </c>
      <c r="B86" s="159" t="s">
        <v>595</v>
      </c>
      <c r="C86" s="159">
        <v>5</v>
      </c>
      <c r="D86" s="24" t="s">
        <v>4460</v>
      </c>
      <c r="E86" s="160" t="s">
        <v>2421</v>
      </c>
      <c r="F86" s="160"/>
      <c r="G86" s="159" t="s">
        <v>2420</v>
      </c>
      <c r="H86" s="160" t="s">
        <v>2419</v>
      </c>
      <c r="I86" s="159" t="s">
        <v>3166</v>
      </c>
      <c r="J86" s="159" t="s">
        <v>3168</v>
      </c>
      <c r="K86" s="171"/>
      <c r="L86" s="159" t="s">
        <v>3170</v>
      </c>
      <c r="M86" s="159"/>
      <c r="N86" s="159"/>
      <c r="O86" s="159"/>
      <c r="P86" s="159"/>
      <c r="Q86" s="159"/>
      <c r="R86" s="159"/>
      <c r="S86" s="159"/>
      <c r="T86" s="159"/>
      <c r="U86" s="159"/>
      <c r="V86" s="162" t="s">
        <v>3825</v>
      </c>
      <c r="W86" s="159"/>
      <c r="X86" s="159"/>
      <c r="Y86" s="159"/>
      <c r="Z86" s="159"/>
      <c r="AA86" s="159"/>
      <c r="AB86" s="163" t="s">
        <v>2414</v>
      </c>
      <c r="AC86" s="163" t="s">
        <v>2418</v>
      </c>
      <c r="AD86" s="163" t="s">
        <v>2413</v>
      </c>
      <c r="AE86" s="163" t="s">
        <v>2417</v>
      </c>
      <c r="AF86" s="163" t="s">
        <v>29</v>
      </c>
      <c r="AG86" s="163" t="s">
        <v>17</v>
      </c>
      <c r="AH86" s="164" t="s">
        <v>2416</v>
      </c>
      <c r="AI86" s="164" t="s">
        <v>2415</v>
      </c>
      <c r="AJ86" s="164" t="s">
        <v>2414</v>
      </c>
      <c r="AK86" s="164" t="s">
        <v>2413</v>
      </c>
      <c r="AL86" s="273"/>
      <c r="AM86" s="165" t="s">
        <v>3825</v>
      </c>
      <c r="AN86" s="166"/>
      <c r="AO86" s="166"/>
      <c r="AP86" s="167" t="s">
        <v>3511</v>
      </c>
      <c r="AQ86" s="167">
        <f t="shared" si="10"/>
        <v>850</v>
      </c>
      <c r="AR86" s="167">
        <f t="shared" si="11"/>
        <v>0</v>
      </c>
      <c r="AS86" s="167">
        <f t="shared" si="12"/>
        <v>0</v>
      </c>
      <c r="AT86" s="167">
        <f t="shared" si="13"/>
        <v>850</v>
      </c>
      <c r="AU86" s="167">
        <f>IF(AP86="Nein", 0, IF(AN86="", 0, IF(M86="SAT", 0, IF(AM86="X", Ausgeschiedene!$BJ$170, $BJ$7))))</f>
        <v>0</v>
      </c>
      <c r="AV86" s="167">
        <f>IF(AP86="Nein",0,IF(AO86="",0,IF(N86="",0,IF(N86="AR",0,IF(AM86="X", $BJ$9, Ausgeschiedene!$AS$141)))))</f>
        <v>0</v>
      </c>
      <c r="AW86" s="167">
        <f t="shared" si="14"/>
        <v>850</v>
      </c>
      <c r="AY86" s="167" t="s">
        <v>4270</v>
      </c>
      <c r="AZ86" s="167" t="s">
        <v>4271</v>
      </c>
      <c r="BF86" s="168"/>
    </row>
    <row r="87" spans="1:58" s="167" customFormat="1" ht="21" customHeight="1">
      <c r="A87" s="173" t="s">
        <v>3931</v>
      </c>
      <c r="B87" s="175"/>
      <c r="C87" s="175"/>
      <c r="D87" s="191" t="s">
        <v>3598</v>
      </c>
      <c r="E87" s="237" t="s">
        <v>3599</v>
      </c>
      <c r="F87" s="191"/>
      <c r="G87" s="173">
        <v>6877</v>
      </c>
      <c r="H87" s="191" t="s">
        <v>3080</v>
      </c>
      <c r="I87" s="175" t="s">
        <v>3167</v>
      </c>
      <c r="J87" s="175"/>
      <c r="K87" s="175"/>
      <c r="L87" s="173"/>
      <c r="M87" s="173" t="s">
        <v>3246</v>
      </c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212" t="s">
        <v>3825</v>
      </c>
      <c r="Y87" s="173"/>
      <c r="Z87" s="173"/>
      <c r="AA87" s="173"/>
      <c r="AB87" s="177" t="s">
        <v>3655</v>
      </c>
      <c r="AC87" s="177" t="s">
        <v>3651</v>
      </c>
      <c r="AD87" s="177" t="s">
        <v>3652</v>
      </c>
      <c r="AE87" s="177"/>
      <c r="AF87" s="177" t="s">
        <v>29</v>
      </c>
      <c r="AG87" s="177" t="s">
        <v>17</v>
      </c>
      <c r="AH87" s="172" t="s">
        <v>3653</v>
      </c>
      <c r="AI87" s="172" t="s">
        <v>3654</v>
      </c>
      <c r="AJ87" s="172" t="s">
        <v>3655</v>
      </c>
      <c r="AK87" s="172" t="s">
        <v>3652</v>
      </c>
      <c r="AL87" s="281"/>
      <c r="AM87" s="192"/>
      <c r="AN87" s="192" t="s">
        <v>3825</v>
      </c>
      <c r="AO87" s="192"/>
      <c r="AP87" s="167" t="s">
        <v>3511</v>
      </c>
      <c r="AQ87" s="167">
        <f t="shared" si="10"/>
        <v>0</v>
      </c>
      <c r="AR87" s="167">
        <f t="shared" si="11"/>
        <v>0</v>
      </c>
      <c r="AS87" s="167">
        <f t="shared" si="12"/>
        <v>0</v>
      </c>
      <c r="AT87" s="167">
        <f t="shared" si="13"/>
        <v>0</v>
      </c>
      <c r="AU87" s="167">
        <f>IF(AP87="Nein", 0, IF(AN87="", 0, IF(M87="SAT", 0, IF(AM87="X", Ausgeschiedene!$BJ$170, $BJ$7))))</f>
        <v>300</v>
      </c>
      <c r="AV87" s="167">
        <f>IF(AP87="Nein",0,IF(AO87="",0,IF(N87="",0,IF(N87="AR",0,IF(AM87="X", $BJ$9, Ausgeschiedene!$AS$141)))))</f>
        <v>0</v>
      </c>
      <c r="AW87" s="167">
        <f t="shared" si="14"/>
        <v>300</v>
      </c>
      <c r="BF87" s="168"/>
    </row>
    <row r="88" spans="1:58" s="294" customFormat="1" ht="21" customHeight="1">
      <c r="A88" s="159" t="s">
        <v>2041</v>
      </c>
      <c r="B88" s="197" t="s">
        <v>3084</v>
      </c>
      <c r="C88" s="197">
        <v>1</v>
      </c>
      <c r="D88" s="160" t="s">
        <v>3269</v>
      </c>
      <c r="E88" s="160" t="s">
        <v>3011</v>
      </c>
      <c r="F88" s="160"/>
      <c r="G88" s="159" t="s">
        <v>2040</v>
      </c>
      <c r="H88" s="160" t="s">
        <v>2039</v>
      </c>
      <c r="I88" s="159" t="s">
        <v>3165</v>
      </c>
      <c r="J88" s="159" t="s">
        <v>3169</v>
      </c>
      <c r="K88" s="197"/>
      <c r="L88" s="159" t="s">
        <v>3246</v>
      </c>
      <c r="M88" s="159"/>
      <c r="N88" s="159"/>
      <c r="O88" s="159"/>
      <c r="P88" s="159"/>
      <c r="Q88" s="162" t="s">
        <v>3825</v>
      </c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90" t="s">
        <v>3475</v>
      </c>
      <c r="AC88" s="163"/>
      <c r="AD88" s="163" t="s">
        <v>2037</v>
      </c>
      <c r="AE88" s="163" t="s">
        <v>2038</v>
      </c>
      <c r="AF88" s="163" t="s">
        <v>29</v>
      </c>
      <c r="AG88" s="163" t="s">
        <v>39</v>
      </c>
      <c r="AH88" s="164" t="s">
        <v>3270</v>
      </c>
      <c r="AI88" s="164" t="s">
        <v>555</v>
      </c>
      <c r="AJ88" s="172" t="s">
        <v>3475</v>
      </c>
      <c r="AK88" s="160" t="s">
        <v>2037</v>
      </c>
      <c r="AL88" s="273"/>
      <c r="AM88" s="165" t="s">
        <v>3825</v>
      </c>
      <c r="AN88" s="166"/>
      <c r="AO88" s="166"/>
      <c r="AP88" s="167" t="s">
        <v>3511</v>
      </c>
      <c r="AQ88" s="167">
        <f t="shared" si="10"/>
        <v>500</v>
      </c>
      <c r="AR88" s="167">
        <f t="shared" si="11"/>
        <v>0</v>
      </c>
      <c r="AS88" s="167">
        <f t="shared" si="12"/>
        <v>0</v>
      </c>
      <c r="AT88" s="167">
        <f t="shared" si="13"/>
        <v>500</v>
      </c>
      <c r="AU88" s="167">
        <f>IF(AP88="Nein", 0, IF(AN88="", 0, IF(M88="SAT", 0, IF(AM88="X", Ausgeschiedene!$BJ$170, $BJ$7))))</f>
        <v>0</v>
      </c>
      <c r="AV88" s="167">
        <f>IF(AP88="Nein",0,IF(AO88="",0,IF(N88="",0,IF(N88="AR",0,IF(AM88="X", $BJ$9, Ausgeschiedene!$AS$141)))))</f>
        <v>0</v>
      </c>
      <c r="AW88" s="167">
        <f t="shared" si="14"/>
        <v>500</v>
      </c>
      <c r="AX88" s="167"/>
      <c r="BC88" s="294" t="s">
        <v>4377</v>
      </c>
      <c r="BD88" s="294" t="s">
        <v>4378</v>
      </c>
      <c r="BF88" s="295">
        <v>43376</v>
      </c>
    </row>
    <row r="89" spans="1:58" s="167" customFormat="1" ht="21" customHeight="1">
      <c r="A89" s="173" t="s">
        <v>3671</v>
      </c>
      <c r="B89" s="173"/>
      <c r="C89" s="173"/>
      <c r="D89" s="191" t="s">
        <v>3672</v>
      </c>
      <c r="E89" s="191" t="s">
        <v>3673</v>
      </c>
      <c r="F89" s="173"/>
      <c r="G89" s="173">
        <v>8599</v>
      </c>
      <c r="H89" s="191" t="s">
        <v>3674</v>
      </c>
      <c r="I89" s="175" t="s">
        <v>3166</v>
      </c>
      <c r="J89" s="175"/>
      <c r="K89" s="175"/>
      <c r="L89" s="175"/>
      <c r="M89" s="175" t="s">
        <v>3246</v>
      </c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6" t="s">
        <v>4131</v>
      </c>
      <c r="AC89" s="176" t="s">
        <v>4130</v>
      </c>
      <c r="AD89" s="177" t="s">
        <v>4132</v>
      </c>
      <c r="AE89" s="177"/>
      <c r="AF89" s="177" t="s">
        <v>29</v>
      </c>
      <c r="AG89" s="177" t="s">
        <v>17</v>
      </c>
      <c r="AH89" s="172" t="s">
        <v>4133</v>
      </c>
      <c r="AI89" s="172" t="s">
        <v>586</v>
      </c>
      <c r="AJ89" s="178" t="s">
        <v>4131</v>
      </c>
      <c r="AK89" s="172" t="s">
        <v>4132</v>
      </c>
      <c r="AL89" s="265"/>
      <c r="AM89" s="192"/>
      <c r="AN89" s="192" t="s">
        <v>3825</v>
      </c>
      <c r="AO89" s="192"/>
      <c r="AP89" s="167" t="s">
        <v>3535</v>
      </c>
      <c r="AQ89" s="167">
        <f t="shared" si="10"/>
        <v>0</v>
      </c>
      <c r="AR89" s="167">
        <f t="shared" si="11"/>
        <v>0</v>
      </c>
      <c r="AS89" s="167">
        <f t="shared" si="12"/>
        <v>0</v>
      </c>
      <c r="AT89" s="167">
        <f t="shared" si="13"/>
        <v>0</v>
      </c>
      <c r="AU89" s="167">
        <f>IF(AP89="Nein", 0, IF(AN89="", 0, IF(M89="SAT", 0, IF(AM89="X", Ausgeschiedene!$BJ$170, $BJ$7))))</f>
        <v>0</v>
      </c>
      <c r="AV89" s="167">
        <f>IF(AP89="Nein",0,IF(AO89="",0,IF(N89="",0,IF(N89="AR",0,IF(AM89="X", $BJ$9, Ausgeschiedene!$AS$141)))))</f>
        <v>0</v>
      </c>
      <c r="AW89" s="167" t="str">
        <f t="shared" si="14"/>
        <v>NEIN</v>
      </c>
      <c r="AY89" s="71" t="s">
        <v>4456</v>
      </c>
      <c r="AZ89" s="71" t="s">
        <v>4455</v>
      </c>
      <c r="BF89" s="168"/>
    </row>
    <row r="90" spans="1:58" s="167" customFormat="1" ht="21" customHeight="1">
      <c r="A90" s="181" t="s">
        <v>282</v>
      </c>
      <c r="B90" s="181" t="s">
        <v>282</v>
      </c>
      <c r="C90" s="181">
        <v>3</v>
      </c>
      <c r="D90" s="182" t="s">
        <v>3056</v>
      </c>
      <c r="E90" s="183" t="s">
        <v>283</v>
      </c>
      <c r="F90" s="183"/>
      <c r="G90" s="181" t="s">
        <v>284</v>
      </c>
      <c r="H90" s="183" t="s">
        <v>285</v>
      </c>
      <c r="I90" s="181" t="s">
        <v>3166</v>
      </c>
      <c r="J90" s="181" t="s">
        <v>3168</v>
      </c>
      <c r="K90" s="41" t="s">
        <v>3168</v>
      </c>
      <c r="L90" s="181" t="s">
        <v>3257</v>
      </c>
      <c r="M90" s="181"/>
      <c r="N90" s="181"/>
      <c r="O90" s="181"/>
      <c r="P90" s="171"/>
      <c r="Q90" s="171"/>
      <c r="R90" s="184" t="s">
        <v>3825</v>
      </c>
      <c r="S90" s="171"/>
      <c r="T90" s="171"/>
      <c r="U90" s="181"/>
      <c r="V90" s="171"/>
      <c r="W90" s="171"/>
      <c r="X90" s="171"/>
      <c r="Y90" s="171"/>
      <c r="Z90" s="171"/>
      <c r="AA90" s="171"/>
      <c r="AB90" s="257" t="s">
        <v>4469</v>
      </c>
      <c r="AC90" s="185" t="s">
        <v>3057</v>
      </c>
      <c r="AD90" s="185" t="s">
        <v>286</v>
      </c>
      <c r="AE90" s="185" t="s">
        <v>287</v>
      </c>
      <c r="AF90" s="185" t="s">
        <v>3180</v>
      </c>
      <c r="AG90" s="185" t="s">
        <v>17</v>
      </c>
      <c r="AH90" s="186" t="s">
        <v>3334</v>
      </c>
      <c r="AI90" s="186" t="s">
        <v>102</v>
      </c>
      <c r="AJ90" s="260" t="s">
        <v>4469</v>
      </c>
      <c r="AK90" s="186" t="s">
        <v>286</v>
      </c>
      <c r="AL90" s="273">
        <v>83</v>
      </c>
      <c r="AM90" s="165" t="s">
        <v>3825</v>
      </c>
      <c r="AN90" s="166"/>
      <c r="AO90" s="166"/>
      <c r="AP90" s="167" t="s">
        <v>3511</v>
      </c>
      <c r="AQ90" s="167">
        <f t="shared" si="10"/>
        <v>1000</v>
      </c>
      <c r="AR90" s="167">
        <f t="shared" si="11"/>
        <v>249</v>
      </c>
      <c r="AS90" s="167">
        <f t="shared" si="12"/>
        <v>249</v>
      </c>
      <c r="AT90" s="167">
        <f t="shared" si="13"/>
        <v>1498</v>
      </c>
      <c r="AU90" s="167">
        <f>IF(AP90="Nein", 0, IF(AN90="", 0, IF(M90="SAT", 0, IF(AM90="X", Ausgeschiedene!$BJ$170, $BJ$7))))</f>
        <v>0</v>
      </c>
      <c r="AV90" s="167">
        <f>IF(AP90="Nein",0,IF(AO90="",0,IF(N90="",0,IF(N90="AR",0,IF(AM90="X", $BJ$9, Ausgeschiedene!$AS$141)))))</f>
        <v>0</v>
      </c>
      <c r="AW90" s="167">
        <f t="shared" si="14"/>
        <v>1498</v>
      </c>
      <c r="BF90" s="168"/>
    </row>
    <row r="91" spans="1:58" s="167" customFormat="1" ht="21" customHeight="1">
      <c r="A91" s="159" t="s">
        <v>1213</v>
      </c>
      <c r="B91" s="159" t="s">
        <v>19</v>
      </c>
      <c r="C91" s="159">
        <v>2</v>
      </c>
      <c r="D91" s="160" t="s">
        <v>3299</v>
      </c>
      <c r="E91" s="160" t="s">
        <v>1212</v>
      </c>
      <c r="F91" s="160"/>
      <c r="G91" s="159" t="s">
        <v>1211</v>
      </c>
      <c r="H91" s="160" t="s">
        <v>1210</v>
      </c>
      <c r="I91" s="159" t="s">
        <v>3166</v>
      </c>
      <c r="J91" s="159" t="s">
        <v>3168</v>
      </c>
      <c r="K91" s="27" t="s">
        <v>3168</v>
      </c>
      <c r="L91" s="159" t="s">
        <v>3170</v>
      </c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63" t="s">
        <v>1206</v>
      </c>
      <c r="AC91" s="163" t="s">
        <v>1209</v>
      </c>
      <c r="AD91" s="163" t="s">
        <v>1205</v>
      </c>
      <c r="AE91" s="163" t="s">
        <v>1208</v>
      </c>
      <c r="AF91" s="163" t="s">
        <v>29</v>
      </c>
      <c r="AG91" s="163" t="s">
        <v>17</v>
      </c>
      <c r="AH91" s="164" t="s">
        <v>1207</v>
      </c>
      <c r="AI91" s="164" t="s">
        <v>744</v>
      </c>
      <c r="AJ91" s="164" t="s">
        <v>1206</v>
      </c>
      <c r="AK91" s="164" t="s">
        <v>1205</v>
      </c>
      <c r="AL91" s="277"/>
      <c r="AM91" s="165" t="s">
        <v>3825</v>
      </c>
      <c r="AN91" s="165"/>
      <c r="AO91" s="165"/>
      <c r="AP91" s="167" t="s">
        <v>3535</v>
      </c>
      <c r="AQ91" s="167">
        <f t="shared" si="10"/>
        <v>0</v>
      </c>
      <c r="AR91" s="167">
        <f t="shared" si="11"/>
        <v>0</v>
      </c>
      <c r="AS91" s="167">
        <f t="shared" si="12"/>
        <v>0</v>
      </c>
      <c r="AT91" s="167">
        <f t="shared" si="13"/>
        <v>0</v>
      </c>
      <c r="AU91" s="167">
        <f>IF(AP91="Nein", 0, IF(AN91="", 0, IF(M91="SAT", 0, IF(AM91="X", Ausgeschiedene!$BJ$170, $BJ$7))))</f>
        <v>0</v>
      </c>
      <c r="AV91" s="167">
        <f>IF(AP91="Nein",0,IF(AO91="",0,IF(N91="",0,IF(N91="AR",0,IF(AM91="X", $BJ$9, Ausgeschiedene!$AS$141)))))</f>
        <v>0</v>
      </c>
      <c r="AW91" s="167" t="str">
        <f t="shared" si="14"/>
        <v>NEIN</v>
      </c>
      <c r="AY91" s="167" t="s">
        <v>4329</v>
      </c>
      <c r="AZ91" s="167" t="s">
        <v>4330</v>
      </c>
      <c r="BF91" s="168"/>
    </row>
    <row r="92" spans="1:58" s="167" customFormat="1" ht="21" customHeight="1">
      <c r="A92" s="181" t="s">
        <v>3410</v>
      </c>
      <c r="B92" s="181" t="s">
        <v>3410</v>
      </c>
      <c r="C92" s="181">
        <v>4</v>
      </c>
      <c r="D92" s="182" t="s">
        <v>3411</v>
      </c>
      <c r="E92" s="183" t="s">
        <v>3412</v>
      </c>
      <c r="F92" s="183"/>
      <c r="G92" s="181">
        <v>6595</v>
      </c>
      <c r="H92" s="183" t="s">
        <v>3413</v>
      </c>
      <c r="I92" s="181" t="s">
        <v>3167</v>
      </c>
      <c r="J92" s="181" t="s">
        <v>3168</v>
      </c>
      <c r="K92" s="181" t="s">
        <v>3168</v>
      </c>
      <c r="L92" s="181" t="s">
        <v>3257</v>
      </c>
      <c r="M92" s="181" t="s">
        <v>3246</v>
      </c>
      <c r="N92" s="181"/>
      <c r="O92" s="181"/>
      <c r="P92" s="171"/>
      <c r="Q92" s="171"/>
      <c r="R92" s="184" t="s">
        <v>3825</v>
      </c>
      <c r="S92" s="171"/>
      <c r="T92" s="171"/>
      <c r="U92" s="181"/>
      <c r="V92" s="171"/>
      <c r="W92" s="171"/>
      <c r="X92" s="200" t="s">
        <v>3825</v>
      </c>
      <c r="Y92" s="171"/>
      <c r="Z92" s="171"/>
      <c r="AA92" s="171"/>
      <c r="AB92" s="185" t="s">
        <v>3415</v>
      </c>
      <c r="AC92" s="216" t="s">
        <v>3416</v>
      </c>
      <c r="AD92" s="185" t="s">
        <v>3418</v>
      </c>
      <c r="AE92" s="185" t="s">
        <v>3440</v>
      </c>
      <c r="AF92" s="185" t="s">
        <v>29</v>
      </c>
      <c r="AG92" s="185" t="s">
        <v>17</v>
      </c>
      <c r="AH92" s="186" t="s">
        <v>4093</v>
      </c>
      <c r="AI92" s="186" t="s">
        <v>4088</v>
      </c>
      <c r="AJ92" s="201" t="s">
        <v>3414</v>
      </c>
      <c r="AK92" s="186" t="s">
        <v>3418</v>
      </c>
      <c r="AL92" s="275">
        <v>100</v>
      </c>
      <c r="AM92" s="165" t="s">
        <v>3825</v>
      </c>
      <c r="AN92" s="165" t="s">
        <v>3825</v>
      </c>
      <c r="AO92" s="165"/>
      <c r="AP92" s="167" t="s">
        <v>3511</v>
      </c>
      <c r="AQ92" s="167">
        <f t="shared" si="10"/>
        <v>1000</v>
      </c>
      <c r="AR92" s="167">
        <f t="shared" si="11"/>
        <v>300</v>
      </c>
      <c r="AS92" s="167">
        <f t="shared" si="12"/>
        <v>300</v>
      </c>
      <c r="AT92" s="167">
        <f t="shared" si="13"/>
        <v>1600</v>
      </c>
      <c r="AU92" s="167">
        <f>IF(AP92="Nein", 0, IF(AN92="", 0, IF(M92="SAT", 0, IF(AM92="X", Ausgeschiedene!$BJ$170, $BJ$7))))</f>
        <v>150</v>
      </c>
      <c r="AV92" s="167">
        <f>IF(AP92="Nein",0,IF(AO92="",0,IF(N92="",0,IF(N92="AR",0,IF(AM92="X", $BJ$9, Ausgeschiedene!$AS$141)))))</f>
        <v>0</v>
      </c>
      <c r="AW92" s="167">
        <f t="shared" si="14"/>
        <v>1750</v>
      </c>
      <c r="AY92" s="167" t="s">
        <v>4272</v>
      </c>
      <c r="AZ92" s="167">
        <v>349592</v>
      </c>
      <c r="BF92" s="168"/>
    </row>
    <row r="93" spans="1:58" s="167" customFormat="1" ht="21" customHeight="1">
      <c r="A93" s="173" t="s">
        <v>3883</v>
      </c>
      <c r="B93" s="173"/>
      <c r="C93" s="173"/>
      <c r="D93" s="174" t="s">
        <v>3737</v>
      </c>
      <c r="E93" s="174" t="s">
        <v>3738</v>
      </c>
      <c r="F93" s="174"/>
      <c r="G93" s="173">
        <v>1202</v>
      </c>
      <c r="H93" s="174" t="s">
        <v>3500</v>
      </c>
      <c r="I93" s="175" t="s">
        <v>3165</v>
      </c>
      <c r="J93" s="175"/>
      <c r="K93" s="175"/>
      <c r="L93" s="175"/>
      <c r="M93" s="175" t="s">
        <v>3246</v>
      </c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6" t="s">
        <v>3961</v>
      </c>
      <c r="AC93" s="176" t="s">
        <v>3959</v>
      </c>
      <c r="AD93" s="177" t="s">
        <v>3960</v>
      </c>
      <c r="AE93" s="178" t="s">
        <v>3961</v>
      </c>
      <c r="AF93" s="177" t="s">
        <v>29</v>
      </c>
      <c r="AG93" s="177" t="s">
        <v>39</v>
      </c>
      <c r="AH93" s="172" t="s">
        <v>3962</v>
      </c>
      <c r="AI93" s="172" t="s">
        <v>3963</v>
      </c>
      <c r="AJ93" s="178" t="s">
        <v>3961</v>
      </c>
      <c r="AK93" s="202" t="s">
        <v>3960</v>
      </c>
      <c r="AL93" s="282"/>
      <c r="AM93" s="180"/>
      <c r="AN93" s="180" t="s">
        <v>4166</v>
      </c>
      <c r="AO93" s="180"/>
      <c r="AP93" s="167" t="s">
        <v>3535</v>
      </c>
      <c r="AQ93" s="167">
        <f t="shared" si="10"/>
        <v>0</v>
      </c>
      <c r="AR93" s="167">
        <f t="shared" si="11"/>
        <v>0</v>
      </c>
      <c r="AS93" s="167">
        <f t="shared" si="12"/>
        <v>0</v>
      </c>
      <c r="AT93" s="167">
        <f t="shared" si="13"/>
        <v>0</v>
      </c>
      <c r="AU93" s="167">
        <f>IF(AP93="Nein", 0, IF(AN93="", 0, IF(M93="SAT", 0, IF(AM93="X", Ausgeschiedene!$BJ$170, $BJ$7))))</f>
        <v>0</v>
      </c>
      <c r="AV93" s="167">
        <f>IF(AP93="Nein",0,IF(AO93="",0,IF(N93="",0,IF(N93="AR",0,IF(AM93="X", $BJ$9, Ausgeschiedene!$AS$141)))))</f>
        <v>0</v>
      </c>
      <c r="AW93" s="167" t="str">
        <f t="shared" si="14"/>
        <v>NEIN</v>
      </c>
      <c r="BF93" s="168"/>
    </row>
    <row r="94" spans="1:58" s="167" customFormat="1" ht="21" customHeight="1">
      <c r="A94" s="173" t="s">
        <v>3907</v>
      </c>
      <c r="B94" s="173"/>
      <c r="C94" s="173"/>
      <c r="D94" s="174" t="s">
        <v>3763</v>
      </c>
      <c r="E94" s="174" t="s">
        <v>3764</v>
      </c>
      <c r="F94" s="174"/>
      <c r="G94" s="173">
        <v>4127</v>
      </c>
      <c r="H94" s="174" t="s">
        <v>3765</v>
      </c>
      <c r="I94" s="175" t="s">
        <v>3166</v>
      </c>
      <c r="J94" s="175"/>
      <c r="K94" s="175"/>
      <c r="L94" s="175"/>
      <c r="M94" s="175" t="s">
        <v>3246</v>
      </c>
      <c r="N94" s="175" t="s">
        <v>3246</v>
      </c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6" t="s">
        <v>4037</v>
      </c>
      <c r="AC94" s="176" t="s">
        <v>4034</v>
      </c>
      <c r="AD94" s="177" t="s">
        <v>4035</v>
      </c>
      <c r="AE94" s="177" t="s">
        <v>4036</v>
      </c>
      <c r="AF94" s="61" t="s">
        <v>29</v>
      </c>
      <c r="AG94" s="61" t="s">
        <v>17</v>
      </c>
      <c r="AH94" s="305" t="s">
        <v>3093</v>
      </c>
      <c r="AI94" s="305" t="s">
        <v>4537</v>
      </c>
      <c r="AJ94" s="286" t="s">
        <v>4037</v>
      </c>
      <c r="AK94" s="217" t="s">
        <v>4035</v>
      </c>
      <c r="AL94" s="282"/>
      <c r="AM94" s="180"/>
      <c r="AN94" s="180" t="s">
        <v>3825</v>
      </c>
      <c r="AO94" s="180"/>
      <c r="AP94" s="167" t="s">
        <v>3535</v>
      </c>
      <c r="AQ94" s="167">
        <f t="shared" si="10"/>
        <v>0</v>
      </c>
      <c r="AR94" s="167">
        <f t="shared" si="11"/>
        <v>0</v>
      </c>
      <c r="AS94" s="167">
        <f t="shared" si="12"/>
        <v>0</v>
      </c>
      <c r="AT94" s="167">
        <f t="shared" si="13"/>
        <v>0</v>
      </c>
      <c r="AU94" s="167">
        <f>IF(AP94="Nein", 0, IF(AN94="", 0, IF(M94="SAT", 0, IF(AM94="X", Ausgeschiedene!$BJ$170, $BJ$7))))</f>
        <v>0</v>
      </c>
      <c r="AV94" s="167">
        <f>IF(AP94="Nein",0,IF(AO94="",0,IF(N94="",0,IF(N94="AR",0,IF(AM94="X", $BJ$9, Ausgeschiedene!$AS$141)))))</f>
        <v>0</v>
      </c>
      <c r="AW94" s="167" t="str">
        <f t="shared" si="14"/>
        <v>NEIN</v>
      </c>
      <c r="AY94" s="167" t="s">
        <v>4273</v>
      </c>
      <c r="AZ94" s="167">
        <v>358278</v>
      </c>
      <c r="BF94" s="168"/>
    </row>
    <row r="95" spans="1:58" s="167" customFormat="1" ht="21" customHeight="1">
      <c r="A95" s="159" t="s">
        <v>3228</v>
      </c>
      <c r="B95" s="159" t="s">
        <v>270</v>
      </c>
      <c r="C95" s="159">
        <v>3</v>
      </c>
      <c r="D95" s="160" t="s">
        <v>3229</v>
      </c>
      <c r="E95" s="160" t="s">
        <v>2517</v>
      </c>
      <c r="F95" s="160"/>
      <c r="G95" s="159" t="s">
        <v>2516</v>
      </c>
      <c r="H95" s="160" t="s">
        <v>2515</v>
      </c>
      <c r="I95" s="159" t="s">
        <v>3166</v>
      </c>
      <c r="J95" s="159" t="s">
        <v>3168</v>
      </c>
      <c r="K95" s="171" t="s">
        <v>3169</v>
      </c>
      <c r="L95" s="159" t="s">
        <v>3170</v>
      </c>
      <c r="M95" s="159"/>
      <c r="N95" s="159"/>
      <c r="O95" s="159"/>
      <c r="P95" s="159"/>
      <c r="Q95" s="159"/>
      <c r="R95" s="159"/>
      <c r="S95" s="162" t="s">
        <v>3825</v>
      </c>
      <c r="T95" s="159"/>
      <c r="U95" s="159"/>
      <c r="V95" s="159"/>
      <c r="W95" s="159"/>
      <c r="X95" s="159"/>
      <c r="Y95" s="159"/>
      <c r="Z95" s="159"/>
      <c r="AA95" s="159"/>
      <c r="AB95" s="163" t="s">
        <v>3230</v>
      </c>
      <c r="AC95" s="163" t="s">
        <v>3231</v>
      </c>
      <c r="AD95" s="163" t="s">
        <v>2511</v>
      </c>
      <c r="AE95" s="163" t="s">
        <v>2513</v>
      </c>
      <c r="AF95" s="163" t="s">
        <v>29</v>
      </c>
      <c r="AG95" s="163" t="s">
        <v>17</v>
      </c>
      <c r="AH95" s="164" t="s">
        <v>3232</v>
      </c>
      <c r="AI95" s="164" t="s">
        <v>472</v>
      </c>
      <c r="AJ95" s="172" t="s">
        <v>3230</v>
      </c>
      <c r="AK95" s="164" t="s">
        <v>2511</v>
      </c>
      <c r="AL95" s="273"/>
      <c r="AM95" s="165" t="s">
        <v>3825</v>
      </c>
      <c r="AN95" s="166"/>
      <c r="AO95" s="166"/>
      <c r="AP95" s="167" t="s">
        <v>3511</v>
      </c>
      <c r="AQ95" s="167">
        <f t="shared" si="10"/>
        <v>850</v>
      </c>
      <c r="AR95" s="167">
        <f t="shared" si="11"/>
        <v>0</v>
      </c>
      <c r="AS95" s="167">
        <f t="shared" si="12"/>
        <v>0</v>
      </c>
      <c r="AT95" s="167">
        <f t="shared" si="13"/>
        <v>850</v>
      </c>
      <c r="AU95" s="167">
        <f>IF(AP95="Nein", 0, IF(AN95="", 0, IF(M95="SAT", 0, IF(AM95="X", Ausgeschiedene!$BJ$170, $BJ$7))))</f>
        <v>0</v>
      </c>
      <c r="AV95" s="167">
        <f>IF(AP95="Nein",0,IF(AO95="",0,IF(N95="",0,IF(N95="AR",0,IF(AM95="X", $BJ$9, Ausgeschiedene!$AS$141)))))</f>
        <v>0</v>
      </c>
      <c r="AW95" s="167">
        <f t="shared" si="14"/>
        <v>850</v>
      </c>
      <c r="BF95" s="168"/>
    </row>
    <row r="96" spans="1:58" s="167" customFormat="1" ht="21" customHeight="1">
      <c r="A96" s="173" t="s">
        <v>3926</v>
      </c>
      <c r="B96" s="173"/>
      <c r="C96" s="173"/>
      <c r="D96" s="174" t="s">
        <v>3697</v>
      </c>
      <c r="E96" s="174" t="s">
        <v>3698</v>
      </c>
      <c r="F96" s="174"/>
      <c r="G96" s="173">
        <v>6422</v>
      </c>
      <c r="H96" s="174" t="s">
        <v>3699</v>
      </c>
      <c r="I96" s="202" t="s">
        <v>3166</v>
      </c>
      <c r="J96" s="175"/>
      <c r="K96" s="175"/>
      <c r="L96" s="175"/>
      <c r="M96" s="175" t="s">
        <v>3246</v>
      </c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6" t="s">
        <v>4082</v>
      </c>
      <c r="AC96" s="176" t="s">
        <v>4081</v>
      </c>
      <c r="AD96" s="177" t="s">
        <v>4083</v>
      </c>
      <c r="AE96" s="177" t="s">
        <v>4084</v>
      </c>
      <c r="AF96" s="177" t="s">
        <v>16</v>
      </c>
      <c r="AG96" s="177" t="s">
        <v>17</v>
      </c>
      <c r="AH96" s="172" t="s">
        <v>4085</v>
      </c>
      <c r="AI96" s="172" t="s">
        <v>262</v>
      </c>
      <c r="AJ96" s="178" t="s">
        <v>4082</v>
      </c>
      <c r="AK96" s="217" t="s">
        <v>4083</v>
      </c>
      <c r="AL96" s="282"/>
      <c r="AM96" s="180"/>
      <c r="AN96" s="180" t="s">
        <v>3825</v>
      </c>
      <c r="AO96" s="180"/>
      <c r="AP96" s="167" t="s">
        <v>3535</v>
      </c>
      <c r="AQ96" s="167">
        <f t="shared" si="10"/>
        <v>0</v>
      </c>
      <c r="AR96" s="167">
        <f t="shared" si="11"/>
        <v>0</v>
      </c>
      <c r="AS96" s="167">
        <f t="shared" si="12"/>
        <v>0</v>
      </c>
      <c r="AT96" s="167">
        <f t="shared" si="13"/>
        <v>0</v>
      </c>
      <c r="AU96" s="167">
        <f>IF(AP96="Nein", 0, IF(AN96="", 0, IF(M96="SAT", 0, IF(AM96="X", Ausgeschiedene!$BJ$170, $BJ$7))))</f>
        <v>0</v>
      </c>
      <c r="AV96" s="167">
        <f>IF(AP96="Nein",0,IF(AO96="",0,IF(N96="",0,IF(N96="AR",0,IF(AM96="X", $BJ$9, Ausgeschiedene!$AS$141)))))</f>
        <v>0</v>
      </c>
      <c r="AW96" s="167" t="str">
        <f t="shared" si="14"/>
        <v>NEIN</v>
      </c>
      <c r="AY96" s="167" t="s">
        <v>4274</v>
      </c>
      <c r="AZ96" s="167">
        <v>333693</v>
      </c>
      <c r="BF96" s="168"/>
    </row>
    <row r="97" spans="1:63" s="167" customFormat="1" ht="21" customHeight="1">
      <c r="A97" s="173" t="s">
        <v>3941</v>
      </c>
      <c r="B97" s="173"/>
      <c r="C97" s="173"/>
      <c r="D97" s="174" t="s">
        <v>3809</v>
      </c>
      <c r="E97" s="174" t="s">
        <v>3810</v>
      </c>
      <c r="F97" s="174"/>
      <c r="G97" s="173">
        <v>8547</v>
      </c>
      <c r="H97" s="174" t="s">
        <v>3811</v>
      </c>
      <c r="I97" s="175" t="s">
        <v>3166</v>
      </c>
      <c r="J97" s="175"/>
      <c r="K97" s="175"/>
      <c r="L97" s="175"/>
      <c r="M97" s="175" t="s">
        <v>3246</v>
      </c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6" t="s">
        <v>4126</v>
      </c>
      <c r="AC97" s="176" t="s">
        <v>4125</v>
      </c>
      <c r="AD97" s="177" t="s">
        <v>4127</v>
      </c>
      <c r="AE97" s="177" t="s">
        <v>4128</v>
      </c>
      <c r="AF97" s="177" t="s">
        <v>29</v>
      </c>
      <c r="AG97" s="177" t="s">
        <v>17</v>
      </c>
      <c r="AH97" s="172" t="s">
        <v>4129</v>
      </c>
      <c r="AI97" s="172" t="s">
        <v>575</v>
      </c>
      <c r="AJ97" s="178" t="s">
        <v>4126</v>
      </c>
      <c r="AK97" s="217" t="s">
        <v>4127</v>
      </c>
      <c r="AL97" s="282"/>
      <c r="AM97" s="180"/>
      <c r="AN97" s="180" t="s">
        <v>3825</v>
      </c>
      <c r="AO97" s="180"/>
      <c r="AP97" s="167" t="s">
        <v>3535</v>
      </c>
      <c r="AQ97" s="167">
        <f t="shared" si="10"/>
        <v>0</v>
      </c>
      <c r="AR97" s="167">
        <f t="shared" si="11"/>
        <v>0</v>
      </c>
      <c r="AS97" s="167">
        <f t="shared" si="12"/>
        <v>0</v>
      </c>
      <c r="AT97" s="167">
        <f t="shared" si="13"/>
        <v>0</v>
      </c>
      <c r="AU97" s="167">
        <f>IF(AP97="Nein", 0, IF(AN97="", 0, IF(M97="SAT", 0, IF(AM97="X", Ausgeschiedene!$BJ$170, $BJ$7))))</f>
        <v>0</v>
      </c>
      <c r="AV97" s="167">
        <f>IF(AP97="Nein",0,IF(AO97="",0,IF(N97="",0,IF(N97="AR",0,IF(AM97="X", $BJ$9, Ausgeschiedene!$AS$141)))))</f>
        <v>0</v>
      </c>
      <c r="AW97" s="167" t="str">
        <f t="shared" si="14"/>
        <v>NEIN</v>
      </c>
      <c r="BA97" s="167" t="s">
        <v>4360</v>
      </c>
      <c r="BB97" s="167">
        <v>676112</v>
      </c>
      <c r="BF97" s="168"/>
    </row>
    <row r="98" spans="1:63" s="167" customFormat="1" ht="21" customHeight="1">
      <c r="A98" s="173" t="s">
        <v>3879</v>
      </c>
      <c r="B98" s="175"/>
      <c r="C98" s="175"/>
      <c r="D98" s="191" t="s">
        <v>3574</v>
      </c>
      <c r="E98" s="191" t="s">
        <v>3575</v>
      </c>
      <c r="F98" s="191"/>
      <c r="G98" s="173">
        <v>1037</v>
      </c>
      <c r="H98" s="191" t="s">
        <v>3576</v>
      </c>
      <c r="I98" s="175" t="s">
        <v>3165</v>
      </c>
      <c r="J98" s="175"/>
      <c r="K98" s="175"/>
      <c r="L98" s="173"/>
      <c r="M98" s="173" t="s">
        <v>3246</v>
      </c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91"/>
      <c r="Z98" s="191"/>
      <c r="AA98" s="191"/>
      <c r="AB98" s="177" t="s">
        <v>3606</v>
      </c>
      <c r="AC98" s="177" t="s">
        <v>3605</v>
      </c>
      <c r="AD98" s="177" t="s">
        <v>3603</v>
      </c>
      <c r="AE98" s="177" t="s">
        <v>3604</v>
      </c>
      <c r="AF98" s="177" t="s">
        <v>29</v>
      </c>
      <c r="AG98" s="177" t="s">
        <v>39</v>
      </c>
      <c r="AH98" s="172" t="s">
        <v>3607</v>
      </c>
      <c r="AI98" s="172" t="s">
        <v>3608</v>
      </c>
      <c r="AJ98" s="172" t="s">
        <v>3606</v>
      </c>
      <c r="AK98" s="179" t="s">
        <v>3603</v>
      </c>
      <c r="AL98" s="281"/>
      <c r="AM98" s="192"/>
      <c r="AN98" s="192" t="s">
        <v>3825</v>
      </c>
      <c r="AO98" s="192"/>
      <c r="AP98" s="167" t="s">
        <v>3535</v>
      </c>
      <c r="AQ98" s="167">
        <f t="shared" ref="AQ98:AQ107" si="15">IF(AP98="NEIN", 0, IF(AM98="", 0, IF(L98="DARA", $BJ$2,IF(L98="CSA", $BJ$3,IF(L98="AR",$BJ$4,IF(L98="SAT", 0))))))</f>
        <v>0</v>
      </c>
      <c r="AR98" s="167">
        <f t="shared" ref="AR98:AR129" si="16">IF(AP98="NEIN", 0, IF(AP98="JA",IF(L98="DARA", AL98*$BJ$5, 0)))</f>
        <v>0</v>
      </c>
      <c r="AS98" s="167">
        <f t="shared" ref="AS98:AS129" si="17">IF(AP98="NEIN", 0, IF(AP98="JA",IF(L98="DARA", AL98*$BJ$6, 0)))</f>
        <v>0</v>
      </c>
      <c r="AT98" s="167">
        <f t="shared" ref="AT98:AT129" si="18">AQ98+AR98+AS98</f>
        <v>0</v>
      </c>
      <c r="AU98" s="167">
        <f>IF(AP98="Nein", 0, IF(AN98="", 0, IF(M98="SAT", 0, IF(AM98="X", Ausgeschiedene!$BJ$170, $BJ$7))))</f>
        <v>0</v>
      </c>
      <c r="AV98" s="167">
        <f>IF(AP98="Nein",0,IF(AO98="",0,IF(N98="",0,IF(N98="AR",0,IF(AM98="X", $BJ$9, Ausgeschiedene!$AS$141)))))</f>
        <v>0</v>
      </c>
      <c r="AW98" s="167" t="str">
        <f t="shared" si="14"/>
        <v>NEIN</v>
      </c>
      <c r="AY98" s="167" t="s">
        <v>4275</v>
      </c>
      <c r="AZ98" s="167">
        <v>175642</v>
      </c>
      <c r="BF98" s="168"/>
    </row>
    <row r="99" spans="1:63" s="167" customFormat="1" ht="21" customHeight="1">
      <c r="A99" s="159" t="s">
        <v>4169</v>
      </c>
      <c r="B99" s="197"/>
      <c r="C99" s="197">
        <v>5</v>
      </c>
      <c r="D99" s="160" t="s">
        <v>4170</v>
      </c>
      <c r="E99" s="160" t="s">
        <v>1449</v>
      </c>
      <c r="F99" s="160"/>
      <c r="G99" s="159">
        <v>8050</v>
      </c>
      <c r="H99" s="160" t="s">
        <v>597</v>
      </c>
      <c r="I99" s="159" t="s">
        <v>3166</v>
      </c>
      <c r="J99" s="159" t="s">
        <v>3169</v>
      </c>
      <c r="K99" s="197"/>
      <c r="L99" s="159" t="s">
        <v>3246</v>
      </c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93" t="s">
        <v>4171</v>
      </c>
      <c r="AC99" s="193" t="s">
        <v>4172</v>
      </c>
      <c r="AD99" s="163" t="s">
        <v>1446</v>
      </c>
      <c r="AE99" s="163"/>
      <c r="AF99" s="163" t="s">
        <v>16</v>
      </c>
      <c r="AG99" s="163" t="s">
        <v>17</v>
      </c>
      <c r="AH99" s="164" t="s">
        <v>4173</v>
      </c>
      <c r="AI99" s="164" t="s">
        <v>3641</v>
      </c>
      <c r="AJ99" s="206" t="s">
        <v>4171</v>
      </c>
      <c r="AK99" s="164" t="s">
        <v>1446</v>
      </c>
      <c r="AL99" s="242"/>
      <c r="AM99" s="165" t="s">
        <v>3825</v>
      </c>
      <c r="AN99" s="165"/>
      <c r="AO99" s="165"/>
      <c r="AP99" s="167" t="s">
        <v>3535</v>
      </c>
      <c r="AQ99" s="167">
        <f t="shared" si="15"/>
        <v>0</v>
      </c>
      <c r="AR99" s="167">
        <f t="shared" si="16"/>
        <v>0</v>
      </c>
      <c r="AS99" s="167">
        <f t="shared" si="17"/>
        <v>0</v>
      </c>
      <c r="AT99" s="167">
        <f t="shared" si="18"/>
        <v>0</v>
      </c>
      <c r="AU99" s="167">
        <f>IF(AP99="Nein", 0, IF(AN99="", 0, IF(M99="SAT", 0, IF(AM99="X", Ausgeschiedene!$BJ$170, $BJ$7))))</f>
        <v>0</v>
      </c>
      <c r="AV99" s="167">
        <f>IF(AP99="Nein",0,IF(AO99="",0,IF(N99="",0,IF(N99="AR",0,IF(AM99="X", $BJ$9, Ausgeschiedene!$AS$141)))))</f>
        <v>0</v>
      </c>
      <c r="AW99" s="167" t="str">
        <f t="shared" si="14"/>
        <v>NEIN</v>
      </c>
      <c r="AY99" s="167" t="s">
        <v>4214</v>
      </c>
      <c r="AZ99" s="167">
        <v>681062</v>
      </c>
      <c r="BF99" s="168"/>
      <c r="BK99" s="167" t="s">
        <v>4403</v>
      </c>
    </row>
    <row r="100" spans="1:63" s="167" customFormat="1" ht="21" customHeight="1">
      <c r="A100" s="175" t="s">
        <v>3945</v>
      </c>
      <c r="B100" s="175"/>
      <c r="C100" s="175"/>
      <c r="D100" s="179" t="s">
        <v>3539</v>
      </c>
      <c r="E100" s="179" t="s">
        <v>3540</v>
      </c>
      <c r="F100" s="179" t="s">
        <v>3554</v>
      </c>
      <c r="G100" s="231">
        <v>8906</v>
      </c>
      <c r="H100" s="179" t="s">
        <v>3541</v>
      </c>
      <c r="I100" s="171" t="s">
        <v>3166</v>
      </c>
      <c r="J100" s="171"/>
      <c r="K100" s="171"/>
      <c r="L100" s="171"/>
      <c r="M100" s="171" t="s">
        <v>3246</v>
      </c>
      <c r="N100" s="171" t="s">
        <v>3257</v>
      </c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200" t="s">
        <v>3825</v>
      </c>
      <c r="AA100" s="171"/>
      <c r="AB100" s="177" t="s">
        <v>3551</v>
      </c>
      <c r="AC100" s="177" t="s">
        <v>3550</v>
      </c>
      <c r="AD100" s="204" t="s">
        <v>3552</v>
      </c>
      <c r="AE100" s="204" t="s">
        <v>3553</v>
      </c>
      <c r="AF100" s="204" t="s">
        <v>29</v>
      </c>
      <c r="AG100" s="204" t="s">
        <v>17</v>
      </c>
      <c r="AH100" s="205" t="s">
        <v>526</v>
      </c>
      <c r="AI100" s="205" t="s">
        <v>759</v>
      </c>
      <c r="AJ100" s="172" t="s">
        <v>3551</v>
      </c>
      <c r="AK100" s="205" t="s">
        <v>3552</v>
      </c>
      <c r="AL100" s="273"/>
      <c r="AM100" s="209"/>
      <c r="AN100" s="209"/>
      <c r="AO100" s="209" t="s">
        <v>3825</v>
      </c>
      <c r="AP100" s="167" t="s">
        <v>3511</v>
      </c>
      <c r="AQ100" s="167">
        <f t="shared" si="15"/>
        <v>0</v>
      </c>
      <c r="AR100" s="167">
        <f t="shared" si="16"/>
        <v>0</v>
      </c>
      <c r="AS100" s="167">
        <f t="shared" si="17"/>
        <v>0</v>
      </c>
      <c r="AT100" s="167">
        <f t="shared" si="18"/>
        <v>0</v>
      </c>
      <c r="AU100" s="167">
        <f>IF(AP100="Nein", 0, IF(AN100="", 0, IF(M100="SAT", 0, IF(AM100="X", Ausgeschiedene!$BJ$170, $BJ$7))))</f>
        <v>0</v>
      </c>
      <c r="AV100" s="167">
        <f>IF(AP100="Nein",0,IF(AO100="",0,IF(N100="",0,IF(N100="AR",0,IF(AM100="X", $BJ$9, Ausgeschiedene!$AS$141)))))</f>
        <v>1000</v>
      </c>
      <c r="AW100" s="167">
        <f t="shared" si="14"/>
        <v>1000</v>
      </c>
      <c r="AY100" s="167" t="s">
        <v>4277</v>
      </c>
      <c r="AZ100" s="167">
        <v>877235</v>
      </c>
      <c r="BA100" s="167" t="s">
        <v>4361</v>
      </c>
      <c r="BB100" s="167">
        <v>704535</v>
      </c>
      <c r="BF100" s="168"/>
    </row>
    <row r="101" spans="1:63" s="167" customFormat="1" ht="21" customHeight="1">
      <c r="A101" s="173" t="s">
        <v>3915</v>
      </c>
      <c r="B101" s="173"/>
      <c r="C101" s="173"/>
      <c r="D101" s="191" t="s">
        <v>3662</v>
      </c>
      <c r="E101" s="191" t="s">
        <v>3663</v>
      </c>
      <c r="F101" s="173"/>
      <c r="G101" s="173">
        <v>5015</v>
      </c>
      <c r="H101" s="191" t="s">
        <v>3664</v>
      </c>
      <c r="I101" s="175" t="s">
        <v>3166</v>
      </c>
      <c r="J101" s="175"/>
      <c r="K101" s="175"/>
      <c r="L101" s="175"/>
      <c r="M101" s="175" t="s">
        <v>3246</v>
      </c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6" t="s">
        <v>4046</v>
      </c>
      <c r="AC101" s="176" t="s">
        <v>4047</v>
      </c>
      <c r="AD101" s="177" t="s">
        <v>4048</v>
      </c>
      <c r="AE101" s="177" t="s">
        <v>4049</v>
      </c>
      <c r="AF101" s="177" t="s">
        <v>29</v>
      </c>
      <c r="AG101" s="177" t="s">
        <v>17</v>
      </c>
      <c r="AH101" s="172" t="s">
        <v>4050</v>
      </c>
      <c r="AI101" s="172" t="s">
        <v>66</v>
      </c>
      <c r="AJ101" s="178" t="s">
        <v>4046</v>
      </c>
      <c r="AK101" s="172" t="s">
        <v>4048</v>
      </c>
      <c r="AL101" s="265"/>
      <c r="AM101" s="192"/>
      <c r="AN101" s="192" t="s">
        <v>3825</v>
      </c>
      <c r="AO101" s="192"/>
      <c r="AP101" s="167" t="s">
        <v>3535</v>
      </c>
      <c r="AQ101" s="167">
        <f t="shared" si="15"/>
        <v>0</v>
      </c>
      <c r="AR101" s="167">
        <f t="shared" si="16"/>
        <v>0</v>
      </c>
      <c r="AS101" s="167">
        <f t="shared" si="17"/>
        <v>0</v>
      </c>
      <c r="AT101" s="167">
        <f t="shared" si="18"/>
        <v>0</v>
      </c>
      <c r="AU101" s="167">
        <f>IF(AP101="Nein", 0, IF(AN101="", 0, IF(M101="SAT", 0, IF(AM101="X", Ausgeschiedene!$BJ$170, $BJ$7))))</f>
        <v>0</v>
      </c>
      <c r="AV101" s="167">
        <f>IF(AP101="Nein",0,IF(AO101="",0,IF(N101="",0,IF(N101="AR",0,IF(AM101="X", $BJ$9, Ausgeschiedene!$AS$141)))))</f>
        <v>0</v>
      </c>
      <c r="AW101" s="167" t="str">
        <f t="shared" si="14"/>
        <v>NEIN</v>
      </c>
      <c r="BF101" s="168"/>
    </row>
    <row r="102" spans="1:63" s="167" customFormat="1" ht="21" customHeight="1">
      <c r="A102" s="159" t="s">
        <v>2774</v>
      </c>
      <c r="B102" s="159" t="s">
        <v>182</v>
      </c>
      <c r="C102" s="159">
        <v>1</v>
      </c>
      <c r="D102" s="160" t="s">
        <v>4453</v>
      </c>
      <c r="E102" s="160" t="s">
        <v>2773</v>
      </c>
      <c r="F102" s="160" t="s">
        <v>2772</v>
      </c>
      <c r="G102" s="159" t="s">
        <v>1533</v>
      </c>
      <c r="H102" s="160" t="s">
        <v>1532</v>
      </c>
      <c r="I102" s="159" t="s">
        <v>3165</v>
      </c>
      <c r="J102" s="159" t="s">
        <v>3169</v>
      </c>
      <c r="K102" s="161"/>
      <c r="L102" s="159" t="s">
        <v>3246</v>
      </c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63" t="s">
        <v>2769</v>
      </c>
      <c r="AC102" s="163" t="s">
        <v>3203</v>
      </c>
      <c r="AD102" s="163" t="s">
        <v>2768</v>
      </c>
      <c r="AE102" s="163" t="s">
        <v>2771</v>
      </c>
      <c r="AF102" s="163" t="s">
        <v>29</v>
      </c>
      <c r="AG102" s="163" t="s">
        <v>39</v>
      </c>
      <c r="AH102" s="164" t="s">
        <v>2770</v>
      </c>
      <c r="AI102" s="164" t="s">
        <v>66</v>
      </c>
      <c r="AJ102" s="164" t="s">
        <v>2769</v>
      </c>
      <c r="AK102" s="160" t="s">
        <v>2768</v>
      </c>
      <c r="AL102" s="273"/>
      <c r="AM102" s="165" t="s">
        <v>3825</v>
      </c>
      <c r="AN102" s="166"/>
      <c r="AO102" s="166"/>
      <c r="AP102" s="167" t="s">
        <v>3535</v>
      </c>
      <c r="AQ102" s="167">
        <f t="shared" si="15"/>
        <v>0</v>
      </c>
      <c r="AR102" s="167">
        <f t="shared" si="16"/>
        <v>0</v>
      </c>
      <c r="AS102" s="167">
        <f t="shared" si="17"/>
        <v>0</v>
      </c>
      <c r="AT102" s="167">
        <f t="shared" si="18"/>
        <v>0</v>
      </c>
      <c r="AU102" s="167">
        <f>IF(AP102="Nein", 0, IF(AN102="", 0, IF(M102="SAT", 0, IF(AM102="X", Ausgeschiedene!$BJ$170, $BJ$7))))</f>
        <v>0</v>
      </c>
      <c r="AV102" s="167">
        <f>IF(AP102="Nein",0,IF(AO102="",0,IF(N102="",0,IF(N102="AR",0,IF(AM102="X", $BJ$9, Ausgeschiedene!$AS$141)))))</f>
        <v>0</v>
      </c>
      <c r="AW102" s="167" t="str">
        <f t="shared" si="14"/>
        <v>NEIN</v>
      </c>
      <c r="BF102" s="168"/>
    </row>
    <row r="103" spans="1:63" s="167" customFormat="1" ht="21" customHeight="1">
      <c r="A103" s="159" t="s">
        <v>832</v>
      </c>
      <c r="B103" s="159" t="s">
        <v>643</v>
      </c>
      <c r="C103" s="159">
        <v>6</v>
      </c>
      <c r="D103" s="160" t="s">
        <v>3275</v>
      </c>
      <c r="E103" s="160" t="s">
        <v>3276</v>
      </c>
      <c r="F103" s="160"/>
      <c r="G103" s="159" t="s">
        <v>831</v>
      </c>
      <c r="H103" s="160" t="s">
        <v>830</v>
      </c>
      <c r="I103" s="159" t="s">
        <v>3166</v>
      </c>
      <c r="J103" s="159" t="s">
        <v>3168</v>
      </c>
      <c r="K103" s="27" t="s">
        <v>3168</v>
      </c>
      <c r="L103" s="159" t="s">
        <v>3170</v>
      </c>
      <c r="M103" s="159"/>
      <c r="N103" s="159"/>
      <c r="O103" s="159"/>
      <c r="P103" s="159"/>
      <c r="Q103" s="159"/>
      <c r="R103" s="159"/>
      <c r="S103" s="159"/>
      <c r="T103" s="159"/>
      <c r="U103" s="159"/>
      <c r="V103" s="162" t="s">
        <v>3825</v>
      </c>
      <c r="W103" s="159"/>
      <c r="X103" s="159"/>
      <c r="Y103" s="159"/>
      <c r="Z103" s="159"/>
      <c r="AA103" s="159"/>
      <c r="AB103" s="163" t="s">
        <v>3277</v>
      </c>
      <c r="AC103" s="163" t="s">
        <v>3277</v>
      </c>
      <c r="AD103" s="163" t="s">
        <v>828</v>
      </c>
      <c r="AE103" s="163" t="s">
        <v>829</v>
      </c>
      <c r="AF103" s="163" t="s">
        <v>29</v>
      </c>
      <c r="AG103" s="163" t="s">
        <v>17</v>
      </c>
      <c r="AH103" s="164" t="s">
        <v>493</v>
      </c>
      <c r="AI103" s="164" t="s">
        <v>652</v>
      </c>
      <c r="AJ103" s="206" t="s">
        <v>3277</v>
      </c>
      <c r="AK103" s="164" t="s">
        <v>828</v>
      </c>
      <c r="AL103" s="273"/>
      <c r="AM103" s="165" t="s">
        <v>3825</v>
      </c>
      <c r="AN103" s="166"/>
      <c r="AO103" s="166"/>
      <c r="AP103" s="167" t="s">
        <v>3511</v>
      </c>
      <c r="AQ103" s="167">
        <f t="shared" si="15"/>
        <v>850</v>
      </c>
      <c r="AR103" s="167">
        <f t="shared" si="16"/>
        <v>0</v>
      </c>
      <c r="AS103" s="167">
        <f t="shared" si="17"/>
        <v>0</v>
      </c>
      <c r="AT103" s="167">
        <f t="shared" si="18"/>
        <v>850</v>
      </c>
      <c r="AU103" s="167">
        <f>IF(AP103="Nein", 0, IF(AN103="", 0, IF(M103="SAT", 0, IF(AM103="X", Ausgeschiedene!$BJ$170, $BJ$7))))</f>
        <v>0</v>
      </c>
      <c r="AV103" s="167">
        <f>IF(AP103="Nein",0,IF(AO103="",0,IF(N103="",0,IF(N103="AR",0,IF(AM103="X", $BJ$9, Ausgeschiedene!$AS$141)))))</f>
        <v>0</v>
      </c>
      <c r="AW103" s="167">
        <f t="shared" ref="AW103:AW134" si="19">IF(AP103="JA", AT103+AU103+AV103, "NEIN")</f>
        <v>850</v>
      </c>
      <c r="AY103" s="167" t="s">
        <v>4215</v>
      </c>
      <c r="AZ103" s="167">
        <v>771606</v>
      </c>
      <c r="BF103" s="168"/>
    </row>
    <row r="104" spans="1:63" s="167" customFormat="1" ht="21" customHeight="1">
      <c r="A104" s="159" t="s">
        <v>2626</v>
      </c>
      <c r="B104" s="197" t="s">
        <v>3084</v>
      </c>
      <c r="C104" s="197">
        <v>2</v>
      </c>
      <c r="D104" s="160" t="s">
        <v>2625</v>
      </c>
      <c r="E104" s="160" t="s">
        <v>2624</v>
      </c>
      <c r="F104" s="160"/>
      <c r="G104" s="159" t="s">
        <v>2623</v>
      </c>
      <c r="H104" s="160" t="s">
        <v>2622</v>
      </c>
      <c r="I104" s="159" t="s">
        <v>3166</v>
      </c>
      <c r="J104" s="159" t="s">
        <v>3169</v>
      </c>
      <c r="K104" s="197"/>
      <c r="L104" s="159" t="s">
        <v>3246</v>
      </c>
      <c r="M104" s="159"/>
      <c r="N104" s="159"/>
      <c r="O104" s="159"/>
      <c r="P104" s="159"/>
      <c r="Q104" s="159"/>
      <c r="R104" s="159"/>
      <c r="S104" s="159"/>
      <c r="T104" s="162" t="s">
        <v>3825</v>
      </c>
      <c r="U104" s="159"/>
      <c r="V104" s="159"/>
      <c r="W104" s="159"/>
      <c r="X104" s="159"/>
      <c r="Y104" s="159"/>
      <c r="Z104" s="159"/>
      <c r="AA104" s="159"/>
      <c r="AB104" s="163" t="s">
        <v>2618</v>
      </c>
      <c r="AC104" s="163" t="s">
        <v>2621</v>
      </c>
      <c r="AD104" s="163" t="s">
        <v>2617</v>
      </c>
      <c r="AE104" s="163" t="s">
        <v>2620</v>
      </c>
      <c r="AF104" s="163" t="s">
        <v>29</v>
      </c>
      <c r="AG104" s="163" t="s">
        <v>17</v>
      </c>
      <c r="AH104" s="164" t="s">
        <v>2619</v>
      </c>
      <c r="AI104" s="164" t="s">
        <v>1332</v>
      </c>
      <c r="AJ104" s="164" t="s">
        <v>2618</v>
      </c>
      <c r="AK104" s="164" t="s">
        <v>2617</v>
      </c>
      <c r="AL104" s="273"/>
      <c r="AM104" s="165" t="s">
        <v>3825</v>
      </c>
      <c r="AN104" s="166"/>
      <c r="AO104" s="166"/>
      <c r="AP104" s="167" t="s">
        <v>3511</v>
      </c>
      <c r="AQ104" s="167">
        <f t="shared" si="15"/>
        <v>500</v>
      </c>
      <c r="AR104" s="167">
        <f t="shared" si="16"/>
        <v>0</v>
      </c>
      <c r="AS104" s="167">
        <f t="shared" si="17"/>
        <v>0</v>
      </c>
      <c r="AT104" s="167">
        <f t="shared" si="18"/>
        <v>500</v>
      </c>
      <c r="AU104" s="167">
        <f>IF(AP104="Nein", 0, IF(AN104="", 0, IF(M104="SAT", 0, IF(AM104="X", Ausgeschiedene!$BJ$170, $BJ$7))))</f>
        <v>0</v>
      </c>
      <c r="AV104" s="167">
        <f>IF(AP104="Nein",0,IF(AO104="",0,IF(N104="",0,IF(N104="AR",0,IF(AM104="X", $BJ$9, Ausgeschiedene!$AS$141)))))</f>
        <v>0</v>
      </c>
      <c r="AW104" s="167">
        <f t="shared" si="19"/>
        <v>500</v>
      </c>
      <c r="AY104" s="167" t="s">
        <v>4278</v>
      </c>
      <c r="AZ104" s="167">
        <v>946015</v>
      </c>
      <c r="BF104" s="168"/>
    </row>
    <row r="105" spans="1:63" s="167" customFormat="1" ht="21" customHeight="1">
      <c r="A105" s="159" t="s">
        <v>1295</v>
      </c>
      <c r="B105" s="197" t="s">
        <v>3084</v>
      </c>
      <c r="C105" s="197">
        <v>1</v>
      </c>
      <c r="D105" s="160" t="s">
        <v>1294</v>
      </c>
      <c r="E105" s="160" t="s">
        <v>3014</v>
      </c>
      <c r="F105" s="160"/>
      <c r="G105" s="159" t="s">
        <v>1293</v>
      </c>
      <c r="H105" s="160" t="s">
        <v>1292</v>
      </c>
      <c r="I105" s="159" t="s">
        <v>3165</v>
      </c>
      <c r="J105" s="159" t="s">
        <v>3169</v>
      </c>
      <c r="K105" s="159" t="s">
        <v>3169</v>
      </c>
      <c r="L105" s="159" t="s">
        <v>3246</v>
      </c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63" t="s">
        <v>1287</v>
      </c>
      <c r="AC105" s="163" t="s">
        <v>1291</v>
      </c>
      <c r="AD105" s="163" t="s">
        <v>1286</v>
      </c>
      <c r="AE105" s="163" t="s">
        <v>1290</v>
      </c>
      <c r="AF105" s="163" t="s">
        <v>29</v>
      </c>
      <c r="AG105" s="163" t="s">
        <v>39</v>
      </c>
      <c r="AH105" s="164" t="s">
        <v>1289</v>
      </c>
      <c r="AI105" s="164" t="s">
        <v>3506</v>
      </c>
      <c r="AJ105" s="164" t="s">
        <v>1287</v>
      </c>
      <c r="AK105" s="160" t="s">
        <v>1286</v>
      </c>
      <c r="AL105" s="273"/>
      <c r="AM105" s="165" t="s">
        <v>3825</v>
      </c>
      <c r="AN105" s="166"/>
      <c r="AO105" s="166"/>
      <c r="AP105" s="167" t="s">
        <v>3535</v>
      </c>
      <c r="AQ105" s="167">
        <f t="shared" si="15"/>
        <v>0</v>
      </c>
      <c r="AR105" s="167">
        <f t="shared" si="16"/>
        <v>0</v>
      </c>
      <c r="AS105" s="167">
        <f t="shared" si="17"/>
        <v>0</v>
      </c>
      <c r="AT105" s="167">
        <f t="shared" si="18"/>
        <v>0</v>
      </c>
      <c r="AU105" s="167">
        <f>IF(AP105="Nein", 0, IF(AN105="", 0, IF(M105="SAT", 0, IF(AM105="X", Ausgeschiedene!$BJ$170, $BJ$7))))</f>
        <v>0</v>
      </c>
      <c r="AV105" s="167">
        <f>IF(AP105="Nein",0,IF(AO105="",0,IF(N105="",0,IF(N105="AR",0,IF(AM105="X", $BJ$9, Ausgeschiedene!$AS$141)))))</f>
        <v>0</v>
      </c>
      <c r="AW105" s="167" t="str">
        <f t="shared" si="19"/>
        <v>NEIN</v>
      </c>
      <c r="BF105" s="168"/>
    </row>
    <row r="106" spans="1:63" s="167" customFormat="1" ht="21" customHeight="1">
      <c r="A106" s="159" t="s">
        <v>2100</v>
      </c>
      <c r="B106" s="197" t="s">
        <v>3084</v>
      </c>
      <c r="C106" s="197">
        <v>6</v>
      </c>
      <c r="D106" s="160" t="s">
        <v>3070</v>
      </c>
      <c r="E106" s="160" t="s">
        <v>2099</v>
      </c>
      <c r="F106" s="160"/>
      <c r="G106" s="159" t="s">
        <v>2098</v>
      </c>
      <c r="H106" s="160" t="s">
        <v>2097</v>
      </c>
      <c r="I106" s="159" t="s">
        <v>3166</v>
      </c>
      <c r="J106" s="159" t="s">
        <v>3169</v>
      </c>
      <c r="K106" s="197"/>
      <c r="L106" s="159" t="s">
        <v>3246</v>
      </c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62" t="s">
        <v>3825</v>
      </c>
      <c r="X106" s="159"/>
      <c r="Y106" s="159"/>
      <c r="Z106" s="159"/>
      <c r="AA106" s="159"/>
      <c r="AB106" s="163" t="s">
        <v>3340</v>
      </c>
      <c r="AC106" s="163" t="s">
        <v>2096</v>
      </c>
      <c r="AD106" s="163" t="s">
        <v>2093</v>
      </c>
      <c r="AE106" s="163" t="s">
        <v>2095</v>
      </c>
      <c r="AF106" s="163" t="s">
        <v>16</v>
      </c>
      <c r="AG106" s="163" t="s">
        <v>17</v>
      </c>
      <c r="AH106" s="164" t="s">
        <v>2094</v>
      </c>
      <c r="AI106" s="164" t="s">
        <v>759</v>
      </c>
      <c r="AJ106" s="172" t="s">
        <v>3340</v>
      </c>
      <c r="AK106" s="164" t="s">
        <v>2093</v>
      </c>
      <c r="AL106" s="273"/>
      <c r="AM106" s="166" t="s">
        <v>3825</v>
      </c>
      <c r="AN106" s="166"/>
      <c r="AO106" s="166"/>
      <c r="AP106" s="167" t="s">
        <v>3511</v>
      </c>
      <c r="AQ106" s="167">
        <f t="shared" si="15"/>
        <v>500</v>
      </c>
      <c r="AR106" s="167">
        <f t="shared" si="16"/>
        <v>0</v>
      </c>
      <c r="AS106" s="167">
        <f t="shared" si="17"/>
        <v>0</v>
      </c>
      <c r="AT106" s="167">
        <f t="shared" si="18"/>
        <v>500</v>
      </c>
      <c r="AU106" s="167">
        <f>IF(AP106="Nein", 0, IF(AN106="", 0, IF(M106="SAT", 0, IF(AM106="X", Ausgeschiedene!$BJ$170, $BJ$7))))</f>
        <v>0</v>
      </c>
      <c r="AV106" s="167">
        <f>IF(AP106="Nein",0,IF(AO106="",0,IF(N106="",0,IF(N106="AR",0,IF(AM106="X", $BJ$9, Ausgeschiedene!$AS$141)))))</f>
        <v>0</v>
      </c>
      <c r="AW106" s="167">
        <f t="shared" si="19"/>
        <v>500</v>
      </c>
      <c r="BF106" s="168"/>
    </row>
    <row r="107" spans="1:63" s="167" customFormat="1" ht="21" customHeight="1">
      <c r="A107" s="171" t="s">
        <v>3887</v>
      </c>
      <c r="B107" s="171"/>
      <c r="C107" s="171"/>
      <c r="D107" s="203" t="s">
        <v>3888</v>
      </c>
      <c r="E107" s="203" t="s">
        <v>3889</v>
      </c>
      <c r="F107" s="203"/>
      <c r="G107" s="171">
        <v>1274</v>
      </c>
      <c r="H107" s="203" t="s">
        <v>3890</v>
      </c>
      <c r="I107" s="171" t="s">
        <v>3165</v>
      </c>
      <c r="J107" s="171"/>
      <c r="K107" s="171"/>
      <c r="L107" s="171"/>
      <c r="M107" s="171" t="s">
        <v>3246</v>
      </c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210" t="s">
        <v>3980</v>
      </c>
      <c r="AC107" s="210" t="s">
        <v>3978</v>
      </c>
      <c r="AD107" s="204" t="s">
        <v>3979</v>
      </c>
      <c r="AE107" s="204"/>
      <c r="AF107" s="82" t="s">
        <v>178</v>
      </c>
      <c r="AG107" s="82" t="s">
        <v>39</v>
      </c>
      <c r="AH107" s="297" t="s">
        <v>4507</v>
      </c>
      <c r="AI107" s="297" t="s">
        <v>3968</v>
      </c>
      <c r="AJ107" s="211" t="s">
        <v>3980</v>
      </c>
      <c r="AK107" s="203" t="s">
        <v>3979</v>
      </c>
      <c r="AL107" s="273"/>
      <c r="AM107" s="165"/>
      <c r="AN107" s="209" t="s">
        <v>3825</v>
      </c>
      <c r="AO107" s="209"/>
      <c r="AP107" s="167" t="s">
        <v>3535</v>
      </c>
      <c r="AQ107" s="167">
        <f t="shared" si="15"/>
        <v>0</v>
      </c>
      <c r="AR107" s="167">
        <f t="shared" si="16"/>
        <v>0</v>
      </c>
      <c r="AS107" s="167">
        <f t="shared" si="17"/>
        <v>0</v>
      </c>
      <c r="AT107" s="167">
        <f t="shared" si="18"/>
        <v>0</v>
      </c>
      <c r="AU107" s="167">
        <f>IF(AP107="Nein", 0, IF(AN107="", 0, IF(M107="SAT", 0, IF(AM107="X", Ausgeschiedene!$BJ$170, $BJ$7))))</f>
        <v>0</v>
      </c>
      <c r="AV107" s="167">
        <f>IF(AP107="Nein",0,IF(AO107="",0,IF(N107="",0,IF(N107="AR",0,IF(AM107="X", $BJ$9, Ausgeschiedene!$AS$141)))))</f>
        <v>0</v>
      </c>
      <c r="AW107" s="167" t="str">
        <f t="shared" si="19"/>
        <v>NEIN</v>
      </c>
      <c r="AY107" s="167" t="s">
        <v>4319</v>
      </c>
      <c r="AZ107" s="167">
        <v>221892</v>
      </c>
      <c r="BF107" s="168"/>
    </row>
    <row r="108" spans="1:63" s="167" customFormat="1" ht="21" customHeight="1">
      <c r="A108" s="159" t="s">
        <v>900</v>
      </c>
      <c r="B108" s="159" t="s">
        <v>576</v>
      </c>
      <c r="C108" s="159">
        <v>5</v>
      </c>
      <c r="D108" s="160" t="s">
        <v>899</v>
      </c>
      <c r="E108" s="160" t="s">
        <v>898</v>
      </c>
      <c r="F108" s="160"/>
      <c r="G108" s="159" t="s">
        <v>897</v>
      </c>
      <c r="H108" s="160" t="s">
        <v>896</v>
      </c>
      <c r="I108" s="159" t="s">
        <v>3166</v>
      </c>
      <c r="J108" s="159" t="s">
        <v>3168</v>
      </c>
      <c r="K108" s="27" t="s">
        <v>3168</v>
      </c>
      <c r="L108" s="159" t="s">
        <v>3170</v>
      </c>
      <c r="M108" s="159"/>
      <c r="N108" s="159"/>
      <c r="O108" s="159"/>
      <c r="P108" s="159"/>
      <c r="Q108" s="159"/>
      <c r="R108" s="159"/>
      <c r="S108" s="159"/>
      <c r="T108" s="159"/>
      <c r="U108" s="159"/>
      <c r="V108" s="17"/>
      <c r="W108" s="159"/>
      <c r="X108" s="159"/>
      <c r="Y108" s="159"/>
      <c r="Z108" s="159"/>
      <c r="AA108" s="159"/>
      <c r="AB108" s="163" t="s">
        <v>895</v>
      </c>
      <c r="AC108" s="163" t="s">
        <v>894</v>
      </c>
      <c r="AD108" s="163" t="s">
        <v>893</v>
      </c>
      <c r="AE108" s="163" t="s">
        <v>892</v>
      </c>
      <c r="AF108" s="163" t="s">
        <v>29</v>
      </c>
      <c r="AG108" s="28" t="s">
        <v>17</v>
      </c>
      <c r="AH108" s="28" t="s">
        <v>4480</v>
      </c>
      <c r="AI108" s="28" t="s">
        <v>3387</v>
      </c>
      <c r="AJ108" s="286" t="s">
        <v>4541</v>
      </c>
      <c r="AK108" s="308" t="s">
        <v>4544</v>
      </c>
      <c r="AL108" s="280"/>
      <c r="AM108" s="270" t="s">
        <v>3825</v>
      </c>
      <c r="AN108" s="270"/>
      <c r="AO108" s="270"/>
      <c r="AP108" s="71" t="s">
        <v>3480</v>
      </c>
      <c r="AQ108" s="67">
        <v>850</v>
      </c>
      <c r="AR108" s="167">
        <f t="shared" si="16"/>
        <v>0</v>
      </c>
      <c r="AS108" s="167">
        <f t="shared" si="17"/>
        <v>0</v>
      </c>
      <c r="AT108" s="167">
        <f t="shared" si="18"/>
        <v>850</v>
      </c>
      <c r="AU108" s="167">
        <f>IF(AP108="Nein", 0, IF(AN108="", 0, IF(M108="SAT", 0, IF(AM108="X", Ausgeschiedene!$BJ$170, $BJ$7))))</f>
        <v>0</v>
      </c>
      <c r="AV108" s="167">
        <f>IF(AP108="Nein",0,IF(AO108="",0,IF(N108="",0,IF(N108="AR",0,IF(AM108="X", $BJ$9, Ausgeschiedene!$AS$141)))))</f>
        <v>0</v>
      </c>
      <c r="AW108" s="167">
        <f t="shared" si="19"/>
        <v>850</v>
      </c>
      <c r="AX108" s="269"/>
      <c r="AY108" s="167" t="s">
        <v>4216</v>
      </c>
      <c r="AZ108" s="167">
        <v>403997</v>
      </c>
      <c r="BF108" s="168"/>
    </row>
    <row r="109" spans="1:63" s="167" customFormat="1" ht="21" customHeight="1">
      <c r="A109" s="159" t="s">
        <v>937</v>
      </c>
      <c r="B109" s="197" t="s">
        <v>3084</v>
      </c>
      <c r="C109" s="197">
        <v>1</v>
      </c>
      <c r="D109" s="24" t="s">
        <v>4459</v>
      </c>
      <c r="E109" s="160" t="s">
        <v>3003</v>
      </c>
      <c r="F109" s="160"/>
      <c r="G109" s="159" t="s">
        <v>936</v>
      </c>
      <c r="H109" s="160" t="s">
        <v>935</v>
      </c>
      <c r="I109" s="159" t="s">
        <v>3165</v>
      </c>
      <c r="J109" s="159" t="s">
        <v>3169</v>
      </c>
      <c r="K109" s="171" t="s">
        <v>3169</v>
      </c>
      <c r="L109" s="159" t="s">
        <v>3246</v>
      </c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63" t="s">
        <v>3365</v>
      </c>
      <c r="AC109" s="207" t="s">
        <v>3507</v>
      </c>
      <c r="AD109" s="163" t="s">
        <v>931</v>
      </c>
      <c r="AE109" s="163" t="s">
        <v>934</v>
      </c>
      <c r="AF109" s="163" t="s">
        <v>178</v>
      </c>
      <c r="AG109" s="163" t="s">
        <v>39</v>
      </c>
      <c r="AH109" s="164" t="s">
        <v>933</v>
      </c>
      <c r="AI109" s="164" t="s">
        <v>932</v>
      </c>
      <c r="AJ109" s="172" t="s">
        <v>3365</v>
      </c>
      <c r="AK109" s="160" t="s">
        <v>931</v>
      </c>
      <c r="AL109" s="273"/>
      <c r="AM109" s="165" t="s">
        <v>3825</v>
      </c>
      <c r="AN109" s="166"/>
      <c r="AO109" s="166"/>
      <c r="AP109" s="167" t="s">
        <v>3535</v>
      </c>
      <c r="AQ109" s="167">
        <f t="shared" ref="AQ109:AQ140" si="20">IF(AP109="NEIN", 0, IF(AM109="", 0, IF(L109="DARA", $BJ$2,IF(L109="CSA", $BJ$3,IF(L109="AR",$BJ$4,IF(L109="SAT", 0))))))</f>
        <v>0</v>
      </c>
      <c r="AR109" s="167">
        <f t="shared" si="16"/>
        <v>0</v>
      </c>
      <c r="AS109" s="167">
        <f t="shared" si="17"/>
        <v>0</v>
      </c>
      <c r="AT109" s="167">
        <f t="shared" si="18"/>
        <v>0</v>
      </c>
      <c r="AU109" s="167">
        <f>IF(AP109="Nein", 0, IF(AN109="", 0, IF(M109="SAT", 0, IF(AM109="X", Ausgeschiedene!$BJ$170, $BJ$7))))</f>
        <v>0</v>
      </c>
      <c r="AV109" s="167">
        <f>IF(AP109="Nein",0,IF(AO109="",0,IF(N109="",0,IF(N109="AR",0,IF(AM109="X", $BJ$9, Ausgeschiedene!$AS$141)))))</f>
        <v>0</v>
      </c>
      <c r="AW109" s="167" t="str">
        <f t="shared" si="19"/>
        <v>NEIN</v>
      </c>
      <c r="BF109" s="168"/>
    </row>
    <row r="110" spans="1:63" s="167" customFormat="1" ht="21" customHeight="1">
      <c r="A110" s="159" t="s">
        <v>3244</v>
      </c>
      <c r="B110" s="197" t="s">
        <v>3084</v>
      </c>
      <c r="C110" s="197">
        <v>1</v>
      </c>
      <c r="D110" s="160" t="s">
        <v>3290</v>
      </c>
      <c r="E110" s="160" t="s">
        <v>3245</v>
      </c>
      <c r="F110" s="160"/>
      <c r="G110" s="159">
        <v>1870</v>
      </c>
      <c r="H110" s="160" t="s">
        <v>1485</v>
      </c>
      <c r="I110" s="159" t="s">
        <v>3165</v>
      </c>
      <c r="J110" s="159" t="s">
        <v>3169</v>
      </c>
      <c r="K110" s="171" t="s">
        <v>3169</v>
      </c>
      <c r="L110" s="159" t="s">
        <v>3246</v>
      </c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63" t="s">
        <v>3247</v>
      </c>
      <c r="AC110" s="163" t="s">
        <v>3248</v>
      </c>
      <c r="AD110" s="163" t="s">
        <v>3249</v>
      </c>
      <c r="AE110" s="163" t="s">
        <v>3250</v>
      </c>
      <c r="AF110" s="163" t="s">
        <v>29</v>
      </c>
      <c r="AG110" s="163" t="s">
        <v>39</v>
      </c>
      <c r="AH110" s="164" t="s">
        <v>3251</v>
      </c>
      <c r="AI110" s="164" t="s">
        <v>1890</v>
      </c>
      <c r="AJ110" s="172" t="s">
        <v>3247</v>
      </c>
      <c r="AK110" s="160" t="s">
        <v>3252</v>
      </c>
      <c r="AL110" s="273"/>
      <c r="AM110" s="165" t="s">
        <v>3825</v>
      </c>
      <c r="AN110" s="166"/>
      <c r="AO110" s="166"/>
      <c r="AP110" s="167" t="s">
        <v>3535</v>
      </c>
      <c r="AQ110" s="167">
        <f t="shared" si="20"/>
        <v>0</v>
      </c>
      <c r="AR110" s="167">
        <f t="shared" si="16"/>
        <v>0</v>
      </c>
      <c r="AS110" s="167">
        <f t="shared" si="17"/>
        <v>0</v>
      </c>
      <c r="AT110" s="167">
        <f t="shared" si="18"/>
        <v>0</v>
      </c>
      <c r="AU110" s="167">
        <f>IF(AP110="Nein", 0, IF(AN110="", 0, IF(M110="SAT", 0, IF(AM110="X", Ausgeschiedene!$BJ$170, $BJ$7))))</f>
        <v>0</v>
      </c>
      <c r="AV110" s="167">
        <f>IF(AP110="Nein",0,IF(AO110="",0,IF(N110="",0,IF(N110="AR",0,IF(AM110="X", $BJ$9, Ausgeschiedene!$AS$141)))))</f>
        <v>0</v>
      </c>
      <c r="AW110" s="167" t="str">
        <f t="shared" si="19"/>
        <v>NEIN</v>
      </c>
      <c r="AY110" s="167" t="s">
        <v>4217</v>
      </c>
      <c r="AZ110" s="167">
        <v>758026</v>
      </c>
      <c r="BF110" s="168"/>
    </row>
    <row r="111" spans="1:63" s="167" customFormat="1" ht="21" customHeight="1">
      <c r="A111" s="159" t="s">
        <v>2527</v>
      </c>
      <c r="B111" s="159" t="s">
        <v>436</v>
      </c>
      <c r="C111" s="159">
        <v>4</v>
      </c>
      <c r="D111" s="160" t="s">
        <v>2526</v>
      </c>
      <c r="E111" s="160" t="s">
        <v>2525</v>
      </c>
      <c r="F111" s="160"/>
      <c r="G111" s="159" t="s">
        <v>2524</v>
      </c>
      <c r="H111" s="160" t="s">
        <v>2523</v>
      </c>
      <c r="I111" s="159" t="s">
        <v>3166</v>
      </c>
      <c r="J111" s="159" t="s">
        <v>3168</v>
      </c>
      <c r="K111" s="171"/>
      <c r="L111" s="159" t="s">
        <v>3170</v>
      </c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63" t="s">
        <v>2520</v>
      </c>
      <c r="AC111" s="163" t="s">
        <v>3210</v>
      </c>
      <c r="AD111" s="163" t="s">
        <v>2519</v>
      </c>
      <c r="AE111" s="163" t="s">
        <v>2522</v>
      </c>
      <c r="AF111" s="163" t="s">
        <v>29</v>
      </c>
      <c r="AG111" s="163" t="s">
        <v>17</v>
      </c>
      <c r="AH111" s="164" t="s">
        <v>2521</v>
      </c>
      <c r="AI111" s="164" t="s">
        <v>18</v>
      </c>
      <c r="AJ111" s="194" t="s">
        <v>4167</v>
      </c>
      <c r="AK111" s="164" t="s">
        <v>2519</v>
      </c>
      <c r="AL111" s="277"/>
      <c r="AM111" s="165" t="s">
        <v>3825</v>
      </c>
      <c r="AN111" s="165"/>
      <c r="AO111" s="165"/>
      <c r="AP111" s="167" t="s">
        <v>3535</v>
      </c>
      <c r="AQ111" s="167">
        <f t="shared" si="20"/>
        <v>0</v>
      </c>
      <c r="AR111" s="167">
        <f t="shared" si="16"/>
        <v>0</v>
      </c>
      <c r="AS111" s="167">
        <f t="shared" si="17"/>
        <v>0</v>
      </c>
      <c r="AT111" s="167">
        <f t="shared" si="18"/>
        <v>0</v>
      </c>
      <c r="AU111" s="167">
        <f>IF(AP111="Nein", 0, IF(AN111="", 0, IF(M111="SAT", 0, IF(AM111="X", Ausgeschiedene!$BJ$170, $BJ$7))))</f>
        <v>0</v>
      </c>
      <c r="AV111" s="167">
        <f>IF(AP111="Nein",0,IF(AO111="",0,IF(N111="",0,IF(N111="AR",0,IF(AM111="X", $BJ$9, Ausgeschiedene!$AS$141)))))</f>
        <v>0</v>
      </c>
      <c r="AW111" s="167" t="str">
        <f t="shared" si="19"/>
        <v>NEIN</v>
      </c>
      <c r="AY111" s="167" t="s">
        <v>4218</v>
      </c>
      <c r="AZ111" s="167">
        <v>774261</v>
      </c>
      <c r="BA111" s="167" t="s">
        <v>4450</v>
      </c>
      <c r="BB111" s="167" t="s">
        <v>4449</v>
      </c>
      <c r="BF111" s="168"/>
    </row>
    <row r="112" spans="1:63" s="167" customFormat="1" ht="21" customHeight="1">
      <c r="A112" s="159" t="s">
        <v>1886</v>
      </c>
      <c r="B112" s="197" t="s">
        <v>3084</v>
      </c>
      <c r="C112" s="197">
        <v>6</v>
      </c>
      <c r="D112" s="160" t="s">
        <v>1885</v>
      </c>
      <c r="E112" s="160" t="s">
        <v>1884</v>
      </c>
      <c r="F112" s="160"/>
      <c r="G112" s="159" t="s">
        <v>1883</v>
      </c>
      <c r="H112" s="160" t="s">
        <v>1882</v>
      </c>
      <c r="I112" s="159" t="s">
        <v>3166</v>
      </c>
      <c r="J112" s="159" t="s">
        <v>3169</v>
      </c>
      <c r="K112" s="197"/>
      <c r="L112" s="159" t="s">
        <v>3246</v>
      </c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63" t="s">
        <v>1881</v>
      </c>
      <c r="AC112" s="163" t="s">
        <v>1880</v>
      </c>
      <c r="AD112" s="163" t="s">
        <v>1877</v>
      </c>
      <c r="AE112" s="163" t="s">
        <v>1879</v>
      </c>
      <c r="AF112" s="163" t="s">
        <v>29</v>
      </c>
      <c r="AG112" s="163" t="s">
        <v>17</v>
      </c>
      <c r="AH112" s="164" t="s">
        <v>1878</v>
      </c>
      <c r="AI112" s="164" t="s">
        <v>575</v>
      </c>
      <c r="AJ112" s="164" t="s">
        <v>1881</v>
      </c>
      <c r="AK112" s="164" t="s">
        <v>1877</v>
      </c>
      <c r="AL112" s="273"/>
      <c r="AM112" s="165" t="s">
        <v>3825</v>
      </c>
      <c r="AN112" s="166"/>
      <c r="AO112" s="166"/>
      <c r="AP112" s="167" t="s">
        <v>3535</v>
      </c>
      <c r="AQ112" s="167">
        <f t="shared" si="20"/>
        <v>0</v>
      </c>
      <c r="AR112" s="167">
        <f t="shared" si="16"/>
        <v>0</v>
      </c>
      <c r="AS112" s="167">
        <f t="shared" si="17"/>
        <v>0</v>
      </c>
      <c r="AT112" s="167">
        <f t="shared" si="18"/>
        <v>0</v>
      </c>
      <c r="AU112" s="167">
        <f>IF(AP112="Nein", 0, IF(AN112="", 0, IF(M112="SAT", 0, IF(AM112="X", Ausgeschiedene!$BJ$170, $BJ$7))))</f>
        <v>0</v>
      </c>
      <c r="AV112" s="167">
        <f>IF(AP112="Nein",0,IF(AO112="",0,IF(N112="",0,IF(N112="AR",0,IF(AM112="X", $BJ$9, Ausgeschiedene!$AS$141)))))</f>
        <v>0</v>
      </c>
      <c r="AW112" s="167" t="str">
        <f t="shared" si="19"/>
        <v>NEIN</v>
      </c>
      <c r="BA112" s="167" t="s">
        <v>4345</v>
      </c>
      <c r="BB112" s="167">
        <v>565423</v>
      </c>
      <c r="BF112" s="168"/>
    </row>
    <row r="113" spans="1:59" s="167" customFormat="1" ht="21" customHeight="1">
      <c r="A113" s="173" t="s">
        <v>3922</v>
      </c>
      <c r="B113" s="175"/>
      <c r="C113" s="175"/>
      <c r="D113" s="191" t="s">
        <v>3600</v>
      </c>
      <c r="E113" s="237" t="s">
        <v>3601</v>
      </c>
      <c r="F113" s="191"/>
      <c r="G113" s="173">
        <v>6072</v>
      </c>
      <c r="H113" s="191" t="s">
        <v>3602</v>
      </c>
      <c r="I113" s="175" t="s">
        <v>3166</v>
      </c>
      <c r="J113" s="175"/>
      <c r="K113" s="175"/>
      <c r="L113" s="173"/>
      <c r="M113" s="173" t="s">
        <v>3246</v>
      </c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212" t="s">
        <v>3825</v>
      </c>
      <c r="Z113" s="173"/>
      <c r="AA113" s="173"/>
      <c r="AB113" s="177" t="s">
        <v>3656</v>
      </c>
      <c r="AC113" s="177" t="s">
        <v>3657</v>
      </c>
      <c r="AD113" s="177" t="s">
        <v>3658</v>
      </c>
      <c r="AE113" s="177" t="s">
        <v>3659</v>
      </c>
      <c r="AF113" s="177" t="s">
        <v>29</v>
      </c>
      <c r="AG113" s="177" t="s">
        <v>17</v>
      </c>
      <c r="AH113" s="172" t="s">
        <v>4071</v>
      </c>
      <c r="AI113" s="172" t="s">
        <v>586</v>
      </c>
      <c r="AJ113" s="172" t="s">
        <v>3656</v>
      </c>
      <c r="AK113" s="172" t="s">
        <v>3658</v>
      </c>
      <c r="AL113" s="281"/>
      <c r="AM113" s="192"/>
      <c r="AN113" s="192" t="s">
        <v>3825</v>
      </c>
      <c r="AO113" s="192"/>
      <c r="AP113" s="167" t="s">
        <v>3511</v>
      </c>
      <c r="AQ113" s="167">
        <f t="shared" si="20"/>
        <v>0</v>
      </c>
      <c r="AR113" s="167">
        <f t="shared" si="16"/>
        <v>0</v>
      </c>
      <c r="AS113" s="167">
        <f t="shared" si="17"/>
        <v>0</v>
      </c>
      <c r="AT113" s="167">
        <f t="shared" si="18"/>
        <v>0</v>
      </c>
      <c r="AU113" s="167">
        <f>IF(AP113="Nein", 0, IF(AN113="", 0, IF(M113="SAT", 0, IF(AM113="X", Ausgeschiedene!$BJ$170, $BJ$7))))</f>
        <v>300</v>
      </c>
      <c r="AV113" s="167">
        <f>IF(AP113="Nein",0,IF(AO113="",0,IF(N113="",0,IF(N113="AR",0,IF(AM113="X", $BJ$9, Ausgeschiedene!$AS$141)))))</f>
        <v>0</v>
      </c>
      <c r="AW113" s="167">
        <f t="shared" si="19"/>
        <v>300</v>
      </c>
      <c r="AY113" s="167" t="s">
        <v>4279</v>
      </c>
      <c r="AZ113" s="167">
        <v>916053</v>
      </c>
      <c r="BA113" s="167" t="s">
        <v>4362</v>
      </c>
      <c r="BB113" s="167">
        <v>100658</v>
      </c>
      <c r="BF113" s="168"/>
    </row>
    <row r="114" spans="1:59" s="167" customFormat="1" ht="21" customHeight="1">
      <c r="A114" s="159" t="s">
        <v>1339</v>
      </c>
      <c r="B114" s="197" t="s">
        <v>3084</v>
      </c>
      <c r="C114" s="197">
        <v>2</v>
      </c>
      <c r="D114" s="160" t="s">
        <v>3341</v>
      </c>
      <c r="E114" s="160" t="s">
        <v>1338</v>
      </c>
      <c r="F114" s="160"/>
      <c r="G114" s="159" t="s">
        <v>1337</v>
      </c>
      <c r="H114" s="160" t="s">
        <v>1336</v>
      </c>
      <c r="I114" s="159" t="s">
        <v>3166</v>
      </c>
      <c r="J114" s="159" t="s">
        <v>3169</v>
      </c>
      <c r="K114" s="171" t="s">
        <v>3169</v>
      </c>
      <c r="L114" s="159" t="s">
        <v>3246</v>
      </c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63" t="s">
        <v>1331</v>
      </c>
      <c r="AC114" s="163" t="s">
        <v>1335</v>
      </c>
      <c r="AD114" s="163" t="s">
        <v>1330</v>
      </c>
      <c r="AE114" s="163" t="s">
        <v>1334</v>
      </c>
      <c r="AF114" s="163" t="s">
        <v>29</v>
      </c>
      <c r="AG114" s="163" t="s">
        <v>17</v>
      </c>
      <c r="AH114" s="164" t="s">
        <v>1333</v>
      </c>
      <c r="AI114" s="164" t="s">
        <v>1332</v>
      </c>
      <c r="AJ114" s="164" t="s">
        <v>1331</v>
      </c>
      <c r="AK114" s="164" t="s">
        <v>1330</v>
      </c>
      <c r="AL114" s="181"/>
      <c r="AM114" s="165" t="s">
        <v>3825</v>
      </c>
      <c r="AN114" s="165"/>
      <c r="AO114" s="165"/>
      <c r="AP114" s="167" t="s">
        <v>3535</v>
      </c>
      <c r="AQ114" s="167">
        <f t="shared" si="20"/>
        <v>0</v>
      </c>
      <c r="AR114" s="167">
        <f t="shared" si="16"/>
        <v>0</v>
      </c>
      <c r="AS114" s="167">
        <f t="shared" si="17"/>
        <v>0</v>
      </c>
      <c r="AT114" s="167">
        <f t="shared" si="18"/>
        <v>0</v>
      </c>
      <c r="AU114" s="167">
        <f>IF(AP114="Nein", 0, IF(AN114="", 0, IF(M114="SAT", 0, IF(AM114="X", Ausgeschiedene!$BJ$170, $BJ$7))))</f>
        <v>0</v>
      </c>
      <c r="AV114" s="167">
        <f>IF(AP114="Nein",0,IF(AO114="",0,IF(N114="",0,IF(N114="AR",0,IF(AM114="X", $BJ$9, Ausgeschiedene!$AS$141)))))</f>
        <v>0</v>
      </c>
      <c r="AW114" s="167" t="str">
        <f t="shared" si="19"/>
        <v>NEIN</v>
      </c>
      <c r="BF114" s="168"/>
    </row>
    <row r="115" spans="1:59" s="167" customFormat="1" ht="21" customHeight="1">
      <c r="A115" s="159" t="s">
        <v>2616</v>
      </c>
      <c r="B115" s="197" t="s">
        <v>3407</v>
      </c>
      <c r="C115" s="197">
        <v>5</v>
      </c>
      <c r="D115" s="285" t="s">
        <v>3291</v>
      </c>
      <c r="E115" s="218" t="s">
        <v>2615</v>
      </c>
      <c r="F115" s="24"/>
      <c r="G115" s="159" t="s">
        <v>2614</v>
      </c>
      <c r="H115" s="160" t="s">
        <v>2613</v>
      </c>
      <c r="I115" s="159" t="s">
        <v>3166</v>
      </c>
      <c r="J115" s="159" t="s">
        <v>3169</v>
      </c>
      <c r="K115" s="171"/>
      <c r="L115" s="159" t="s">
        <v>3246</v>
      </c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63" t="s">
        <v>2609</v>
      </c>
      <c r="AC115" s="163" t="s">
        <v>2612</v>
      </c>
      <c r="AD115" s="163" t="s">
        <v>2608</v>
      </c>
      <c r="AE115" s="163" t="s">
        <v>2611</v>
      </c>
      <c r="AF115" s="163" t="s">
        <v>29</v>
      </c>
      <c r="AG115" s="163" t="s">
        <v>17</v>
      </c>
      <c r="AH115" s="164" t="s">
        <v>2610</v>
      </c>
      <c r="AI115" s="164" t="s">
        <v>202</v>
      </c>
      <c r="AJ115" s="164" t="s">
        <v>2609</v>
      </c>
      <c r="AK115" s="164" t="s">
        <v>2608</v>
      </c>
      <c r="AL115" s="273"/>
      <c r="AM115" s="165" t="s">
        <v>3825</v>
      </c>
      <c r="AN115" s="166"/>
      <c r="AO115" s="166"/>
      <c r="AP115" s="71" t="s">
        <v>3535</v>
      </c>
      <c r="AQ115" s="167">
        <f t="shared" si="20"/>
        <v>0</v>
      </c>
      <c r="AR115" s="167">
        <f t="shared" si="16"/>
        <v>0</v>
      </c>
      <c r="AS115" s="167">
        <f t="shared" si="17"/>
        <v>0</v>
      </c>
      <c r="AT115" s="167">
        <f t="shared" si="18"/>
        <v>0</v>
      </c>
      <c r="AU115" s="167">
        <f>IF(AP115="Nein", 0, IF(AN115="", 0, IF(M115="SAT", 0, IF(AM115="X", Ausgeschiedene!$BJ$170, $BJ$7))))</f>
        <v>0</v>
      </c>
      <c r="AV115" s="167">
        <f>IF(AP115="Nein",0,IF(AO115="",0,IF(N115="",0,IF(N115="AR",0,IF(AM115="X", $BJ$9, Ausgeschiedene!$AS$141)))))</f>
        <v>0</v>
      </c>
      <c r="AW115" s="167" t="str">
        <f t="shared" si="19"/>
        <v>NEIN</v>
      </c>
      <c r="AY115" s="167" t="s">
        <v>4280</v>
      </c>
      <c r="AZ115" s="167">
        <v>255727</v>
      </c>
      <c r="BF115" s="168"/>
    </row>
    <row r="116" spans="1:59" s="167" customFormat="1" ht="21" customHeight="1">
      <c r="A116" s="159" t="s">
        <v>2275</v>
      </c>
      <c r="B116" s="197" t="s">
        <v>3084</v>
      </c>
      <c r="C116" s="197">
        <v>6</v>
      </c>
      <c r="D116" s="160" t="s">
        <v>2274</v>
      </c>
      <c r="E116" s="160" t="s">
        <v>2273</v>
      </c>
      <c r="F116" s="160"/>
      <c r="G116" s="159" t="s">
        <v>2272</v>
      </c>
      <c r="H116" s="160" t="s">
        <v>2271</v>
      </c>
      <c r="I116" s="159" t="s">
        <v>3166</v>
      </c>
      <c r="J116" s="159" t="s">
        <v>3169</v>
      </c>
      <c r="K116" s="197"/>
      <c r="L116" s="159" t="s">
        <v>3246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62" t="s">
        <v>3825</v>
      </c>
      <c r="X116" s="159"/>
      <c r="Y116" s="159"/>
      <c r="Z116" s="159"/>
      <c r="AA116" s="159"/>
      <c r="AB116" s="163" t="s">
        <v>2267</v>
      </c>
      <c r="AC116" s="163" t="s">
        <v>2270</v>
      </c>
      <c r="AD116" s="163" t="s">
        <v>2266</v>
      </c>
      <c r="AE116" s="163" t="s">
        <v>2269</v>
      </c>
      <c r="AF116" s="163" t="s">
        <v>29</v>
      </c>
      <c r="AG116" s="163" t="s">
        <v>17</v>
      </c>
      <c r="AH116" s="164" t="s">
        <v>2268</v>
      </c>
      <c r="AI116" s="164" t="s">
        <v>575</v>
      </c>
      <c r="AJ116" s="164" t="s">
        <v>2267</v>
      </c>
      <c r="AK116" s="164" t="s">
        <v>2266</v>
      </c>
      <c r="AL116" s="277"/>
      <c r="AM116" s="165" t="s">
        <v>3825</v>
      </c>
      <c r="AN116" s="165"/>
      <c r="AO116" s="165"/>
      <c r="AP116" s="167" t="s">
        <v>3511</v>
      </c>
      <c r="AQ116" s="167">
        <f t="shared" si="20"/>
        <v>500</v>
      </c>
      <c r="AR116" s="167">
        <f t="shared" si="16"/>
        <v>0</v>
      </c>
      <c r="AS116" s="167">
        <f t="shared" si="17"/>
        <v>0</v>
      </c>
      <c r="AT116" s="167">
        <f t="shared" si="18"/>
        <v>500</v>
      </c>
      <c r="AU116" s="167">
        <f>IF(AP116="Nein", 0, IF(AN116="", 0, IF(M116="SAT", 0, IF(AM116="X", Ausgeschiedene!$BJ$170, $BJ$7))))</f>
        <v>0</v>
      </c>
      <c r="AV116" s="167">
        <f>IF(AP116="Nein",0,IF(AO116="",0,IF(N116="",0,IF(N116="AR",0,IF(AM116="X", $BJ$9, Ausgeschiedene!$AS$141)))))</f>
        <v>0</v>
      </c>
      <c r="AW116" s="167">
        <f t="shared" si="19"/>
        <v>500</v>
      </c>
      <c r="AY116" s="167" t="s">
        <v>4219</v>
      </c>
      <c r="AZ116" s="167">
        <v>593302</v>
      </c>
      <c r="BF116" s="168"/>
    </row>
    <row r="117" spans="1:59" s="167" customFormat="1" ht="21" customHeight="1">
      <c r="A117" s="159" t="s">
        <v>1251</v>
      </c>
      <c r="B117" s="159" t="s">
        <v>3466</v>
      </c>
      <c r="C117" s="159">
        <v>3</v>
      </c>
      <c r="D117" s="160" t="s">
        <v>1250</v>
      </c>
      <c r="E117" s="160" t="s">
        <v>1249</v>
      </c>
      <c r="F117" s="160"/>
      <c r="G117" s="159" t="s">
        <v>1248</v>
      </c>
      <c r="H117" s="160" t="s">
        <v>1247</v>
      </c>
      <c r="I117" s="159" t="s">
        <v>3166</v>
      </c>
      <c r="J117" s="159" t="s">
        <v>3168</v>
      </c>
      <c r="K117" s="171" t="s">
        <v>3169</v>
      </c>
      <c r="L117" s="159" t="s">
        <v>3170</v>
      </c>
      <c r="M117" s="159"/>
      <c r="N117" s="159"/>
      <c r="O117" s="159"/>
      <c r="P117" s="159"/>
      <c r="Q117" s="159"/>
      <c r="R117" s="159"/>
      <c r="S117" s="162" t="s">
        <v>3825</v>
      </c>
      <c r="T117" s="159"/>
      <c r="U117" s="159"/>
      <c r="V117" s="159"/>
      <c r="W117" s="159"/>
      <c r="X117" s="159"/>
      <c r="Y117" s="159"/>
      <c r="Z117" s="159"/>
      <c r="AA117" s="159"/>
      <c r="AB117" s="163" t="s">
        <v>1242</v>
      </c>
      <c r="AC117" s="163" t="s">
        <v>1246</v>
      </c>
      <c r="AD117" s="163" t="s">
        <v>1241</v>
      </c>
      <c r="AE117" s="163" t="s">
        <v>1245</v>
      </c>
      <c r="AF117" s="163" t="s">
        <v>16</v>
      </c>
      <c r="AG117" s="163" t="s">
        <v>17</v>
      </c>
      <c r="AH117" s="164" t="s">
        <v>1244</v>
      </c>
      <c r="AI117" s="164" t="s">
        <v>1243</v>
      </c>
      <c r="AJ117" s="172" t="s">
        <v>1242</v>
      </c>
      <c r="AK117" s="164" t="s">
        <v>1241</v>
      </c>
      <c r="AL117" s="273"/>
      <c r="AM117" s="165" t="s">
        <v>3825</v>
      </c>
      <c r="AN117" s="166"/>
      <c r="AO117" s="166"/>
      <c r="AP117" s="167" t="s">
        <v>3511</v>
      </c>
      <c r="AQ117" s="167">
        <f t="shared" si="20"/>
        <v>850</v>
      </c>
      <c r="AR117" s="167">
        <f t="shared" si="16"/>
        <v>0</v>
      </c>
      <c r="AS117" s="167">
        <f t="shared" si="17"/>
        <v>0</v>
      </c>
      <c r="AT117" s="167">
        <f t="shared" si="18"/>
        <v>850</v>
      </c>
      <c r="AU117" s="167">
        <f>IF(AP117="Nein", 0, IF(AN117="", 0, IF(M117="SAT", 0, IF(AM117="X", Ausgeschiedene!$BJ$170, $BJ$7))))</f>
        <v>0</v>
      </c>
      <c r="AV117" s="167">
        <f>IF(AP117="Nein",0,IF(AO117="",0,IF(N117="",0,IF(N117="AR",0,IF(AM117="X", $BJ$9, Ausgeschiedene!$AS$141)))))</f>
        <v>0</v>
      </c>
      <c r="AW117" s="167">
        <f t="shared" si="19"/>
        <v>850</v>
      </c>
      <c r="AY117" s="167" t="s">
        <v>4281</v>
      </c>
      <c r="AZ117" s="71" t="s">
        <v>4501</v>
      </c>
      <c r="BF117" s="168">
        <v>43473</v>
      </c>
      <c r="BG117" s="71" t="s">
        <v>4500</v>
      </c>
    </row>
    <row r="118" spans="1:59" s="167" customFormat="1" ht="21" customHeight="1">
      <c r="A118" s="159" t="s">
        <v>3874</v>
      </c>
      <c r="B118" s="159"/>
      <c r="C118" s="159">
        <v>4</v>
      </c>
      <c r="D118" s="160" t="s">
        <v>3875</v>
      </c>
      <c r="E118" s="160" t="s">
        <v>3876</v>
      </c>
      <c r="F118" s="160"/>
      <c r="G118" s="159">
        <v>1726</v>
      </c>
      <c r="H118" s="160" t="s">
        <v>3877</v>
      </c>
      <c r="I118" s="159" t="s">
        <v>3165</v>
      </c>
      <c r="J118" s="159"/>
      <c r="K118" s="171"/>
      <c r="L118" s="159" t="s">
        <v>3246</v>
      </c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210" t="s">
        <v>3999</v>
      </c>
      <c r="AC118" s="210" t="s">
        <v>3998</v>
      </c>
      <c r="AD118" s="163" t="s">
        <v>4000</v>
      </c>
      <c r="AE118" s="163"/>
      <c r="AF118" s="163" t="s">
        <v>29</v>
      </c>
      <c r="AG118" s="163" t="s">
        <v>39</v>
      </c>
      <c r="AH118" s="164" t="s">
        <v>4001</v>
      </c>
      <c r="AI118" s="25" t="s">
        <v>1890</v>
      </c>
      <c r="AJ118" s="211" t="s">
        <v>3999</v>
      </c>
      <c r="AK118" s="160" t="s">
        <v>4000</v>
      </c>
      <c r="AL118" s="273"/>
      <c r="AM118" s="165" t="s">
        <v>3825</v>
      </c>
      <c r="AN118" s="166"/>
      <c r="AO118" s="166"/>
      <c r="AP118" s="167" t="s">
        <v>3535</v>
      </c>
      <c r="AQ118" s="167">
        <f t="shared" si="20"/>
        <v>0</v>
      </c>
      <c r="AR118" s="167">
        <f t="shared" si="16"/>
        <v>0</v>
      </c>
      <c r="AS118" s="167">
        <f t="shared" si="17"/>
        <v>0</v>
      </c>
      <c r="AT118" s="167">
        <f t="shared" si="18"/>
        <v>0</v>
      </c>
      <c r="AU118" s="167">
        <f>IF(AP118="Nein", 0, IF(AN118="", 0, IF(M118="SAT", 0, IF(AM118="X", Ausgeschiedene!$BJ$170, $BJ$7))))</f>
        <v>0</v>
      </c>
      <c r="AV118" s="167">
        <f>IF(AP118="Nein",0,IF(AO118="",0,IF(N118="",0,IF(N118="AR",0,IF(AM118="X", $BJ$9, Ausgeschiedene!$AS$141)))))</f>
        <v>0</v>
      </c>
      <c r="AW118" s="167" t="str">
        <f t="shared" si="19"/>
        <v>NEIN</v>
      </c>
      <c r="BF118" s="168"/>
    </row>
    <row r="119" spans="1:59" s="167" customFormat="1" ht="21" customHeight="1">
      <c r="A119" s="173" t="s">
        <v>3940</v>
      </c>
      <c r="B119" s="173"/>
      <c r="C119" s="173"/>
      <c r="D119" s="174" t="s">
        <v>3801</v>
      </c>
      <c r="E119" s="174" t="s">
        <v>3802</v>
      </c>
      <c r="F119" s="174"/>
      <c r="G119" s="173">
        <v>8416</v>
      </c>
      <c r="H119" s="174" t="s">
        <v>3803</v>
      </c>
      <c r="I119" s="175" t="s">
        <v>3166</v>
      </c>
      <c r="J119" s="175"/>
      <c r="K119" s="175"/>
      <c r="L119" s="175"/>
      <c r="M119" s="175" t="s">
        <v>3246</v>
      </c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6" t="s">
        <v>4121</v>
      </c>
      <c r="AC119" s="176" t="s">
        <v>4120</v>
      </c>
      <c r="AD119" s="177" t="s">
        <v>4122</v>
      </c>
      <c r="AE119" s="177"/>
      <c r="AF119" s="177" t="s">
        <v>29</v>
      </c>
      <c r="AG119" s="177" t="s">
        <v>17</v>
      </c>
      <c r="AH119" s="172" t="s">
        <v>4123</v>
      </c>
      <c r="AI119" s="172" t="s">
        <v>4124</v>
      </c>
      <c r="AJ119" s="178" t="s">
        <v>4121</v>
      </c>
      <c r="AK119" s="217" t="s">
        <v>4122</v>
      </c>
      <c r="AL119" s="282"/>
      <c r="AM119" s="180"/>
      <c r="AN119" s="180" t="s">
        <v>3825</v>
      </c>
      <c r="AO119" s="180"/>
      <c r="AP119" s="167" t="s">
        <v>3535</v>
      </c>
      <c r="AQ119" s="167">
        <f t="shared" si="20"/>
        <v>0</v>
      </c>
      <c r="AR119" s="167">
        <f t="shared" si="16"/>
        <v>0</v>
      </c>
      <c r="AS119" s="167">
        <f t="shared" si="17"/>
        <v>0</v>
      </c>
      <c r="AT119" s="167">
        <f t="shared" si="18"/>
        <v>0</v>
      </c>
      <c r="AU119" s="167">
        <f>IF(AP119="Nein", 0, IF(AN119="", 0, IF(M119="SAT", 0, IF(AM119="X", Ausgeschiedene!$BJ$170, $BJ$7))))</f>
        <v>0</v>
      </c>
      <c r="AV119" s="167">
        <f>IF(AP119="Nein",0,IF(AO119="",0,IF(N119="",0,IF(N119="AR",0,IF(AM119="X", $BJ$9, Ausgeschiedene!$AS$141)))))</f>
        <v>0</v>
      </c>
      <c r="AW119" s="167" t="str">
        <f t="shared" si="19"/>
        <v>NEIN</v>
      </c>
      <c r="AY119" s="167" t="s">
        <v>4220</v>
      </c>
      <c r="AZ119" s="167">
        <v>995398</v>
      </c>
      <c r="BF119" s="168"/>
    </row>
    <row r="120" spans="1:59" s="167" customFormat="1" ht="21" customHeight="1">
      <c r="A120" s="173" t="s">
        <v>3916</v>
      </c>
      <c r="B120" s="173"/>
      <c r="C120" s="173"/>
      <c r="D120" s="174" t="s">
        <v>3685</v>
      </c>
      <c r="E120" s="174" t="s">
        <v>3686</v>
      </c>
      <c r="F120" s="174"/>
      <c r="G120" s="173">
        <v>5035</v>
      </c>
      <c r="H120" s="174" t="s">
        <v>3687</v>
      </c>
      <c r="I120" s="202" t="s">
        <v>3166</v>
      </c>
      <c r="J120" s="175"/>
      <c r="K120" s="175"/>
      <c r="L120" s="175"/>
      <c r="M120" s="175" t="s">
        <v>3246</v>
      </c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6" t="s">
        <v>4052</v>
      </c>
      <c r="AC120" s="176" t="s">
        <v>4051</v>
      </c>
      <c r="AD120" s="177" t="s">
        <v>4053</v>
      </c>
      <c r="AE120" s="177" t="s">
        <v>4054</v>
      </c>
      <c r="AF120" s="177" t="s">
        <v>29</v>
      </c>
      <c r="AG120" s="177" t="s">
        <v>17</v>
      </c>
      <c r="AH120" s="172" t="s">
        <v>1611</v>
      </c>
      <c r="AI120" s="172" t="s">
        <v>759</v>
      </c>
      <c r="AJ120" s="178" t="s">
        <v>4052</v>
      </c>
      <c r="AK120" s="217" t="s">
        <v>4053</v>
      </c>
      <c r="AL120" s="282"/>
      <c r="AM120" s="180"/>
      <c r="AN120" s="180" t="s">
        <v>3825</v>
      </c>
      <c r="AO120" s="180"/>
      <c r="AP120" s="167" t="s">
        <v>3535</v>
      </c>
      <c r="AQ120" s="167">
        <f t="shared" si="20"/>
        <v>0</v>
      </c>
      <c r="AR120" s="167">
        <f t="shared" si="16"/>
        <v>0</v>
      </c>
      <c r="AS120" s="167">
        <f t="shared" si="17"/>
        <v>0</v>
      </c>
      <c r="AT120" s="167">
        <f t="shared" si="18"/>
        <v>0</v>
      </c>
      <c r="AU120" s="167">
        <f>IF(AP120="Nein", 0, IF(AN120="", 0, IF(M120="SAT", 0, IF(AM120="X", Ausgeschiedene!$BJ$170, $BJ$7))))</f>
        <v>0</v>
      </c>
      <c r="AV120" s="167">
        <f>IF(AP120="Nein",0,IF(AO120="",0,IF(N120="",0,IF(N120="AR",0,IF(AM120="X", $BJ$9, Ausgeschiedene!$AS$141)))))</f>
        <v>0</v>
      </c>
      <c r="AW120" s="167" t="str">
        <f t="shared" si="19"/>
        <v>NEIN</v>
      </c>
      <c r="AY120" s="167" t="s">
        <v>4221</v>
      </c>
      <c r="AZ120" s="167" t="s">
        <v>4222</v>
      </c>
      <c r="BF120" s="168"/>
    </row>
    <row r="121" spans="1:59" s="167" customFormat="1" ht="21" customHeight="1">
      <c r="A121" s="159" t="s">
        <v>1925</v>
      </c>
      <c r="B121" s="197" t="s">
        <v>3084</v>
      </c>
      <c r="C121" s="197">
        <v>2</v>
      </c>
      <c r="D121" s="160" t="s">
        <v>1924</v>
      </c>
      <c r="E121" s="160" t="s">
        <v>1923</v>
      </c>
      <c r="F121" s="160" t="s">
        <v>1922</v>
      </c>
      <c r="G121" s="159" t="s">
        <v>1921</v>
      </c>
      <c r="H121" s="160" t="s">
        <v>1920</v>
      </c>
      <c r="I121" s="159" t="s">
        <v>3166</v>
      </c>
      <c r="J121" s="159" t="s">
        <v>3169</v>
      </c>
      <c r="K121" s="197"/>
      <c r="L121" s="159" t="s">
        <v>3246</v>
      </c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63" t="s">
        <v>1916</v>
      </c>
      <c r="AC121" s="163" t="s">
        <v>1919</v>
      </c>
      <c r="AD121" s="163" t="s">
        <v>1915</v>
      </c>
      <c r="AE121" s="163" t="s">
        <v>1918</v>
      </c>
      <c r="AF121" s="163" t="s">
        <v>29</v>
      </c>
      <c r="AG121" s="163" t="s">
        <v>17</v>
      </c>
      <c r="AH121" s="164" t="s">
        <v>1917</v>
      </c>
      <c r="AI121" s="164" t="s">
        <v>3423</v>
      </c>
      <c r="AJ121" s="164" t="s">
        <v>1916</v>
      </c>
      <c r="AK121" s="164" t="s">
        <v>1915</v>
      </c>
      <c r="AL121" s="273"/>
      <c r="AM121" s="165" t="s">
        <v>3825</v>
      </c>
      <c r="AN121" s="166"/>
      <c r="AO121" s="166"/>
      <c r="AP121" s="167" t="s">
        <v>3535</v>
      </c>
      <c r="AQ121" s="167">
        <f t="shared" si="20"/>
        <v>0</v>
      </c>
      <c r="AR121" s="167">
        <f t="shared" si="16"/>
        <v>0</v>
      </c>
      <c r="AS121" s="167">
        <f t="shared" si="17"/>
        <v>0</v>
      </c>
      <c r="AT121" s="167">
        <f t="shared" si="18"/>
        <v>0</v>
      </c>
      <c r="AU121" s="167">
        <f>IF(AP121="Nein", 0, IF(AN121="", 0, IF(M121="SAT", 0, IF(AM121="X", Ausgeschiedene!$BJ$170, $BJ$7))))</f>
        <v>0</v>
      </c>
      <c r="AV121" s="167">
        <f>IF(AP121="Nein",0,IF(AO121="",0,IF(N121="",0,IF(N121="AR",0,IF(AM121="X", $BJ$9, Ausgeschiedene!$AS$141)))))</f>
        <v>0</v>
      </c>
      <c r="AW121" s="167" t="str">
        <f t="shared" si="19"/>
        <v>NEIN</v>
      </c>
      <c r="AY121" s="167" t="s">
        <v>4282</v>
      </c>
      <c r="AZ121" s="167">
        <v>393744</v>
      </c>
      <c r="BF121" s="168"/>
    </row>
    <row r="122" spans="1:59" s="167" customFormat="1" ht="21" customHeight="1">
      <c r="A122" s="159" t="s">
        <v>2107</v>
      </c>
      <c r="B122" s="197" t="s">
        <v>3084</v>
      </c>
      <c r="C122" s="197">
        <v>1</v>
      </c>
      <c r="D122" s="160" t="s">
        <v>2106</v>
      </c>
      <c r="E122" s="160" t="s">
        <v>3009</v>
      </c>
      <c r="F122" s="160"/>
      <c r="G122" s="159" t="s">
        <v>2105</v>
      </c>
      <c r="H122" s="160" t="s">
        <v>2104</v>
      </c>
      <c r="I122" s="159" t="s">
        <v>3165</v>
      </c>
      <c r="J122" s="159" t="s">
        <v>3169</v>
      </c>
      <c r="K122" s="197"/>
      <c r="L122" s="159" t="s">
        <v>3246</v>
      </c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64" t="s">
        <v>4506</v>
      </c>
      <c r="AC122" s="163" t="s">
        <v>4506</v>
      </c>
      <c r="AD122" s="163" t="s">
        <v>2101</v>
      </c>
      <c r="AE122" s="163" t="s">
        <v>2103</v>
      </c>
      <c r="AF122" s="163" t="s">
        <v>29</v>
      </c>
      <c r="AG122" s="163" t="s">
        <v>39</v>
      </c>
      <c r="AH122" s="164" t="s">
        <v>2102</v>
      </c>
      <c r="AI122" s="164" t="s">
        <v>1531</v>
      </c>
      <c r="AJ122" s="164" t="s">
        <v>4506</v>
      </c>
      <c r="AK122" s="160" t="s">
        <v>2101</v>
      </c>
      <c r="AL122" s="273"/>
      <c r="AM122" s="165" t="s">
        <v>3825</v>
      </c>
      <c r="AN122" s="166"/>
      <c r="AO122" s="166"/>
      <c r="AP122" s="167" t="s">
        <v>3535</v>
      </c>
      <c r="AQ122" s="167">
        <f t="shared" si="20"/>
        <v>0</v>
      </c>
      <c r="AR122" s="167">
        <f t="shared" si="16"/>
        <v>0</v>
      </c>
      <c r="AS122" s="167">
        <f t="shared" si="17"/>
        <v>0</v>
      </c>
      <c r="AT122" s="167">
        <f t="shared" si="18"/>
        <v>0</v>
      </c>
      <c r="AU122" s="167">
        <f>IF(AP122="Nein", 0, IF(AN122="", 0, IF(M122="SAT", 0, IF(AM122="X", Ausgeschiedene!$BJ$170, $BJ$7))))</f>
        <v>0</v>
      </c>
      <c r="AV122" s="167">
        <f>IF(AP122="Nein",0,IF(AO122="",0,IF(N122="",0,IF(N122="AR",0,IF(AM122="X", $BJ$9, Ausgeschiedene!$AS$141)))))</f>
        <v>0</v>
      </c>
      <c r="AW122" s="167" t="str">
        <f t="shared" si="19"/>
        <v>NEIN</v>
      </c>
      <c r="BF122" s="168"/>
    </row>
    <row r="123" spans="1:59" s="167" customFormat="1" ht="21" customHeight="1">
      <c r="A123" s="159" t="s">
        <v>2976</v>
      </c>
      <c r="B123" s="197" t="s">
        <v>3084</v>
      </c>
      <c r="C123" s="197">
        <v>3</v>
      </c>
      <c r="D123" s="160" t="s">
        <v>3417</v>
      </c>
      <c r="E123" s="160" t="s">
        <v>2975</v>
      </c>
      <c r="F123" s="160"/>
      <c r="G123" s="159" t="s">
        <v>2974</v>
      </c>
      <c r="H123" s="160" t="s">
        <v>2973</v>
      </c>
      <c r="I123" s="159" t="s">
        <v>3166</v>
      </c>
      <c r="J123" s="159" t="s">
        <v>3169</v>
      </c>
      <c r="K123" s="159" t="s">
        <v>3169</v>
      </c>
      <c r="L123" s="159" t="s">
        <v>3246</v>
      </c>
      <c r="M123" s="159"/>
      <c r="N123" s="159"/>
      <c r="O123" s="159"/>
      <c r="P123" s="159"/>
      <c r="Q123" s="159"/>
      <c r="R123" s="159"/>
      <c r="S123" s="159"/>
      <c r="T123" s="162" t="s">
        <v>3825</v>
      </c>
      <c r="U123" s="159"/>
      <c r="V123" s="159"/>
      <c r="W123" s="159"/>
      <c r="X123" s="159"/>
      <c r="Y123" s="159"/>
      <c r="Z123" s="159"/>
      <c r="AA123" s="159"/>
      <c r="AB123" s="163" t="s">
        <v>2970</v>
      </c>
      <c r="AC123" s="163" t="s">
        <v>2972</v>
      </c>
      <c r="AD123" s="163" t="s">
        <v>2969</v>
      </c>
      <c r="AE123" s="204" t="s">
        <v>2969</v>
      </c>
      <c r="AF123" s="163" t="s">
        <v>29</v>
      </c>
      <c r="AG123" s="163" t="s">
        <v>17</v>
      </c>
      <c r="AH123" s="164" t="s">
        <v>2971</v>
      </c>
      <c r="AI123" s="164" t="s">
        <v>1562</v>
      </c>
      <c r="AJ123" s="164" t="s">
        <v>2970</v>
      </c>
      <c r="AK123" s="164" t="s">
        <v>2969</v>
      </c>
      <c r="AL123" s="273"/>
      <c r="AM123" s="165" t="s">
        <v>3825</v>
      </c>
      <c r="AN123" s="166"/>
      <c r="AO123" s="166"/>
      <c r="AP123" s="167" t="s">
        <v>3511</v>
      </c>
      <c r="AQ123" s="167">
        <f t="shared" si="20"/>
        <v>500</v>
      </c>
      <c r="AR123" s="167">
        <f t="shared" si="16"/>
        <v>0</v>
      </c>
      <c r="AS123" s="167">
        <f t="shared" si="17"/>
        <v>0</v>
      </c>
      <c r="AT123" s="167">
        <f t="shared" si="18"/>
        <v>500</v>
      </c>
      <c r="AU123" s="167">
        <f>IF(AP123="Nein", 0, IF(AN123="", 0, IF(M123="SAT", 0, IF(AM123="X", Ausgeschiedene!$BJ$170, $BJ$7))))</f>
        <v>0</v>
      </c>
      <c r="AV123" s="167">
        <f>IF(AP123="Nein",0,IF(AO123="",0,IF(N123="",0,IF(N123="AR",0,IF(AM123="X", $BJ$9, Ausgeschiedene!$AS$141)))))</f>
        <v>0</v>
      </c>
      <c r="AW123" s="167">
        <f t="shared" si="19"/>
        <v>500</v>
      </c>
      <c r="AY123" s="167" t="s">
        <v>4223</v>
      </c>
      <c r="AZ123" s="167">
        <v>663818</v>
      </c>
      <c r="BF123" s="168"/>
    </row>
    <row r="124" spans="1:59" s="167" customFormat="1" ht="21" customHeight="1">
      <c r="A124" s="173" t="s">
        <v>3946</v>
      </c>
      <c r="B124" s="175"/>
      <c r="C124" s="175"/>
      <c r="D124" s="191" t="s">
        <v>3583</v>
      </c>
      <c r="E124" s="237" t="s">
        <v>3584</v>
      </c>
      <c r="F124" s="191"/>
      <c r="G124" s="173">
        <v>8952</v>
      </c>
      <c r="H124" s="191" t="s">
        <v>742</v>
      </c>
      <c r="I124" s="175" t="s">
        <v>3166</v>
      </c>
      <c r="J124" s="175"/>
      <c r="K124" s="175"/>
      <c r="L124" s="173"/>
      <c r="M124" s="173" t="s">
        <v>3246</v>
      </c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212" t="s">
        <v>3825</v>
      </c>
      <c r="Z124" s="173"/>
      <c r="AA124" s="173"/>
      <c r="AB124" s="177" t="s">
        <v>3623</v>
      </c>
      <c r="AC124" s="177" t="s">
        <v>3624</v>
      </c>
      <c r="AD124" s="177" t="s">
        <v>3625</v>
      </c>
      <c r="AE124" s="177" t="s">
        <v>3626</v>
      </c>
      <c r="AF124" s="177" t="s">
        <v>29</v>
      </c>
      <c r="AG124" s="177" t="s">
        <v>17</v>
      </c>
      <c r="AH124" s="172" t="s">
        <v>3627</v>
      </c>
      <c r="AI124" s="172" t="s">
        <v>3628</v>
      </c>
      <c r="AJ124" s="172" t="s">
        <v>3623</v>
      </c>
      <c r="AK124" s="172" t="s">
        <v>3625</v>
      </c>
      <c r="AL124" s="281"/>
      <c r="AM124" s="192"/>
      <c r="AN124" s="192" t="s">
        <v>3825</v>
      </c>
      <c r="AO124" s="192"/>
      <c r="AP124" s="167" t="s">
        <v>3511</v>
      </c>
      <c r="AQ124" s="167">
        <f t="shared" si="20"/>
        <v>0</v>
      </c>
      <c r="AR124" s="167">
        <f t="shared" si="16"/>
        <v>0</v>
      </c>
      <c r="AS124" s="167">
        <f t="shared" si="17"/>
        <v>0</v>
      </c>
      <c r="AT124" s="167">
        <f t="shared" si="18"/>
        <v>0</v>
      </c>
      <c r="AU124" s="167">
        <f>IF(AP124="Nein", 0, IF(AN124="", 0, IF(M124="SAT", 0, IF(AM124="X", Ausgeschiedene!$BJ$170, $BJ$7))))</f>
        <v>300</v>
      </c>
      <c r="AV124" s="167">
        <f>IF(AP124="Nein",0,IF(AO124="",0,IF(N124="",0,IF(N124="AR",0,IF(AM124="X", $BJ$9, Ausgeschiedene!$AS$141)))))</f>
        <v>0</v>
      </c>
      <c r="AW124" s="167">
        <f t="shared" si="19"/>
        <v>300</v>
      </c>
      <c r="BF124" s="168"/>
    </row>
    <row r="125" spans="1:59" s="167" customFormat="1" ht="21" customHeight="1">
      <c r="A125" s="159" t="s">
        <v>1271</v>
      </c>
      <c r="B125" s="159" t="s">
        <v>3466</v>
      </c>
      <c r="C125" s="159">
        <v>3</v>
      </c>
      <c r="D125" s="160" t="s">
        <v>1270</v>
      </c>
      <c r="E125" s="160" t="s">
        <v>1269</v>
      </c>
      <c r="F125" s="160"/>
      <c r="G125" s="159" t="s">
        <v>1268</v>
      </c>
      <c r="H125" s="160" t="s">
        <v>1267</v>
      </c>
      <c r="I125" s="159" t="s">
        <v>3166</v>
      </c>
      <c r="J125" s="159" t="s">
        <v>3168</v>
      </c>
      <c r="K125" s="27" t="s">
        <v>3168</v>
      </c>
      <c r="L125" s="159" t="s">
        <v>3170</v>
      </c>
      <c r="M125" s="159"/>
      <c r="N125" s="159"/>
      <c r="O125" s="159"/>
      <c r="P125" s="159"/>
      <c r="Q125" s="159"/>
      <c r="R125" s="159"/>
      <c r="S125" s="162" t="s">
        <v>3825</v>
      </c>
      <c r="T125" s="159"/>
      <c r="U125" s="159"/>
      <c r="V125" s="159"/>
      <c r="W125" s="159"/>
      <c r="X125" s="159"/>
      <c r="Y125" s="159"/>
      <c r="Z125" s="159"/>
      <c r="AA125" s="159"/>
      <c r="AB125" s="163" t="s">
        <v>1263</v>
      </c>
      <c r="AC125" s="163" t="s">
        <v>1266</v>
      </c>
      <c r="AD125" s="163" t="s">
        <v>1262</v>
      </c>
      <c r="AE125" s="163" t="s">
        <v>1265</v>
      </c>
      <c r="AF125" s="163" t="s">
        <v>29</v>
      </c>
      <c r="AG125" s="163" t="s">
        <v>17</v>
      </c>
      <c r="AH125" s="164" t="s">
        <v>1264</v>
      </c>
      <c r="AI125" s="164" t="s">
        <v>413</v>
      </c>
      <c r="AJ125" s="164" t="s">
        <v>1263</v>
      </c>
      <c r="AK125" s="164" t="s">
        <v>1262</v>
      </c>
      <c r="AL125" s="273"/>
      <c r="AM125" s="165" t="s">
        <v>3825</v>
      </c>
      <c r="AN125" s="166"/>
      <c r="AO125" s="166"/>
      <c r="AP125" s="167" t="s">
        <v>3511</v>
      </c>
      <c r="AQ125" s="167">
        <f t="shared" si="20"/>
        <v>850</v>
      </c>
      <c r="AR125" s="167">
        <f t="shared" si="16"/>
        <v>0</v>
      </c>
      <c r="AS125" s="167">
        <f t="shared" si="17"/>
        <v>0</v>
      </c>
      <c r="AT125" s="167">
        <f t="shared" si="18"/>
        <v>850</v>
      </c>
      <c r="AU125" s="167">
        <f>IF(AP125="Nein", 0, IF(AN125="", 0, IF(M125="SAT", 0, IF(AM125="X", Ausgeschiedene!$BJ$170, $BJ$7))))</f>
        <v>0</v>
      </c>
      <c r="AV125" s="167">
        <f>IF(AP125="Nein",0,IF(AO125="",0,IF(N125="",0,IF(N125="AR",0,IF(AM125="X", $BJ$9, Ausgeschiedene!$AS$141)))))</f>
        <v>0</v>
      </c>
      <c r="AW125" s="167">
        <f t="shared" si="19"/>
        <v>850</v>
      </c>
      <c r="AY125" s="167" t="s">
        <v>4224</v>
      </c>
      <c r="AZ125" s="167">
        <v>562486</v>
      </c>
      <c r="BC125" s="167" t="s">
        <v>4224</v>
      </c>
      <c r="BD125" s="167">
        <v>562486</v>
      </c>
      <c r="BF125" s="168"/>
    </row>
    <row r="126" spans="1:59" s="167" customFormat="1" ht="21" customHeight="1">
      <c r="A126" s="173" t="s">
        <v>3893</v>
      </c>
      <c r="B126" s="173"/>
      <c r="C126" s="173"/>
      <c r="D126" s="174" t="s">
        <v>3742</v>
      </c>
      <c r="E126" s="174" t="s">
        <v>3743</v>
      </c>
      <c r="F126" s="174"/>
      <c r="G126" s="173">
        <v>1618</v>
      </c>
      <c r="H126" s="174" t="s">
        <v>3744</v>
      </c>
      <c r="I126" s="175" t="s">
        <v>3165</v>
      </c>
      <c r="J126" s="175"/>
      <c r="K126" s="175"/>
      <c r="L126" s="175"/>
      <c r="M126" s="175" t="s">
        <v>3246</v>
      </c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6" t="s">
        <v>3985</v>
      </c>
      <c r="AC126" s="176" t="s">
        <v>3986</v>
      </c>
      <c r="AD126" s="177" t="s">
        <v>3987</v>
      </c>
      <c r="AE126" s="177" t="s">
        <v>3988</v>
      </c>
      <c r="AF126" s="177" t="s">
        <v>178</v>
      </c>
      <c r="AG126" s="177" t="s">
        <v>39</v>
      </c>
      <c r="AH126" s="172" t="s">
        <v>3989</v>
      </c>
      <c r="AI126" s="172" t="s">
        <v>575</v>
      </c>
      <c r="AJ126" s="178" t="s">
        <v>3985</v>
      </c>
      <c r="AK126" s="202" t="s">
        <v>3987</v>
      </c>
      <c r="AL126" s="282"/>
      <c r="AM126" s="180"/>
      <c r="AN126" s="180" t="s">
        <v>3825</v>
      </c>
      <c r="AO126" s="180"/>
      <c r="AP126" s="167" t="s">
        <v>3535</v>
      </c>
      <c r="AQ126" s="167">
        <f t="shared" si="20"/>
        <v>0</v>
      </c>
      <c r="AR126" s="167">
        <f t="shared" si="16"/>
        <v>0</v>
      </c>
      <c r="AS126" s="167">
        <f t="shared" si="17"/>
        <v>0</v>
      </c>
      <c r="AT126" s="167">
        <f t="shared" si="18"/>
        <v>0</v>
      </c>
      <c r="AU126" s="167">
        <f>IF(AP126="Nein", 0, IF(AN126="", 0, IF(M126="SAT", 0, IF(AM126="X", Ausgeschiedene!$BJ$170, $BJ$7))))</f>
        <v>0</v>
      </c>
      <c r="AV126" s="167">
        <f>IF(AP126="Nein",0,IF(AO126="",0,IF(N126="",0,IF(N126="AR",0,IF(AM126="X", $BJ$9, Ausgeschiedene!$AS$141)))))</f>
        <v>0</v>
      </c>
      <c r="AW126" s="167" t="str">
        <f t="shared" si="19"/>
        <v>NEIN</v>
      </c>
      <c r="AY126" s="167" t="s">
        <v>4225</v>
      </c>
      <c r="AZ126" s="167">
        <v>976096</v>
      </c>
      <c r="BA126" s="167" t="s">
        <v>4346</v>
      </c>
      <c r="BB126" s="167">
        <v>108474</v>
      </c>
      <c r="BF126" s="168"/>
    </row>
    <row r="127" spans="1:59" s="167" customFormat="1" ht="21" customHeight="1">
      <c r="A127" s="159" t="s">
        <v>1586</v>
      </c>
      <c r="B127" s="197" t="s">
        <v>3084</v>
      </c>
      <c r="C127" s="197">
        <v>3</v>
      </c>
      <c r="D127" s="160" t="s">
        <v>1585</v>
      </c>
      <c r="E127" s="160" t="s">
        <v>2132</v>
      </c>
      <c r="F127" s="160"/>
      <c r="G127" s="159" t="s">
        <v>1584</v>
      </c>
      <c r="H127" s="160" t="s">
        <v>1583</v>
      </c>
      <c r="I127" s="159" t="s">
        <v>3166</v>
      </c>
      <c r="J127" s="159" t="s">
        <v>3169</v>
      </c>
      <c r="K127" s="197"/>
      <c r="L127" s="159" t="s">
        <v>3246</v>
      </c>
      <c r="M127" s="159" t="s">
        <v>3246</v>
      </c>
      <c r="N127" s="159"/>
      <c r="O127" s="159"/>
      <c r="P127" s="159"/>
      <c r="Q127" s="159"/>
      <c r="R127" s="159"/>
      <c r="S127" s="159"/>
      <c r="T127" s="162" t="s">
        <v>3825</v>
      </c>
      <c r="U127" s="159"/>
      <c r="V127" s="159"/>
      <c r="W127" s="159"/>
      <c r="X127" s="159"/>
      <c r="Y127" s="162" t="s">
        <v>3825</v>
      </c>
      <c r="Z127" s="159"/>
      <c r="AA127" s="159"/>
      <c r="AB127" s="163" t="s">
        <v>1582</v>
      </c>
      <c r="AC127" s="163" t="s">
        <v>1581</v>
      </c>
      <c r="AD127" s="163" t="s">
        <v>1580</v>
      </c>
      <c r="AE127" s="163" t="s">
        <v>1579</v>
      </c>
      <c r="AF127" s="163" t="s">
        <v>29</v>
      </c>
      <c r="AG127" s="163" t="s">
        <v>17</v>
      </c>
      <c r="AH127" s="164" t="s">
        <v>1578</v>
      </c>
      <c r="AI127" s="164" t="s">
        <v>856</v>
      </c>
      <c r="AJ127" s="164" t="s">
        <v>1582</v>
      </c>
      <c r="AK127" s="164" t="s">
        <v>1580</v>
      </c>
      <c r="AL127" s="277"/>
      <c r="AM127" s="165" t="s">
        <v>3825</v>
      </c>
      <c r="AN127" s="165" t="s">
        <v>3825</v>
      </c>
      <c r="AO127" s="165"/>
      <c r="AP127" s="167" t="s">
        <v>3511</v>
      </c>
      <c r="AQ127" s="167">
        <f t="shared" si="20"/>
        <v>500</v>
      </c>
      <c r="AR127" s="167">
        <f t="shared" si="16"/>
        <v>0</v>
      </c>
      <c r="AS127" s="167">
        <f t="shared" si="17"/>
        <v>0</v>
      </c>
      <c r="AT127" s="167">
        <f t="shared" si="18"/>
        <v>500</v>
      </c>
      <c r="AU127" s="167">
        <f>IF(AP127="Nein", 0, IF(AN127="", 0, IF(M127="SAT", 0, IF(AM127="X", Ausgeschiedene!$BJ$170, $BJ$7))))</f>
        <v>150</v>
      </c>
      <c r="AV127" s="167">
        <f>IF(AP127="Nein",0,IF(AO127="",0,IF(N127="",0,IF(N127="AR",0,IF(AM127="X", $BJ$9, Ausgeschiedene!$AS$141)))))</f>
        <v>0</v>
      </c>
      <c r="AW127" s="167">
        <f t="shared" si="19"/>
        <v>650</v>
      </c>
      <c r="AY127" s="167" t="s">
        <v>4226</v>
      </c>
      <c r="AZ127" s="167">
        <v>440021</v>
      </c>
      <c r="BF127" s="168"/>
    </row>
    <row r="128" spans="1:59" s="167" customFormat="1" ht="21" customHeight="1">
      <c r="A128" s="173" t="s">
        <v>3950</v>
      </c>
      <c r="B128" s="173"/>
      <c r="C128" s="173"/>
      <c r="D128" s="237" t="s">
        <v>3665</v>
      </c>
      <c r="E128" s="237" t="s">
        <v>3666</v>
      </c>
      <c r="F128" s="173"/>
      <c r="G128" s="173">
        <v>9552</v>
      </c>
      <c r="H128" s="191" t="s">
        <v>3667</v>
      </c>
      <c r="I128" s="175" t="s">
        <v>3166</v>
      </c>
      <c r="J128" s="175"/>
      <c r="K128" s="175"/>
      <c r="L128" s="175"/>
      <c r="M128" s="175" t="s">
        <v>3246</v>
      </c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6" t="s">
        <v>4150</v>
      </c>
      <c r="AC128" s="176" t="s">
        <v>4149</v>
      </c>
      <c r="AD128" s="177" t="s">
        <v>4147</v>
      </c>
      <c r="AE128" s="177" t="s">
        <v>4148</v>
      </c>
      <c r="AF128" s="177" t="s">
        <v>29</v>
      </c>
      <c r="AG128" s="177" t="s">
        <v>17</v>
      </c>
      <c r="AH128" s="55" t="s">
        <v>3129</v>
      </c>
      <c r="AI128" s="55" t="s">
        <v>3423</v>
      </c>
      <c r="AJ128" s="178" t="s">
        <v>4150</v>
      </c>
      <c r="AK128" s="172" t="s">
        <v>4147</v>
      </c>
      <c r="AL128" s="265"/>
      <c r="AM128" s="192"/>
      <c r="AN128" s="192" t="s">
        <v>3825</v>
      </c>
      <c r="AO128" s="192"/>
      <c r="AP128" s="167" t="s">
        <v>3535</v>
      </c>
      <c r="AQ128" s="167">
        <f t="shared" si="20"/>
        <v>0</v>
      </c>
      <c r="AR128" s="167">
        <f t="shared" si="16"/>
        <v>0</v>
      </c>
      <c r="AS128" s="167">
        <f t="shared" si="17"/>
        <v>0</v>
      </c>
      <c r="AT128" s="167">
        <f t="shared" si="18"/>
        <v>0</v>
      </c>
      <c r="AU128" s="167">
        <f>IF(AP128="Nein", 0, IF(AN128="", 0, IF(M128="SAT", 0, IF(AM128="X", Ausgeschiedene!$BJ$170, $BJ$7))))</f>
        <v>0</v>
      </c>
      <c r="AV128" s="167">
        <f>IF(AP128="Nein",0,IF(AO128="",0,IF(N128="",0,IF(N128="AR",0,IF(AM128="X", $BJ$9, Ausgeschiedene!$AS$141)))))</f>
        <v>0</v>
      </c>
      <c r="AW128" s="167" t="str">
        <f t="shared" si="19"/>
        <v>NEIN</v>
      </c>
      <c r="AY128" s="167" t="s">
        <v>4283</v>
      </c>
      <c r="AZ128" s="167" t="s">
        <v>4284</v>
      </c>
      <c r="BF128" s="168"/>
    </row>
    <row r="129" spans="1:58" s="167" customFormat="1" ht="21" customHeight="1">
      <c r="A129" s="159" t="s">
        <v>910</v>
      </c>
      <c r="B129" s="159" t="s">
        <v>547</v>
      </c>
      <c r="C129" s="159">
        <v>6</v>
      </c>
      <c r="D129" s="218" t="s">
        <v>909</v>
      </c>
      <c r="E129" s="218" t="s">
        <v>908</v>
      </c>
      <c r="F129" s="160"/>
      <c r="G129" s="159" t="s">
        <v>907</v>
      </c>
      <c r="H129" s="160" t="s">
        <v>906</v>
      </c>
      <c r="I129" s="159" t="s">
        <v>3166</v>
      </c>
      <c r="J129" s="159" t="s">
        <v>3168</v>
      </c>
      <c r="K129" s="171" t="s">
        <v>3169</v>
      </c>
      <c r="L129" s="159" t="s">
        <v>3170</v>
      </c>
      <c r="M129" s="159"/>
      <c r="N129" s="159"/>
      <c r="O129" s="159"/>
      <c r="P129" s="159"/>
      <c r="Q129" s="159"/>
      <c r="R129" s="159"/>
      <c r="S129" s="159"/>
      <c r="T129" s="159"/>
      <c r="U129" s="159"/>
      <c r="V129" s="162" t="s">
        <v>3825</v>
      </c>
      <c r="W129" s="159"/>
      <c r="X129" s="159"/>
      <c r="Y129" s="159"/>
      <c r="Z129" s="159"/>
      <c r="AA129" s="159"/>
      <c r="AB129" s="163" t="s">
        <v>902</v>
      </c>
      <c r="AC129" s="163" t="s">
        <v>905</v>
      </c>
      <c r="AD129" s="163" t="s">
        <v>901</v>
      </c>
      <c r="AE129" s="163" t="s">
        <v>904</v>
      </c>
      <c r="AF129" s="163" t="s">
        <v>29</v>
      </c>
      <c r="AG129" s="163" t="s">
        <v>17</v>
      </c>
      <c r="AH129" s="164" t="s">
        <v>903</v>
      </c>
      <c r="AI129" s="164" t="s">
        <v>423</v>
      </c>
      <c r="AJ129" s="164" t="s">
        <v>902</v>
      </c>
      <c r="AK129" s="164" t="s">
        <v>901</v>
      </c>
      <c r="AL129" s="277"/>
      <c r="AM129" s="165" t="s">
        <v>3825</v>
      </c>
      <c r="AN129" s="165"/>
      <c r="AO129" s="165"/>
      <c r="AP129" s="167" t="s">
        <v>3511</v>
      </c>
      <c r="AQ129" s="167">
        <f t="shared" si="20"/>
        <v>850</v>
      </c>
      <c r="AR129" s="167">
        <f t="shared" si="16"/>
        <v>0</v>
      </c>
      <c r="AS129" s="167">
        <f t="shared" si="17"/>
        <v>0</v>
      </c>
      <c r="AT129" s="167">
        <f t="shared" si="18"/>
        <v>850</v>
      </c>
      <c r="AU129" s="167">
        <f>IF(AP129="Nein", 0, IF(AN129="", 0, IF(M129="SAT", 0, IF(AM129="X", Ausgeschiedene!$BJ$170, $BJ$7))))</f>
        <v>0</v>
      </c>
      <c r="AV129" s="167">
        <f>IF(AP129="Nein",0,IF(AO129="",0,IF(N129="",0,IF(N129="AR",0,IF(AM129="X", $BJ$9, Ausgeschiedene!$AS$141)))))</f>
        <v>0</v>
      </c>
      <c r="AW129" s="167">
        <f t="shared" si="19"/>
        <v>850</v>
      </c>
      <c r="BF129" s="168"/>
    </row>
    <row r="130" spans="1:58" s="167" customFormat="1" ht="21" customHeight="1">
      <c r="A130" s="159" t="s">
        <v>786</v>
      </c>
      <c r="B130" s="159" t="s">
        <v>721</v>
      </c>
      <c r="C130" s="159">
        <v>5</v>
      </c>
      <c r="D130" s="160" t="s">
        <v>785</v>
      </c>
      <c r="E130" s="160" t="s">
        <v>784</v>
      </c>
      <c r="F130" s="160"/>
      <c r="G130" s="159" t="s">
        <v>783</v>
      </c>
      <c r="H130" s="160" t="s">
        <v>782</v>
      </c>
      <c r="I130" s="159" t="s">
        <v>3166</v>
      </c>
      <c r="J130" s="159" t="s">
        <v>3168</v>
      </c>
      <c r="K130" s="171" t="s">
        <v>3169</v>
      </c>
      <c r="L130" s="159" t="s">
        <v>3170</v>
      </c>
      <c r="M130" s="159"/>
      <c r="N130" s="159"/>
      <c r="O130" s="159"/>
      <c r="P130" s="159"/>
      <c r="Q130" s="159"/>
      <c r="R130" s="159"/>
      <c r="S130" s="159"/>
      <c r="T130" s="159"/>
      <c r="U130" s="159"/>
      <c r="V130" s="162" t="s">
        <v>3825</v>
      </c>
      <c r="W130" s="159"/>
      <c r="X130" s="159"/>
      <c r="Y130" s="159"/>
      <c r="Z130" s="159"/>
      <c r="AA130" s="159"/>
      <c r="AB130" s="163" t="s">
        <v>778</v>
      </c>
      <c r="AC130" s="163" t="s">
        <v>781</v>
      </c>
      <c r="AD130" s="163" t="s">
        <v>777</v>
      </c>
      <c r="AE130" s="163" t="s">
        <v>780</v>
      </c>
      <c r="AF130" s="163" t="s">
        <v>16</v>
      </c>
      <c r="AG130" s="163" t="s">
        <v>17</v>
      </c>
      <c r="AH130" s="164" t="s">
        <v>3028</v>
      </c>
      <c r="AI130" s="164" t="s">
        <v>102</v>
      </c>
      <c r="AJ130" s="164" t="s">
        <v>778</v>
      </c>
      <c r="AK130" s="164" t="s">
        <v>777</v>
      </c>
      <c r="AL130" s="273"/>
      <c r="AM130" s="165" t="s">
        <v>3825</v>
      </c>
      <c r="AN130" s="166"/>
      <c r="AO130" s="166"/>
      <c r="AP130" s="167" t="s">
        <v>3511</v>
      </c>
      <c r="AQ130" s="167">
        <f t="shared" si="20"/>
        <v>850</v>
      </c>
      <c r="AR130" s="167">
        <f t="shared" ref="AR130:AR161" si="21">IF(AP130="NEIN", 0, IF(AP130="JA",IF(L130="DARA", AL130*$BJ$5, 0)))</f>
        <v>0</v>
      </c>
      <c r="AS130" s="167">
        <f t="shared" ref="AS130:AS161" si="22">IF(AP130="NEIN", 0, IF(AP130="JA",IF(L130="DARA", AL130*$BJ$6, 0)))</f>
        <v>0</v>
      </c>
      <c r="AT130" s="167">
        <f t="shared" ref="AT130:AT161" si="23">AQ130+AR130+AS130</f>
        <v>850</v>
      </c>
      <c r="AU130" s="167">
        <f>IF(AP130="Nein", 0, IF(AN130="", 0, IF(M130="SAT", 0, IF(AM130="X", Ausgeschiedene!$BJ$170, $BJ$7))))</f>
        <v>0</v>
      </c>
      <c r="AV130" s="167">
        <f>IF(AP130="Nein",0,IF(AO130="",0,IF(N130="",0,IF(N130="AR",0,IF(AM130="X", $BJ$9, Ausgeschiedene!$AS$141)))))</f>
        <v>0</v>
      </c>
      <c r="AW130" s="167">
        <f t="shared" si="19"/>
        <v>850</v>
      </c>
      <c r="BC130" s="167" t="s">
        <v>4379</v>
      </c>
      <c r="BD130" s="167" t="s">
        <v>4380</v>
      </c>
      <c r="BF130" s="168"/>
    </row>
    <row r="131" spans="1:58" s="167" customFormat="1" ht="21" customHeight="1">
      <c r="A131" s="159" t="s">
        <v>1622</v>
      </c>
      <c r="B131" s="197" t="s">
        <v>3084</v>
      </c>
      <c r="C131" s="197">
        <v>6</v>
      </c>
      <c r="D131" s="218" t="s">
        <v>1621</v>
      </c>
      <c r="E131" s="218" t="s">
        <v>2149</v>
      </c>
      <c r="F131" s="160"/>
      <c r="G131" s="159" t="s">
        <v>1620</v>
      </c>
      <c r="H131" s="160" t="s">
        <v>1619</v>
      </c>
      <c r="I131" s="159" t="s">
        <v>3166</v>
      </c>
      <c r="J131" s="159" t="s">
        <v>3169</v>
      </c>
      <c r="K131" s="197"/>
      <c r="L131" s="159" t="s">
        <v>3246</v>
      </c>
      <c r="M131" s="159" t="s">
        <v>3246</v>
      </c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93" t="s">
        <v>1614</v>
      </c>
      <c r="AC131" s="163" t="s">
        <v>1618</v>
      </c>
      <c r="AD131" s="163" t="s">
        <v>1617</v>
      </c>
      <c r="AE131" s="163" t="s">
        <v>1616</v>
      </c>
      <c r="AF131" s="163" t="s">
        <v>16</v>
      </c>
      <c r="AG131" s="163" t="s">
        <v>17</v>
      </c>
      <c r="AH131" s="164" t="s">
        <v>1615</v>
      </c>
      <c r="AI131" s="164" t="s">
        <v>995</v>
      </c>
      <c r="AJ131" s="164" t="s">
        <v>1614</v>
      </c>
      <c r="AK131" s="164" t="s">
        <v>1617</v>
      </c>
      <c r="AL131" s="273"/>
      <c r="AM131" s="165" t="s">
        <v>3825</v>
      </c>
      <c r="AN131" s="166" t="s">
        <v>3825</v>
      </c>
      <c r="AO131" s="166"/>
      <c r="AP131" s="71" t="s">
        <v>3535</v>
      </c>
      <c r="AQ131" s="167">
        <f t="shared" si="20"/>
        <v>0</v>
      </c>
      <c r="AR131" s="167">
        <f t="shared" si="21"/>
        <v>0</v>
      </c>
      <c r="AS131" s="167">
        <f t="shared" si="22"/>
        <v>0</v>
      </c>
      <c r="AT131" s="167">
        <f t="shared" si="23"/>
        <v>0</v>
      </c>
      <c r="AU131" s="167">
        <f>IF(AP131="Nein", 0, IF(AN131="", 0, IF(M131="SAT", 0, IF(AM131="X", Ausgeschiedene!$BJ$170, $BJ$7))))</f>
        <v>0</v>
      </c>
      <c r="AV131" s="167">
        <f>IF(AP131="Nein",0,IF(AO131="",0,IF(N131="",0,IF(N131="AR",0,IF(AM131="X", $BJ$9, Ausgeschiedene!$AS$141)))))</f>
        <v>0</v>
      </c>
      <c r="AW131" s="167" t="str">
        <f t="shared" si="19"/>
        <v>NEIN</v>
      </c>
      <c r="AY131" s="167" t="s">
        <v>4285</v>
      </c>
      <c r="AZ131" s="167">
        <v>930838</v>
      </c>
      <c r="BF131" s="168"/>
    </row>
    <row r="132" spans="1:58" s="167" customFormat="1" ht="21" customHeight="1">
      <c r="A132" s="173" t="s">
        <v>3924</v>
      </c>
      <c r="B132" s="173"/>
      <c r="C132" s="173"/>
      <c r="D132" s="174" t="s">
        <v>3775</v>
      </c>
      <c r="E132" s="174" t="s">
        <v>3776</v>
      </c>
      <c r="F132" s="174"/>
      <c r="G132" s="173">
        <v>6234</v>
      </c>
      <c r="H132" s="174" t="s">
        <v>3777</v>
      </c>
      <c r="I132" s="175" t="s">
        <v>3166</v>
      </c>
      <c r="J132" s="175"/>
      <c r="K132" s="175"/>
      <c r="L132" s="175"/>
      <c r="M132" s="175" t="s">
        <v>3246</v>
      </c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6" t="s">
        <v>4072</v>
      </c>
      <c r="AC132" s="176" t="s">
        <v>4073</v>
      </c>
      <c r="AD132" s="177" t="s">
        <v>4074</v>
      </c>
      <c r="AE132" s="177" t="s">
        <v>4075</v>
      </c>
      <c r="AF132" s="177" t="s">
        <v>16</v>
      </c>
      <c r="AG132" s="177" t="s">
        <v>17</v>
      </c>
      <c r="AH132" s="172" t="s">
        <v>4076</v>
      </c>
      <c r="AI132" s="172" t="s">
        <v>586</v>
      </c>
      <c r="AJ132" s="178" t="s">
        <v>4072</v>
      </c>
      <c r="AK132" s="217" t="s">
        <v>4074</v>
      </c>
      <c r="AL132" s="282"/>
      <c r="AM132" s="180"/>
      <c r="AN132" s="180" t="s">
        <v>3825</v>
      </c>
      <c r="AO132" s="180"/>
      <c r="AP132" s="167" t="s">
        <v>3535</v>
      </c>
      <c r="AQ132" s="167">
        <f t="shared" si="20"/>
        <v>0</v>
      </c>
      <c r="AR132" s="167">
        <f t="shared" si="21"/>
        <v>0</v>
      </c>
      <c r="AS132" s="167">
        <f t="shared" si="22"/>
        <v>0</v>
      </c>
      <c r="AT132" s="167">
        <f t="shared" si="23"/>
        <v>0</v>
      </c>
      <c r="AU132" s="167">
        <f>IF(AP132="Nein", 0, IF(AN132="", 0, IF(M132="SAT", 0, IF(AM132="X", Ausgeschiedene!$BJ$170, $BJ$7))))</f>
        <v>0</v>
      </c>
      <c r="AV132" s="167">
        <f>IF(AP132="Nein",0,IF(AO132="",0,IF(N132="",0,IF(N132="AR",0,IF(AM132="X", $BJ$9, Ausgeschiedene!$AS$141)))))</f>
        <v>0</v>
      </c>
      <c r="AW132" s="167" t="str">
        <f t="shared" si="19"/>
        <v>NEIN</v>
      </c>
      <c r="BF132" s="168"/>
    </row>
    <row r="133" spans="1:58" s="167" customFormat="1" ht="21" customHeight="1">
      <c r="A133" s="159" t="s">
        <v>2679</v>
      </c>
      <c r="B133" s="197" t="s">
        <v>3084</v>
      </c>
      <c r="C133" s="197">
        <v>3</v>
      </c>
      <c r="D133" s="160" t="s">
        <v>3517</v>
      </c>
      <c r="E133" s="160" t="s">
        <v>2678</v>
      </c>
      <c r="F133" s="160"/>
      <c r="G133" s="159" t="s">
        <v>2677</v>
      </c>
      <c r="H133" s="160" t="s">
        <v>2676</v>
      </c>
      <c r="I133" s="159" t="s">
        <v>3166</v>
      </c>
      <c r="J133" s="159" t="s">
        <v>3169</v>
      </c>
      <c r="K133" s="197"/>
      <c r="L133" s="159" t="s">
        <v>3246</v>
      </c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63" t="s">
        <v>2672</v>
      </c>
      <c r="AC133" s="163" t="s">
        <v>2675</v>
      </c>
      <c r="AD133" s="163" t="s">
        <v>2671</v>
      </c>
      <c r="AE133" s="163" t="s">
        <v>2674</v>
      </c>
      <c r="AF133" s="163" t="s">
        <v>29</v>
      </c>
      <c r="AG133" s="163" t="s">
        <v>17</v>
      </c>
      <c r="AH133" s="164" t="s">
        <v>2673</v>
      </c>
      <c r="AI133" s="164" t="s">
        <v>423</v>
      </c>
      <c r="AJ133" s="164" t="s">
        <v>2672</v>
      </c>
      <c r="AK133" s="164" t="s">
        <v>2671</v>
      </c>
      <c r="AL133" s="277"/>
      <c r="AM133" s="165" t="s">
        <v>3825</v>
      </c>
      <c r="AN133" s="165"/>
      <c r="AO133" s="165"/>
      <c r="AP133" s="167" t="s">
        <v>3535</v>
      </c>
      <c r="AQ133" s="167">
        <f t="shared" si="20"/>
        <v>0</v>
      </c>
      <c r="AR133" s="167">
        <f t="shared" si="21"/>
        <v>0</v>
      </c>
      <c r="AS133" s="167">
        <f t="shared" si="22"/>
        <v>0</v>
      </c>
      <c r="AT133" s="167">
        <f t="shared" si="23"/>
        <v>0</v>
      </c>
      <c r="AU133" s="167">
        <f>IF(AP133="Nein", 0, IF(AN133="", 0, IF(M133="SAT", 0, IF(AM133="X", Ausgeschiedene!$BJ$170, $BJ$7))))</f>
        <v>0</v>
      </c>
      <c r="AV133" s="167">
        <f>IF(AP133="Nein",0,IF(AO133="",0,IF(N133="",0,IF(N133="AR",0,IF(AM133="X", $BJ$9, Ausgeschiedene!$AS$141)))))</f>
        <v>0</v>
      </c>
      <c r="AW133" s="167" t="str">
        <f t="shared" si="19"/>
        <v>NEIN</v>
      </c>
      <c r="AY133" s="167" t="s">
        <v>4227</v>
      </c>
      <c r="AZ133" s="167">
        <v>382401</v>
      </c>
      <c r="BF133" s="168"/>
    </row>
    <row r="134" spans="1:58" s="167" customFormat="1" ht="21" customHeight="1">
      <c r="A134" s="159" t="s">
        <v>1022</v>
      </c>
      <c r="B134" s="159" t="s">
        <v>373</v>
      </c>
      <c r="C134" s="159">
        <v>3</v>
      </c>
      <c r="D134" s="160" t="s">
        <v>3379</v>
      </c>
      <c r="E134" s="160" t="s">
        <v>1021</v>
      </c>
      <c r="F134" s="160"/>
      <c r="G134" s="159" t="s">
        <v>1020</v>
      </c>
      <c r="H134" s="160" t="s">
        <v>1019</v>
      </c>
      <c r="I134" s="159" t="s">
        <v>3166</v>
      </c>
      <c r="J134" s="159" t="s">
        <v>3168</v>
      </c>
      <c r="K134" s="171" t="s">
        <v>3169</v>
      </c>
      <c r="L134" s="159" t="s">
        <v>3170</v>
      </c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63" t="s">
        <v>1014</v>
      </c>
      <c r="AC134" s="163" t="s">
        <v>1018</v>
      </c>
      <c r="AD134" s="163" t="s">
        <v>1013</v>
      </c>
      <c r="AE134" s="163" t="s">
        <v>1017</v>
      </c>
      <c r="AF134" s="163" t="s">
        <v>29</v>
      </c>
      <c r="AG134" s="163" t="s">
        <v>17</v>
      </c>
      <c r="AH134" s="164" t="s">
        <v>1016</v>
      </c>
      <c r="AI134" s="164" t="s">
        <v>1015</v>
      </c>
      <c r="AJ134" s="164" t="s">
        <v>1014</v>
      </c>
      <c r="AK134" s="164" t="s">
        <v>1013</v>
      </c>
      <c r="AL134" s="273"/>
      <c r="AM134" s="165" t="s">
        <v>3825</v>
      </c>
      <c r="AN134" s="166"/>
      <c r="AO134" s="166"/>
      <c r="AP134" s="167" t="s">
        <v>3535</v>
      </c>
      <c r="AQ134" s="167">
        <f t="shared" si="20"/>
        <v>0</v>
      </c>
      <c r="AR134" s="167">
        <f t="shared" si="21"/>
        <v>0</v>
      </c>
      <c r="AS134" s="167">
        <f t="shared" si="22"/>
        <v>0</v>
      </c>
      <c r="AT134" s="167">
        <f t="shared" si="23"/>
        <v>0</v>
      </c>
      <c r="AU134" s="167">
        <f>IF(AP134="Nein", 0, IF(AN134="", 0, IF(M134="SAT", 0, IF(AM134="X", Ausgeschiedene!$BJ$170, $BJ$7))))</f>
        <v>0</v>
      </c>
      <c r="AV134" s="167">
        <f>IF(AP134="Nein",0,IF(AO134="",0,IF(N134="",0,IF(N134="AR",0,IF(AM134="X", $BJ$9, Ausgeschiedene!$AS$141)))))</f>
        <v>0</v>
      </c>
      <c r="AW134" s="167" t="str">
        <f t="shared" si="19"/>
        <v>NEIN</v>
      </c>
      <c r="AY134" s="167" t="s">
        <v>1586</v>
      </c>
      <c r="AZ134" s="167" t="s">
        <v>4331</v>
      </c>
      <c r="BA134" s="167" t="s">
        <v>4363</v>
      </c>
      <c r="BB134" s="167">
        <v>966254</v>
      </c>
      <c r="BF134" s="168"/>
    </row>
    <row r="135" spans="1:58" s="167" customFormat="1" ht="21" customHeight="1">
      <c r="A135" s="159" t="s">
        <v>2440</v>
      </c>
      <c r="B135" s="159" t="s">
        <v>595</v>
      </c>
      <c r="C135" s="159">
        <v>5</v>
      </c>
      <c r="D135" s="160" t="s">
        <v>2439</v>
      </c>
      <c r="E135" s="160" t="s">
        <v>2438</v>
      </c>
      <c r="F135" s="160"/>
      <c r="G135" s="159" t="s">
        <v>2437</v>
      </c>
      <c r="H135" s="160" t="s">
        <v>2436</v>
      </c>
      <c r="I135" s="159" t="s">
        <v>3166</v>
      </c>
      <c r="J135" s="159" t="s">
        <v>3168</v>
      </c>
      <c r="K135" s="171" t="s">
        <v>3169</v>
      </c>
      <c r="L135" s="159" t="s">
        <v>3170</v>
      </c>
      <c r="M135" s="159"/>
      <c r="N135" s="159"/>
      <c r="O135" s="159"/>
      <c r="P135" s="159"/>
      <c r="Q135" s="159"/>
      <c r="R135" s="159"/>
      <c r="S135" s="159"/>
      <c r="T135" s="159"/>
      <c r="U135" s="159"/>
      <c r="V135" s="162" t="s">
        <v>3825</v>
      </c>
      <c r="W135" s="159"/>
      <c r="X135" s="159"/>
      <c r="Y135" s="159"/>
      <c r="Z135" s="159"/>
      <c r="AA135" s="159"/>
      <c r="AB135" s="163" t="s">
        <v>2433</v>
      </c>
      <c r="AC135" s="163" t="s">
        <v>2435</v>
      </c>
      <c r="AD135" s="163" t="s">
        <v>2432</v>
      </c>
      <c r="AE135" s="163" t="s">
        <v>2434</v>
      </c>
      <c r="AF135" s="163" t="s">
        <v>29</v>
      </c>
      <c r="AG135" s="163" t="s">
        <v>17</v>
      </c>
      <c r="AH135" s="164" t="s">
        <v>3444</v>
      </c>
      <c r="AI135" s="164" t="s">
        <v>3445</v>
      </c>
      <c r="AJ135" s="164" t="s">
        <v>2433</v>
      </c>
      <c r="AK135" s="164" t="s">
        <v>2432</v>
      </c>
      <c r="AL135" s="275"/>
      <c r="AM135" s="165" t="s">
        <v>3825</v>
      </c>
      <c r="AN135" s="165"/>
      <c r="AO135" s="165"/>
      <c r="AP135" s="167" t="s">
        <v>3511</v>
      </c>
      <c r="AQ135" s="167">
        <f t="shared" si="20"/>
        <v>850</v>
      </c>
      <c r="AR135" s="167">
        <f t="shared" si="21"/>
        <v>0</v>
      </c>
      <c r="AS135" s="167">
        <f t="shared" si="22"/>
        <v>0</v>
      </c>
      <c r="AT135" s="167">
        <f t="shared" si="23"/>
        <v>850</v>
      </c>
      <c r="AU135" s="167">
        <f>IF(AP135="Nein", 0, IF(AN135="", 0, IF(M135="SAT", 0, IF(AM135="X", Ausgeschiedene!$BJ$170, $BJ$7))))</f>
        <v>0</v>
      </c>
      <c r="AV135" s="167">
        <f>IF(AP135="Nein",0,IF(AO135="",0,IF(N135="",0,IF(N135="AR",0,IF(AM135="X", $BJ$9, Ausgeschiedene!$AS$141)))))</f>
        <v>0</v>
      </c>
      <c r="AW135" s="167">
        <f t="shared" ref="AW135:AW166" si="24">IF(AP135="JA", AT135+AU135+AV135, "NEIN")</f>
        <v>850</v>
      </c>
      <c r="BF135" s="168"/>
    </row>
    <row r="136" spans="1:58" s="167" customFormat="1" ht="21" customHeight="1">
      <c r="A136" s="173" t="s">
        <v>3884</v>
      </c>
      <c r="B136" s="173"/>
      <c r="C136" s="173"/>
      <c r="D136" s="191" t="s">
        <v>3660</v>
      </c>
      <c r="E136" s="191" t="s">
        <v>3661</v>
      </c>
      <c r="F136" s="173"/>
      <c r="G136" s="173">
        <v>1217</v>
      </c>
      <c r="H136" s="191" t="s">
        <v>927</v>
      </c>
      <c r="I136" s="175" t="s">
        <v>3165</v>
      </c>
      <c r="J136" s="175"/>
      <c r="K136" s="175"/>
      <c r="L136" s="175"/>
      <c r="M136" s="175" t="s">
        <v>3246</v>
      </c>
      <c r="N136" s="175" t="s">
        <v>3246</v>
      </c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6" t="s">
        <v>3966</v>
      </c>
      <c r="AC136" s="177" t="s">
        <v>3965</v>
      </c>
      <c r="AD136" s="177" t="s">
        <v>3969</v>
      </c>
      <c r="AE136" s="177" t="s">
        <v>3970</v>
      </c>
      <c r="AF136" s="177" t="s">
        <v>178</v>
      </c>
      <c r="AG136" s="177" t="s">
        <v>39</v>
      </c>
      <c r="AH136" s="172" t="s">
        <v>3967</v>
      </c>
      <c r="AI136" s="172" t="s">
        <v>3968</v>
      </c>
      <c r="AJ136" s="178" t="s">
        <v>3966</v>
      </c>
      <c r="AK136" s="175" t="s">
        <v>3969</v>
      </c>
      <c r="AL136" s="265"/>
      <c r="AM136" s="192"/>
      <c r="AN136" s="192" t="s">
        <v>3825</v>
      </c>
      <c r="AO136" s="192"/>
      <c r="AP136" s="167" t="s">
        <v>3535</v>
      </c>
      <c r="AQ136" s="167">
        <f t="shared" si="20"/>
        <v>0</v>
      </c>
      <c r="AR136" s="167">
        <f t="shared" si="21"/>
        <v>0</v>
      </c>
      <c r="AS136" s="167">
        <f t="shared" si="22"/>
        <v>0</v>
      </c>
      <c r="AT136" s="167">
        <f t="shared" si="23"/>
        <v>0</v>
      </c>
      <c r="AU136" s="167">
        <f>IF(AP136="Nein", 0, IF(AN136="", 0, IF(M136="SAT", 0, IF(AM136="X", Ausgeschiedene!$BJ$170, $BJ$7))))</f>
        <v>0</v>
      </c>
      <c r="AV136" s="167">
        <f>IF(AP136="Nein",0,IF(AO136="",0,IF(N136="",0,IF(N136="AR",0,IF(AM136="X", $BJ$9, Ausgeschiedene!$AS$141)))))</f>
        <v>0</v>
      </c>
      <c r="AW136" s="167" t="str">
        <f t="shared" si="24"/>
        <v>NEIN</v>
      </c>
      <c r="BF136" s="168"/>
    </row>
    <row r="137" spans="1:58" s="167" customFormat="1" ht="21" customHeight="1">
      <c r="A137" s="159" t="s">
        <v>3124</v>
      </c>
      <c r="B137" s="159" t="s">
        <v>79</v>
      </c>
      <c r="C137" s="159">
        <v>6</v>
      </c>
      <c r="D137" s="160" t="s">
        <v>3125</v>
      </c>
      <c r="E137" s="160" t="s">
        <v>3126</v>
      </c>
      <c r="F137" s="160"/>
      <c r="G137" s="159" t="s">
        <v>1715</v>
      </c>
      <c r="H137" s="160" t="s">
        <v>83</v>
      </c>
      <c r="I137" s="159" t="s">
        <v>3166</v>
      </c>
      <c r="J137" s="159" t="s">
        <v>3168</v>
      </c>
      <c r="K137" s="161"/>
      <c r="L137" s="159" t="s">
        <v>3170</v>
      </c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63" t="s">
        <v>3127</v>
      </c>
      <c r="AC137" s="163" t="s">
        <v>3128</v>
      </c>
      <c r="AD137" s="163" t="s">
        <v>1713</v>
      </c>
      <c r="AE137" s="163" t="s">
        <v>1712</v>
      </c>
      <c r="AF137" s="163" t="s">
        <v>29</v>
      </c>
      <c r="AG137" s="163" t="s">
        <v>17</v>
      </c>
      <c r="AH137" s="164" t="s">
        <v>3129</v>
      </c>
      <c r="AI137" s="164" t="s">
        <v>3130</v>
      </c>
      <c r="AJ137" s="164" t="s">
        <v>3127</v>
      </c>
      <c r="AK137" s="164" t="s">
        <v>1713</v>
      </c>
      <c r="AL137" s="273"/>
      <c r="AM137" s="165" t="s">
        <v>3825</v>
      </c>
      <c r="AN137" s="166"/>
      <c r="AO137" s="166"/>
      <c r="AP137" s="167" t="s">
        <v>3535</v>
      </c>
      <c r="AQ137" s="167">
        <f t="shared" si="20"/>
        <v>0</v>
      </c>
      <c r="AR137" s="167">
        <f t="shared" si="21"/>
        <v>0</v>
      </c>
      <c r="AS137" s="167">
        <f t="shared" si="22"/>
        <v>0</v>
      </c>
      <c r="AT137" s="167">
        <f t="shared" si="23"/>
        <v>0</v>
      </c>
      <c r="AU137" s="167">
        <f>IF(AP137="Nein", 0, IF(AN137="", 0, IF(M137="SAT", 0, IF(AM137="X", Ausgeschiedene!$BJ$170, $BJ$7))))</f>
        <v>0</v>
      </c>
      <c r="AV137" s="167">
        <f>IF(AP137="Nein",0,IF(AO137="",0,IF(N137="",0,IF(N137="AR",0,IF(AM137="X", $BJ$9, Ausgeschiedene!$AS$141)))))</f>
        <v>0</v>
      </c>
      <c r="AW137" s="167" t="str">
        <f t="shared" si="24"/>
        <v>NEIN</v>
      </c>
      <c r="BF137" s="168"/>
    </row>
    <row r="138" spans="1:58" s="167" customFormat="1" ht="21" customHeight="1">
      <c r="A138" s="268" t="s">
        <v>3949</v>
      </c>
      <c r="B138" s="175"/>
      <c r="C138" s="175"/>
      <c r="D138" s="237" t="s">
        <v>3585</v>
      </c>
      <c r="E138" s="237" t="s">
        <v>3586</v>
      </c>
      <c r="F138" s="191"/>
      <c r="G138" s="173">
        <v>9244</v>
      </c>
      <c r="H138" s="191" t="s">
        <v>3587</v>
      </c>
      <c r="I138" s="175" t="s">
        <v>3166</v>
      </c>
      <c r="J138" s="175"/>
      <c r="K138" s="175"/>
      <c r="L138" s="173"/>
      <c r="M138" s="173" t="s">
        <v>3246</v>
      </c>
      <c r="N138" s="173" t="s">
        <v>3246</v>
      </c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7" t="s">
        <v>3629</v>
      </c>
      <c r="AC138" s="246" t="s">
        <v>3630</v>
      </c>
      <c r="AD138" s="177" t="s">
        <v>3631</v>
      </c>
      <c r="AE138" s="177"/>
      <c r="AF138" s="177" t="s">
        <v>16</v>
      </c>
      <c r="AG138" s="177" t="s">
        <v>17</v>
      </c>
      <c r="AH138" s="172" t="s">
        <v>3632</v>
      </c>
      <c r="AI138" s="172" t="s">
        <v>3633</v>
      </c>
      <c r="AJ138" s="172" t="s">
        <v>3629</v>
      </c>
      <c r="AK138" s="172" t="s">
        <v>3631</v>
      </c>
      <c r="AL138" s="281"/>
      <c r="AM138" s="192"/>
      <c r="AN138" s="192" t="s">
        <v>3825</v>
      </c>
      <c r="AO138" s="192"/>
      <c r="AP138" s="71" t="s">
        <v>3535</v>
      </c>
      <c r="AQ138" s="167">
        <f t="shared" si="20"/>
        <v>0</v>
      </c>
      <c r="AR138" s="167">
        <f t="shared" si="21"/>
        <v>0</v>
      </c>
      <c r="AS138" s="167">
        <f t="shared" si="22"/>
        <v>0</v>
      </c>
      <c r="AT138" s="167">
        <f t="shared" si="23"/>
        <v>0</v>
      </c>
      <c r="AU138" s="167">
        <f>IF(AP138="Nein", 0, IF(AN138="", 0, IF(M138="SAT", 0, IF(AM138="X", Ausgeschiedene!$BJ$170, $BJ$7))))</f>
        <v>0</v>
      </c>
      <c r="AV138" s="167">
        <f>IF(AP138="Nein",0,IF(AO138="",0,IF(N138="",0,IF(N138="AR",0,IF(AM138="X", $BJ$9, Ausgeschiedene!$AS$141)))))</f>
        <v>0</v>
      </c>
      <c r="AW138" s="167" t="str">
        <f t="shared" si="24"/>
        <v>NEIN</v>
      </c>
      <c r="BF138" s="168"/>
    </row>
    <row r="139" spans="1:58" s="167" customFormat="1" ht="21" customHeight="1">
      <c r="A139" s="159" t="s">
        <v>2746</v>
      </c>
      <c r="B139" s="159" t="s">
        <v>205</v>
      </c>
      <c r="C139" s="159">
        <v>6</v>
      </c>
      <c r="D139" s="160" t="s">
        <v>2745</v>
      </c>
      <c r="E139" s="160" t="s">
        <v>2744</v>
      </c>
      <c r="F139" s="160"/>
      <c r="G139" s="159" t="s">
        <v>2743</v>
      </c>
      <c r="H139" s="160" t="s">
        <v>2742</v>
      </c>
      <c r="I139" s="159" t="s">
        <v>3166</v>
      </c>
      <c r="J139" s="159" t="s">
        <v>3168</v>
      </c>
      <c r="K139" s="33" t="s">
        <v>3168</v>
      </c>
      <c r="L139" s="159" t="s">
        <v>3170</v>
      </c>
      <c r="M139" s="159"/>
      <c r="N139" s="159"/>
      <c r="O139" s="159"/>
      <c r="P139" s="159"/>
      <c r="Q139" s="159"/>
      <c r="R139" s="159"/>
      <c r="S139" s="159"/>
      <c r="T139" s="159"/>
      <c r="U139" s="159"/>
      <c r="V139" s="162" t="s">
        <v>3825</v>
      </c>
      <c r="W139" s="159"/>
      <c r="X139" s="159"/>
      <c r="Y139" s="159"/>
      <c r="Z139" s="159"/>
      <c r="AA139" s="159"/>
      <c r="AB139" s="163" t="s">
        <v>2738</v>
      </c>
      <c r="AC139" s="163" t="s">
        <v>2741</v>
      </c>
      <c r="AD139" s="163" t="s">
        <v>2737</v>
      </c>
      <c r="AE139" s="163" t="s">
        <v>2740</v>
      </c>
      <c r="AF139" s="163" t="s">
        <v>29</v>
      </c>
      <c r="AG139" s="163" t="s">
        <v>17</v>
      </c>
      <c r="AH139" s="164" t="s">
        <v>2739</v>
      </c>
      <c r="AI139" s="25" t="s">
        <v>66</v>
      </c>
      <c r="AJ139" s="164" t="s">
        <v>2738</v>
      </c>
      <c r="AK139" s="164" t="s">
        <v>2737</v>
      </c>
      <c r="AL139" s="273"/>
      <c r="AM139" s="165" t="s">
        <v>3825</v>
      </c>
      <c r="AN139" s="166"/>
      <c r="AO139" s="166"/>
      <c r="AP139" s="167" t="s">
        <v>3511</v>
      </c>
      <c r="AQ139" s="167">
        <f t="shared" si="20"/>
        <v>850</v>
      </c>
      <c r="AR139" s="167">
        <f t="shared" si="21"/>
        <v>0</v>
      </c>
      <c r="AS139" s="167">
        <f t="shared" si="22"/>
        <v>0</v>
      </c>
      <c r="AT139" s="167">
        <f t="shared" si="23"/>
        <v>850</v>
      </c>
      <c r="AU139" s="167">
        <f>IF(AP139="Nein", 0, IF(AN139="", 0, IF(M139="SAT", 0, IF(AM139="X", Ausgeschiedene!$BJ$170, $BJ$7))))</f>
        <v>0</v>
      </c>
      <c r="AV139" s="167">
        <f>IF(AP139="Nein",0,IF(AO139="",0,IF(N139="",0,IF(N139="AR",0,IF(AM139="X", $BJ$9, Ausgeschiedene!$AS$141)))))</f>
        <v>0</v>
      </c>
      <c r="AW139" s="167">
        <f t="shared" si="24"/>
        <v>850</v>
      </c>
      <c r="AY139" s="167" t="s">
        <v>4286</v>
      </c>
      <c r="AZ139" s="167">
        <v>685513</v>
      </c>
      <c r="BF139" s="168"/>
    </row>
    <row r="140" spans="1:58" s="167" customFormat="1" ht="21" customHeight="1">
      <c r="A140" s="159" t="s">
        <v>3103</v>
      </c>
      <c r="B140" s="197" t="s">
        <v>3084</v>
      </c>
      <c r="C140" s="197">
        <v>6</v>
      </c>
      <c r="D140" s="160" t="s">
        <v>3104</v>
      </c>
      <c r="E140" s="160" t="s">
        <v>3385</v>
      </c>
      <c r="F140" s="160"/>
      <c r="G140" s="159">
        <v>9555</v>
      </c>
      <c r="H140" s="160" t="s">
        <v>3386</v>
      </c>
      <c r="I140" s="159" t="s">
        <v>3166</v>
      </c>
      <c r="J140" s="159" t="s">
        <v>3169</v>
      </c>
      <c r="K140" s="197" t="s">
        <v>3169</v>
      </c>
      <c r="L140" s="159" t="s">
        <v>3246</v>
      </c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62" t="s">
        <v>3825</v>
      </c>
      <c r="X140" s="159"/>
      <c r="Y140" s="159"/>
      <c r="Z140" s="159"/>
      <c r="AA140" s="159"/>
      <c r="AB140" s="163" t="s">
        <v>3355</v>
      </c>
      <c r="AC140" s="163" t="s">
        <v>3356</v>
      </c>
      <c r="AD140" s="163" t="s">
        <v>3261</v>
      </c>
      <c r="AE140" s="163" t="s">
        <v>3262</v>
      </c>
      <c r="AF140" s="163" t="s">
        <v>29</v>
      </c>
      <c r="AG140" s="163" t="s">
        <v>17</v>
      </c>
      <c r="AH140" s="164" t="s">
        <v>3105</v>
      </c>
      <c r="AI140" s="164" t="s">
        <v>344</v>
      </c>
      <c r="AJ140" s="164" t="s">
        <v>3355</v>
      </c>
      <c r="AK140" s="164" t="s">
        <v>3263</v>
      </c>
      <c r="AL140" s="273"/>
      <c r="AM140" s="165" t="s">
        <v>3825</v>
      </c>
      <c r="AN140" s="165"/>
      <c r="AO140" s="165"/>
      <c r="AP140" s="167" t="s">
        <v>3511</v>
      </c>
      <c r="AQ140" s="167">
        <f t="shared" si="20"/>
        <v>500</v>
      </c>
      <c r="AR140" s="167">
        <f t="shared" si="21"/>
        <v>0</v>
      </c>
      <c r="AS140" s="167">
        <f t="shared" si="22"/>
        <v>0</v>
      </c>
      <c r="AT140" s="167">
        <f t="shared" si="23"/>
        <v>500</v>
      </c>
      <c r="AU140" s="167">
        <f>IF(AP140="Nein", 0, IF(AN140="", 0, IF(M140="SAT", 0, IF(AM140="X", Ausgeschiedene!$BJ$170, $BJ$7))))</f>
        <v>0</v>
      </c>
      <c r="AV140" s="167">
        <f>IF(AP140="Nein",0,IF(AO140="",0,IF(N140="",0,IF(N140="AR",0,IF(AM140="X", $BJ$9, Ausgeschiedene!$AS$141)))))</f>
        <v>0</v>
      </c>
      <c r="AW140" s="167">
        <f t="shared" si="24"/>
        <v>500</v>
      </c>
      <c r="BF140" s="168"/>
    </row>
    <row r="141" spans="1:58" s="167" customFormat="1" ht="21" customHeight="1">
      <c r="A141" s="159" t="s">
        <v>2851</v>
      </c>
      <c r="B141" s="159" t="s">
        <v>104</v>
      </c>
      <c r="C141" s="159">
        <v>4</v>
      </c>
      <c r="D141" s="160" t="s">
        <v>4188</v>
      </c>
      <c r="E141" s="160" t="s">
        <v>2850</v>
      </c>
      <c r="F141" s="160"/>
      <c r="G141" s="159" t="s">
        <v>2849</v>
      </c>
      <c r="H141" s="160" t="s">
        <v>2848</v>
      </c>
      <c r="I141" s="159" t="s">
        <v>3166</v>
      </c>
      <c r="J141" s="159" t="s">
        <v>3169</v>
      </c>
      <c r="K141" s="161"/>
      <c r="L141" s="159" t="s">
        <v>3246</v>
      </c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93" t="s">
        <v>4189</v>
      </c>
      <c r="AC141" s="193" t="s">
        <v>4190</v>
      </c>
      <c r="AD141" s="163" t="s">
        <v>2845</v>
      </c>
      <c r="AE141" s="163" t="s">
        <v>2847</v>
      </c>
      <c r="AF141" s="163" t="s">
        <v>29</v>
      </c>
      <c r="AG141" s="163" t="s">
        <v>17</v>
      </c>
      <c r="AH141" s="164" t="s">
        <v>2846</v>
      </c>
      <c r="AI141" s="164" t="s">
        <v>891</v>
      </c>
      <c r="AJ141" s="194" t="s">
        <v>4189</v>
      </c>
      <c r="AK141" s="164" t="s">
        <v>2845</v>
      </c>
      <c r="AL141" s="273"/>
      <c r="AM141" s="165" t="s">
        <v>3825</v>
      </c>
      <c r="AN141" s="166"/>
      <c r="AO141" s="166"/>
      <c r="AP141" s="167" t="s">
        <v>3535</v>
      </c>
      <c r="AQ141" s="167">
        <f t="shared" ref="AQ141:AQ172" si="25">IF(AP141="NEIN", 0, IF(AM141="", 0, IF(L141="DARA", $BJ$2,IF(L141="CSA", $BJ$3,IF(L141="AR",$BJ$4,IF(L141="SAT", 0))))))</f>
        <v>0</v>
      </c>
      <c r="AR141" s="167">
        <f t="shared" si="21"/>
        <v>0</v>
      </c>
      <c r="AS141" s="167">
        <f t="shared" si="22"/>
        <v>0</v>
      </c>
      <c r="AT141" s="167">
        <f t="shared" si="23"/>
        <v>0</v>
      </c>
      <c r="AU141" s="167">
        <f>IF(AP141="Nein", 0, IF(AN141="", 0, IF(M141="SAT", 0, IF(AM141="X", Ausgeschiedene!$BJ$170, $BJ$7))))</f>
        <v>0</v>
      </c>
      <c r="AV141" s="167">
        <f>IF(AP141="Nein",0,IF(AO141="",0,IF(N141="",0,IF(N141="AR",0,IF(AM141="X", $BJ$9, Ausgeschiedene!$AS$141)))))</f>
        <v>0</v>
      </c>
      <c r="AW141" s="167" t="str">
        <f t="shared" si="24"/>
        <v>NEIN</v>
      </c>
      <c r="AY141" s="167" t="s">
        <v>4228</v>
      </c>
      <c r="AZ141" s="167">
        <v>994923</v>
      </c>
      <c r="BA141" s="167" t="s">
        <v>4347</v>
      </c>
      <c r="BB141" s="167">
        <v>780058</v>
      </c>
      <c r="BF141" s="168"/>
    </row>
    <row r="142" spans="1:58" s="167" customFormat="1" ht="21" customHeight="1">
      <c r="A142" s="173" t="s">
        <v>3896</v>
      </c>
      <c r="B142" s="173"/>
      <c r="C142" s="173"/>
      <c r="D142" s="174" t="s">
        <v>3682</v>
      </c>
      <c r="E142" s="174" t="s">
        <v>3683</v>
      </c>
      <c r="F142" s="174"/>
      <c r="G142" s="173">
        <v>1868</v>
      </c>
      <c r="H142" s="174" t="s">
        <v>3684</v>
      </c>
      <c r="I142" s="202" t="s">
        <v>3165</v>
      </c>
      <c r="J142" s="175"/>
      <c r="K142" s="175"/>
      <c r="L142" s="175"/>
      <c r="M142" s="175" t="s">
        <v>3246</v>
      </c>
      <c r="N142" s="175" t="s">
        <v>3246</v>
      </c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6" t="s">
        <v>4005</v>
      </c>
      <c r="AC142" s="176" t="s">
        <v>4002</v>
      </c>
      <c r="AD142" s="177" t="s">
        <v>4003</v>
      </c>
      <c r="AE142" s="177" t="s">
        <v>4004</v>
      </c>
      <c r="AF142" s="177" t="s">
        <v>178</v>
      </c>
      <c r="AG142" s="177" t="s">
        <v>39</v>
      </c>
      <c r="AH142" s="172" t="s">
        <v>4006</v>
      </c>
      <c r="AI142" s="172" t="s">
        <v>280</v>
      </c>
      <c r="AJ142" s="178" t="s">
        <v>4005</v>
      </c>
      <c r="AK142" s="202" t="s">
        <v>4003</v>
      </c>
      <c r="AL142" s="282"/>
      <c r="AM142" s="180"/>
      <c r="AN142" s="180" t="s">
        <v>3825</v>
      </c>
      <c r="AO142" s="180"/>
      <c r="AP142" s="167" t="s">
        <v>3535</v>
      </c>
      <c r="AQ142" s="167">
        <f t="shared" si="25"/>
        <v>0</v>
      </c>
      <c r="AR142" s="167">
        <f t="shared" si="21"/>
        <v>0</v>
      </c>
      <c r="AS142" s="167">
        <f t="shared" si="22"/>
        <v>0</v>
      </c>
      <c r="AT142" s="167">
        <f t="shared" si="23"/>
        <v>0</v>
      </c>
      <c r="AU142" s="167">
        <f>IF(AP142="Nein", 0, IF(AN142="", 0, IF(M142="SAT", 0, IF(AM142="X", Ausgeschiedene!$BJ$170, $BJ$7))))</f>
        <v>0</v>
      </c>
      <c r="AV142" s="167">
        <f>IF(AP142="Nein",0,IF(AO142="",0,IF(N142="",0,IF(N142="AR",0,IF(AM142="X", $BJ$9, Ausgeschiedene!$AS$141)))))</f>
        <v>0</v>
      </c>
      <c r="AW142" s="167" t="str">
        <f t="shared" si="24"/>
        <v>NEIN</v>
      </c>
      <c r="BF142" s="168"/>
    </row>
    <row r="143" spans="1:58" s="167" customFormat="1" ht="21" customHeight="1">
      <c r="A143" s="159" t="s">
        <v>1069</v>
      </c>
      <c r="B143" s="197" t="s">
        <v>3084</v>
      </c>
      <c r="C143" s="197">
        <v>4</v>
      </c>
      <c r="D143" s="160" t="s">
        <v>1068</v>
      </c>
      <c r="E143" s="160" t="s">
        <v>1067</v>
      </c>
      <c r="F143" s="160"/>
      <c r="G143" s="159" t="s">
        <v>1066</v>
      </c>
      <c r="H143" s="160" t="s">
        <v>1065</v>
      </c>
      <c r="I143" s="159" t="s">
        <v>3167</v>
      </c>
      <c r="J143" s="159" t="s">
        <v>3169</v>
      </c>
      <c r="K143" s="171" t="s">
        <v>3169</v>
      </c>
      <c r="L143" s="159" t="s">
        <v>3246</v>
      </c>
      <c r="M143" s="159"/>
      <c r="N143" s="159"/>
      <c r="O143" s="159"/>
      <c r="P143" s="159"/>
      <c r="Q143" s="159"/>
      <c r="R143" s="159"/>
      <c r="S143" s="159"/>
      <c r="T143" s="162" t="s">
        <v>3825</v>
      </c>
      <c r="U143" s="159"/>
      <c r="V143" s="159"/>
      <c r="W143" s="159"/>
      <c r="X143" s="159"/>
      <c r="Y143" s="159"/>
      <c r="Z143" s="159"/>
      <c r="AA143" s="159"/>
      <c r="AB143" s="163" t="s">
        <v>1064</v>
      </c>
      <c r="AC143" s="163" t="s">
        <v>1063</v>
      </c>
      <c r="AD143" s="163" t="s">
        <v>1062</v>
      </c>
      <c r="AE143" s="163" t="s">
        <v>1061</v>
      </c>
      <c r="AF143" s="163" t="s">
        <v>29</v>
      </c>
      <c r="AG143" s="163" t="s">
        <v>17</v>
      </c>
      <c r="AH143" s="164" t="s">
        <v>1060</v>
      </c>
      <c r="AI143" s="164" t="s">
        <v>1059</v>
      </c>
      <c r="AJ143" s="164" t="s">
        <v>1064</v>
      </c>
      <c r="AK143" s="164" t="s">
        <v>1062</v>
      </c>
      <c r="AL143" s="273"/>
      <c r="AM143" s="165" t="s">
        <v>3825</v>
      </c>
      <c r="AN143" s="166"/>
      <c r="AO143" s="166"/>
      <c r="AP143" s="167" t="s">
        <v>3511</v>
      </c>
      <c r="AQ143" s="167">
        <f t="shared" si="25"/>
        <v>500</v>
      </c>
      <c r="AR143" s="167">
        <f t="shared" si="21"/>
        <v>0</v>
      </c>
      <c r="AS143" s="167">
        <f t="shared" si="22"/>
        <v>0</v>
      </c>
      <c r="AT143" s="167">
        <f t="shared" si="23"/>
        <v>500</v>
      </c>
      <c r="AU143" s="167">
        <f>IF(AP143="Nein", 0, IF(AN143="", 0, IF(M143="SAT", 0, IF(AM143="X", Ausgeschiedene!$BJ$170, $BJ$7))))</f>
        <v>0</v>
      </c>
      <c r="AV143" s="167">
        <f>IF(AP143="Nein",0,IF(AO143="",0,IF(N143="",0,IF(N143="AR",0,IF(AM143="X", $BJ$9, Ausgeschiedene!$AS$141)))))</f>
        <v>0</v>
      </c>
      <c r="AW143" s="167">
        <f t="shared" si="24"/>
        <v>500</v>
      </c>
      <c r="AY143" s="167" t="s">
        <v>4287</v>
      </c>
      <c r="AZ143" s="167">
        <v>246749</v>
      </c>
      <c r="BF143" s="168">
        <v>42372</v>
      </c>
    </row>
    <row r="144" spans="1:58" s="167" customFormat="1" ht="21" customHeight="1">
      <c r="A144" s="173" t="s">
        <v>3906</v>
      </c>
      <c r="B144" s="173"/>
      <c r="C144" s="173"/>
      <c r="D144" s="174" t="s">
        <v>3761</v>
      </c>
      <c r="E144" s="174" t="s">
        <v>3762</v>
      </c>
      <c r="F144" s="174"/>
      <c r="G144" s="173">
        <v>4104</v>
      </c>
      <c r="H144" s="174" t="s">
        <v>1274</v>
      </c>
      <c r="I144" s="175" t="s">
        <v>3166</v>
      </c>
      <c r="J144" s="175"/>
      <c r="K144" s="175"/>
      <c r="L144" s="175"/>
      <c r="M144" s="175" t="s">
        <v>3246</v>
      </c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6" t="s">
        <v>4030</v>
      </c>
      <c r="AC144" s="176" t="s">
        <v>4029</v>
      </c>
      <c r="AD144" s="177" t="s">
        <v>4031</v>
      </c>
      <c r="AE144" s="177" t="s">
        <v>4032</v>
      </c>
      <c r="AF144" s="177" t="s">
        <v>16</v>
      </c>
      <c r="AG144" s="177" t="s">
        <v>17</v>
      </c>
      <c r="AH144" s="172" t="s">
        <v>4033</v>
      </c>
      <c r="AI144" s="172" t="s">
        <v>1587</v>
      </c>
      <c r="AJ144" s="178" t="s">
        <v>4030</v>
      </c>
      <c r="AK144" s="217" t="s">
        <v>4031</v>
      </c>
      <c r="AL144" s="282"/>
      <c r="AM144" s="180"/>
      <c r="AN144" s="180" t="s">
        <v>3825</v>
      </c>
      <c r="AO144" s="180"/>
      <c r="AP144" s="167" t="s">
        <v>3535</v>
      </c>
      <c r="AQ144" s="167">
        <f t="shared" si="25"/>
        <v>0</v>
      </c>
      <c r="AR144" s="167">
        <f t="shared" si="21"/>
        <v>0</v>
      </c>
      <c r="AS144" s="167">
        <f t="shared" si="22"/>
        <v>0</v>
      </c>
      <c r="AT144" s="167">
        <f t="shared" si="23"/>
        <v>0</v>
      </c>
      <c r="AU144" s="167">
        <f>IF(AP144="Nein", 0, IF(AN144="", 0, IF(M144="SAT", 0, IF(AM144="X", Ausgeschiedene!$BJ$170, $BJ$7))))</f>
        <v>0</v>
      </c>
      <c r="AV144" s="167">
        <f>IF(AP144="Nein",0,IF(AO144="",0,IF(N144="",0,IF(N144="AR",0,IF(AM144="X", $BJ$9, Ausgeschiedene!$AS$141)))))</f>
        <v>0</v>
      </c>
      <c r="AW144" s="167" t="str">
        <f t="shared" si="24"/>
        <v>NEIN</v>
      </c>
      <c r="AY144" s="167" t="s">
        <v>4288</v>
      </c>
      <c r="AZ144" s="167">
        <v>620510</v>
      </c>
      <c r="BF144" s="168"/>
    </row>
    <row r="145" spans="1:58" s="167" customFormat="1" ht="21" customHeight="1">
      <c r="A145" s="159" t="s">
        <v>2292</v>
      </c>
      <c r="B145" s="197" t="s">
        <v>3084</v>
      </c>
      <c r="C145" s="197">
        <v>3</v>
      </c>
      <c r="D145" s="160" t="s">
        <v>1609</v>
      </c>
      <c r="E145" s="160" t="s">
        <v>1608</v>
      </c>
      <c r="F145" s="160"/>
      <c r="G145" s="159" t="s">
        <v>95</v>
      </c>
      <c r="H145" s="160" t="s">
        <v>96</v>
      </c>
      <c r="I145" s="159" t="s">
        <v>3166</v>
      </c>
      <c r="J145" s="159" t="s">
        <v>3169</v>
      </c>
      <c r="K145" s="197"/>
      <c r="L145" s="159" t="s">
        <v>3246</v>
      </c>
      <c r="M145" s="159" t="s">
        <v>3246</v>
      </c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63" t="s">
        <v>1607</v>
      </c>
      <c r="AC145" s="163" t="s">
        <v>1606</v>
      </c>
      <c r="AD145" s="163" t="s">
        <v>3253</v>
      </c>
      <c r="AE145" s="163" t="s">
        <v>3254</v>
      </c>
      <c r="AF145" s="163" t="s">
        <v>16</v>
      </c>
      <c r="AG145" s="163" t="s">
        <v>17</v>
      </c>
      <c r="AH145" s="164" t="s">
        <v>2291</v>
      </c>
      <c r="AI145" s="164" t="s">
        <v>2177</v>
      </c>
      <c r="AJ145" s="172" t="s">
        <v>1607</v>
      </c>
      <c r="AK145" s="164" t="s">
        <v>3465</v>
      </c>
      <c r="AL145" s="275"/>
      <c r="AM145" s="165" t="s">
        <v>3825</v>
      </c>
      <c r="AN145" s="165" t="s">
        <v>3825</v>
      </c>
      <c r="AO145" s="165"/>
      <c r="AP145" s="167" t="s">
        <v>3535</v>
      </c>
      <c r="AQ145" s="167">
        <f t="shared" si="25"/>
        <v>0</v>
      </c>
      <c r="AR145" s="167">
        <f t="shared" si="21"/>
        <v>0</v>
      </c>
      <c r="AS145" s="167">
        <f t="shared" si="22"/>
        <v>0</v>
      </c>
      <c r="AT145" s="167">
        <f t="shared" si="23"/>
        <v>0</v>
      </c>
      <c r="AU145" s="167">
        <f>IF(AP145="Nein", 0, IF(AN145="", 0, IF(M145="SAT", 0, IF(AM145="X", Ausgeschiedene!$BJ$170, $BJ$7))))</f>
        <v>0</v>
      </c>
      <c r="AV145" s="167">
        <f>IF(AP145="Nein",0,IF(AO145="",0,IF(N145="",0,IF(N145="AR",0,IF(AM145="X", $BJ$9, Ausgeschiedene!$AS$141)))))</f>
        <v>0</v>
      </c>
      <c r="AW145" s="167" t="str">
        <f t="shared" si="24"/>
        <v>NEIN</v>
      </c>
      <c r="BA145" s="167" t="s">
        <v>4348</v>
      </c>
      <c r="BB145" s="167">
        <v>574017</v>
      </c>
      <c r="BF145" s="168"/>
    </row>
    <row r="146" spans="1:58" s="167" customFormat="1" ht="21" customHeight="1">
      <c r="A146" s="159" t="s">
        <v>1204</v>
      </c>
      <c r="B146" s="159" t="s">
        <v>19</v>
      </c>
      <c r="C146" s="159">
        <v>2</v>
      </c>
      <c r="D146" s="160" t="s">
        <v>1203</v>
      </c>
      <c r="E146" s="160" t="s">
        <v>4154</v>
      </c>
      <c r="F146" s="160"/>
      <c r="G146" s="159" t="s">
        <v>1202</v>
      </c>
      <c r="H146" s="160" t="s">
        <v>1201</v>
      </c>
      <c r="I146" s="159" t="s">
        <v>3166</v>
      </c>
      <c r="J146" s="159" t="s">
        <v>3168</v>
      </c>
      <c r="K146" s="27" t="s">
        <v>3168</v>
      </c>
      <c r="L146" s="159" t="s">
        <v>3170</v>
      </c>
      <c r="M146" s="159"/>
      <c r="N146" s="159"/>
      <c r="O146" s="159"/>
      <c r="P146" s="159"/>
      <c r="Q146" s="159"/>
      <c r="R146" s="159"/>
      <c r="S146" s="159"/>
      <c r="T146" s="159"/>
      <c r="U146" s="159"/>
      <c r="V146" s="162" t="s">
        <v>3825</v>
      </c>
      <c r="W146" s="159"/>
      <c r="X146" s="159"/>
      <c r="Y146" s="159"/>
      <c r="Z146" s="159"/>
      <c r="AA146" s="159"/>
      <c r="AB146" s="163" t="s">
        <v>1197</v>
      </c>
      <c r="AC146" s="163" t="s">
        <v>1200</v>
      </c>
      <c r="AD146" s="163" t="s">
        <v>1196</v>
      </c>
      <c r="AE146" s="163" t="s">
        <v>1199</v>
      </c>
      <c r="AF146" s="163"/>
      <c r="AG146" s="163" t="s">
        <v>17</v>
      </c>
      <c r="AH146" s="164" t="s">
        <v>1198</v>
      </c>
      <c r="AI146" s="164" t="s">
        <v>787</v>
      </c>
      <c r="AJ146" s="164" t="s">
        <v>1197</v>
      </c>
      <c r="AK146" s="164" t="s">
        <v>1196</v>
      </c>
      <c r="AL146" s="273"/>
      <c r="AM146" s="165" t="s">
        <v>3825</v>
      </c>
      <c r="AN146" s="166"/>
      <c r="AO146" s="166"/>
      <c r="AP146" s="167" t="s">
        <v>3511</v>
      </c>
      <c r="AQ146" s="167">
        <f t="shared" si="25"/>
        <v>850</v>
      </c>
      <c r="AR146" s="167">
        <f t="shared" si="21"/>
        <v>0</v>
      </c>
      <c r="AS146" s="167">
        <f t="shared" si="22"/>
        <v>0</v>
      </c>
      <c r="AT146" s="167">
        <f t="shared" si="23"/>
        <v>850</v>
      </c>
      <c r="AU146" s="167">
        <f>IF(AP146="Nein", 0, IF(AN146="", 0, IF(M146="SAT", 0, IF(AM146="X", Ausgeschiedene!$BJ$170, $BJ$7))))</f>
        <v>0</v>
      </c>
      <c r="AV146" s="167">
        <f>IF(AP146="Nein",0,IF(AO146="",0,IF(N146="",0,IF(N146="AR",0,IF(AM146="X", $BJ$9, Ausgeschiedene!$AS$141)))))</f>
        <v>0</v>
      </c>
      <c r="AW146" s="167">
        <f t="shared" si="24"/>
        <v>850</v>
      </c>
      <c r="BF146" s="168"/>
    </row>
    <row r="147" spans="1:58" s="167" customFormat="1" ht="21" customHeight="1">
      <c r="A147" s="173" t="s">
        <v>3929</v>
      </c>
      <c r="B147" s="175"/>
      <c r="C147" s="175"/>
      <c r="D147" s="191" t="s">
        <v>3595</v>
      </c>
      <c r="E147" s="237" t="s">
        <v>3596</v>
      </c>
      <c r="F147" s="191"/>
      <c r="G147" s="173">
        <v>6593</v>
      </c>
      <c r="H147" s="191" t="s">
        <v>3597</v>
      </c>
      <c r="I147" s="175" t="s">
        <v>3167</v>
      </c>
      <c r="J147" s="175"/>
      <c r="K147" s="175"/>
      <c r="L147" s="173"/>
      <c r="M147" s="173" t="s">
        <v>3246</v>
      </c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212" t="s">
        <v>3825</v>
      </c>
      <c r="Y147" s="173"/>
      <c r="Z147" s="173"/>
      <c r="AA147" s="173"/>
      <c r="AB147" s="177"/>
      <c r="AC147" s="177" t="s">
        <v>3646</v>
      </c>
      <c r="AD147" s="177" t="s">
        <v>3647</v>
      </c>
      <c r="AE147" s="177"/>
      <c r="AF147" s="177" t="s">
        <v>29</v>
      </c>
      <c r="AG147" s="177" t="s">
        <v>17</v>
      </c>
      <c r="AH147" s="172" t="s">
        <v>3649</v>
      </c>
      <c r="AI147" s="172" t="s">
        <v>3650</v>
      </c>
      <c r="AJ147" s="258" t="s">
        <v>4542</v>
      </c>
      <c r="AK147" s="172" t="s">
        <v>3647</v>
      </c>
      <c r="AL147" s="281"/>
      <c r="AM147" s="192"/>
      <c r="AN147" s="192" t="s">
        <v>3825</v>
      </c>
      <c r="AO147" s="192"/>
      <c r="AP147" s="167" t="s">
        <v>3511</v>
      </c>
      <c r="AQ147" s="167">
        <f t="shared" si="25"/>
        <v>0</v>
      </c>
      <c r="AR147" s="167">
        <f t="shared" si="21"/>
        <v>0</v>
      </c>
      <c r="AS147" s="167">
        <f t="shared" si="22"/>
        <v>0</v>
      </c>
      <c r="AT147" s="167">
        <f t="shared" si="23"/>
        <v>0</v>
      </c>
      <c r="AU147" s="167">
        <f>IF(AP147="Nein", 0, IF(AN147="", 0, IF(M147="SAT", 0, IF(AM147="X", Ausgeschiedene!$BJ$170, $BJ$7))))</f>
        <v>300</v>
      </c>
      <c r="AV147" s="167">
        <f>IF(AP147="Nein",0,IF(AO147="",0,IF(N147="",0,IF(N147="AR",0,IF(AM147="X", $BJ$9, Ausgeschiedene!$AS$141)))))</f>
        <v>0</v>
      </c>
      <c r="AW147" s="167">
        <f t="shared" si="24"/>
        <v>300</v>
      </c>
      <c r="BF147" s="168"/>
    </row>
    <row r="148" spans="1:58" s="167" customFormat="1" ht="21" customHeight="1">
      <c r="A148" s="173" t="s">
        <v>3900</v>
      </c>
      <c r="B148" s="175"/>
      <c r="C148" s="175"/>
      <c r="D148" s="191" t="s">
        <v>3577</v>
      </c>
      <c r="E148" s="237" t="s">
        <v>3578</v>
      </c>
      <c r="F148" s="191"/>
      <c r="G148" s="173">
        <v>2800</v>
      </c>
      <c r="H148" s="191" t="s">
        <v>222</v>
      </c>
      <c r="I148" s="175" t="s">
        <v>3165</v>
      </c>
      <c r="J148" s="175"/>
      <c r="K148" s="175"/>
      <c r="L148" s="173"/>
      <c r="M148" s="173" t="s">
        <v>3246</v>
      </c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212" t="s">
        <v>3825</v>
      </c>
      <c r="Y148" s="173"/>
      <c r="Z148" s="173"/>
      <c r="AA148" s="173"/>
      <c r="AB148" s="177" t="s">
        <v>3610</v>
      </c>
      <c r="AC148" s="177" t="s">
        <v>3609</v>
      </c>
      <c r="AD148" s="177" t="s">
        <v>3611</v>
      </c>
      <c r="AE148" s="177" t="s">
        <v>3612</v>
      </c>
      <c r="AF148" s="177" t="s">
        <v>29</v>
      </c>
      <c r="AG148" s="177" t="s">
        <v>39</v>
      </c>
      <c r="AH148" s="172" t="s">
        <v>3613</v>
      </c>
      <c r="AI148" s="172" t="s">
        <v>3614</v>
      </c>
      <c r="AJ148" s="172" t="s">
        <v>3610</v>
      </c>
      <c r="AK148" s="172" t="s">
        <v>3611</v>
      </c>
      <c r="AL148" s="281"/>
      <c r="AM148" s="192"/>
      <c r="AN148" s="192" t="s">
        <v>3825</v>
      </c>
      <c r="AO148" s="192"/>
      <c r="AP148" s="167" t="s">
        <v>3511</v>
      </c>
      <c r="AQ148" s="167">
        <f t="shared" si="25"/>
        <v>0</v>
      </c>
      <c r="AR148" s="167">
        <f t="shared" si="21"/>
        <v>0</v>
      </c>
      <c r="AS148" s="167">
        <f t="shared" si="22"/>
        <v>0</v>
      </c>
      <c r="AT148" s="167">
        <f t="shared" si="23"/>
        <v>0</v>
      </c>
      <c r="AU148" s="167">
        <f>IF(AP148="Nein", 0, IF(AN148="", 0, IF(M148="SAT", 0, IF(AM148="X", Ausgeschiedene!$BJ$170, $BJ$7))))</f>
        <v>300</v>
      </c>
      <c r="AV148" s="167">
        <f>IF(AP148="Nein",0,IF(AO148="",0,IF(N148="",0,IF(N148="AR",0,IF(AM148="X", $BJ$9, Ausgeschiedene!$AS$141)))))</f>
        <v>0</v>
      </c>
      <c r="AW148" s="167">
        <f t="shared" si="24"/>
        <v>300</v>
      </c>
      <c r="BF148" s="168"/>
    </row>
    <row r="149" spans="1:58" s="167" customFormat="1" ht="21" customHeight="1">
      <c r="A149" s="12" t="s">
        <v>4530</v>
      </c>
      <c r="B149" s="12" t="s">
        <v>4530</v>
      </c>
      <c r="C149" s="175"/>
      <c r="D149" s="62" t="s">
        <v>4489</v>
      </c>
      <c r="E149" s="179" t="s">
        <v>3547</v>
      </c>
      <c r="F149" s="179"/>
      <c r="G149" s="231">
        <v>5627</v>
      </c>
      <c r="H149" s="179" t="s">
        <v>3538</v>
      </c>
      <c r="I149" s="171" t="s">
        <v>3166</v>
      </c>
      <c r="J149" s="171"/>
      <c r="K149" s="171"/>
      <c r="L149" s="171"/>
      <c r="M149" s="171"/>
      <c r="N149" s="171" t="s">
        <v>3257</v>
      </c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200" t="s">
        <v>3825</v>
      </c>
      <c r="AA149" s="171"/>
      <c r="AB149" s="286" t="s">
        <v>4490</v>
      </c>
      <c r="AC149" s="286" t="s">
        <v>4491</v>
      </c>
      <c r="AD149" s="204" t="s">
        <v>3548</v>
      </c>
      <c r="AE149" s="204" t="s">
        <v>3549</v>
      </c>
      <c r="AF149" s="204" t="s">
        <v>29</v>
      </c>
      <c r="AG149" s="204" t="s">
        <v>17</v>
      </c>
      <c r="AH149" s="205" t="s">
        <v>940</v>
      </c>
      <c r="AI149" s="205" t="s">
        <v>435</v>
      </c>
      <c r="AJ149" s="258" t="s">
        <v>4490</v>
      </c>
      <c r="AK149" s="205" t="s">
        <v>3548</v>
      </c>
      <c r="AL149" s="273"/>
      <c r="AM149" s="166"/>
      <c r="AN149" s="166"/>
      <c r="AO149" s="166" t="s">
        <v>3825</v>
      </c>
      <c r="AP149" s="167" t="s">
        <v>3511</v>
      </c>
      <c r="AQ149" s="167">
        <f t="shared" si="25"/>
        <v>0</v>
      </c>
      <c r="AR149" s="167">
        <f t="shared" si="21"/>
        <v>0</v>
      </c>
      <c r="AS149" s="167">
        <f t="shared" si="22"/>
        <v>0</v>
      </c>
      <c r="AT149" s="167">
        <f t="shared" si="23"/>
        <v>0</v>
      </c>
      <c r="AU149" s="167">
        <f>IF(AP149="Nein", 0, IF(AN149="", 0, IF(M149="SAT", 0, IF(AM149="X", Ausgeschiedene!$BJ$170, $BJ$7))))</f>
        <v>0</v>
      </c>
      <c r="AV149" s="167">
        <f>IF(AP149="Nein",0,IF(AO149="",0,IF(N149="",0,IF(N149="AR",0,IF(AM149="X", $BJ$9, Ausgeschiedene!$AS$141)))))</f>
        <v>1000</v>
      </c>
      <c r="AW149" s="167">
        <f t="shared" si="24"/>
        <v>1000</v>
      </c>
      <c r="BF149" s="168"/>
    </row>
    <row r="150" spans="1:58" s="167" customFormat="1" ht="21" customHeight="1">
      <c r="A150" s="173" t="s">
        <v>3921</v>
      </c>
      <c r="B150" s="173"/>
      <c r="C150" s="173"/>
      <c r="D150" s="174" t="s">
        <v>3691</v>
      </c>
      <c r="E150" s="174" t="s">
        <v>3692</v>
      </c>
      <c r="F150" s="174"/>
      <c r="G150" s="173">
        <v>5620</v>
      </c>
      <c r="H150" s="174" t="s">
        <v>3693</v>
      </c>
      <c r="I150" s="202" t="s">
        <v>3166</v>
      </c>
      <c r="J150" s="175"/>
      <c r="K150" s="175"/>
      <c r="L150" s="175"/>
      <c r="M150" s="175" t="s">
        <v>3246</v>
      </c>
      <c r="N150" s="175" t="s">
        <v>3246</v>
      </c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6" t="s">
        <v>4068</v>
      </c>
      <c r="AC150" s="176" t="s">
        <v>4067</v>
      </c>
      <c r="AD150" s="177" t="s">
        <v>4069</v>
      </c>
      <c r="AE150" s="177" t="s">
        <v>4070</v>
      </c>
      <c r="AF150" s="177" t="s">
        <v>29</v>
      </c>
      <c r="AG150" s="177" t="s">
        <v>17</v>
      </c>
      <c r="AH150" s="172" t="s">
        <v>940</v>
      </c>
      <c r="AI150" s="172" t="s">
        <v>891</v>
      </c>
      <c r="AJ150" s="178" t="s">
        <v>4068</v>
      </c>
      <c r="AK150" s="217" t="s">
        <v>4069</v>
      </c>
      <c r="AL150" s="282"/>
      <c r="AM150" s="180"/>
      <c r="AN150" s="180" t="s">
        <v>3825</v>
      </c>
      <c r="AO150" s="180"/>
      <c r="AP150" s="167" t="s">
        <v>3535</v>
      </c>
      <c r="AQ150" s="167">
        <f t="shared" si="25"/>
        <v>0</v>
      </c>
      <c r="AR150" s="167">
        <f t="shared" si="21"/>
        <v>0</v>
      </c>
      <c r="AS150" s="167">
        <f t="shared" si="22"/>
        <v>0</v>
      </c>
      <c r="AT150" s="167">
        <f t="shared" si="23"/>
        <v>0</v>
      </c>
      <c r="AU150" s="167">
        <f>IF(AP150="Nein", 0, IF(AN150="", 0, IF(M150="SAT", 0, IF(AM150="X", Ausgeschiedene!$BJ$170, $BJ$7))))</f>
        <v>0</v>
      </c>
      <c r="AV150" s="167">
        <f>IF(AP150="Nein",0,IF(AO150="",0,IF(N150="",0,IF(N150="AR",0,IF(AM150="X", $BJ$9, Ausgeschiedene!$AS$141)))))</f>
        <v>0</v>
      </c>
      <c r="AW150" s="167" t="str">
        <f t="shared" si="24"/>
        <v>NEIN</v>
      </c>
      <c r="BF150" s="168"/>
    </row>
    <row r="151" spans="1:58" s="167" customFormat="1" ht="21" customHeight="1">
      <c r="A151" s="173" t="s">
        <v>3938</v>
      </c>
      <c r="B151" s="173"/>
      <c r="C151" s="173"/>
      <c r="D151" s="174" t="s">
        <v>3703</v>
      </c>
      <c r="E151" s="174" t="s">
        <v>3704</v>
      </c>
      <c r="F151" s="174"/>
      <c r="G151" s="173">
        <v>8200</v>
      </c>
      <c r="H151" s="174" t="s">
        <v>772</v>
      </c>
      <c r="I151" s="202" t="s">
        <v>3166</v>
      </c>
      <c r="J151" s="175"/>
      <c r="K151" s="175"/>
      <c r="L151" s="175"/>
      <c r="M151" s="175" t="s">
        <v>3246</v>
      </c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6" t="s">
        <v>4114</v>
      </c>
      <c r="AC151" s="176" t="s">
        <v>4112</v>
      </c>
      <c r="AD151" s="177" t="s">
        <v>4115</v>
      </c>
      <c r="AE151" s="177"/>
      <c r="AF151" s="177" t="s">
        <v>29</v>
      </c>
      <c r="AG151" s="177" t="s">
        <v>17</v>
      </c>
      <c r="AH151" s="172" t="s">
        <v>4113</v>
      </c>
      <c r="AI151" s="172" t="s">
        <v>744</v>
      </c>
      <c r="AJ151" s="178" t="s">
        <v>4114</v>
      </c>
      <c r="AK151" s="217" t="s">
        <v>4115</v>
      </c>
      <c r="AL151" s="282"/>
      <c r="AM151" s="180"/>
      <c r="AN151" s="180" t="s">
        <v>3825</v>
      </c>
      <c r="AO151" s="180"/>
      <c r="AP151" s="167" t="s">
        <v>3535</v>
      </c>
      <c r="AQ151" s="167">
        <f t="shared" si="25"/>
        <v>0</v>
      </c>
      <c r="AR151" s="167">
        <f t="shared" si="21"/>
        <v>0</v>
      </c>
      <c r="AS151" s="167">
        <f t="shared" si="22"/>
        <v>0</v>
      </c>
      <c r="AT151" s="167">
        <f t="shared" si="23"/>
        <v>0</v>
      </c>
      <c r="AU151" s="167">
        <f>IF(AP151="Nein", 0, IF(AN151="", 0, IF(M151="SAT", 0, IF(AM151="X", Ausgeschiedene!$BJ$170, $BJ$7))))</f>
        <v>0</v>
      </c>
      <c r="AV151" s="167">
        <f>IF(AP151="Nein",0,IF(AO151="",0,IF(N151="",0,IF(N151="AR",0,IF(AM151="X", $BJ$9, Ausgeschiedene!$AS$141)))))</f>
        <v>0</v>
      </c>
      <c r="AW151" s="167" t="str">
        <f t="shared" si="24"/>
        <v>NEIN</v>
      </c>
      <c r="BF151" s="168">
        <v>42537</v>
      </c>
    </row>
    <row r="152" spans="1:58" s="167" customFormat="1" ht="21" customHeight="1">
      <c r="A152" s="159" t="s">
        <v>956</v>
      </c>
      <c r="B152" s="159" t="s">
        <v>270</v>
      </c>
      <c r="C152" s="159">
        <v>3</v>
      </c>
      <c r="D152" s="160" t="s">
        <v>3163</v>
      </c>
      <c r="E152" s="160" t="s">
        <v>955</v>
      </c>
      <c r="F152" s="160"/>
      <c r="G152" s="159" t="s">
        <v>954</v>
      </c>
      <c r="H152" s="160" t="s">
        <v>953</v>
      </c>
      <c r="I152" s="159" t="s">
        <v>3166</v>
      </c>
      <c r="J152" s="159" t="s">
        <v>3168</v>
      </c>
      <c r="K152" s="171" t="s">
        <v>3169</v>
      </c>
      <c r="L152" s="159" t="s">
        <v>3170</v>
      </c>
      <c r="M152" s="159"/>
      <c r="N152" s="159"/>
      <c r="O152" s="159"/>
      <c r="P152" s="159"/>
      <c r="Q152" s="159"/>
      <c r="R152" s="159"/>
      <c r="S152" s="162" t="s">
        <v>3825</v>
      </c>
      <c r="T152" s="159"/>
      <c r="U152" s="159"/>
      <c r="V152" s="159"/>
      <c r="W152" s="159"/>
      <c r="X152" s="159"/>
      <c r="Y152" s="159"/>
      <c r="Z152" s="159"/>
      <c r="AA152" s="159"/>
      <c r="AB152" s="163" t="s">
        <v>949</v>
      </c>
      <c r="AC152" s="163" t="s">
        <v>952</v>
      </c>
      <c r="AD152" s="163" t="s">
        <v>948</v>
      </c>
      <c r="AE152" s="163" t="s">
        <v>951</v>
      </c>
      <c r="AF152" s="163" t="s">
        <v>29</v>
      </c>
      <c r="AG152" s="163" t="s">
        <v>17</v>
      </c>
      <c r="AH152" s="164" t="s">
        <v>950</v>
      </c>
      <c r="AI152" s="164" t="s">
        <v>18</v>
      </c>
      <c r="AJ152" s="164" t="s">
        <v>949</v>
      </c>
      <c r="AK152" s="164" t="s">
        <v>948</v>
      </c>
      <c r="AL152" s="273"/>
      <c r="AM152" s="165" t="s">
        <v>3825</v>
      </c>
      <c r="AN152" s="166"/>
      <c r="AO152" s="166"/>
      <c r="AP152" s="167" t="s">
        <v>3511</v>
      </c>
      <c r="AQ152" s="167">
        <f t="shared" si="25"/>
        <v>850</v>
      </c>
      <c r="AR152" s="167">
        <f t="shared" si="21"/>
        <v>0</v>
      </c>
      <c r="AS152" s="167">
        <f t="shared" si="22"/>
        <v>0</v>
      </c>
      <c r="AT152" s="167">
        <f t="shared" si="23"/>
        <v>850</v>
      </c>
      <c r="AU152" s="167">
        <f>IF(AP152="Nein", 0, IF(AN152="", 0, IF(M152="SAT", 0, IF(AM152="X", Ausgeschiedene!$BJ$170, $BJ$7))))</f>
        <v>0</v>
      </c>
      <c r="AV152" s="167">
        <f>IF(AP152="Nein",0,IF(AO152="",0,IF(N152="",0,IF(N152="AR",0,IF(AM152="X", $BJ$9, Ausgeschiedene!$AS$141)))))</f>
        <v>0</v>
      </c>
      <c r="AW152" s="167">
        <f t="shared" si="24"/>
        <v>850</v>
      </c>
      <c r="BF152" s="168"/>
    </row>
    <row r="153" spans="1:58" s="167" customFormat="1" ht="21" customHeight="1">
      <c r="A153" s="173" t="s">
        <v>3936</v>
      </c>
      <c r="B153" s="173"/>
      <c r="C153" s="173"/>
      <c r="D153" s="174" t="s">
        <v>3937</v>
      </c>
      <c r="E153" s="174" t="s">
        <v>3793</v>
      </c>
      <c r="F153" s="174"/>
      <c r="G153" s="173">
        <v>8181</v>
      </c>
      <c r="H153" s="174" t="s">
        <v>3794</v>
      </c>
      <c r="I153" s="175" t="s">
        <v>3166</v>
      </c>
      <c r="J153" s="175"/>
      <c r="K153" s="175"/>
      <c r="L153" s="175"/>
      <c r="M153" s="175" t="s">
        <v>3246</v>
      </c>
      <c r="N153" s="175" t="s">
        <v>3246</v>
      </c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6" t="s">
        <v>4108</v>
      </c>
      <c r="AC153" s="176" t="s">
        <v>4107</v>
      </c>
      <c r="AD153" s="177" t="s">
        <v>4109</v>
      </c>
      <c r="AE153" s="177" t="s">
        <v>4110</v>
      </c>
      <c r="AF153" s="177" t="s">
        <v>16</v>
      </c>
      <c r="AG153" s="177" t="s">
        <v>17</v>
      </c>
      <c r="AH153" s="172" t="s">
        <v>4111</v>
      </c>
      <c r="AI153" s="172" t="s">
        <v>137</v>
      </c>
      <c r="AJ153" s="178" t="s">
        <v>4108</v>
      </c>
      <c r="AK153" s="217" t="s">
        <v>4109</v>
      </c>
      <c r="AL153" s="282"/>
      <c r="AM153" s="180"/>
      <c r="AN153" s="180" t="s">
        <v>3825</v>
      </c>
      <c r="AO153" s="180"/>
      <c r="AP153" s="167" t="s">
        <v>3535</v>
      </c>
      <c r="AQ153" s="167">
        <f t="shared" si="25"/>
        <v>0</v>
      </c>
      <c r="AR153" s="167">
        <f t="shared" si="21"/>
        <v>0</v>
      </c>
      <c r="AS153" s="167">
        <f t="shared" si="22"/>
        <v>0</v>
      </c>
      <c r="AT153" s="167">
        <f t="shared" si="23"/>
        <v>0</v>
      </c>
      <c r="AU153" s="167">
        <f>IF(AP153="Nein", 0, IF(AN153="", 0, IF(M153="SAT", 0, IF(AM153="X", Ausgeschiedene!$BJ$170, $BJ$7))))</f>
        <v>0</v>
      </c>
      <c r="AV153" s="167">
        <f>IF(AP153="Nein",0,IF(AO153="",0,IF(N153="",0,IF(N153="AR",0,IF(AM153="X", $BJ$9, Ausgeschiedene!$AS$141)))))</f>
        <v>0</v>
      </c>
      <c r="AW153" s="167" t="str">
        <f t="shared" si="24"/>
        <v>NEIN</v>
      </c>
      <c r="AY153" s="167" t="s">
        <v>4229</v>
      </c>
      <c r="AZ153" s="167">
        <v>829431</v>
      </c>
      <c r="BF153" s="168"/>
    </row>
    <row r="154" spans="1:58" s="167" customFormat="1" ht="21" customHeight="1">
      <c r="A154" s="159" t="s">
        <v>2938</v>
      </c>
      <c r="B154" s="197" t="s">
        <v>3478</v>
      </c>
      <c r="C154" s="197">
        <v>2</v>
      </c>
      <c r="D154" s="160" t="s">
        <v>3495</v>
      </c>
      <c r="E154" s="160" t="s">
        <v>2937</v>
      </c>
      <c r="F154" s="160"/>
      <c r="G154" s="159" t="s">
        <v>2936</v>
      </c>
      <c r="H154" s="160" t="s">
        <v>2935</v>
      </c>
      <c r="I154" s="159" t="s">
        <v>3166</v>
      </c>
      <c r="J154" s="159" t="s">
        <v>3169</v>
      </c>
      <c r="K154" s="161"/>
      <c r="L154" s="159" t="s">
        <v>3246</v>
      </c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235" t="s">
        <v>3485</v>
      </c>
      <c r="AC154" s="163" t="s">
        <v>2934</v>
      </c>
      <c r="AD154" s="163" t="s">
        <v>2932</v>
      </c>
      <c r="AE154" s="163" t="s">
        <v>2932</v>
      </c>
      <c r="AF154" s="163" t="s">
        <v>29</v>
      </c>
      <c r="AG154" s="163" t="s">
        <v>17</v>
      </c>
      <c r="AH154" s="164" t="s">
        <v>2933</v>
      </c>
      <c r="AI154" s="164" t="s">
        <v>3496</v>
      </c>
      <c r="AJ154" s="172" t="s">
        <v>3485</v>
      </c>
      <c r="AK154" s="164" t="s">
        <v>2932</v>
      </c>
      <c r="AL154" s="277"/>
      <c r="AM154" s="165" t="s">
        <v>3825</v>
      </c>
      <c r="AN154" s="219"/>
      <c r="AO154" s="219"/>
      <c r="AP154" s="167" t="s">
        <v>3535</v>
      </c>
      <c r="AQ154" s="167">
        <f t="shared" si="25"/>
        <v>0</v>
      </c>
      <c r="AR154" s="167">
        <f t="shared" si="21"/>
        <v>0</v>
      </c>
      <c r="AS154" s="167">
        <f t="shared" si="22"/>
        <v>0</v>
      </c>
      <c r="AT154" s="167">
        <f t="shared" si="23"/>
        <v>0</v>
      </c>
      <c r="AU154" s="167">
        <f>IF(AP154="Nein", 0, IF(AN154="", 0, IF(M154="SAT", 0, IF(AM154="X", Ausgeschiedene!$BJ$170, $BJ$7))))</f>
        <v>0</v>
      </c>
      <c r="AV154" s="167">
        <f>IF(AP154="Nein",0,IF(AO154="",0,IF(N154="",0,IF(N154="AR",0,IF(AM154="X", $BJ$9, Ausgeschiedene!$AS$141)))))</f>
        <v>0</v>
      </c>
      <c r="AW154" s="167" t="str">
        <f t="shared" si="24"/>
        <v>NEIN</v>
      </c>
      <c r="BA154" s="167" t="s">
        <v>4364</v>
      </c>
      <c r="BB154" s="167">
        <v>112645</v>
      </c>
      <c r="BF154" s="168"/>
    </row>
    <row r="155" spans="1:58" s="167" customFormat="1" ht="21" customHeight="1">
      <c r="A155" s="171" t="s">
        <v>507</v>
      </c>
      <c r="B155" s="171" t="s">
        <v>513</v>
      </c>
      <c r="C155" s="171">
        <v>1</v>
      </c>
      <c r="D155" s="203" t="s">
        <v>508</v>
      </c>
      <c r="E155" s="203" t="s">
        <v>4412</v>
      </c>
      <c r="F155" s="203"/>
      <c r="G155" s="171">
        <v>1211</v>
      </c>
      <c r="H155" s="203" t="s">
        <v>4417</v>
      </c>
      <c r="I155" s="171" t="s">
        <v>3165</v>
      </c>
      <c r="J155" s="171" t="s">
        <v>3168</v>
      </c>
      <c r="K155" s="171" t="s">
        <v>3169</v>
      </c>
      <c r="L155" s="171" t="s">
        <v>3170</v>
      </c>
      <c r="M155" s="171"/>
      <c r="N155" s="171"/>
      <c r="O155" s="171"/>
      <c r="P155" s="200" t="s">
        <v>3825</v>
      </c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93" t="s">
        <v>4180</v>
      </c>
      <c r="AC155" s="193" t="s">
        <v>4175</v>
      </c>
      <c r="AD155" s="204" t="s">
        <v>509</v>
      </c>
      <c r="AE155" s="204" t="s">
        <v>510</v>
      </c>
      <c r="AF155" s="204" t="s">
        <v>16</v>
      </c>
      <c r="AG155" s="204" t="s">
        <v>39</v>
      </c>
      <c r="AH155" s="205" t="s">
        <v>511</v>
      </c>
      <c r="AI155" s="205" t="s">
        <v>512</v>
      </c>
      <c r="AJ155" s="194" t="s">
        <v>4180</v>
      </c>
      <c r="AK155" s="203" t="s">
        <v>509</v>
      </c>
      <c r="AL155" s="273"/>
      <c r="AM155" s="165" t="s">
        <v>3825</v>
      </c>
      <c r="AN155" s="166"/>
      <c r="AO155" s="166"/>
      <c r="AP155" s="167" t="s">
        <v>3511</v>
      </c>
      <c r="AQ155" s="167">
        <f t="shared" si="25"/>
        <v>850</v>
      </c>
      <c r="AR155" s="167">
        <f t="shared" si="21"/>
        <v>0</v>
      </c>
      <c r="AS155" s="167">
        <f t="shared" si="22"/>
        <v>0</v>
      </c>
      <c r="AT155" s="167">
        <f t="shared" si="23"/>
        <v>850</v>
      </c>
      <c r="AU155" s="167">
        <f>IF(AP155="Nein", 0, IF(AN155="", 0, IF(M155="SAT", 0, IF(AM155="X", Ausgeschiedene!$BJ$170, $BJ$7))))</f>
        <v>0</v>
      </c>
      <c r="AV155" s="167">
        <f>IF(AP155="Nein",0,IF(AO155="",0,IF(N155="",0,IF(N155="AR",0,IF(AM155="X", $BJ$9, Ausgeschiedene!$AS$141)))))</f>
        <v>0</v>
      </c>
      <c r="AW155" s="167">
        <f t="shared" si="24"/>
        <v>850</v>
      </c>
      <c r="BF155" s="168"/>
    </row>
    <row r="156" spans="1:58" s="167" customFormat="1" ht="21" customHeight="1">
      <c r="A156" s="159" t="s">
        <v>3476</v>
      </c>
      <c r="B156" s="159"/>
      <c r="C156" s="159">
        <v>5</v>
      </c>
      <c r="D156" s="160" t="s">
        <v>602</v>
      </c>
      <c r="E156" s="160" t="s">
        <v>1428</v>
      </c>
      <c r="F156" s="160"/>
      <c r="G156" s="159" t="s">
        <v>1427</v>
      </c>
      <c r="H156" s="160" t="s">
        <v>3323</v>
      </c>
      <c r="I156" s="159" t="s">
        <v>3166</v>
      </c>
      <c r="J156" s="159" t="s">
        <v>3169</v>
      </c>
      <c r="K156" s="27" t="s">
        <v>3168</v>
      </c>
      <c r="L156" s="159" t="s">
        <v>3170</v>
      </c>
      <c r="M156" s="159" t="s">
        <v>3246</v>
      </c>
      <c r="N156" s="159"/>
      <c r="O156" s="159"/>
      <c r="P156" s="159"/>
      <c r="Q156" s="159"/>
      <c r="R156" s="159"/>
      <c r="S156" s="159"/>
      <c r="T156" s="159"/>
      <c r="U156" s="159"/>
      <c r="V156" s="162" t="s">
        <v>3825</v>
      </c>
      <c r="W156" s="159"/>
      <c r="X156" s="159"/>
      <c r="Y156" s="162" t="s">
        <v>3825</v>
      </c>
      <c r="Z156" s="159"/>
      <c r="AA156" s="159"/>
      <c r="AB156" s="177" t="s">
        <v>603</v>
      </c>
      <c r="AC156" s="204" t="s">
        <v>604</v>
      </c>
      <c r="AD156" s="163" t="s">
        <v>1426</v>
      </c>
      <c r="AE156" s="163" t="s">
        <v>1425</v>
      </c>
      <c r="AF156" s="204" t="s">
        <v>16</v>
      </c>
      <c r="AG156" s="163" t="s">
        <v>17</v>
      </c>
      <c r="AH156" s="164" t="s">
        <v>607</v>
      </c>
      <c r="AI156" s="164" t="s">
        <v>608</v>
      </c>
      <c r="AJ156" s="205" t="s">
        <v>603</v>
      </c>
      <c r="AK156" s="205" t="s">
        <v>605</v>
      </c>
      <c r="AL156" s="275"/>
      <c r="AM156" s="165" t="s">
        <v>3825</v>
      </c>
      <c r="AN156" s="165" t="s">
        <v>3825</v>
      </c>
      <c r="AO156" s="165"/>
      <c r="AP156" s="167" t="s">
        <v>3511</v>
      </c>
      <c r="AQ156" s="167">
        <f t="shared" si="25"/>
        <v>850</v>
      </c>
      <c r="AR156" s="167">
        <f t="shared" si="21"/>
        <v>0</v>
      </c>
      <c r="AS156" s="167">
        <f t="shared" si="22"/>
        <v>0</v>
      </c>
      <c r="AT156" s="167">
        <f t="shared" si="23"/>
        <v>850</v>
      </c>
      <c r="AU156" s="167">
        <f>IF(AP156="Nein", 0, IF(AN156="", 0, IF(M156="SAT", 0, IF(AM156="X", Ausgeschiedene!$BJ$170, $BJ$7))))</f>
        <v>150</v>
      </c>
      <c r="AV156" s="167">
        <f>IF(AP156="Nein",0,IF(AO156="",0,IF(N156="",0,IF(N156="AR",0,IF(AM156="X", $BJ$9, Ausgeschiedene!$AS$141)))))</f>
        <v>0</v>
      </c>
      <c r="AW156" s="167">
        <f t="shared" si="24"/>
        <v>1000</v>
      </c>
      <c r="BF156" s="168"/>
    </row>
    <row r="157" spans="1:58" s="167" customFormat="1" ht="21" customHeight="1">
      <c r="A157" s="159" t="s">
        <v>2029</v>
      </c>
      <c r="B157" s="197" t="s">
        <v>3084</v>
      </c>
      <c r="C157" s="197">
        <v>5</v>
      </c>
      <c r="D157" s="160" t="s">
        <v>2028</v>
      </c>
      <c r="E157" s="160" t="s">
        <v>3012</v>
      </c>
      <c r="F157" s="160"/>
      <c r="G157" s="159" t="s">
        <v>2027</v>
      </c>
      <c r="H157" s="160" t="s">
        <v>2026</v>
      </c>
      <c r="I157" s="159" t="s">
        <v>3166</v>
      </c>
      <c r="J157" s="159" t="s">
        <v>3169</v>
      </c>
      <c r="K157" s="197"/>
      <c r="L157" s="159" t="s">
        <v>3246</v>
      </c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62" t="s">
        <v>3825</v>
      </c>
      <c r="X157" s="159"/>
      <c r="Y157" s="159"/>
      <c r="Z157" s="159"/>
      <c r="AA157" s="159"/>
      <c r="AB157" s="163" t="s">
        <v>2022</v>
      </c>
      <c r="AC157" s="163" t="s">
        <v>2025</v>
      </c>
      <c r="AD157" s="163" t="s">
        <v>2021</v>
      </c>
      <c r="AE157" s="163" t="s">
        <v>2024</v>
      </c>
      <c r="AF157" s="163" t="s">
        <v>29</v>
      </c>
      <c r="AG157" s="163" t="s">
        <v>17</v>
      </c>
      <c r="AH157" s="164" t="s">
        <v>2023</v>
      </c>
      <c r="AI157" s="164" t="s">
        <v>159</v>
      </c>
      <c r="AJ157" s="164" t="s">
        <v>2022</v>
      </c>
      <c r="AK157" s="164" t="s">
        <v>2021</v>
      </c>
      <c r="AL157" s="277"/>
      <c r="AM157" s="165" t="s">
        <v>3825</v>
      </c>
      <c r="AN157" s="165"/>
      <c r="AO157" s="165"/>
      <c r="AP157" s="167" t="s">
        <v>3511</v>
      </c>
      <c r="AQ157" s="167">
        <f t="shared" si="25"/>
        <v>500</v>
      </c>
      <c r="AR157" s="167">
        <f t="shared" si="21"/>
        <v>0</v>
      </c>
      <c r="AS157" s="167">
        <f t="shared" si="22"/>
        <v>0</v>
      </c>
      <c r="AT157" s="167">
        <f t="shared" si="23"/>
        <v>500</v>
      </c>
      <c r="AU157" s="167">
        <f>IF(AP157="Nein", 0, IF(AN157="", 0, IF(M157="SAT", 0, IF(AM157="X", Ausgeschiedene!$BJ$170, $BJ$7))))</f>
        <v>0</v>
      </c>
      <c r="AV157" s="167">
        <f>IF(AP157="Nein",0,IF(AO157="",0,IF(N157="",0,IF(N157="AR",0,IF(AM157="X", $BJ$9, Ausgeschiedene!$AS$141)))))</f>
        <v>0</v>
      </c>
      <c r="AW157" s="167">
        <f t="shared" si="24"/>
        <v>500</v>
      </c>
      <c r="BF157" s="168"/>
    </row>
    <row r="158" spans="1:58" s="167" customFormat="1" ht="21" customHeight="1">
      <c r="A158" s="159" t="s">
        <v>3085</v>
      </c>
      <c r="B158" s="197" t="s">
        <v>3084</v>
      </c>
      <c r="C158" s="197">
        <v>2</v>
      </c>
      <c r="D158" s="160" t="s">
        <v>3258</v>
      </c>
      <c r="E158" s="160" t="s">
        <v>3086</v>
      </c>
      <c r="F158" s="160"/>
      <c r="G158" s="159" t="s">
        <v>3087</v>
      </c>
      <c r="H158" s="160" t="s">
        <v>3088</v>
      </c>
      <c r="I158" s="159" t="s">
        <v>3166</v>
      </c>
      <c r="J158" s="159" t="s">
        <v>3169</v>
      </c>
      <c r="K158" s="197"/>
      <c r="L158" s="159" t="s">
        <v>3246</v>
      </c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63" t="s">
        <v>3089</v>
      </c>
      <c r="AC158" s="163" t="s">
        <v>3090</v>
      </c>
      <c r="AD158" s="163" t="s">
        <v>3091</v>
      </c>
      <c r="AE158" s="163" t="s">
        <v>3092</v>
      </c>
      <c r="AF158" s="163" t="s">
        <v>16</v>
      </c>
      <c r="AG158" s="163" t="s">
        <v>17</v>
      </c>
      <c r="AH158" s="164" t="s">
        <v>3093</v>
      </c>
      <c r="AI158" s="164" t="s">
        <v>3094</v>
      </c>
      <c r="AJ158" s="164" t="s">
        <v>3089</v>
      </c>
      <c r="AK158" s="164" t="s">
        <v>3091</v>
      </c>
      <c r="AL158" s="273"/>
      <c r="AM158" s="165" t="s">
        <v>3825</v>
      </c>
      <c r="AN158" s="166"/>
      <c r="AO158" s="166"/>
      <c r="AP158" s="167" t="s">
        <v>3535</v>
      </c>
      <c r="AQ158" s="167">
        <f t="shared" si="25"/>
        <v>0</v>
      </c>
      <c r="AR158" s="167">
        <f t="shared" si="21"/>
        <v>0</v>
      </c>
      <c r="AS158" s="167">
        <f t="shared" si="22"/>
        <v>0</v>
      </c>
      <c r="AT158" s="167">
        <f t="shared" si="23"/>
        <v>0</v>
      </c>
      <c r="AU158" s="167">
        <f>IF(AP158="Nein", 0, IF(AN158="", 0, IF(M158="SAT", 0, IF(AM158="X", Ausgeschiedene!$BJ$170, $BJ$7))))</f>
        <v>0</v>
      </c>
      <c r="AV158" s="167">
        <f>IF(AP158="Nein",0,IF(AO158="",0,IF(N158="",0,IF(N158="AR",0,IF(AM158="X", $BJ$9, Ausgeschiedene!$AS$141)))))</f>
        <v>0</v>
      </c>
      <c r="AW158" s="167" t="str">
        <f t="shared" si="24"/>
        <v>NEIN</v>
      </c>
      <c r="BF158" s="168">
        <v>42537</v>
      </c>
    </row>
    <row r="159" spans="1:58" s="167" customFormat="1" ht="21" customHeight="1">
      <c r="A159" s="181" t="s">
        <v>263</v>
      </c>
      <c r="B159" s="181" t="s">
        <v>263</v>
      </c>
      <c r="C159" s="181">
        <v>1</v>
      </c>
      <c r="D159" s="182" t="s">
        <v>3055</v>
      </c>
      <c r="E159" s="183" t="s">
        <v>264</v>
      </c>
      <c r="F159" s="183"/>
      <c r="G159" s="181" t="s">
        <v>265</v>
      </c>
      <c r="H159" s="183" t="s">
        <v>266</v>
      </c>
      <c r="I159" s="181" t="s">
        <v>3165</v>
      </c>
      <c r="J159" s="181" t="s">
        <v>3168</v>
      </c>
      <c r="K159" s="181" t="s">
        <v>3168</v>
      </c>
      <c r="L159" s="181" t="s">
        <v>3257</v>
      </c>
      <c r="M159" s="181"/>
      <c r="N159" s="181"/>
      <c r="O159" s="184" t="s">
        <v>3825</v>
      </c>
      <c r="P159" s="171"/>
      <c r="Q159" s="171"/>
      <c r="R159" s="181"/>
      <c r="S159" s="171"/>
      <c r="T159" s="171"/>
      <c r="U159" s="181"/>
      <c r="V159" s="171"/>
      <c r="W159" s="171"/>
      <c r="X159" s="171"/>
      <c r="Y159" s="171"/>
      <c r="Z159" s="171"/>
      <c r="AA159" s="171"/>
      <c r="AB159" s="185" t="s">
        <v>3284</v>
      </c>
      <c r="AC159" s="185" t="s">
        <v>267</v>
      </c>
      <c r="AD159" s="185" t="s">
        <v>268</v>
      </c>
      <c r="AE159" s="185" t="s">
        <v>269</v>
      </c>
      <c r="AF159" s="185" t="s">
        <v>178</v>
      </c>
      <c r="AG159" s="185" t="s">
        <v>39</v>
      </c>
      <c r="AH159" s="186" t="s">
        <v>3274</v>
      </c>
      <c r="AI159" s="186" t="s">
        <v>3273</v>
      </c>
      <c r="AJ159" s="186" t="s">
        <v>3352</v>
      </c>
      <c r="AK159" s="183" t="s">
        <v>268</v>
      </c>
      <c r="AL159" s="276">
        <v>193</v>
      </c>
      <c r="AM159" s="165" t="s">
        <v>3825</v>
      </c>
      <c r="AN159" s="166"/>
      <c r="AO159" s="166"/>
      <c r="AP159" s="167" t="s">
        <v>3511</v>
      </c>
      <c r="AQ159" s="167">
        <f t="shared" si="25"/>
        <v>1000</v>
      </c>
      <c r="AR159" s="167">
        <f t="shared" si="21"/>
        <v>579</v>
      </c>
      <c r="AS159" s="167">
        <f t="shared" si="22"/>
        <v>579</v>
      </c>
      <c r="AT159" s="167">
        <f t="shared" si="23"/>
        <v>2158</v>
      </c>
      <c r="AU159" s="167">
        <f>IF(AP159="Nein", 0, IF(AN159="", 0, IF(M159="SAT", 0, IF(AM159="X", Ausgeschiedene!$BJ$170, $BJ$7))))</f>
        <v>0</v>
      </c>
      <c r="AV159" s="167">
        <f>IF(AP159="Nein",0,IF(AO159="",0,IF(N159="",0,IF(N159="AR",0,IF(AM159="X", $BJ$9, Ausgeschiedene!$AS$141)))))</f>
        <v>0</v>
      </c>
      <c r="AW159" s="167">
        <f t="shared" si="24"/>
        <v>2158</v>
      </c>
      <c r="AY159" s="167" t="s">
        <v>4257</v>
      </c>
      <c r="AZ159" s="167">
        <v>140009</v>
      </c>
      <c r="BF159" s="168"/>
    </row>
    <row r="160" spans="1:58" s="167" customFormat="1" ht="21" customHeight="1">
      <c r="A160" s="181" t="s">
        <v>350</v>
      </c>
      <c r="B160" s="181" t="s">
        <v>350</v>
      </c>
      <c r="C160" s="181">
        <v>4</v>
      </c>
      <c r="D160" s="182" t="s">
        <v>351</v>
      </c>
      <c r="E160" s="183" t="s">
        <v>352</v>
      </c>
      <c r="F160" s="183"/>
      <c r="G160" s="181" t="s">
        <v>353</v>
      </c>
      <c r="H160" s="183" t="s">
        <v>354</v>
      </c>
      <c r="I160" s="181" t="s">
        <v>3165</v>
      </c>
      <c r="J160" s="181" t="s">
        <v>3168</v>
      </c>
      <c r="K160" s="181" t="s">
        <v>3168</v>
      </c>
      <c r="L160" s="181" t="s">
        <v>3257</v>
      </c>
      <c r="M160" s="181"/>
      <c r="N160" s="181"/>
      <c r="O160" s="184" t="s">
        <v>3825</v>
      </c>
      <c r="P160" s="171"/>
      <c r="Q160" s="171"/>
      <c r="R160" s="181"/>
      <c r="S160" s="171"/>
      <c r="T160" s="171"/>
      <c r="U160" s="181"/>
      <c r="V160" s="171"/>
      <c r="W160" s="171"/>
      <c r="X160" s="171"/>
      <c r="Y160" s="171"/>
      <c r="Z160" s="171"/>
      <c r="AA160" s="171"/>
      <c r="AB160" s="185" t="s">
        <v>355</v>
      </c>
      <c r="AC160" s="185" t="s">
        <v>356</v>
      </c>
      <c r="AD160" s="185" t="s">
        <v>357</v>
      </c>
      <c r="AE160" s="185" t="s">
        <v>358</v>
      </c>
      <c r="AF160" s="185" t="s">
        <v>16</v>
      </c>
      <c r="AG160" s="185" t="s">
        <v>39</v>
      </c>
      <c r="AH160" s="186" t="s">
        <v>359</v>
      </c>
      <c r="AI160" s="186" t="s">
        <v>360</v>
      </c>
      <c r="AJ160" s="186" t="s">
        <v>361</v>
      </c>
      <c r="AK160" s="186" t="s">
        <v>357</v>
      </c>
      <c r="AL160" s="273">
        <v>94</v>
      </c>
      <c r="AM160" s="165" t="s">
        <v>3825</v>
      </c>
      <c r="AN160" s="166"/>
      <c r="AO160" s="166"/>
      <c r="AP160" s="167" t="s">
        <v>3511</v>
      </c>
      <c r="AQ160" s="167">
        <f t="shared" si="25"/>
        <v>1000</v>
      </c>
      <c r="AR160" s="167">
        <f t="shared" si="21"/>
        <v>282</v>
      </c>
      <c r="AS160" s="167">
        <f t="shared" si="22"/>
        <v>282</v>
      </c>
      <c r="AT160" s="167">
        <f t="shared" si="23"/>
        <v>1564</v>
      </c>
      <c r="AU160" s="167">
        <f>IF(AP160="Nein", 0, IF(AN160="", 0, IF(M160="SAT", 0, IF(AM160="X", Ausgeschiedene!$BJ$170, $BJ$7))))</f>
        <v>0</v>
      </c>
      <c r="AV160" s="167">
        <f>IF(AP160="Nein",0,IF(AO160="",0,IF(N160="",0,IF(N160="AR",0,IF(AM160="X", $BJ$9, Ausgeschiedene!$AS$141)))))</f>
        <v>0</v>
      </c>
      <c r="AW160" s="167">
        <f t="shared" si="24"/>
        <v>1564</v>
      </c>
      <c r="AY160" s="167" t="s">
        <v>4230</v>
      </c>
      <c r="AZ160" s="167">
        <v>621540</v>
      </c>
      <c r="BC160" s="167" t="s">
        <v>4381</v>
      </c>
      <c r="BD160" s="167">
        <v>621540</v>
      </c>
      <c r="BF160" s="168"/>
    </row>
    <row r="161" spans="1:62" s="167" customFormat="1" ht="21" customHeight="1">
      <c r="A161" s="173" t="s">
        <v>3885</v>
      </c>
      <c r="B161" s="173"/>
      <c r="C161" s="173"/>
      <c r="D161" s="174" t="s">
        <v>3739</v>
      </c>
      <c r="E161" s="174" t="s">
        <v>3740</v>
      </c>
      <c r="F161" s="174"/>
      <c r="G161" s="173">
        <v>1227</v>
      </c>
      <c r="H161" s="174" t="s">
        <v>3741</v>
      </c>
      <c r="I161" s="175" t="s">
        <v>3165</v>
      </c>
      <c r="J161" s="175"/>
      <c r="K161" s="175"/>
      <c r="L161" s="175"/>
      <c r="M161" s="175" t="s">
        <v>3246</v>
      </c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6" t="s">
        <v>3971</v>
      </c>
      <c r="AC161" s="176" t="s">
        <v>3972</v>
      </c>
      <c r="AD161" s="177" t="s">
        <v>3973</v>
      </c>
      <c r="AE161" s="177" t="s">
        <v>3974</v>
      </c>
      <c r="AF161" s="177" t="s">
        <v>178</v>
      </c>
      <c r="AG161" s="177" t="s">
        <v>39</v>
      </c>
      <c r="AH161" s="172" t="s">
        <v>3975</v>
      </c>
      <c r="AI161" s="172" t="s">
        <v>3976</v>
      </c>
      <c r="AJ161" s="178" t="s">
        <v>3971</v>
      </c>
      <c r="AK161" s="208" t="s">
        <v>3977</v>
      </c>
      <c r="AL161" s="282"/>
      <c r="AM161" s="180"/>
      <c r="AN161" s="180" t="s">
        <v>3825</v>
      </c>
      <c r="AO161" s="180"/>
      <c r="AP161" s="167" t="s">
        <v>3535</v>
      </c>
      <c r="AQ161" s="167">
        <f t="shared" si="25"/>
        <v>0</v>
      </c>
      <c r="AR161" s="167">
        <f t="shared" si="21"/>
        <v>0</v>
      </c>
      <c r="AS161" s="167">
        <f t="shared" si="22"/>
        <v>0</v>
      </c>
      <c r="AT161" s="167">
        <f t="shared" si="23"/>
        <v>0</v>
      </c>
      <c r="AU161" s="167">
        <f>IF(AP161="Nein", 0, IF(AN161="", 0, IF(M161="SAT", 0, IF(AM161="X", Ausgeschiedene!$BJ$170, $BJ$7))))</f>
        <v>0</v>
      </c>
      <c r="AV161" s="167">
        <f>IF(AP161="Nein",0,IF(AO161="",0,IF(N161="",0,IF(N161="AR",0,IF(AM161="X", $BJ$9, Ausgeschiedene!$AS$141)))))</f>
        <v>0</v>
      </c>
      <c r="AW161" s="167" t="str">
        <f t="shared" si="24"/>
        <v>NEIN</v>
      </c>
      <c r="AY161" s="167" t="s">
        <v>4332</v>
      </c>
      <c r="AZ161" s="167">
        <v>337498</v>
      </c>
      <c r="BF161" s="168"/>
    </row>
    <row r="162" spans="1:62" s="167" customFormat="1" ht="21" customHeight="1">
      <c r="A162" s="181" t="s">
        <v>3058</v>
      </c>
      <c r="B162" s="181" t="s">
        <v>3058</v>
      </c>
      <c r="C162" s="181">
        <v>1</v>
      </c>
      <c r="D162" s="182" t="s">
        <v>3256</v>
      </c>
      <c r="E162" s="183" t="s">
        <v>3059</v>
      </c>
      <c r="F162" s="183" t="s">
        <v>3348</v>
      </c>
      <c r="G162" s="181" t="s">
        <v>3060</v>
      </c>
      <c r="H162" s="183" t="s">
        <v>3061</v>
      </c>
      <c r="I162" s="181" t="s">
        <v>3165</v>
      </c>
      <c r="J162" s="181" t="s">
        <v>3168</v>
      </c>
      <c r="K162" s="181" t="s">
        <v>3168</v>
      </c>
      <c r="L162" s="181" t="s">
        <v>3257</v>
      </c>
      <c r="M162" s="181"/>
      <c r="N162" s="181"/>
      <c r="O162" s="184" t="s">
        <v>3825</v>
      </c>
      <c r="P162" s="171"/>
      <c r="Q162" s="171"/>
      <c r="R162" s="181"/>
      <c r="S162" s="171"/>
      <c r="T162" s="171"/>
      <c r="U162" s="181"/>
      <c r="V162" s="171"/>
      <c r="W162" s="171"/>
      <c r="X162" s="171"/>
      <c r="Y162" s="171"/>
      <c r="Z162" s="171"/>
      <c r="AA162" s="171"/>
      <c r="AB162" s="185" t="s">
        <v>3062</v>
      </c>
      <c r="AC162" s="185" t="s">
        <v>3074</v>
      </c>
      <c r="AD162" s="185" t="s">
        <v>3063</v>
      </c>
      <c r="AE162" s="185" t="s">
        <v>3064</v>
      </c>
      <c r="AF162" s="185" t="s">
        <v>29</v>
      </c>
      <c r="AG162" s="185" t="s">
        <v>39</v>
      </c>
      <c r="AH162" s="186" t="s">
        <v>3065</v>
      </c>
      <c r="AI162" s="186" t="s">
        <v>180</v>
      </c>
      <c r="AJ162" s="178" t="s">
        <v>3862</v>
      </c>
      <c r="AK162" s="183" t="s">
        <v>3066</v>
      </c>
      <c r="AL162" s="273">
        <v>373</v>
      </c>
      <c r="AM162" s="165" t="s">
        <v>3825</v>
      </c>
      <c r="AN162" s="166"/>
      <c r="AO162" s="166"/>
      <c r="AP162" s="167" t="s">
        <v>3480</v>
      </c>
      <c r="AQ162" s="167">
        <f t="shared" si="25"/>
        <v>1000</v>
      </c>
      <c r="AR162" s="167">
        <f t="shared" ref="AR162:AR178" si="26">IF(AP162="NEIN", 0, IF(AP162="JA",IF(L162="DARA", AL162*$BJ$5, 0)))</f>
        <v>1119</v>
      </c>
      <c r="AS162" s="167">
        <f t="shared" ref="AS162:AS178" si="27">IF(AP162="NEIN", 0, IF(AP162="JA",IF(L162="DARA", AL162*$BJ$6, 0)))</f>
        <v>1119</v>
      </c>
      <c r="AT162" s="167">
        <f t="shared" ref="AT162:AT178" si="28">AQ162+AR162+AS162</f>
        <v>3238</v>
      </c>
      <c r="AU162" s="167">
        <f>IF(AP162="Nein", 0, IF(AN162="", 0, IF(M162="SAT", 0, IF(AM162="X", Ausgeschiedene!$BJ$170, $BJ$7))))</f>
        <v>0</v>
      </c>
      <c r="AV162" s="167">
        <f>IF(AP162="Nein",0,IF(AO162="",0,IF(N162="",0,IF(N162="AR",0,IF(AM162="X", $BJ$9, Ausgeschiedene!$AS$141)))))</f>
        <v>0</v>
      </c>
      <c r="AW162" s="167">
        <f t="shared" si="24"/>
        <v>3238</v>
      </c>
      <c r="BF162" s="168">
        <v>42248</v>
      </c>
    </row>
    <row r="163" spans="1:62" s="167" customFormat="1" ht="21" customHeight="1">
      <c r="A163" s="159" t="s">
        <v>2543</v>
      </c>
      <c r="B163" s="159" t="s">
        <v>392</v>
      </c>
      <c r="C163" s="159">
        <v>6</v>
      </c>
      <c r="D163" s="160" t="s">
        <v>2542</v>
      </c>
      <c r="E163" s="160" t="s">
        <v>2541</v>
      </c>
      <c r="F163" s="160"/>
      <c r="G163" s="159" t="s">
        <v>2540</v>
      </c>
      <c r="H163" s="160" t="s">
        <v>1588</v>
      </c>
      <c r="I163" s="159" t="s">
        <v>3166</v>
      </c>
      <c r="J163" s="159" t="s">
        <v>3168</v>
      </c>
      <c r="K163" s="171"/>
      <c r="L163" s="159" t="s">
        <v>3170</v>
      </c>
      <c r="M163" s="159"/>
      <c r="N163" s="159"/>
      <c r="O163" s="159"/>
      <c r="P163" s="159"/>
      <c r="Q163" s="159"/>
      <c r="R163" s="159"/>
      <c r="S163" s="159"/>
      <c r="T163" s="159"/>
      <c r="U163" s="159"/>
      <c r="V163" s="162" t="s">
        <v>3825</v>
      </c>
      <c r="W163" s="159"/>
      <c r="X163" s="159"/>
      <c r="Y163" s="159"/>
      <c r="Z163" s="159"/>
      <c r="AA163" s="159"/>
      <c r="AB163" s="163" t="s">
        <v>2539</v>
      </c>
      <c r="AC163" s="163" t="s">
        <v>2538</v>
      </c>
      <c r="AD163" s="163" t="s">
        <v>2535</v>
      </c>
      <c r="AE163" s="163" t="s">
        <v>2537</v>
      </c>
      <c r="AF163" s="163" t="s">
        <v>29</v>
      </c>
      <c r="AG163" s="163" t="s">
        <v>17</v>
      </c>
      <c r="AH163" s="164" t="s">
        <v>546</v>
      </c>
      <c r="AI163" s="164" t="s">
        <v>1015</v>
      </c>
      <c r="AJ163" s="164" t="s">
        <v>2536</v>
      </c>
      <c r="AK163" s="164" t="s">
        <v>2535</v>
      </c>
      <c r="AL163" s="273"/>
      <c r="AM163" s="165" t="s">
        <v>3825</v>
      </c>
      <c r="AN163" s="166"/>
      <c r="AO163" s="166"/>
      <c r="AP163" s="167" t="s">
        <v>3511</v>
      </c>
      <c r="AQ163" s="167">
        <f t="shared" si="25"/>
        <v>850</v>
      </c>
      <c r="AR163" s="167">
        <f t="shared" si="26"/>
        <v>0</v>
      </c>
      <c r="AS163" s="167">
        <f t="shared" si="27"/>
        <v>0</v>
      </c>
      <c r="AT163" s="167">
        <f t="shared" si="28"/>
        <v>850</v>
      </c>
      <c r="AU163" s="167">
        <f>IF(AP163="Nein", 0, IF(AN163="", 0, IF(M163="SAT", 0, IF(AM163="X", Ausgeschiedene!$BJ$170, $BJ$7))))</f>
        <v>0</v>
      </c>
      <c r="AV163" s="167">
        <f>IF(AP163="Nein",0,IF(AO163="",0,IF(N163="",0,IF(N163="AR",0,IF(AM163="X", $BJ$9, Ausgeschiedene!$AS$141)))))</f>
        <v>0</v>
      </c>
      <c r="AW163" s="167">
        <f t="shared" si="24"/>
        <v>850</v>
      </c>
      <c r="AY163" s="167" t="s">
        <v>4231</v>
      </c>
      <c r="AZ163" s="167">
        <v>610832</v>
      </c>
      <c r="BF163" s="168"/>
    </row>
    <row r="164" spans="1:62" s="167" customFormat="1" ht="21" customHeight="1">
      <c r="A164" s="181" t="s">
        <v>425</v>
      </c>
      <c r="B164" s="181" t="s">
        <v>425</v>
      </c>
      <c r="C164" s="181">
        <v>5</v>
      </c>
      <c r="D164" s="182" t="s">
        <v>426</v>
      </c>
      <c r="E164" s="183" t="s">
        <v>427</v>
      </c>
      <c r="F164" s="183"/>
      <c r="G164" s="181" t="s">
        <v>428</v>
      </c>
      <c r="H164" s="183" t="s">
        <v>429</v>
      </c>
      <c r="I164" s="181" t="s">
        <v>3166</v>
      </c>
      <c r="J164" s="181" t="s">
        <v>3168</v>
      </c>
      <c r="K164" s="41" t="s">
        <v>3168</v>
      </c>
      <c r="L164" s="181" t="s">
        <v>3257</v>
      </c>
      <c r="M164" s="181"/>
      <c r="N164" s="181"/>
      <c r="O164" s="181"/>
      <c r="P164" s="171"/>
      <c r="Q164" s="171"/>
      <c r="R164" s="181"/>
      <c r="S164" s="171"/>
      <c r="T164" s="171"/>
      <c r="U164" s="184" t="s">
        <v>3825</v>
      </c>
      <c r="V164" s="171"/>
      <c r="W164" s="171"/>
      <c r="X164" s="171"/>
      <c r="Y164" s="171"/>
      <c r="Z164" s="171"/>
      <c r="AA164" s="171"/>
      <c r="AB164" s="185" t="s">
        <v>430</v>
      </c>
      <c r="AC164" s="185" t="s">
        <v>431</v>
      </c>
      <c r="AD164" s="185" t="s">
        <v>432</v>
      </c>
      <c r="AE164" s="185" t="s">
        <v>433</v>
      </c>
      <c r="AF164" s="185" t="s">
        <v>29</v>
      </c>
      <c r="AG164" s="185" t="s">
        <v>17</v>
      </c>
      <c r="AH164" s="186" t="s">
        <v>434</v>
      </c>
      <c r="AI164" s="186" t="s">
        <v>3420</v>
      </c>
      <c r="AJ164" s="201" t="s">
        <v>3421</v>
      </c>
      <c r="AK164" s="186" t="s">
        <v>432</v>
      </c>
      <c r="AL164" s="275">
        <v>158</v>
      </c>
      <c r="AM164" s="165" t="s">
        <v>3825</v>
      </c>
      <c r="AN164" s="165"/>
      <c r="AO164" s="165"/>
      <c r="AP164" s="167" t="s">
        <v>3511</v>
      </c>
      <c r="AQ164" s="167">
        <f t="shared" si="25"/>
        <v>1000</v>
      </c>
      <c r="AR164" s="167">
        <f t="shared" si="26"/>
        <v>474</v>
      </c>
      <c r="AS164" s="167">
        <f t="shared" si="27"/>
        <v>474</v>
      </c>
      <c r="AT164" s="167">
        <f t="shared" si="28"/>
        <v>1948</v>
      </c>
      <c r="AU164" s="167">
        <f>IF(AP164="Nein", 0, IF(AN164="", 0, IF(M164="SAT", 0, IF(AM164="X", Ausgeschiedene!$BJ$170, $BJ$7))))</f>
        <v>0</v>
      </c>
      <c r="AV164" s="167">
        <f>IF(AP164="Nein",0,IF(AO164="",0,IF(N164="",0,IF(N164="AR",0,IF(AM164="X", $BJ$9, Ausgeschiedene!$AS$141)))))</f>
        <v>0</v>
      </c>
      <c r="AW164" s="167">
        <f t="shared" si="24"/>
        <v>1948</v>
      </c>
      <c r="AY164" s="167" t="s">
        <v>4289</v>
      </c>
      <c r="AZ164" s="167">
        <v>298023</v>
      </c>
      <c r="BF164" s="168"/>
    </row>
    <row r="165" spans="1:62" s="167" customFormat="1" ht="21" customHeight="1">
      <c r="A165" s="159" t="s">
        <v>2501</v>
      </c>
      <c r="B165" s="159" t="s">
        <v>3458</v>
      </c>
      <c r="C165" s="159">
        <v>5</v>
      </c>
      <c r="D165" s="160" t="s">
        <v>2500</v>
      </c>
      <c r="E165" s="160" t="s">
        <v>2499</v>
      </c>
      <c r="F165" s="160"/>
      <c r="G165" s="159">
        <v>8610</v>
      </c>
      <c r="H165" s="160" t="s">
        <v>1403</v>
      </c>
      <c r="I165" s="159" t="s">
        <v>3166</v>
      </c>
      <c r="J165" s="159" t="s">
        <v>3168</v>
      </c>
      <c r="K165" s="171"/>
      <c r="L165" s="159" t="s">
        <v>3170</v>
      </c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63" t="s">
        <v>2498</v>
      </c>
      <c r="AC165" s="163" t="s">
        <v>2497</v>
      </c>
      <c r="AD165" s="163" t="s">
        <v>2493</v>
      </c>
      <c r="AE165" s="163" t="s">
        <v>2496</v>
      </c>
      <c r="AF165" s="163" t="s">
        <v>16</v>
      </c>
      <c r="AG165" s="163" t="s">
        <v>17</v>
      </c>
      <c r="AH165" s="164" t="s">
        <v>2495</v>
      </c>
      <c r="AI165" s="164" t="s">
        <v>262</v>
      </c>
      <c r="AJ165" s="164" t="s">
        <v>2494</v>
      </c>
      <c r="AK165" s="164" t="s">
        <v>2493</v>
      </c>
      <c r="AL165" s="273"/>
      <c r="AM165" s="165" t="s">
        <v>3825</v>
      </c>
      <c r="AN165" s="166"/>
      <c r="AO165" s="166"/>
      <c r="AP165" s="167" t="s">
        <v>3535</v>
      </c>
      <c r="AQ165" s="167">
        <f t="shared" si="25"/>
        <v>0</v>
      </c>
      <c r="AR165" s="167">
        <f t="shared" si="26"/>
        <v>0</v>
      </c>
      <c r="AS165" s="167">
        <f t="shared" si="27"/>
        <v>0</v>
      </c>
      <c r="AT165" s="167">
        <f t="shared" si="28"/>
        <v>0</v>
      </c>
      <c r="AU165" s="167">
        <f>IF(AP165="Nein", 0, IF(AN165="", 0, IF(M165="SAT", 0, IF(AM165="X", Ausgeschiedene!$BJ$170, $BJ$7))))</f>
        <v>0</v>
      </c>
      <c r="AV165" s="167">
        <f>IF(AP165="Nein",0,IF(AO165="",0,IF(N165="",0,IF(N165="AR",0,IF(AM165="X", $BJ$9, Ausgeschiedene!$AS$141)))))</f>
        <v>0</v>
      </c>
      <c r="AW165" s="167" t="str">
        <f t="shared" si="24"/>
        <v>NEIN</v>
      </c>
      <c r="BF165" s="168"/>
    </row>
    <row r="166" spans="1:62" s="167" customFormat="1" ht="21" customHeight="1">
      <c r="A166" s="159" t="s">
        <v>2690</v>
      </c>
      <c r="B166" s="159" t="s">
        <v>270</v>
      </c>
      <c r="C166" s="159">
        <v>3</v>
      </c>
      <c r="D166" s="218" t="s">
        <v>2689</v>
      </c>
      <c r="E166" s="218" t="s">
        <v>2688</v>
      </c>
      <c r="F166" s="160"/>
      <c r="G166" s="159" t="s">
        <v>2687</v>
      </c>
      <c r="H166" s="160" t="s">
        <v>2686</v>
      </c>
      <c r="I166" s="159" t="s">
        <v>3166</v>
      </c>
      <c r="J166" s="159" t="s">
        <v>3168</v>
      </c>
      <c r="K166" s="171"/>
      <c r="L166" s="159" t="s">
        <v>3170</v>
      </c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63" t="s">
        <v>2685</v>
      </c>
      <c r="AC166" s="163" t="s">
        <v>2684</v>
      </c>
      <c r="AD166" s="163" t="s">
        <v>2680</v>
      </c>
      <c r="AE166" s="163" t="s">
        <v>2683</v>
      </c>
      <c r="AF166" s="163" t="s">
        <v>16</v>
      </c>
      <c r="AG166" s="163" t="s">
        <v>17</v>
      </c>
      <c r="AH166" s="164" t="s">
        <v>2682</v>
      </c>
      <c r="AI166" s="164" t="s">
        <v>759</v>
      </c>
      <c r="AJ166" s="164" t="s">
        <v>2681</v>
      </c>
      <c r="AK166" s="164" t="s">
        <v>2680</v>
      </c>
      <c r="AL166" s="273"/>
      <c r="AM166" s="165" t="s">
        <v>3825</v>
      </c>
      <c r="AN166" s="166"/>
      <c r="AO166" s="166"/>
      <c r="AP166" s="71" t="s">
        <v>3535</v>
      </c>
      <c r="AQ166" s="167">
        <f t="shared" si="25"/>
        <v>0</v>
      </c>
      <c r="AR166" s="167">
        <f t="shared" si="26"/>
        <v>0</v>
      </c>
      <c r="AS166" s="167">
        <f t="shared" si="27"/>
        <v>0</v>
      </c>
      <c r="AT166" s="167">
        <f t="shared" si="28"/>
        <v>0</v>
      </c>
      <c r="AU166" s="167">
        <f>IF(AP166="Nein", 0, IF(AN166="", 0, IF(M166="SAT", 0, IF(AM166="X", Ausgeschiedene!$BJ$170, $BJ$7))))</f>
        <v>0</v>
      </c>
      <c r="AV166" s="167">
        <f>IF(AP166="Nein",0,IF(AO166="",0,IF(N166="",0,IF(N166="AR",0,IF(AM166="X", $BJ$9, Ausgeschiedene!$AS$141)))))</f>
        <v>0</v>
      </c>
      <c r="AW166" s="167" t="str">
        <f t="shared" si="24"/>
        <v>NEIN</v>
      </c>
      <c r="AY166" s="167" t="s">
        <v>4232</v>
      </c>
      <c r="AZ166" s="167">
        <v>939155</v>
      </c>
      <c r="BF166" s="168"/>
    </row>
    <row r="167" spans="1:62" s="167" customFormat="1" ht="21" customHeight="1">
      <c r="A167" s="181" t="s">
        <v>252</v>
      </c>
      <c r="B167" s="181" t="s">
        <v>252</v>
      </c>
      <c r="C167" s="181">
        <v>6</v>
      </c>
      <c r="D167" s="182" t="s">
        <v>253</v>
      </c>
      <c r="E167" s="183" t="s">
        <v>254</v>
      </c>
      <c r="F167" s="183"/>
      <c r="G167" s="181" t="s">
        <v>255</v>
      </c>
      <c r="H167" s="183" t="s">
        <v>256</v>
      </c>
      <c r="I167" s="181" t="s">
        <v>3166</v>
      </c>
      <c r="J167" s="181" t="s">
        <v>3168</v>
      </c>
      <c r="K167" s="181" t="s">
        <v>3168</v>
      </c>
      <c r="L167" s="181" t="s">
        <v>3257</v>
      </c>
      <c r="M167" s="181"/>
      <c r="N167" s="181"/>
      <c r="O167" s="181"/>
      <c r="P167" s="171"/>
      <c r="Q167" s="171"/>
      <c r="R167" s="181"/>
      <c r="S167" s="171"/>
      <c r="T167" s="171"/>
      <c r="U167" s="184" t="s">
        <v>3825</v>
      </c>
      <c r="V167" s="171"/>
      <c r="W167" s="171"/>
      <c r="X167" s="171"/>
      <c r="Y167" s="171"/>
      <c r="Z167" s="171"/>
      <c r="AA167" s="171"/>
      <c r="AB167" s="185" t="s">
        <v>257</v>
      </c>
      <c r="AC167" s="185" t="s">
        <v>258</v>
      </c>
      <c r="AD167" s="185" t="s">
        <v>259</v>
      </c>
      <c r="AE167" s="185" t="s">
        <v>260</v>
      </c>
      <c r="AF167" s="185" t="s">
        <v>29</v>
      </c>
      <c r="AG167" s="185" t="s">
        <v>17</v>
      </c>
      <c r="AH167" s="186" t="s">
        <v>261</v>
      </c>
      <c r="AI167" s="186" t="s">
        <v>262</v>
      </c>
      <c r="AJ167" s="186" t="s">
        <v>257</v>
      </c>
      <c r="AK167" s="186" t="s">
        <v>259</v>
      </c>
      <c r="AL167" s="273">
        <v>65</v>
      </c>
      <c r="AM167" s="165" t="s">
        <v>3825</v>
      </c>
      <c r="AN167" s="166"/>
      <c r="AO167" s="166"/>
      <c r="AP167" s="167" t="s">
        <v>3511</v>
      </c>
      <c r="AQ167" s="167">
        <f t="shared" si="25"/>
        <v>1000</v>
      </c>
      <c r="AR167" s="167">
        <f t="shared" si="26"/>
        <v>195</v>
      </c>
      <c r="AS167" s="167">
        <f t="shared" si="27"/>
        <v>195</v>
      </c>
      <c r="AT167" s="167">
        <f t="shared" si="28"/>
        <v>1390</v>
      </c>
      <c r="AU167" s="167">
        <f>IF(AP167="Nein", 0, IF(AN167="", 0, IF(M167="SAT", 0, IF(AM167="X", Ausgeschiedene!$BJ$170, $BJ$7))))</f>
        <v>0</v>
      </c>
      <c r="AV167" s="167">
        <f>IF(AP167="Nein",0,IF(AO167="",0,IF(N167="",0,IF(N167="AR",0,IF(AM167="X", $BJ$9, Ausgeschiedene!$AS$141)))))</f>
        <v>0</v>
      </c>
      <c r="AW167" s="167">
        <f t="shared" ref="AW167:AW178" si="29">IF(AP167="JA", AT167+AU167+AV167, "NEIN")</f>
        <v>1390</v>
      </c>
      <c r="BF167" s="168"/>
    </row>
    <row r="168" spans="1:62" s="167" customFormat="1" ht="21" customHeight="1">
      <c r="A168" s="173" t="s">
        <v>3918</v>
      </c>
      <c r="B168" s="173"/>
      <c r="C168" s="173"/>
      <c r="D168" s="174" t="s">
        <v>3688</v>
      </c>
      <c r="E168" s="174" t="s">
        <v>3689</v>
      </c>
      <c r="F168" s="174"/>
      <c r="G168" s="173">
        <v>5326</v>
      </c>
      <c r="H168" s="174" t="s">
        <v>3690</v>
      </c>
      <c r="I168" s="202" t="s">
        <v>3166</v>
      </c>
      <c r="J168" s="175"/>
      <c r="K168" s="175"/>
      <c r="L168" s="175"/>
      <c r="M168" s="175" t="s">
        <v>3246</v>
      </c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6" t="s">
        <v>4058</v>
      </c>
      <c r="AC168" s="176" t="s">
        <v>4059</v>
      </c>
      <c r="AD168" s="177" t="s">
        <v>4060</v>
      </c>
      <c r="AE168" s="177" t="s">
        <v>4061</v>
      </c>
      <c r="AF168" s="177" t="s">
        <v>29</v>
      </c>
      <c r="AG168" s="177" t="s">
        <v>17</v>
      </c>
      <c r="AH168" s="172" t="s">
        <v>1207</v>
      </c>
      <c r="AI168" s="172" t="s">
        <v>575</v>
      </c>
      <c r="AJ168" s="178" t="s">
        <v>4058</v>
      </c>
      <c r="AK168" s="217" t="s">
        <v>4060</v>
      </c>
      <c r="AL168" s="282"/>
      <c r="AM168" s="180"/>
      <c r="AN168" s="180" t="s">
        <v>3825</v>
      </c>
      <c r="AO168" s="180"/>
      <c r="AP168" s="167" t="s">
        <v>3535</v>
      </c>
      <c r="AQ168" s="167">
        <f t="shared" si="25"/>
        <v>0</v>
      </c>
      <c r="AR168" s="167">
        <f t="shared" si="26"/>
        <v>0</v>
      </c>
      <c r="AS168" s="167">
        <f t="shared" si="27"/>
        <v>0</v>
      </c>
      <c r="AT168" s="167">
        <f t="shared" si="28"/>
        <v>0</v>
      </c>
      <c r="AU168" s="167">
        <f>IF(AP168="Nein", 0, IF(AN168="", 0, IF(M168="SAT", 0, IF(AM168="X", Ausgeschiedene!$BJ$170, $BJ$7))))</f>
        <v>0</v>
      </c>
      <c r="AV168" s="167">
        <f>IF(AP168="Nein",0,IF(AO168="",0,IF(N168="",0,IF(N168="AR",0,IF(AM168="X", $BJ$9, Ausgeschiedene!$AS$141)))))</f>
        <v>0</v>
      </c>
      <c r="AW168" s="167" t="str">
        <f t="shared" si="29"/>
        <v>NEIN</v>
      </c>
      <c r="BA168" s="167" t="s">
        <v>4365</v>
      </c>
      <c r="BB168" s="167">
        <v>872817</v>
      </c>
      <c r="BF168" s="168"/>
    </row>
    <row r="169" spans="1:62" s="167" customFormat="1" ht="21" customHeight="1">
      <c r="A169" s="159" t="s">
        <v>2452</v>
      </c>
      <c r="B169" s="159" t="s">
        <v>568</v>
      </c>
      <c r="C169" s="159">
        <v>5</v>
      </c>
      <c r="D169" s="160" t="s">
        <v>3350</v>
      </c>
      <c r="E169" s="160" t="s">
        <v>3351</v>
      </c>
      <c r="F169" s="160"/>
      <c r="G169" s="159" t="s">
        <v>2451</v>
      </c>
      <c r="H169" s="160" t="s">
        <v>2450</v>
      </c>
      <c r="I169" s="159" t="s">
        <v>3166</v>
      </c>
      <c r="J169" s="17" t="s">
        <v>3169</v>
      </c>
      <c r="K169" s="171"/>
      <c r="L169" s="17" t="s">
        <v>3246</v>
      </c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63" t="s">
        <v>2449</v>
      </c>
      <c r="AC169" s="163" t="s">
        <v>2448</v>
      </c>
      <c r="AD169" s="163" t="s">
        <v>2447</v>
      </c>
      <c r="AE169" s="163" t="s">
        <v>2446</v>
      </c>
      <c r="AF169" s="163" t="s">
        <v>29</v>
      </c>
      <c r="AG169" s="163" t="s">
        <v>17</v>
      </c>
      <c r="AH169" s="164" t="s">
        <v>2445</v>
      </c>
      <c r="AI169" s="164" t="s">
        <v>856</v>
      </c>
      <c r="AJ169" s="164" t="s">
        <v>2449</v>
      </c>
      <c r="AK169" s="164" t="s">
        <v>2447</v>
      </c>
      <c r="AL169" s="277"/>
      <c r="AM169" s="165" t="s">
        <v>3825</v>
      </c>
      <c r="AN169" s="165"/>
      <c r="AO169" s="165"/>
      <c r="AP169" s="71" t="s">
        <v>3535</v>
      </c>
      <c r="AQ169" s="167">
        <f t="shared" si="25"/>
        <v>0</v>
      </c>
      <c r="AR169" s="167">
        <f t="shared" si="26"/>
        <v>0</v>
      </c>
      <c r="AS169" s="167">
        <f t="shared" si="27"/>
        <v>0</v>
      </c>
      <c r="AT169" s="167">
        <f t="shared" si="28"/>
        <v>0</v>
      </c>
      <c r="AU169" s="167">
        <f>IF(AP169="Nein", 0, IF(AN169="", 0, IF(M169="SAT", 0, IF(AM169="X", Ausgeschiedene!$BJ$170, $BJ$7))))</f>
        <v>0</v>
      </c>
      <c r="AV169" s="167">
        <f>IF(AP169="Nein",0,IF(AO169="",0,IF(N169="",0,IF(N169="AR",0,IF(AM169="X", $BJ$9, Ausgeschiedene!$AS$141)))))</f>
        <v>0</v>
      </c>
      <c r="AW169" s="167" t="str">
        <f t="shared" si="29"/>
        <v>NEIN</v>
      </c>
      <c r="AY169" s="167" t="s">
        <v>4233</v>
      </c>
      <c r="AZ169" s="167">
        <v>542594</v>
      </c>
      <c r="BF169" s="168"/>
    </row>
    <row r="170" spans="1:62" s="167" customFormat="1" ht="21" customHeight="1">
      <c r="A170" s="171" t="s">
        <v>601</v>
      </c>
      <c r="B170" s="171" t="s">
        <v>3462</v>
      </c>
      <c r="C170" s="171">
        <v>5</v>
      </c>
      <c r="D170" s="203" t="s">
        <v>4422</v>
      </c>
      <c r="E170" s="203" t="s">
        <v>4423</v>
      </c>
      <c r="F170" s="203"/>
      <c r="G170" s="171">
        <v>8048</v>
      </c>
      <c r="H170" s="203" t="s">
        <v>597</v>
      </c>
      <c r="I170" s="171" t="s">
        <v>3166</v>
      </c>
      <c r="J170" s="159" t="s">
        <v>3169</v>
      </c>
      <c r="K170" s="171" t="s">
        <v>3169</v>
      </c>
      <c r="L170" s="171" t="s">
        <v>3246</v>
      </c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93" t="s">
        <v>4424</v>
      </c>
      <c r="AC170" s="204" t="s">
        <v>604</v>
      </c>
      <c r="AD170" s="204" t="s">
        <v>605</v>
      </c>
      <c r="AE170" s="204" t="s">
        <v>606</v>
      </c>
      <c r="AF170" s="204" t="s">
        <v>16</v>
      </c>
      <c r="AG170" s="204" t="s">
        <v>17</v>
      </c>
      <c r="AH170" s="205" t="s">
        <v>4425</v>
      </c>
      <c r="AI170" s="205" t="s">
        <v>2887</v>
      </c>
      <c r="AJ170" s="193" t="s">
        <v>4424</v>
      </c>
      <c r="AK170" s="205" t="s">
        <v>605</v>
      </c>
      <c r="AL170" s="243"/>
      <c r="AM170" s="165" t="s">
        <v>3825</v>
      </c>
      <c r="AN170" s="166" t="s">
        <v>3825</v>
      </c>
      <c r="AO170" s="166"/>
      <c r="AP170" s="167" t="s">
        <v>3535</v>
      </c>
      <c r="AQ170" s="167">
        <f t="shared" si="25"/>
        <v>0</v>
      </c>
      <c r="AR170" s="167">
        <f t="shared" si="26"/>
        <v>0</v>
      </c>
      <c r="AS170" s="167">
        <f t="shared" si="27"/>
        <v>0</v>
      </c>
      <c r="AT170" s="167">
        <f t="shared" si="28"/>
        <v>0</v>
      </c>
      <c r="AU170" s="167">
        <f>IF(AP170="Nein", 0, IF(AN170="", 0, IF(M170="SAT", 0, IF(AM170="X", Ausgeschiedene!$BJ$170, $BJ$7))))</f>
        <v>0</v>
      </c>
      <c r="AV170" s="167">
        <f>IF(AP170="Nein",0,IF(AO170="",0,IF(N170="",0,IF(N170="AR",0,IF(AM170="X", $BJ$9, Ausgeschiedene!$AS$141)))))</f>
        <v>0</v>
      </c>
      <c r="AW170" s="167" t="str">
        <f t="shared" si="29"/>
        <v>NEIN</v>
      </c>
      <c r="AY170" s="167" t="s">
        <v>4234</v>
      </c>
      <c r="AZ170" s="167">
        <v>873608</v>
      </c>
      <c r="BF170" s="168"/>
    </row>
    <row r="171" spans="1:62" s="167" customFormat="1" ht="21" customHeight="1">
      <c r="A171" s="181" t="s">
        <v>288</v>
      </c>
      <c r="B171" s="181" t="s">
        <v>288</v>
      </c>
      <c r="C171" s="181">
        <v>1</v>
      </c>
      <c r="D171" s="182" t="s">
        <v>289</v>
      </c>
      <c r="E171" s="183" t="s">
        <v>290</v>
      </c>
      <c r="F171" s="183" t="s">
        <v>291</v>
      </c>
      <c r="G171" s="181" t="s">
        <v>292</v>
      </c>
      <c r="H171" s="183" t="s">
        <v>293</v>
      </c>
      <c r="I171" s="181" t="s">
        <v>3165</v>
      </c>
      <c r="J171" s="181" t="s">
        <v>3168</v>
      </c>
      <c r="K171" s="181" t="s">
        <v>3168</v>
      </c>
      <c r="L171" s="181" t="s">
        <v>3257</v>
      </c>
      <c r="M171" s="181" t="s">
        <v>3246</v>
      </c>
      <c r="N171" s="181"/>
      <c r="O171" s="184" t="s">
        <v>3825</v>
      </c>
      <c r="P171" s="171"/>
      <c r="Q171" s="171"/>
      <c r="R171" s="181"/>
      <c r="S171" s="171"/>
      <c r="T171" s="171"/>
      <c r="U171" s="181"/>
      <c r="V171" s="171"/>
      <c r="W171" s="171"/>
      <c r="X171" s="200" t="s">
        <v>3825</v>
      </c>
      <c r="Y171" s="171"/>
      <c r="Z171" s="171"/>
      <c r="AA171" s="171"/>
      <c r="AB171" s="185" t="s">
        <v>294</v>
      </c>
      <c r="AC171" s="185" t="s">
        <v>295</v>
      </c>
      <c r="AD171" s="185" t="s">
        <v>296</v>
      </c>
      <c r="AE171" s="185" t="s">
        <v>297</v>
      </c>
      <c r="AF171" s="185" t="s">
        <v>29</v>
      </c>
      <c r="AG171" s="185" t="s">
        <v>39</v>
      </c>
      <c r="AH171" s="186" t="s">
        <v>298</v>
      </c>
      <c r="AI171" s="186" t="s">
        <v>299</v>
      </c>
      <c r="AJ171" s="201" t="s">
        <v>300</v>
      </c>
      <c r="AK171" s="183" t="s">
        <v>296</v>
      </c>
      <c r="AL171" s="273">
        <v>80</v>
      </c>
      <c r="AM171" s="165" t="s">
        <v>3825</v>
      </c>
      <c r="AN171" s="166" t="s">
        <v>3825</v>
      </c>
      <c r="AO171" s="166"/>
      <c r="AP171" s="167" t="s">
        <v>3511</v>
      </c>
      <c r="AQ171" s="167">
        <f t="shared" si="25"/>
        <v>1000</v>
      </c>
      <c r="AR171" s="167">
        <f t="shared" si="26"/>
        <v>240</v>
      </c>
      <c r="AS171" s="167">
        <f t="shared" si="27"/>
        <v>240</v>
      </c>
      <c r="AT171" s="167">
        <f t="shared" si="28"/>
        <v>1480</v>
      </c>
      <c r="AU171" s="167">
        <f>IF(AP171="Nein", 0, IF(AN171="", 0, IF(M171="SAT", 0, IF(AM171="X", Ausgeschiedene!$BJ$170, $BJ$7))))</f>
        <v>150</v>
      </c>
      <c r="AV171" s="167">
        <f>IF(AP171="Nein",0,IF(AO171="",0,IF(N171="",0,IF(N171="AR",0,IF(AM171="X", $BJ$9, Ausgeschiedene!$AS$141)))))</f>
        <v>0</v>
      </c>
      <c r="AW171" s="167">
        <f t="shared" si="29"/>
        <v>1630</v>
      </c>
      <c r="BA171" s="167" t="s">
        <v>4366</v>
      </c>
      <c r="BB171" s="167">
        <v>883356</v>
      </c>
      <c r="BF171" s="168"/>
      <c r="BI171" s="238"/>
      <c r="BJ171" s="238"/>
    </row>
    <row r="172" spans="1:62" s="167" customFormat="1" ht="21" customHeight="1">
      <c r="A172" s="181" t="s">
        <v>547</v>
      </c>
      <c r="B172" s="181" t="s">
        <v>547</v>
      </c>
      <c r="C172" s="181">
        <v>6</v>
      </c>
      <c r="D172" s="182" t="s">
        <v>4174</v>
      </c>
      <c r="E172" s="183" t="s">
        <v>548</v>
      </c>
      <c r="F172" s="183" t="s">
        <v>549</v>
      </c>
      <c r="G172" s="181" t="s">
        <v>550</v>
      </c>
      <c r="H172" s="183" t="s">
        <v>551</v>
      </c>
      <c r="I172" s="181" t="s">
        <v>3166</v>
      </c>
      <c r="J172" s="181" t="s">
        <v>3168</v>
      </c>
      <c r="K172" s="181" t="s">
        <v>3168</v>
      </c>
      <c r="L172" s="181" t="s">
        <v>3257</v>
      </c>
      <c r="M172" s="181"/>
      <c r="N172" s="181"/>
      <c r="O172" s="181"/>
      <c r="P172" s="171"/>
      <c r="Q172" s="171"/>
      <c r="R172" s="181"/>
      <c r="S172" s="171"/>
      <c r="T172" s="171"/>
      <c r="U172" s="184" t="s">
        <v>3825</v>
      </c>
      <c r="V172" s="171"/>
      <c r="W172" s="171"/>
      <c r="X172" s="171"/>
      <c r="Y172" s="171"/>
      <c r="Z172" s="171"/>
      <c r="AA172" s="171"/>
      <c r="AB172" s="230" t="s">
        <v>4165</v>
      </c>
      <c r="AC172" s="247" t="s">
        <v>3826</v>
      </c>
      <c r="AD172" s="185" t="s">
        <v>552</v>
      </c>
      <c r="AE172" s="185" t="s">
        <v>553</v>
      </c>
      <c r="AF172" s="185" t="s">
        <v>16</v>
      </c>
      <c r="AG172" s="185" t="s">
        <v>17</v>
      </c>
      <c r="AH172" s="186" t="s">
        <v>554</v>
      </c>
      <c r="AI172" s="186" t="s">
        <v>555</v>
      </c>
      <c r="AJ172" s="201" t="s">
        <v>3390</v>
      </c>
      <c r="AK172" s="186" t="s">
        <v>552</v>
      </c>
      <c r="AL172" s="273">
        <v>275</v>
      </c>
      <c r="AM172" s="165" t="s">
        <v>3825</v>
      </c>
      <c r="AN172" s="166"/>
      <c r="AO172" s="166"/>
      <c r="AP172" s="167" t="s">
        <v>3511</v>
      </c>
      <c r="AQ172" s="167">
        <f t="shared" si="25"/>
        <v>1000</v>
      </c>
      <c r="AR172" s="167">
        <f t="shared" si="26"/>
        <v>825</v>
      </c>
      <c r="AS172" s="167">
        <f t="shared" si="27"/>
        <v>825</v>
      </c>
      <c r="AT172" s="167">
        <f t="shared" si="28"/>
        <v>2650</v>
      </c>
      <c r="AU172" s="167">
        <f>IF(AP172="Nein", 0, IF(AN172="", 0, IF(M172="SAT", 0, IF(AM172="X", Ausgeschiedene!$BJ$170, $BJ$7))))</f>
        <v>0</v>
      </c>
      <c r="AV172" s="167">
        <f>IF(AP172="Nein",0,IF(AO172="",0,IF(N172="",0,IF(N172="AR",0,IF(AM172="X", $BJ$9, Ausgeschiedene!$AS$141)))))</f>
        <v>0</v>
      </c>
      <c r="AW172" s="167">
        <f t="shared" si="29"/>
        <v>2650</v>
      </c>
      <c r="BF172" s="168"/>
    </row>
    <row r="173" spans="1:62" s="167" customFormat="1" ht="21" customHeight="1">
      <c r="A173" s="173" t="s">
        <v>3903</v>
      </c>
      <c r="B173" s="173"/>
      <c r="C173" s="173"/>
      <c r="D173" s="174" t="s">
        <v>3753</v>
      </c>
      <c r="E173" s="174" t="s">
        <v>4020</v>
      </c>
      <c r="F173" s="174"/>
      <c r="G173" s="173">
        <v>3664</v>
      </c>
      <c r="H173" s="174" t="s">
        <v>1564</v>
      </c>
      <c r="I173" s="175" t="s">
        <v>3166</v>
      </c>
      <c r="J173" s="175"/>
      <c r="K173" s="175"/>
      <c r="L173" s="175"/>
      <c r="M173" s="175" t="s">
        <v>3246</v>
      </c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6" t="s">
        <v>4021</v>
      </c>
      <c r="AC173" s="177"/>
      <c r="AD173" s="177" t="s">
        <v>4022</v>
      </c>
      <c r="AE173" s="177"/>
      <c r="AF173" s="177" t="s">
        <v>29</v>
      </c>
      <c r="AG173" s="177" t="s">
        <v>17</v>
      </c>
      <c r="AH173" s="172" t="s">
        <v>4023</v>
      </c>
      <c r="AI173" s="172" t="s">
        <v>506</v>
      </c>
      <c r="AJ173" s="178" t="s">
        <v>4021</v>
      </c>
      <c r="AK173" s="217" t="s">
        <v>4022</v>
      </c>
      <c r="AL173" s="282"/>
      <c r="AM173" s="180"/>
      <c r="AN173" s="180" t="s">
        <v>4166</v>
      </c>
      <c r="AO173" s="180"/>
      <c r="AP173" s="167" t="s">
        <v>3535</v>
      </c>
      <c r="AQ173" s="167">
        <f t="shared" ref="AQ173:AQ178" si="30">IF(AP173="NEIN", 0, IF(AM173="", 0, IF(L173="DARA", $BJ$2,IF(L173="CSA", $BJ$3,IF(L173="AR",$BJ$4,IF(L173="SAT", 0))))))</f>
        <v>0</v>
      </c>
      <c r="AR173" s="167">
        <f t="shared" si="26"/>
        <v>0</v>
      </c>
      <c r="AS173" s="167">
        <f t="shared" si="27"/>
        <v>0</v>
      </c>
      <c r="AT173" s="167">
        <f t="shared" si="28"/>
        <v>0</v>
      </c>
      <c r="AU173" s="167">
        <f>IF(AP173="Nein", 0, IF(AN173="", 0, IF(M173="SAT", 0, IF(AM173="X", Ausgeschiedene!$BJ$170, $BJ$7))))</f>
        <v>0</v>
      </c>
      <c r="AV173" s="167">
        <f>IF(AP173="Nein",0,IF(AO173="",0,IF(N173="",0,IF(N173="AR",0,IF(AM173="X", $BJ$9, Ausgeschiedene!$AS$141)))))</f>
        <v>0</v>
      </c>
      <c r="AW173" s="167" t="str">
        <f t="shared" si="29"/>
        <v>NEIN</v>
      </c>
      <c r="AY173" s="167" t="s">
        <v>4235</v>
      </c>
      <c r="AZ173" s="71" t="s">
        <v>4501</v>
      </c>
      <c r="BF173" s="168">
        <v>43465</v>
      </c>
      <c r="BG173" s="71" t="s">
        <v>4499</v>
      </c>
    </row>
    <row r="174" spans="1:62" s="167" customFormat="1" ht="21" customHeight="1">
      <c r="A174" s="159" t="s">
        <v>776</v>
      </c>
      <c r="B174" s="159" t="s">
        <v>721</v>
      </c>
      <c r="C174" s="159">
        <v>5</v>
      </c>
      <c r="D174" s="160" t="s">
        <v>775</v>
      </c>
      <c r="E174" s="160" t="s">
        <v>774</v>
      </c>
      <c r="F174" s="160"/>
      <c r="G174" s="159" t="s">
        <v>773</v>
      </c>
      <c r="H174" s="160" t="s">
        <v>772</v>
      </c>
      <c r="I174" s="159" t="s">
        <v>3166</v>
      </c>
      <c r="J174" s="159" t="s">
        <v>3168</v>
      </c>
      <c r="K174" s="27" t="s">
        <v>3168</v>
      </c>
      <c r="L174" s="159" t="s">
        <v>3170</v>
      </c>
      <c r="M174" s="159"/>
      <c r="N174" s="159"/>
      <c r="O174" s="159"/>
      <c r="P174" s="159"/>
      <c r="Q174" s="159"/>
      <c r="R174" s="159"/>
      <c r="S174" s="159"/>
      <c r="T174" s="159"/>
      <c r="U174" s="159"/>
      <c r="V174" s="162" t="s">
        <v>3825</v>
      </c>
      <c r="W174" s="159"/>
      <c r="X174" s="159"/>
      <c r="Y174" s="159"/>
      <c r="Z174" s="159"/>
      <c r="AA174" s="159"/>
      <c r="AB174" s="260" t="s">
        <v>4468</v>
      </c>
      <c r="AC174" s="163" t="s">
        <v>727</v>
      </c>
      <c r="AD174" s="163" t="s">
        <v>770</v>
      </c>
      <c r="AE174" s="163" t="s">
        <v>771</v>
      </c>
      <c r="AF174" s="163" t="s">
        <v>16</v>
      </c>
      <c r="AG174" s="163" t="s">
        <v>17</v>
      </c>
      <c r="AH174" s="164" t="s">
        <v>730</v>
      </c>
      <c r="AI174" s="164" t="s">
        <v>506</v>
      </c>
      <c r="AJ174" s="260" t="s">
        <v>4468</v>
      </c>
      <c r="AK174" s="164" t="s">
        <v>770</v>
      </c>
      <c r="AL174" s="277"/>
      <c r="AM174" s="165" t="s">
        <v>3825</v>
      </c>
      <c r="AN174" s="165"/>
      <c r="AO174" s="165"/>
      <c r="AP174" s="167" t="s">
        <v>3511</v>
      </c>
      <c r="AQ174" s="167">
        <f t="shared" si="30"/>
        <v>850</v>
      </c>
      <c r="AR174" s="167">
        <f t="shared" si="26"/>
        <v>0</v>
      </c>
      <c r="AS174" s="167">
        <f t="shared" si="27"/>
        <v>0</v>
      </c>
      <c r="AT174" s="167">
        <f t="shared" si="28"/>
        <v>850</v>
      </c>
      <c r="AU174" s="167">
        <f>IF(AP174="Nein", 0, IF(AN174="", 0, IF(M174="SAT", 0, IF(AM174="X", Ausgeschiedene!$BJ$170, $BJ$7))))</f>
        <v>0</v>
      </c>
      <c r="AV174" s="167">
        <f>IF(AP174="Nein",0,IF(AO174="",0,IF(N174="",0,IF(N174="AR",0,IF(AM174="X", $BJ$9, Ausgeschiedene!$AS$141)))))</f>
        <v>0</v>
      </c>
      <c r="AW174" s="167">
        <f t="shared" si="29"/>
        <v>850</v>
      </c>
      <c r="BF174" s="168"/>
    </row>
    <row r="175" spans="1:62" s="167" customFormat="1" ht="21" customHeight="1">
      <c r="A175" s="181" t="s">
        <v>702</v>
      </c>
      <c r="B175" s="181" t="s">
        <v>702</v>
      </c>
      <c r="C175" s="181">
        <v>2</v>
      </c>
      <c r="D175" s="182" t="s">
        <v>703</v>
      </c>
      <c r="E175" s="183" t="s">
        <v>704</v>
      </c>
      <c r="F175" s="183"/>
      <c r="G175" s="181" t="s">
        <v>705</v>
      </c>
      <c r="H175" s="183" t="s">
        <v>706</v>
      </c>
      <c r="I175" s="181" t="s">
        <v>3166</v>
      </c>
      <c r="J175" s="181" t="s">
        <v>3168</v>
      </c>
      <c r="K175" s="181" t="s">
        <v>3168</v>
      </c>
      <c r="L175" s="181" t="s">
        <v>3257</v>
      </c>
      <c r="M175" s="181" t="s">
        <v>3246</v>
      </c>
      <c r="N175" s="181"/>
      <c r="O175" s="181"/>
      <c r="P175" s="171"/>
      <c r="Q175" s="171"/>
      <c r="R175" s="181"/>
      <c r="S175" s="171"/>
      <c r="T175" s="171"/>
      <c r="U175" s="184" t="s">
        <v>3825</v>
      </c>
      <c r="V175" s="171"/>
      <c r="W175" s="171"/>
      <c r="X175" s="171"/>
      <c r="Y175" s="200" t="s">
        <v>3825</v>
      </c>
      <c r="Z175" s="171"/>
      <c r="AA175" s="171"/>
      <c r="AB175" s="185" t="s">
        <v>707</v>
      </c>
      <c r="AC175" s="185" t="s">
        <v>708</v>
      </c>
      <c r="AD175" s="185" t="s">
        <v>709</v>
      </c>
      <c r="AE175" s="185" t="s">
        <v>4428</v>
      </c>
      <c r="AF175" s="185" t="s">
        <v>29</v>
      </c>
      <c r="AG175" s="185" t="s">
        <v>3174</v>
      </c>
      <c r="AH175" s="186" t="s">
        <v>3175</v>
      </c>
      <c r="AI175" s="186" t="s">
        <v>4426</v>
      </c>
      <c r="AJ175" s="206" t="s">
        <v>4427</v>
      </c>
      <c r="AK175" s="186" t="s">
        <v>4428</v>
      </c>
      <c r="AL175" s="275">
        <v>113</v>
      </c>
      <c r="AM175" s="165" t="s">
        <v>3825</v>
      </c>
      <c r="AN175" s="165" t="s">
        <v>3825</v>
      </c>
      <c r="AO175" s="165"/>
      <c r="AP175" s="167" t="s">
        <v>3511</v>
      </c>
      <c r="AQ175" s="167">
        <f t="shared" si="30"/>
        <v>1000</v>
      </c>
      <c r="AR175" s="167">
        <f t="shared" si="26"/>
        <v>339</v>
      </c>
      <c r="AS175" s="167">
        <f t="shared" si="27"/>
        <v>339</v>
      </c>
      <c r="AT175" s="167">
        <f t="shared" si="28"/>
        <v>1678</v>
      </c>
      <c r="AU175" s="167">
        <f>IF(AP175="Nein", 0, IF(AN175="", 0, IF(M175="SAT", 0, IF(AM175="X", Ausgeschiedene!$BJ$170, $BJ$7))))</f>
        <v>150</v>
      </c>
      <c r="AV175" s="167">
        <f>IF(AP175="Nein",0,IF(AO175="",0,IF(N175="",0,IF(N175="AR",0,IF(AM175="X", $BJ$9, Ausgeschiedene!$AS$141)))))</f>
        <v>0</v>
      </c>
      <c r="AW175" s="167">
        <f t="shared" si="29"/>
        <v>1828</v>
      </c>
      <c r="AY175" s="167" t="s">
        <v>4333</v>
      </c>
      <c r="AZ175" s="167">
        <v>475573</v>
      </c>
      <c r="BF175" s="168"/>
    </row>
    <row r="176" spans="1:62" s="167" customFormat="1" ht="21" customHeight="1">
      <c r="A176" s="159" t="s">
        <v>1261</v>
      </c>
      <c r="B176" s="159" t="s">
        <v>3466</v>
      </c>
      <c r="C176" s="159">
        <v>3</v>
      </c>
      <c r="D176" s="160" t="s">
        <v>1260</v>
      </c>
      <c r="E176" s="160" t="s">
        <v>1259</v>
      </c>
      <c r="F176" s="160"/>
      <c r="G176" s="159" t="s">
        <v>1258</v>
      </c>
      <c r="H176" s="160" t="s">
        <v>1257</v>
      </c>
      <c r="I176" s="159" t="s">
        <v>3166</v>
      </c>
      <c r="J176" s="159" t="s">
        <v>3168</v>
      </c>
      <c r="K176" s="171" t="s">
        <v>3169</v>
      </c>
      <c r="L176" s="159" t="s">
        <v>3170</v>
      </c>
      <c r="M176" s="159" t="s">
        <v>3246</v>
      </c>
      <c r="N176" s="159"/>
      <c r="O176" s="159"/>
      <c r="P176" s="159"/>
      <c r="Q176" s="159"/>
      <c r="R176" s="159"/>
      <c r="S176" s="162" t="s">
        <v>3825</v>
      </c>
      <c r="T176" s="159"/>
      <c r="U176" s="159"/>
      <c r="V176" s="159"/>
      <c r="W176" s="159"/>
      <c r="X176" s="159"/>
      <c r="Y176" s="162" t="s">
        <v>3825</v>
      </c>
      <c r="Z176" s="159"/>
      <c r="AA176" s="159"/>
      <c r="AB176" s="163" t="s">
        <v>3516</v>
      </c>
      <c r="AC176" s="163" t="s">
        <v>1256</v>
      </c>
      <c r="AD176" s="163" t="s">
        <v>1255</v>
      </c>
      <c r="AE176" s="163" t="s">
        <v>1254</v>
      </c>
      <c r="AF176" s="163" t="s">
        <v>16</v>
      </c>
      <c r="AG176" s="163" t="s">
        <v>17</v>
      </c>
      <c r="AH176" s="164" t="s">
        <v>1253</v>
      </c>
      <c r="AI176" s="164" t="s">
        <v>413</v>
      </c>
      <c r="AJ176" s="178" t="s">
        <v>3827</v>
      </c>
      <c r="AK176" s="164" t="s">
        <v>1252</v>
      </c>
      <c r="AL176" s="273"/>
      <c r="AM176" s="165" t="s">
        <v>3825</v>
      </c>
      <c r="AN176" s="166" t="s">
        <v>3825</v>
      </c>
      <c r="AO176" s="166"/>
      <c r="AP176" s="167" t="s">
        <v>3511</v>
      </c>
      <c r="AQ176" s="167">
        <f t="shared" si="30"/>
        <v>850</v>
      </c>
      <c r="AR176" s="167">
        <f t="shared" si="26"/>
        <v>0</v>
      </c>
      <c r="AS176" s="167">
        <f t="shared" si="27"/>
        <v>0</v>
      </c>
      <c r="AT176" s="167">
        <f t="shared" si="28"/>
        <v>850</v>
      </c>
      <c r="AU176" s="167">
        <f>IF(AP176="Nein", 0, IF(AN176="", 0, IF(M176="SAT", 0, IF(AM176="X", Ausgeschiedene!$BJ$170, $BJ$7))))</f>
        <v>150</v>
      </c>
      <c r="AV176" s="167">
        <f>IF(AP176="Nein",0,IF(AO176="",0,IF(N176="",0,IF(N176="AR",0,IF(AM176="X", $BJ$9, Ausgeschiedene!$AS$141)))))</f>
        <v>0</v>
      </c>
      <c r="AW176" s="167">
        <f t="shared" si="29"/>
        <v>1000</v>
      </c>
      <c r="BF176" s="168"/>
    </row>
    <row r="177" spans="1:58" s="167" customFormat="1" ht="21" customHeight="1">
      <c r="A177" s="159" t="s">
        <v>2317</v>
      </c>
      <c r="B177" s="159" t="s">
        <v>695</v>
      </c>
      <c r="C177" s="159">
        <v>2</v>
      </c>
      <c r="D177" s="160" t="s">
        <v>2316</v>
      </c>
      <c r="E177" s="160" t="s">
        <v>2315</v>
      </c>
      <c r="F177" s="160"/>
      <c r="G177" s="159" t="s">
        <v>2314</v>
      </c>
      <c r="H177" s="160" t="s">
        <v>2313</v>
      </c>
      <c r="I177" s="159" t="s">
        <v>3166</v>
      </c>
      <c r="J177" s="159" t="s">
        <v>3168</v>
      </c>
      <c r="K177" s="171" t="s">
        <v>3169</v>
      </c>
      <c r="L177" s="159" t="s">
        <v>3170</v>
      </c>
      <c r="M177" s="159"/>
      <c r="N177" s="159"/>
      <c r="O177" s="159"/>
      <c r="P177" s="159"/>
      <c r="Q177" s="159"/>
      <c r="R177" s="159"/>
      <c r="S177" s="159"/>
      <c r="T177" s="159"/>
      <c r="U177" s="159"/>
      <c r="V177" s="162" t="s">
        <v>3825</v>
      </c>
      <c r="W177" s="159"/>
      <c r="X177" s="159"/>
      <c r="Y177" s="159"/>
      <c r="Z177" s="159"/>
      <c r="AA177" s="159"/>
      <c r="AB177" s="163" t="s">
        <v>2312</v>
      </c>
      <c r="AC177" s="163" t="s">
        <v>2311</v>
      </c>
      <c r="AD177" s="163" t="s">
        <v>2310</v>
      </c>
      <c r="AE177" s="163" t="s">
        <v>2309</v>
      </c>
      <c r="AF177" s="163" t="s">
        <v>29</v>
      </c>
      <c r="AG177" s="163" t="s">
        <v>17</v>
      </c>
      <c r="AH177" s="164" t="s">
        <v>2308</v>
      </c>
      <c r="AI177" s="164" t="s">
        <v>575</v>
      </c>
      <c r="AJ177" s="164" t="s">
        <v>2312</v>
      </c>
      <c r="AK177" s="164" t="s">
        <v>2310</v>
      </c>
      <c r="AL177" s="277"/>
      <c r="AM177" s="165" t="s">
        <v>3825</v>
      </c>
      <c r="AN177" s="165"/>
      <c r="AO177" s="165"/>
      <c r="AP177" s="167" t="s">
        <v>3511</v>
      </c>
      <c r="AQ177" s="167">
        <f t="shared" si="30"/>
        <v>850</v>
      </c>
      <c r="AR177" s="167">
        <f t="shared" si="26"/>
        <v>0</v>
      </c>
      <c r="AS177" s="167">
        <f t="shared" si="27"/>
        <v>0</v>
      </c>
      <c r="AT177" s="167">
        <f t="shared" si="28"/>
        <v>850</v>
      </c>
      <c r="AU177" s="167">
        <f>IF(AP177="Nein", 0, IF(AN177="", 0, IF(M177="SAT", 0, IF(AM177="X", Ausgeschiedene!$BJ$170, $BJ$7))))</f>
        <v>0</v>
      </c>
      <c r="AV177" s="167">
        <f>IF(AP177="Nein",0,IF(AO177="",0,IF(N177="",0,IF(N177="AR",0,IF(AM177="X", $BJ$9, Ausgeschiedene!$AS$141)))))</f>
        <v>0</v>
      </c>
      <c r="AW177" s="167">
        <f t="shared" si="29"/>
        <v>850</v>
      </c>
      <c r="BF177" s="168"/>
    </row>
    <row r="178" spans="1:58" s="167" customFormat="1" ht="110" customHeight="1">
      <c r="A178" s="159" t="s">
        <v>2808</v>
      </c>
      <c r="B178" s="159" t="s">
        <v>147</v>
      </c>
      <c r="C178" s="159">
        <v>3</v>
      </c>
      <c r="D178" s="160" t="s">
        <v>4163</v>
      </c>
      <c r="E178" s="160" t="s">
        <v>2807</v>
      </c>
      <c r="F178" s="160" t="s">
        <v>9</v>
      </c>
      <c r="G178" s="159" t="s">
        <v>2806</v>
      </c>
      <c r="H178" s="160" t="s">
        <v>2805</v>
      </c>
      <c r="I178" s="159" t="s">
        <v>3166</v>
      </c>
      <c r="J178" s="159" t="s">
        <v>3168</v>
      </c>
      <c r="K178" s="161"/>
      <c r="L178" s="159" t="s">
        <v>3170</v>
      </c>
      <c r="M178" s="159"/>
      <c r="N178" s="159"/>
      <c r="O178" s="159"/>
      <c r="P178" s="159"/>
      <c r="Q178" s="159"/>
      <c r="R178" s="159"/>
      <c r="S178" s="162" t="s">
        <v>3825</v>
      </c>
      <c r="T178" s="159"/>
      <c r="U178" s="159"/>
      <c r="V178" s="159"/>
      <c r="W178" s="159"/>
      <c r="X178" s="159"/>
      <c r="Y178" s="159"/>
      <c r="Z178" s="159"/>
      <c r="AA178" s="159"/>
      <c r="AB178" s="163" t="s">
        <v>2800</v>
      </c>
      <c r="AC178" s="163" t="s">
        <v>2804</v>
      </c>
      <c r="AD178" s="163" t="s">
        <v>2799</v>
      </c>
      <c r="AE178" s="163" t="s">
        <v>2803</v>
      </c>
      <c r="AF178" s="163" t="s">
        <v>29</v>
      </c>
      <c r="AG178" s="163" t="s">
        <v>17</v>
      </c>
      <c r="AH178" s="164" t="s">
        <v>2802</v>
      </c>
      <c r="AI178" s="164" t="s">
        <v>2801</v>
      </c>
      <c r="AJ178" s="164" t="s">
        <v>2800</v>
      </c>
      <c r="AK178" s="164" t="s">
        <v>2799</v>
      </c>
      <c r="AL178" s="273"/>
      <c r="AM178" s="165" t="s">
        <v>3825</v>
      </c>
      <c r="AN178" s="166"/>
      <c r="AO178" s="166"/>
      <c r="AP178" s="167" t="s">
        <v>3511</v>
      </c>
      <c r="AQ178" s="167">
        <f t="shared" si="30"/>
        <v>850</v>
      </c>
      <c r="AR178" s="167">
        <f t="shared" si="26"/>
        <v>0</v>
      </c>
      <c r="AS178" s="167">
        <f t="shared" si="27"/>
        <v>0</v>
      </c>
      <c r="AT178" s="167">
        <f t="shared" si="28"/>
        <v>850</v>
      </c>
      <c r="AU178" s="167">
        <f>IF(AP178="Nein", 0, IF(AN178="", 0, IF(M178="SAT", 0, IF(AM178="X", Ausgeschiedene!$BJ$170, $BJ$7))))</f>
        <v>0</v>
      </c>
      <c r="AV178" s="167">
        <f>IF(AP178="Nein",0,IF(AO178="",0,IF(N178="",0,IF(N178="AR",0,IF(AM178="X", $BJ$9, Ausgeschiedene!$AS$141)))))</f>
        <v>0</v>
      </c>
      <c r="AW178" s="167">
        <f t="shared" si="29"/>
        <v>850</v>
      </c>
      <c r="BA178" s="167" t="s">
        <v>4369</v>
      </c>
      <c r="BB178" s="167" t="s">
        <v>4370</v>
      </c>
      <c r="BF178" s="168"/>
    </row>
    <row r="179" spans="1:58" s="167" customFormat="1" ht="21" customHeight="1">
      <c r="A179" s="181" t="s">
        <v>191</v>
      </c>
      <c r="B179" s="181" t="s">
        <v>191</v>
      </c>
      <c r="C179" s="181">
        <v>4</v>
      </c>
      <c r="D179" s="182" t="s">
        <v>192</v>
      </c>
      <c r="E179" s="183" t="s">
        <v>193</v>
      </c>
      <c r="F179" s="183" t="s">
        <v>194</v>
      </c>
      <c r="G179" s="181" t="s">
        <v>195</v>
      </c>
      <c r="H179" s="183" t="s">
        <v>196</v>
      </c>
      <c r="I179" s="181" t="s">
        <v>3167</v>
      </c>
      <c r="J179" s="181" t="s">
        <v>3168</v>
      </c>
      <c r="K179" s="181" t="s">
        <v>3168</v>
      </c>
      <c r="L179" s="181" t="s">
        <v>3257</v>
      </c>
      <c r="M179" s="181"/>
      <c r="N179" s="181"/>
      <c r="O179" s="181"/>
      <c r="P179" s="171"/>
      <c r="Q179" s="171"/>
      <c r="R179" s="184" t="s">
        <v>3825</v>
      </c>
      <c r="S179" s="171"/>
      <c r="T179" s="171"/>
      <c r="U179" s="181"/>
      <c r="V179" s="171"/>
      <c r="W179" s="171"/>
      <c r="X179" s="171"/>
      <c r="Y179" s="171"/>
      <c r="Z179" s="171"/>
      <c r="AA179" s="171"/>
      <c r="AB179" s="185" t="s">
        <v>197</v>
      </c>
      <c r="AC179" s="185" t="s">
        <v>198</v>
      </c>
      <c r="AD179" s="185" t="s">
        <v>199</v>
      </c>
      <c r="AE179" s="185" t="s">
        <v>200</v>
      </c>
      <c r="AF179" s="185" t="s">
        <v>16</v>
      </c>
      <c r="AG179" s="290" t="s">
        <v>17</v>
      </c>
      <c r="AH179" s="186" t="s">
        <v>201</v>
      </c>
      <c r="AI179" s="186" t="s">
        <v>202</v>
      </c>
      <c r="AJ179" s="186" t="s">
        <v>203</v>
      </c>
      <c r="AK179" s="186" t="s">
        <v>204</v>
      </c>
      <c r="AL179" s="273">
        <v>183</v>
      </c>
      <c r="AM179" s="165" t="s">
        <v>3825</v>
      </c>
      <c r="AN179" s="166"/>
      <c r="AO179" s="166"/>
      <c r="AP179" s="167" t="s">
        <v>3511</v>
      </c>
      <c r="AQ179" s="167">
        <f t="shared" ref="AQ179:AQ210" si="31">IF(AP179="NEIN", 0, IF(AM179="", 0, IF(L179="DARA", $BJ$2,IF(L179="CSA", $BJ$3,IF(L179="AR",$BJ$4,IF(L179="SAT", 0))))))</f>
        <v>1000</v>
      </c>
      <c r="AR179" s="167">
        <f t="shared" ref="AR179:AR210" si="32">IF(AP179="NEIN", 0, IF(AP179="JA",IF(L179="DARA", AL179*$BJ$5, 0)))</f>
        <v>549</v>
      </c>
      <c r="AS179" s="167">
        <f t="shared" ref="AS179:AS210" si="33">IF(AP179="NEIN", 0, IF(AP179="JA",IF(L179="DARA", AL179*$BJ$6, 0)))</f>
        <v>549</v>
      </c>
      <c r="AT179" s="167">
        <f t="shared" ref="AT179:AT210" si="34">AQ179+AR179+AS179</f>
        <v>2098</v>
      </c>
      <c r="AU179" s="167">
        <f>IF(AP179="Nein", 0, IF(AN179="", 0, IF(M179="SAT", 0, IF(AM179="X", Ausgeschiedene!$BJ$170, $BJ$7))))</f>
        <v>0</v>
      </c>
      <c r="AV179" s="167">
        <f>IF(AP179="Nein",0,IF(AO179="",0,IF(N179="",0,IF(N179="AR",0,IF(AM179="X", $BJ$9, Ausgeschiedene!$AS$141)))))</f>
        <v>0</v>
      </c>
      <c r="AW179" s="167">
        <f t="shared" ref="AW179:AW210" si="35">IF(AP179="JA", AT179+AU179+AV179, "NEIN")</f>
        <v>2098</v>
      </c>
      <c r="AY179" s="167" t="s">
        <v>4236</v>
      </c>
      <c r="AZ179" s="167" t="s">
        <v>4237</v>
      </c>
      <c r="BF179" s="168"/>
    </row>
    <row r="180" spans="1:58" s="167" customFormat="1" ht="21" customHeight="1">
      <c r="A180" s="181" t="s">
        <v>403</v>
      </c>
      <c r="B180" s="181" t="s">
        <v>403</v>
      </c>
      <c r="C180" s="181">
        <v>4</v>
      </c>
      <c r="D180" s="182" t="s">
        <v>404</v>
      </c>
      <c r="E180" s="183" t="s">
        <v>405</v>
      </c>
      <c r="F180" s="183"/>
      <c r="G180" s="181" t="s">
        <v>406</v>
      </c>
      <c r="H180" s="183" t="s">
        <v>407</v>
      </c>
      <c r="I180" s="181" t="s">
        <v>3166</v>
      </c>
      <c r="J180" s="181" t="s">
        <v>3168</v>
      </c>
      <c r="K180" s="181" t="s">
        <v>3168</v>
      </c>
      <c r="L180" s="181" t="s">
        <v>3257</v>
      </c>
      <c r="M180" s="181"/>
      <c r="N180" s="181"/>
      <c r="O180" s="181"/>
      <c r="P180" s="171"/>
      <c r="Q180" s="171"/>
      <c r="R180" s="181"/>
      <c r="S180" s="171"/>
      <c r="T180" s="171"/>
      <c r="U180" s="184" t="s">
        <v>3825</v>
      </c>
      <c r="V180" s="171"/>
      <c r="W180" s="171"/>
      <c r="X180" s="171"/>
      <c r="Y180" s="171"/>
      <c r="Z180" s="171"/>
      <c r="AA180" s="171"/>
      <c r="AB180" s="185" t="s">
        <v>408</v>
      </c>
      <c r="AC180" s="185" t="s">
        <v>409</v>
      </c>
      <c r="AD180" s="185" t="s">
        <v>410</v>
      </c>
      <c r="AE180" s="185" t="s">
        <v>411</v>
      </c>
      <c r="AF180" s="185" t="s">
        <v>29</v>
      </c>
      <c r="AG180" s="185" t="s">
        <v>17</v>
      </c>
      <c r="AH180" s="186" t="s">
        <v>412</v>
      </c>
      <c r="AI180" s="186" t="s">
        <v>413</v>
      </c>
      <c r="AJ180" s="201" t="s">
        <v>3519</v>
      </c>
      <c r="AK180" s="186" t="s">
        <v>410</v>
      </c>
      <c r="AL180" s="273">
        <v>122</v>
      </c>
      <c r="AM180" s="165" t="s">
        <v>3825</v>
      </c>
      <c r="AN180" s="166"/>
      <c r="AO180" s="166"/>
      <c r="AP180" s="167" t="s">
        <v>3511</v>
      </c>
      <c r="AQ180" s="167">
        <f t="shared" si="31"/>
        <v>1000</v>
      </c>
      <c r="AR180" s="167">
        <f t="shared" si="32"/>
        <v>366</v>
      </c>
      <c r="AS180" s="167">
        <f t="shared" si="33"/>
        <v>366</v>
      </c>
      <c r="AT180" s="167">
        <f t="shared" si="34"/>
        <v>1732</v>
      </c>
      <c r="AU180" s="167">
        <f>IF(AP180="Nein", 0, IF(AN180="", 0, IF(M180="SAT", 0, IF(AM180="X", Ausgeschiedene!$BJ$170, $BJ$7))))</f>
        <v>0</v>
      </c>
      <c r="AV180" s="167">
        <f>IF(AP180="Nein",0,IF(AO180="",0,IF(N180="",0,IF(N180="AR",0,IF(AM180="X", $BJ$9, Ausgeschiedene!$AS$141)))))</f>
        <v>0</v>
      </c>
      <c r="AW180" s="167">
        <f t="shared" si="35"/>
        <v>1732</v>
      </c>
      <c r="AY180" s="167" t="s">
        <v>4238</v>
      </c>
      <c r="AZ180" s="167">
        <v>796940</v>
      </c>
      <c r="BA180" s="167" t="s">
        <v>4349</v>
      </c>
      <c r="BB180" s="167">
        <v>169971</v>
      </c>
      <c r="BF180" s="168"/>
    </row>
    <row r="181" spans="1:58" s="167" customFormat="1" ht="21" customHeight="1">
      <c r="A181" s="181" t="s">
        <v>3458</v>
      </c>
      <c r="B181" s="181" t="s">
        <v>3458</v>
      </c>
      <c r="C181" s="181">
        <v>5</v>
      </c>
      <c r="D181" s="182" t="s">
        <v>3457</v>
      </c>
      <c r="E181" s="183" t="s">
        <v>482</v>
      </c>
      <c r="F181" s="183"/>
      <c r="G181" s="181">
        <v>8604</v>
      </c>
      <c r="H181" s="183" t="s">
        <v>483</v>
      </c>
      <c r="I181" s="181" t="s">
        <v>3166</v>
      </c>
      <c r="J181" s="181" t="s">
        <v>3168</v>
      </c>
      <c r="K181" s="181" t="s">
        <v>3168</v>
      </c>
      <c r="L181" s="181" t="s">
        <v>3257</v>
      </c>
      <c r="M181" s="181" t="s">
        <v>3246</v>
      </c>
      <c r="N181" s="181"/>
      <c r="O181" s="181"/>
      <c r="P181" s="171"/>
      <c r="Q181" s="171"/>
      <c r="R181" s="181"/>
      <c r="S181" s="171"/>
      <c r="T181" s="171"/>
      <c r="U181" s="184" t="s">
        <v>3825</v>
      </c>
      <c r="V181" s="171"/>
      <c r="W181" s="171"/>
      <c r="X181" s="171"/>
      <c r="Y181" s="171"/>
      <c r="Z181" s="171"/>
      <c r="AA181" s="171"/>
      <c r="AB181" s="222" t="s">
        <v>3470</v>
      </c>
      <c r="AC181" s="222" t="s">
        <v>3471</v>
      </c>
      <c r="AD181" s="185" t="s">
        <v>486</v>
      </c>
      <c r="AE181" s="185" t="s">
        <v>487</v>
      </c>
      <c r="AF181" s="185" t="s">
        <v>16</v>
      </c>
      <c r="AG181" s="185" t="s">
        <v>17</v>
      </c>
      <c r="AH181" s="186" t="s">
        <v>3483</v>
      </c>
      <c r="AI181" s="186" t="s">
        <v>413</v>
      </c>
      <c r="AJ181" s="201" t="s">
        <v>3484</v>
      </c>
      <c r="AK181" s="186" t="s">
        <v>3463</v>
      </c>
      <c r="AL181" s="273">
        <v>150</v>
      </c>
      <c r="AM181" s="165" t="s">
        <v>3825</v>
      </c>
      <c r="AN181" s="166"/>
      <c r="AO181" s="166"/>
      <c r="AP181" s="167" t="s">
        <v>3511</v>
      </c>
      <c r="AQ181" s="167">
        <f t="shared" si="31"/>
        <v>1000</v>
      </c>
      <c r="AR181" s="167">
        <f t="shared" si="32"/>
        <v>450</v>
      </c>
      <c r="AS181" s="167">
        <f t="shared" si="33"/>
        <v>450</v>
      </c>
      <c r="AT181" s="167">
        <f t="shared" si="34"/>
        <v>1900</v>
      </c>
      <c r="AU181" s="167">
        <f>IF(AP181="Nein", 0, IF(AN181="", 0, IF(M181="SAT", 0, IF(AM181="X", Ausgeschiedene!$BJ$170, $BJ$7))))</f>
        <v>0</v>
      </c>
      <c r="AV181" s="167">
        <f>IF(AP181="Nein",0,IF(AO181="",0,IF(N181="",0,IF(N181="AR",0,IF(AM181="X", $BJ$9, Ausgeschiedene!$AS$141)))))</f>
        <v>0</v>
      </c>
      <c r="AW181" s="167">
        <f t="shared" si="35"/>
        <v>1900</v>
      </c>
      <c r="AY181" s="167" t="s">
        <v>4239</v>
      </c>
      <c r="AZ181" s="167">
        <v>660448</v>
      </c>
      <c r="BF181" s="168"/>
    </row>
    <row r="182" spans="1:58" s="167" customFormat="1" ht="21" customHeight="1">
      <c r="A182" s="181" t="s">
        <v>19</v>
      </c>
      <c r="B182" s="181" t="s">
        <v>19</v>
      </c>
      <c r="C182" s="181">
        <v>2</v>
      </c>
      <c r="D182" s="182" t="s">
        <v>20</v>
      </c>
      <c r="E182" s="183" t="s">
        <v>21</v>
      </c>
      <c r="F182" s="183"/>
      <c r="G182" s="181" t="s">
        <v>22</v>
      </c>
      <c r="H182" s="183" t="s">
        <v>23</v>
      </c>
      <c r="I182" s="181" t="s">
        <v>3166</v>
      </c>
      <c r="J182" s="181" t="s">
        <v>3168</v>
      </c>
      <c r="K182" s="181" t="s">
        <v>3168</v>
      </c>
      <c r="L182" s="181" t="s">
        <v>3257</v>
      </c>
      <c r="M182" s="181" t="s">
        <v>3246</v>
      </c>
      <c r="N182" s="181" t="s">
        <v>3257</v>
      </c>
      <c r="O182" s="181"/>
      <c r="P182" s="171"/>
      <c r="Q182" s="171"/>
      <c r="R182" s="181"/>
      <c r="S182" s="171"/>
      <c r="T182" s="171"/>
      <c r="U182" s="184" t="s">
        <v>3825</v>
      </c>
      <c r="V182" s="171"/>
      <c r="W182" s="171"/>
      <c r="X182" s="171"/>
      <c r="Y182" s="200" t="s">
        <v>3870</v>
      </c>
      <c r="Z182" s="200" t="s">
        <v>3825</v>
      </c>
      <c r="AA182" s="171"/>
      <c r="AB182" s="185" t="s">
        <v>25</v>
      </c>
      <c r="AC182" s="185" t="s">
        <v>26</v>
      </c>
      <c r="AD182" s="185" t="s">
        <v>27</v>
      </c>
      <c r="AE182" s="185" t="s">
        <v>28</v>
      </c>
      <c r="AF182" s="185" t="s">
        <v>16</v>
      </c>
      <c r="AG182" s="185" t="s">
        <v>17</v>
      </c>
      <c r="AH182" s="186" t="s">
        <v>4178</v>
      </c>
      <c r="AI182" s="186" t="s">
        <v>413</v>
      </c>
      <c r="AJ182" s="206" t="s">
        <v>4179</v>
      </c>
      <c r="AK182" s="186" t="s">
        <v>27</v>
      </c>
      <c r="AL182" s="273">
        <v>364</v>
      </c>
      <c r="AM182" s="165" t="s">
        <v>3825</v>
      </c>
      <c r="AN182" s="166" t="s">
        <v>3825</v>
      </c>
      <c r="AO182" s="166" t="s">
        <v>3825</v>
      </c>
      <c r="AP182" s="167" t="s">
        <v>3511</v>
      </c>
      <c r="AQ182" s="167">
        <f t="shared" si="31"/>
        <v>1000</v>
      </c>
      <c r="AR182" s="167">
        <f t="shared" si="32"/>
        <v>1092</v>
      </c>
      <c r="AS182" s="167">
        <f t="shared" si="33"/>
        <v>1092</v>
      </c>
      <c r="AT182" s="167">
        <f t="shared" si="34"/>
        <v>3184</v>
      </c>
      <c r="AU182" s="167">
        <f>IF(AP182="Nein", 0, IF(AN182="", 0, IF(M182="SAT", 0, IF(AM182="X", Ausgeschiedene!$BJ$170, $BJ$7))))</f>
        <v>150</v>
      </c>
      <c r="AV182" s="167">
        <f>IF(AP182="Nein",0,IF(AO182="",0,IF(N182="",0,IF(N182="AR",0,IF(AM182="X", $BJ$9, Ausgeschiedene!$AS$141)))))</f>
        <v>500</v>
      </c>
      <c r="AW182" s="167">
        <f t="shared" si="35"/>
        <v>3834</v>
      </c>
      <c r="BF182" s="168"/>
    </row>
    <row r="183" spans="1:58" s="167" customFormat="1" ht="21" customHeight="1">
      <c r="A183" s="159" t="s">
        <v>1049</v>
      </c>
      <c r="B183" s="159" t="s">
        <v>270</v>
      </c>
      <c r="C183" s="159">
        <v>3</v>
      </c>
      <c r="D183" s="160" t="s">
        <v>1048</v>
      </c>
      <c r="E183" s="160" t="s">
        <v>1047</v>
      </c>
      <c r="F183" s="160" t="s">
        <v>9</v>
      </c>
      <c r="G183" s="159" t="s">
        <v>1046</v>
      </c>
      <c r="H183" s="160" t="s">
        <v>1045</v>
      </c>
      <c r="I183" s="159" t="s">
        <v>3166</v>
      </c>
      <c r="J183" s="159" t="s">
        <v>3168</v>
      </c>
      <c r="K183" s="27" t="s">
        <v>3168</v>
      </c>
      <c r="L183" s="159" t="s">
        <v>3170</v>
      </c>
      <c r="M183" s="159" t="s">
        <v>3246</v>
      </c>
      <c r="N183" s="159"/>
      <c r="O183" s="159"/>
      <c r="P183" s="159"/>
      <c r="Q183" s="159"/>
      <c r="R183" s="159"/>
      <c r="S183" s="162" t="s">
        <v>3825</v>
      </c>
      <c r="T183" s="159"/>
      <c r="U183" s="159"/>
      <c r="V183" s="159"/>
      <c r="W183" s="159"/>
      <c r="X183" s="159"/>
      <c r="Y183" s="162" t="s">
        <v>3825</v>
      </c>
      <c r="Z183" s="159"/>
      <c r="AA183" s="159"/>
      <c r="AB183" s="163" t="s">
        <v>1044</v>
      </c>
      <c r="AC183" s="163" t="s">
        <v>1043</v>
      </c>
      <c r="AD183" s="163" t="s">
        <v>1042</v>
      </c>
      <c r="AE183" s="163" t="s">
        <v>1041</v>
      </c>
      <c r="AF183" s="163" t="s">
        <v>29</v>
      </c>
      <c r="AG183" s="163" t="s">
        <v>17</v>
      </c>
      <c r="AH183" s="164" t="s">
        <v>1040</v>
      </c>
      <c r="AI183" s="164" t="s">
        <v>413</v>
      </c>
      <c r="AJ183" s="172" t="s">
        <v>3477</v>
      </c>
      <c r="AK183" s="164" t="s">
        <v>1039</v>
      </c>
      <c r="AL183" s="273"/>
      <c r="AM183" s="165" t="s">
        <v>3825</v>
      </c>
      <c r="AN183" s="166" t="s">
        <v>3825</v>
      </c>
      <c r="AO183" s="166"/>
      <c r="AP183" s="167" t="s">
        <v>3511</v>
      </c>
      <c r="AQ183" s="167">
        <f t="shared" si="31"/>
        <v>850</v>
      </c>
      <c r="AR183" s="167">
        <f t="shared" si="32"/>
        <v>0</v>
      </c>
      <c r="AS183" s="167">
        <f t="shared" si="33"/>
        <v>0</v>
      </c>
      <c r="AT183" s="167">
        <f t="shared" si="34"/>
        <v>850</v>
      </c>
      <c r="AU183" s="167">
        <f>IF(AP183="Nein", 0, IF(AN183="", 0, IF(M183="SAT", 0, IF(AM183="X", Ausgeschiedene!$BJ$170, $BJ$7))))</f>
        <v>150</v>
      </c>
      <c r="AV183" s="167">
        <f>IF(AP183="Nein",0,IF(AO183="",0,IF(N183="",0,IF(N183="AR",0,IF(AM183="X", $BJ$9, Ausgeschiedene!$AS$141)))))</f>
        <v>0</v>
      </c>
      <c r="AW183" s="167">
        <f t="shared" si="35"/>
        <v>1000</v>
      </c>
      <c r="BF183" s="168">
        <v>42585</v>
      </c>
    </row>
    <row r="184" spans="1:58" s="167" customFormat="1" ht="21" customHeight="1">
      <c r="A184" s="181" t="s">
        <v>140</v>
      </c>
      <c r="B184" s="181" t="s">
        <v>140</v>
      </c>
      <c r="C184" s="181">
        <v>5</v>
      </c>
      <c r="D184" s="182" t="s">
        <v>141</v>
      </c>
      <c r="E184" s="183" t="s">
        <v>142</v>
      </c>
      <c r="F184" s="183"/>
      <c r="G184" s="181">
        <v>5200</v>
      </c>
      <c r="H184" s="183" t="s">
        <v>143</v>
      </c>
      <c r="I184" s="181" t="s">
        <v>3166</v>
      </c>
      <c r="J184" s="181" t="s">
        <v>3168</v>
      </c>
      <c r="K184" s="181" t="s">
        <v>3168</v>
      </c>
      <c r="L184" s="181" t="s">
        <v>3257</v>
      </c>
      <c r="M184" s="181" t="s">
        <v>3246</v>
      </c>
      <c r="N184" s="181" t="s">
        <v>3246</v>
      </c>
      <c r="O184" s="181"/>
      <c r="P184" s="171"/>
      <c r="Q184" s="171"/>
      <c r="R184" s="184" t="s">
        <v>3825</v>
      </c>
      <c r="S184" s="171"/>
      <c r="T184" s="171"/>
      <c r="U184" s="181"/>
      <c r="V184" s="171"/>
      <c r="W184" s="171"/>
      <c r="X184" s="171"/>
      <c r="Y184" s="200" t="s">
        <v>3825</v>
      </c>
      <c r="Z184" s="171"/>
      <c r="AA184" s="171"/>
      <c r="AB184" s="185" t="s">
        <v>3052</v>
      </c>
      <c r="AC184" s="185" t="s">
        <v>144</v>
      </c>
      <c r="AD184" s="185" t="s">
        <v>145</v>
      </c>
      <c r="AE184" s="185" t="s">
        <v>146</v>
      </c>
      <c r="AF184" s="185" t="s">
        <v>16</v>
      </c>
      <c r="AG184" s="185" t="s">
        <v>17</v>
      </c>
      <c r="AH184" s="186" t="s">
        <v>3029</v>
      </c>
      <c r="AI184" s="186" t="s">
        <v>413</v>
      </c>
      <c r="AJ184" s="201" t="s">
        <v>3520</v>
      </c>
      <c r="AK184" s="186" t="s">
        <v>145</v>
      </c>
      <c r="AL184" s="273">
        <v>186</v>
      </c>
      <c r="AM184" s="165" t="s">
        <v>3825</v>
      </c>
      <c r="AN184" s="166" t="s">
        <v>3825</v>
      </c>
      <c r="AO184" s="166"/>
      <c r="AP184" s="167" t="s">
        <v>3511</v>
      </c>
      <c r="AQ184" s="167">
        <f t="shared" si="31"/>
        <v>1000</v>
      </c>
      <c r="AR184" s="167">
        <f t="shared" si="32"/>
        <v>558</v>
      </c>
      <c r="AS184" s="167">
        <f t="shared" si="33"/>
        <v>558</v>
      </c>
      <c r="AT184" s="167">
        <f t="shared" si="34"/>
        <v>2116</v>
      </c>
      <c r="AU184" s="167">
        <f>IF(AP184="Nein", 0, IF(AN184="", 0, IF(M184="SAT", 0, IF(AM184="X", Ausgeschiedene!$BJ$170, $BJ$7))))</f>
        <v>150</v>
      </c>
      <c r="AV184" s="167">
        <f>IF(AP184="Nein",0,IF(AO184="",0,IF(N184="",0,IF(N184="AR",0,IF(AM184="X", $BJ$9, Ausgeschiedene!$AS$141)))))</f>
        <v>0</v>
      </c>
      <c r="AW184" s="167">
        <f t="shared" si="35"/>
        <v>2266</v>
      </c>
      <c r="AY184" s="167" t="s">
        <v>4334</v>
      </c>
      <c r="AZ184" s="167">
        <v>887012</v>
      </c>
      <c r="BA184" s="167" t="s">
        <v>4367</v>
      </c>
      <c r="BB184" s="167">
        <v>766695</v>
      </c>
      <c r="BF184" s="168"/>
    </row>
    <row r="185" spans="1:58" s="167" customFormat="1" ht="21" customHeight="1">
      <c r="A185" s="159" t="s">
        <v>1277</v>
      </c>
      <c r="B185" s="159" t="s">
        <v>3466</v>
      </c>
      <c r="C185" s="159">
        <v>3</v>
      </c>
      <c r="D185" s="160" t="s">
        <v>1276</v>
      </c>
      <c r="E185" s="160" t="s">
        <v>2989</v>
      </c>
      <c r="F185" s="160"/>
      <c r="G185" s="159" t="s">
        <v>1275</v>
      </c>
      <c r="H185" s="160" t="s">
        <v>1274</v>
      </c>
      <c r="I185" s="159" t="s">
        <v>3166</v>
      </c>
      <c r="J185" s="159" t="s">
        <v>3169</v>
      </c>
      <c r="K185" s="171" t="s">
        <v>3169</v>
      </c>
      <c r="L185" s="159" t="s">
        <v>3246</v>
      </c>
      <c r="M185" s="159"/>
      <c r="N185" s="159"/>
      <c r="O185" s="159"/>
      <c r="P185" s="159"/>
      <c r="Q185" s="159"/>
      <c r="R185" s="159"/>
      <c r="S185" s="159"/>
      <c r="T185" s="256" t="s">
        <v>3825</v>
      </c>
      <c r="U185" s="159"/>
      <c r="V185" s="159"/>
      <c r="W185" s="159"/>
      <c r="X185" s="159"/>
      <c r="Y185" s="159"/>
      <c r="Z185" s="159"/>
      <c r="AA185" s="159"/>
      <c r="AB185" s="163" t="s">
        <v>3332</v>
      </c>
      <c r="AC185" s="163" t="s">
        <v>1273</v>
      </c>
      <c r="AD185" s="163" t="s">
        <v>2990</v>
      </c>
      <c r="AE185" s="163" t="s">
        <v>2991</v>
      </c>
      <c r="AF185" s="163" t="s">
        <v>16</v>
      </c>
      <c r="AG185" s="163" t="s">
        <v>17</v>
      </c>
      <c r="AH185" s="164" t="s">
        <v>1272</v>
      </c>
      <c r="AI185" s="164" t="s">
        <v>506</v>
      </c>
      <c r="AJ185" s="172" t="s">
        <v>3499</v>
      </c>
      <c r="AK185" s="164" t="s">
        <v>2990</v>
      </c>
      <c r="AL185" s="273"/>
      <c r="AM185" s="165" t="s">
        <v>3825</v>
      </c>
      <c r="AN185" s="166"/>
      <c r="AO185" s="166"/>
      <c r="AP185" s="71" t="s">
        <v>3511</v>
      </c>
      <c r="AQ185" s="167">
        <f t="shared" si="31"/>
        <v>500</v>
      </c>
      <c r="AR185" s="167">
        <f t="shared" si="32"/>
        <v>0</v>
      </c>
      <c r="AS185" s="167">
        <f t="shared" si="33"/>
        <v>0</v>
      </c>
      <c r="AT185" s="167">
        <f t="shared" si="34"/>
        <v>500</v>
      </c>
      <c r="AU185" s="167">
        <f>IF(AP185="Nein", 0, IF(AN185="", 0, IF(M185="SAT", 0, IF(AM185="X", Ausgeschiedene!$BJ$170, $BJ$7))))</f>
        <v>0</v>
      </c>
      <c r="AV185" s="167">
        <f>IF(AP185="Nein",0,IF(AO185="",0,IF(N185="",0,IF(N185="AR",0,IF(AM185="X", $BJ$9, Ausgeschiedene!$AS$141)))))</f>
        <v>0</v>
      </c>
      <c r="AW185" s="167">
        <f t="shared" si="35"/>
        <v>500</v>
      </c>
      <c r="BF185" s="168"/>
    </row>
    <row r="186" spans="1:58" s="167" customFormat="1" ht="21" customHeight="1">
      <c r="A186" s="181" t="s">
        <v>595</v>
      </c>
      <c r="B186" s="181" t="s">
        <v>595</v>
      </c>
      <c r="C186" s="181">
        <v>5</v>
      </c>
      <c r="D186" s="182" t="s">
        <v>596</v>
      </c>
      <c r="E186" s="183" t="s">
        <v>890</v>
      </c>
      <c r="F186" s="183" t="s">
        <v>3832</v>
      </c>
      <c r="G186" s="181">
        <v>8302</v>
      </c>
      <c r="H186" s="183" t="s">
        <v>888</v>
      </c>
      <c r="I186" s="181" t="s">
        <v>3166</v>
      </c>
      <c r="J186" s="181" t="s">
        <v>3168</v>
      </c>
      <c r="K186" s="181" t="s">
        <v>3293</v>
      </c>
      <c r="L186" s="181" t="s">
        <v>3257</v>
      </c>
      <c r="M186" s="181" t="s">
        <v>3246</v>
      </c>
      <c r="N186" s="181"/>
      <c r="O186" s="181"/>
      <c r="P186" s="171"/>
      <c r="Q186" s="171"/>
      <c r="R186" s="181"/>
      <c r="S186" s="171"/>
      <c r="T186" s="171"/>
      <c r="U186" s="184" t="s">
        <v>3825</v>
      </c>
      <c r="V186" s="171"/>
      <c r="W186" s="171"/>
      <c r="X186" s="171"/>
      <c r="Y186" s="200" t="s">
        <v>3825</v>
      </c>
      <c r="Z186" s="171"/>
      <c r="AA186" s="171"/>
      <c r="AB186" s="185" t="s">
        <v>598</v>
      </c>
      <c r="AC186" s="185" t="s">
        <v>341</v>
      </c>
      <c r="AD186" s="185" t="s">
        <v>599</v>
      </c>
      <c r="AE186" s="185" t="s">
        <v>600</v>
      </c>
      <c r="AF186" s="185" t="s">
        <v>16</v>
      </c>
      <c r="AG186" s="185" t="s">
        <v>17</v>
      </c>
      <c r="AH186" s="186" t="s">
        <v>3172</v>
      </c>
      <c r="AI186" s="186" t="s">
        <v>506</v>
      </c>
      <c r="AJ186" s="201" t="s">
        <v>3173</v>
      </c>
      <c r="AK186" s="186" t="s">
        <v>3176</v>
      </c>
      <c r="AL186" s="273">
        <v>943</v>
      </c>
      <c r="AM186" s="165" t="s">
        <v>3825</v>
      </c>
      <c r="AN186" s="166" t="s">
        <v>3825</v>
      </c>
      <c r="AO186" s="166"/>
      <c r="AP186" s="167" t="s">
        <v>3511</v>
      </c>
      <c r="AQ186" s="167">
        <f t="shared" si="31"/>
        <v>1000</v>
      </c>
      <c r="AR186" s="167">
        <f t="shared" si="32"/>
        <v>2829</v>
      </c>
      <c r="AS186" s="167">
        <f t="shared" si="33"/>
        <v>2829</v>
      </c>
      <c r="AT186" s="167">
        <f t="shared" si="34"/>
        <v>6658</v>
      </c>
      <c r="AU186" s="167">
        <f>IF(AP186="Nein", 0, IF(AN186="", 0, IF(M186="SAT", 0, IF(AM186="X", Ausgeschiedene!$BJ$170, $BJ$7))))</f>
        <v>150</v>
      </c>
      <c r="AV186" s="167">
        <f>IF(AP186="Nein",0,IF(AO186="",0,IF(N186="",0,IF(N186="AR",0,IF(AM186="X", $BJ$9, Ausgeschiedene!$AS$141)))))</f>
        <v>0</v>
      </c>
      <c r="AW186" s="167">
        <f t="shared" si="35"/>
        <v>6808</v>
      </c>
      <c r="AY186" s="167" t="s">
        <v>4256</v>
      </c>
      <c r="AZ186" s="167">
        <v>698981</v>
      </c>
      <c r="BA186" s="167" t="s">
        <v>4350</v>
      </c>
      <c r="BB186" s="167">
        <v>951629</v>
      </c>
      <c r="BF186" s="168"/>
    </row>
    <row r="187" spans="1:58" s="167" customFormat="1" ht="21" customHeight="1">
      <c r="A187" s="159" t="s">
        <v>2185</v>
      </c>
      <c r="B187" s="197" t="s">
        <v>3084</v>
      </c>
      <c r="C187" s="197">
        <v>6</v>
      </c>
      <c r="D187" s="160" t="s">
        <v>2184</v>
      </c>
      <c r="E187" s="160" t="s">
        <v>3304</v>
      </c>
      <c r="F187" s="160"/>
      <c r="G187" s="159" t="s">
        <v>2183</v>
      </c>
      <c r="H187" s="160" t="s">
        <v>2182</v>
      </c>
      <c r="I187" s="159" t="s">
        <v>3166</v>
      </c>
      <c r="J187" s="159" t="s">
        <v>3169</v>
      </c>
      <c r="K187" s="197"/>
      <c r="L187" s="159" t="s">
        <v>3246</v>
      </c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63" t="s">
        <v>2181</v>
      </c>
      <c r="AC187" s="163" t="s">
        <v>2180</v>
      </c>
      <c r="AD187" s="163" t="s">
        <v>2176</v>
      </c>
      <c r="AE187" s="163" t="s">
        <v>2179</v>
      </c>
      <c r="AF187" s="163" t="s">
        <v>29</v>
      </c>
      <c r="AG187" s="163" t="s">
        <v>17</v>
      </c>
      <c r="AH187" s="164" t="s">
        <v>2178</v>
      </c>
      <c r="AI187" s="164" t="s">
        <v>3528</v>
      </c>
      <c r="AJ187" s="172" t="s">
        <v>3529</v>
      </c>
      <c r="AK187" s="164" t="s">
        <v>2176</v>
      </c>
      <c r="AL187" s="277"/>
      <c r="AM187" s="165" t="s">
        <v>3825</v>
      </c>
      <c r="AN187" s="165"/>
      <c r="AO187" s="165"/>
      <c r="AP187" s="167" t="s">
        <v>3535</v>
      </c>
      <c r="AQ187" s="167">
        <f t="shared" si="31"/>
        <v>0</v>
      </c>
      <c r="AR187" s="167">
        <f t="shared" si="32"/>
        <v>0</v>
      </c>
      <c r="AS187" s="167">
        <f t="shared" si="33"/>
        <v>0</v>
      </c>
      <c r="AT187" s="167">
        <f t="shared" si="34"/>
        <v>0</v>
      </c>
      <c r="AU187" s="167">
        <f>IF(AP187="Nein", 0, IF(AN187="", 0, IF(M187="SAT", 0, IF(AM187="X", Ausgeschiedene!$BJ$170, $BJ$7))))</f>
        <v>0</v>
      </c>
      <c r="AV187" s="167">
        <f>IF(AP187="Nein",0,IF(AO187="",0,IF(N187="",0,IF(N187="AR",0,IF(AM187="X", $BJ$9, Ausgeschiedene!$AS$141)))))</f>
        <v>0</v>
      </c>
      <c r="AW187" s="167" t="str">
        <f t="shared" si="35"/>
        <v>NEIN</v>
      </c>
      <c r="AY187" s="167" t="s">
        <v>4335</v>
      </c>
      <c r="AZ187" s="167">
        <v>246583</v>
      </c>
      <c r="BF187" s="168"/>
    </row>
    <row r="188" spans="1:58" s="167" customFormat="1" ht="21" customHeight="1">
      <c r="A188" s="215" t="s">
        <v>147</v>
      </c>
      <c r="B188" s="181" t="s">
        <v>147</v>
      </c>
      <c r="C188" s="181">
        <v>2</v>
      </c>
      <c r="D188" s="182" t="s">
        <v>148</v>
      </c>
      <c r="E188" s="183" t="s">
        <v>149</v>
      </c>
      <c r="F188" s="183"/>
      <c r="G188" s="229" t="s">
        <v>150</v>
      </c>
      <c r="H188" s="183" t="s">
        <v>151</v>
      </c>
      <c r="I188" s="181" t="s">
        <v>3166</v>
      </c>
      <c r="J188" s="181" t="s">
        <v>3168</v>
      </c>
      <c r="K188" s="181" t="s">
        <v>3168</v>
      </c>
      <c r="L188" s="181" t="s">
        <v>3257</v>
      </c>
      <c r="M188" s="181" t="s">
        <v>3246</v>
      </c>
      <c r="N188" s="181"/>
      <c r="O188" s="181"/>
      <c r="P188" s="171"/>
      <c r="Q188" s="171"/>
      <c r="R188" s="181"/>
      <c r="S188" s="171"/>
      <c r="T188" s="171"/>
      <c r="U188" s="181"/>
      <c r="V188" s="171"/>
      <c r="W188" s="171"/>
      <c r="X188" s="171"/>
      <c r="Y188" s="171"/>
      <c r="Z188" s="171"/>
      <c r="AA188" s="171"/>
      <c r="AB188" s="185" t="s">
        <v>152</v>
      </c>
      <c r="AC188" s="185" t="s">
        <v>153</v>
      </c>
      <c r="AD188" s="185" t="s">
        <v>154</v>
      </c>
      <c r="AE188" s="185" t="s">
        <v>155</v>
      </c>
      <c r="AF188" s="185" t="s">
        <v>29</v>
      </c>
      <c r="AG188" s="185" t="s">
        <v>17</v>
      </c>
      <c r="AH188" s="186" t="s">
        <v>156</v>
      </c>
      <c r="AI188" s="186" t="s">
        <v>157</v>
      </c>
      <c r="AJ188" s="201" t="s">
        <v>3267</v>
      </c>
      <c r="AK188" s="186" t="s">
        <v>154</v>
      </c>
      <c r="AL188" s="275">
        <v>576</v>
      </c>
      <c r="AM188" s="165" t="s">
        <v>3825</v>
      </c>
      <c r="AN188" s="165" t="s">
        <v>3825</v>
      </c>
      <c r="AO188" s="165" t="s">
        <v>3825</v>
      </c>
      <c r="AP188" s="167" t="s">
        <v>3535</v>
      </c>
      <c r="AQ188" s="167">
        <f t="shared" si="31"/>
        <v>0</v>
      </c>
      <c r="AR188" s="167">
        <f t="shared" si="32"/>
        <v>0</v>
      </c>
      <c r="AS188" s="167">
        <f t="shared" si="33"/>
        <v>0</v>
      </c>
      <c r="AT188" s="167">
        <f t="shared" si="34"/>
        <v>0</v>
      </c>
      <c r="AU188" s="167">
        <f>IF(AP188="Nein", 0, IF(AN188="", 0, IF(M188="SAT", 0, IF(AM188="X", Ausgeschiedene!$BJ$170, $BJ$7))))</f>
        <v>0</v>
      </c>
      <c r="AV188" s="167">
        <f>IF(AP188="Nein",0,IF(AO188="",0,IF(N188="",0,IF(N188="AR",0,IF(AM188="X", $BJ$9, Ausgeschiedene!$AS$141)))))</f>
        <v>0</v>
      </c>
      <c r="AW188" s="167" t="str">
        <f t="shared" si="35"/>
        <v>NEIN</v>
      </c>
      <c r="AX188" s="167">
        <v>3000</v>
      </c>
      <c r="BF188" s="168"/>
    </row>
    <row r="189" spans="1:58" s="167" customFormat="1" ht="21" customHeight="1">
      <c r="A189" s="173" t="s">
        <v>3778</v>
      </c>
      <c r="B189" s="173"/>
      <c r="C189" s="173"/>
      <c r="D189" s="174" t="s">
        <v>3779</v>
      </c>
      <c r="E189" s="174" t="s">
        <v>3780</v>
      </c>
      <c r="F189" s="174"/>
      <c r="G189" s="173">
        <v>6612</v>
      </c>
      <c r="H189" s="174" t="s">
        <v>1536</v>
      </c>
      <c r="I189" s="175" t="s">
        <v>3167</v>
      </c>
      <c r="J189" s="175"/>
      <c r="K189" s="175"/>
      <c r="L189" s="175"/>
      <c r="M189" s="175" t="s">
        <v>3246</v>
      </c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7"/>
      <c r="AC189" s="177"/>
      <c r="AD189" s="177"/>
      <c r="AE189" s="177"/>
      <c r="AF189" s="61" t="s">
        <v>29</v>
      </c>
      <c r="AG189" s="61" t="s">
        <v>17</v>
      </c>
      <c r="AH189" s="306" t="s">
        <v>4546</v>
      </c>
      <c r="AI189" s="306" t="s">
        <v>4547</v>
      </c>
      <c r="AJ189" s="258" t="s">
        <v>4545</v>
      </c>
      <c r="AK189" s="307" t="s">
        <v>4543</v>
      </c>
      <c r="AL189" s="282"/>
      <c r="AM189" s="180"/>
      <c r="AN189" s="180" t="s">
        <v>3825</v>
      </c>
      <c r="AO189" s="180"/>
      <c r="AP189" s="167" t="s">
        <v>3535</v>
      </c>
      <c r="AQ189" s="167">
        <f t="shared" si="31"/>
        <v>0</v>
      </c>
      <c r="AR189" s="167">
        <f t="shared" si="32"/>
        <v>0</v>
      </c>
      <c r="AS189" s="167">
        <f t="shared" si="33"/>
        <v>0</v>
      </c>
      <c r="AT189" s="167">
        <f t="shared" si="34"/>
        <v>0</v>
      </c>
      <c r="AU189" s="167">
        <f>IF(AP189="Nein", 0, IF(AN189="", 0, IF(M189="SAT", 0, IF(AM189="X", Ausgeschiedene!$BJ$170, $BJ$7))))</f>
        <v>0</v>
      </c>
      <c r="AV189" s="167">
        <f>IF(AP189="Nein",0,IF(AO189="",0,IF(N189="",0,IF(N189="AR",0,IF(AM189="X", $BJ$9, Ausgeschiedene!$AS$141)))))</f>
        <v>0</v>
      </c>
      <c r="AW189" s="167" t="str">
        <f t="shared" si="35"/>
        <v>NEIN</v>
      </c>
      <c r="AY189" s="167" t="s">
        <v>4290</v>
      </c>
      <c r="AZ189" s="167" t="s">
        <v>4291</v>
      </c>
      <c r="BF189" s="168"/>
    </row>
    <row r="190" spans="1:58" s="167" customFormat="1" ht="21" customHeight="1">
      <c r="A190" s="173" t="s">
        <v>3891</v>
      </c>
      <c r="B190" s="175"/>
      <c r="C190" s="175"/>
      <c r="D190" s="191" t="s">
        <v>3588</v>
      </c>
      <c r="E190" s="237" t="s">
        <v>3589</v>
      </c>
      <c r="F190" s="191"/>
      <c r="G190" s="173">
        <v>1350</v>
      </c>
      <c r="H190" s="191" t="s">
        <v>3312</v>
      </c>
      <c r="I190" s="175" t="s">
        <v>3165</v>
      </c>
      <c r="J190" s="175"/>
      <c r="K190" s="175"/>
      <c r="L190" s="173"/>
      <c r="M190" s="173" t="s">
        <v>3246</v>
      </c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212" t="s">
        <v>3825</v>
      </c>
      <c r="Y190" s="173"/>
      <c r="Z190" s="173"/>
      <c r="AA190" s="173"/>
      <c r="AB190" s="176" t="s">
        <v>3872</v>
      </c>
      <c r="AC190" s="177" t="s">
        <v>3634</v>
      </c>
      <c r="AD190" s="177" t="s">
        <v>3635</v>
      </c>
      <c r="AE190" s="177" t="s">
        <v>3635</v>
      </c>
      <c r="AF190" s="177" t="s">
        <v>29</v>
      </c>
      <c r="AG190" s="177" t="s">
        <v>39</v>
      </c>
      <c r="AH190" s="172" t="s">
        <v>3636</v>
      </c>
      <c r="AI190" s="172" t="s">
        <v>77</v>
      </c>
      <c r="AJ190" s="178" t="s">
        <v>3872</v>
      </c>
      <c r="AK190" s="179" t="s">
        <v>3635</v>
      </c>
      <c r="AL190" s="281"/>
      <c r="AM190" s="192"/>
      <c r="AN190" s="192" t="s">
        <v>3825</v>
      </c>
      <c r="AO190" s="192"/>
      <c r="AP190" s="167" t="s">
        <v>3511</v>
      </c>
      <c r="AQ190" s="167">
        <f t="shared" si="31"/>
        <v>0</v>
      </c>
      <c r="AR190" s="167">
        <f t="shared" si="32"/>
        <v>0</v>
      </c>
      <c r="AS190" s="167">
        <f t="shared" si="33"/>
        <v>0</v>
      </c>
      <c r="AT190" s="167">
        <f t="shared" si="34"/>
        <v>0</v>
      </c>
      <c r="AU190" s="167">
        <f>IF(AP190="Nein", 0, IF(AN190="", 0, IF(M190="SAT", 0, IF(AM190="X", Ausgeschiedene!$BJ$170, $BJ$7))))</f>
        <v>300</v>
      </c>
      <c r="AV190" s="167">
        <f>IF(AP190="Nein",0,IF(AO190="",0,IF(N190="",0,IF(N190="AR",0,IF(AM190="X", $BJ$9, Ausgeschiedene!$AS$141)))))</f>
        <v>0</v>
      </c>
      <c r="AW190" s="167">
        <f t="shared" si="35"/>
        <v>300</v>
      </c>
      <c r="AY190" s="167" t="s">
        <v>4292</v>
      </c>
      <c r="AZ190" s="167">
        <v>201214</v>
      </c>
      <c r="BF190" s="168"/>
    </row>
    <row r="191" spans="1:58" s="167" customFormat="1" ht="21" customHeight="1">
      <c r="A191" s="181" t="s">
        <v>69</v>
      </c>
      <c r="B191" s="181" t="s">
        <v>69</v>
      </c>
      <c r="C191" s="181">
        <v>1</v>
      </c>
      <c r="D191" s="182" t="s">
        <v>70</v>
      </c>
      <c r="E191" s="183" t="s">
        <v>3526</v>
      </c>
      <c r="F191" s="183" t="s">
        <v>3281</v>
      </c>
      <c r="G191" s="181">
        <v>2300</v>
      </c>
      <c r="H191" s="183" t="s">
        <v>71</v>
      </c>
      <c r="I191" s="181" t="s">
        <v>3165</v>
      </c>
      <c r="J191" s="181" t="s">
        <v>3168</v>
      </c>
      <c r="K191" s="181" t="s">
        <v>3168</v>
      </c>
      <c r="L191" s="181" t="s">
        <v>3257</v>
      </c>
      <c r="M191" s="181" t="s">
        <v>3246</v>
      </c>
      <c r="N191" s="181"/>
      <c r="O191" s="184" t="s">
        <v>3825</v>
      </c>
      <c r="P191" s="171"/>
      <c r="Q191" s="171"/>
      <c r="R191" s="181"/>
      <c r="S191" s="171"/>
      <c r="T191" s="171"/>
      <c r="U191" s="181"/>
      <c r="V191" s="171"/>
      <c r="W191" s="171"/>
      <c r="X191" s="200" t="s">
        <v>3825</v>
      </c>
      <c r="Y191" s="171"/>
      <c r="Z191" s="171"/>
      <c r="AA191" s="171"/>
      <c r="AB191" s="185" t="s">
        <v>72</v>
      </c>
      <c r="AC191" s="185" t="s">
        <v>73</v>
      </c>
      <c r="AD191" s="185" t="s">
        <v>74</v>
      </c>
      <c r="AE191" s="185" t="s">
        <v>75</v>
      </c>
      <c r="AF191" s="185" t="s">
        <v>29</v>
      </c>
      <c r="AG191" s="185" t="s">
        <v>39</v>
      </c>
      <c r="AH191" s="186" t="s">
        <v>76</v>
      </c>
      <c r="AI191" s="186" t="s">
        <v>77</v>
      </c>
      <c r="AJ191" s="201" t="s">
        <v>78</v>
      </c>
      <c r="AK191" s="183" t="s">
        <v>74</v>
      </c>
      <c r="AL191" s="273">
        <v>169</v>
      </c>
      <c r="AM191" s="165" t="s">
        <v>3825</v>
      </c>
      <c r="AN191" s="209" t="s">
        <v>3825</v>
      </c>
      <c r="AO191" s="209"/>
      <c r="AP191" s="167" t="s">
        <v>3511</v>
      </c>
      <c r="AQ191" s="167">
        <f t="shared" si="31"/>
        <v>1000</v>
      </c>
      <c r="AR191" s="167">
        <f t="shared" si="32"/>
        <v>507</v>
      </c>
      <c r="AS191" s="167">
        <f t="shared" si="33"/>
        <v>507</v>
      </c>
      <c r="AT191" s="167">
        <f t="shared" si="34"/>
        <v>2014</v>
      </c>
      <c r="AU191" s="167">
        <f>IF(AP191="Nein", 0, IF(AN191="", 0, IF(M191="SAT", 0, IF(AM191="X", Ausgeschiedene!$BJ$170, $BJ$7))))</f>
        <v>150</v>
      </c>
      <c r="AV191" s="167">
        <f>IF(AP191="Nein",0,IF(AO191="",0,IF(N191="",0,IF(N191="AR",0,IF(AM191="X", $BJ$9, Ausgeschiedene!$AS$141)))))</f>
        <v>0</v>
      </c>
      <c r="AW191" s="167">
        <f t="shared" si="35"/>
        <v>2164</v>
      </c>
      <c r="AY191" s="167" t="s">
        <v>4240</v>
      </c>
      <c r="AZ191" s="167">
        <v>643050</v>
      </c>
      <c r="BF191" s="168"/>
    </row>
    <row r="192" spans="1:58" s="167" customFormat="1" ht="21" customHeight="1">
      <c r="A192" s="159" t="s">
        <v>2670</v>
      </c>
      <c r="B192" s="159" t="s">
        <v>282</v>
      </c>
      <c r="C192" s="159">
        <v>3</v>
      </c>
      <c r="D192" s="24" t="s">
        <v>4492</v>
      </c>
      <c r="E192" s="24" t="s">
        <v>4471</v>
      </c>
      <c r="F192" s="160"/>
      <c r="G192" s="159" t="s">
        <v>2669</v>
      </c>
      <c r="H192" s="160" t="s">
        <v>2668</v>
      </c>
      <c r="I192" s="159" t="s">
        <v>3166</v>
      </c>
      <c r="J192" s="159" t="s">
        <v>3168</v>
      </c>
      <c r="K192" s="171"/>
      <c r="L192" s="159" t="s">
        <v>3170</v>
      </c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257" t="s">
        <v>4493</v>
      </c>
      <c r="AC192" s="163" t="s">
        <v>3238</v>
      </c>
      <c r="AD192" s="163" t="s">
        <v>2665</v>
      </c>
      <c r="AE192" s="163" t="s">
        <v>2667</v>
      </c>
      <c r="AF192" s="163" t="s">
        <v>29</v>
      </c>
      <c r="AG192" s="163" t="s">
        <v>17</v>
      </c>
      <c r="AH192" s="164" t="s">
        <v>2666</v>
      </c>
      <c r="AI192" s="25" t="s">
        <v>3445</v>
      </c>
      <c r="AJ192" s="260" t="s">
        <v>4493</v>
      </c>
      <c r="AK192" s="164" t="s">
        <v>2665</v>
      </c>
      <c r="AL192" s="277"/>
      <c r="AM192" s="165" t="s">
        <v>3825</v>
      </c>
      <c r="AN192" s="165"/>
      <c r="AO192" s="165"/>
      <c r="AP192" s="167" t="s">
        <v>3535</v>
      </c>
      <c r="AQ192" s="167">
        <f t="shared" si="31"/>
        <v>0</v>
      </c>
      <c r="AR192" s="167">
        <f t="shared" si="32"/>
        <v>0</v>
      </c>
      <c r="AS192" s="167">
        <f t="shared" si="33"/>
        <v>0</v>
      </c>
      <c r="AT192" s="167">
        <f t="shared" si="34"/>
        <v>0</v>
      </c>
      <c r="AU192" s="167">
        <f>IF(AP192="Nein", 0, IF(AN192="", 0, IF(M192="SAT", 0, IF(AM192="X", Ausgeschiedene!$BJ$170, $BJ$7))))</f>
        <v>0</v>
      </c>
      <c r="AV192" s="167">
        <f>IF(AP192="Nein",0,IF(AO192="",0,IF(N192="",0,IF(N192="AR",0,IF(AM192="X", $BJ$9, Ausgeschiedene!$AS$141)))))</f>
        <v>0</v>
      </c>
      <c r="AW192" s="167" t="str">
        <f t="shared" si="35"/>
        <v>NEIN</v>
      </c>
      <c r="BF192" s="168"/>
    </row>
    <row r="193" spans="1:59" s="167" customFormat="1" ht="21" customHeight="1">
      <c r="A193" s="159" t="s">
        <v>827</v>
      </c>
      <c r="B193" s="159" t="s">
        <v>664</v>
      </c>
      <c r="C193" s="159">
        <v>4</v>
      </c>
      <c r="D193" s="160" t="s">
        <v>826</v>
      </c>
      <c r="E193" s="160" t="s">
        <v>3353</v>
      </c>
      <c r="F193" s="160" t="s">
        <v>825</v>
      </c>
      <c r="G193" s="159" t="s">
        <v>824</v>
      </c>
      <c r="H193" s="160" t="s">
        <v>823</v>
      </c>
      <c r="I193" s="159" t="s">
        <v>3165</v>
      </c>
      <c r="J193" s="159" t="s">
        <v>3168</v>
      </c>
      <c r="K193" s="171" t="s">
        <v>3169</v>
      </c>
      <c r="L193" s="17" t="s">
        <v>3246</v>
      </c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63" t="s">
        <v>817</v>
      </c>
      <c r="AC193" s="163" t="s">
        <v>822</v>
      </c>
      <c r="AD193" s="163" t="s">
        <v>821</v>
      </c>
      <c r="AE193" s="163" t="s">
        <v>820</v>
      </c>
      <c r="AF193" s="163" t="s">
        <v>29</v>
      </c>
      <c r="AG193" s="163" t="s">
        <v>39</v>
      </c>
      <c r="AH193" s="164" t="s">
        <v>819</v>
      </c>
      <c r="AI193" s="164" t="s">
        <v>818</v>
      </c>
      <c r="AJ193" s="164" t="s">
        <v>817</v>
      </c>
      <c r="AK193" s="160" t="s">
        <v>816</v>
      </c>
      <c r="AL193" s="273"/>
      <c r="AM193" s="165" t="s">
        <v>3825</v>
      </c>
      <c r="AN193" s="166"/>
      <c r="AO193" s="166"/>
      <c r="AP193" s="167" t="s">
        <v>3511</v>
      </c>
      <c r="AQ193" s="167">
        <f t="shared" si="31"/>
        <v>500</v>
      </c>
      <c r="AR193" s="167">
        <f t="shared" si="32"/>
        <v>0</v>
      </c>
      <c r="AS193" s="167">
        <f t="shared" si="33"/>
        <v>0</v>
      </c>
      <c r="AT193" s="167">
        <f t="shared" si="34"/>
        <v>500</v>
      </c>
      <c r="AU193" s="167">
        <f>IF(AP193="Nein", 0, IF(AN193="", 0, IF(M193="SAT", 0, IF(AM193="X", Ausgeschiedene!$BJ$170, $BJ$7))))</f>
        <v>0</v>
      </c>
      <c r="AV193" s="167">
        <f>IF(AP193="Nein",0,IF(AO193="",0,IF(N193="",0,IF(N193="AR",0,IF(AM193="X", $BJ$9, Ausgeschiedene!$AS$141)))))</f>
        <v>0</v>
      </c>
      <c r="AW193" s="167">
        <f t="shared" si="35"/>
        <v>500</v>
      </c>
      <c r="BF193" s="168"/>
    </row>
    <row r="194" spans="1:59" s="167" customFormat="1" ht="21" customHeight="1">
      <c r="A194" s="173" t="s">
        <v>827</v>
      </c>
      <c r="B194" s="173"/>
      <c r="C194" s="173"/>
      <c r="D194" s="174" t="s">
        <v>826</v>
      </c>
      <c r="E194" s="174" t="s">
        <v>3745</v>
      </c>
      <c r="F194" s="174"/>
      <c r="G194" s="173">
        <v>1723</v>
      </c>
      <c r="H194" s="174" t="s">
        <v>823</v>
      </c>
      <c r="I194" s="175" t="s">
        <v>3165</v>
      </c>
      <c r="J194" s="175"/>
      <c r="K194" s="175"/>
      <c r="L194" s="175"/>
      <c r="M194" s="175" t="s">
        <v>3246</v>
      </c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63" t="s">
        <v>817</v>
      </c>
      <c r="AC194" s="163" t="s">
        <v>822</v>
      </c>
      <c r="AD194" s="163" t="s">
        <v>821</v>
      </c>
      <c r="AE194" s="163" t="s">
        <v>820</v>
      </c>
      <c r="AF194" s="163" t="s">
        <v>29</v>
      </c>
      <c r="AG194" s="163" t="s">
        <v>39</v>
      </c>
      <c r="AH194" s="164" t="s">
        <v>819</v>
      </c>
      <c r="AI194" s="164" t="s">
        <v>818</v>
      </c>
      <c r="AJ194" s="260" t="s">
        <v>4548</v>
      </c>
      <c r="AK194" s="160" t="s">
        <v>816</v>
      </c>
      <c r="AL194" s="282"/>
      <c r="AM194" s="180"/>
      <c r="AN194" s="180" t="s">
        <v>3825</v>
      </c>
      <c r="AO194" s="180"/>
      <c r="AP194" s="167" t="s">
        <v>3535</v>
      </c>
      <c r="AQ194" s="167">
        <f t="shared" si="31"/>
        <v>0</v>
      </c>
      <c r="AR194" s="167">
        <f t="shared" si="32"/>
        <v>0</v>
      </c>
      <c r="AS194" s="167">
        <f t="shared" si="33"/>
        <v>0</v>
      </c>
      <c r="AT194" s="167">
        <f t="shared" si="34"/>
        <v>0</v>
      </c>
      <c r="AU194" s="167">
        <f>IF(AP194="Nein", 0, IF(AN194="", 0, IF(M194="SAT", 0, IF(AM194="X", Ausgeschiedene!$BJ$170, $BJ$7))))</f>
        <v>0</v>
      </c>
      <c r="AV194" s="167">
        <f>IF(AP194="Nein",0,IF(AO194="",0,IF(N194="",0,IF(N194="AR",0,IF(AM194="X", $BJ$9, Ausgeschiedene!$AS$141)))))</f>
        <v>0</v>
      </c>
      <c r="AW194" s="167" t="str">
        <f t="shared" si="35"/>
        <v>NEIN</v>
      </c>
      <c r="AY194" s="167" t="s">
        <v>4293</v>
      </c>
      <c r="AZ194" s="167">
        <v>197474</v>
      </c>
      <c r="BF194" s="168"/>
    </row>
    <row r="195" spans="1:59" s="167" customFormat="1" ht="21" customHeight="1">
      <c r="A195" s="159" t="s">
        <v>1152</v>
      </c>
      <c r="B195" s="159" t="s">
        <v>79</v>
      </c>
      <c r="C195" s="159">
        <v>6</v>
      </c>
      <c r="D195" s="160" t="s">
        <v>1151</v>
      </c>
      <c r="E195" s="160" t="s">
        <v>1150</v>
      </c>
      <c r="F195" s="160"/>
      <c r="G195" s="159" t="s">
        <v>1149</v>
      </c>
      <c r="H195" s="160" t="s">
        <v>83</v>
      </c>
      <c r="I195" s="159" t="s">
        <v>3166</v>
      </c>
      <c r="J195" s="159" t="s">
        <v>3168</v>
      </c>
      <c r="K195" s="27" t="s">
        <v>3168</v>
      </c>
      <c r="L195" s="17" t="s">
        <v>3246</v>
      </c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63" t="s">
        <v>1148</v>
      </c>
      <c r="AC195" s="163" t="s">
        <v>3202</v>
      </c>
      <c r="AD195" s="163" t="s">
        <v>1143</v>
      </c>
      <c r="AE195" s="163" t="s">
        <v>1147</v>
      </c>
      <c r="AF195" s="204" t="s">
        <v>16</v>
      </c>
      <c r="AG195" s="163" t="s">
        <v>17</v>
      </c>
      <c r="AH195" s="164" t="s">
        <v>1146</v>
      </c>
      <c r="AI195" s="164" t="s">
        <v>1145</v>
      </c>
      <c r="AJ195" s="164" t="s">
        <v>1144</v>
      </c>
      <c r="AK195" s="164" t="s">
        <v>1143</v>
      </c>
      <c r="AL195" s="273"/>
      <c r="AM195" s="165" t="s">
        <v>3825</v>
      </c>
      <c r="AN195" s="166"/>
      <c r="AO195" s="166"/>
      <c r="AP195" s="167" t="s">
        <v>3535</v>
      </c>
      <c r="AQ195" s="167">
        <f t="shared" si="31"/>
        <v>0</v>
      </c>
      <c r="AR195" s="167">
        <f t="shared" si="32"/>
        <v>0</v>
      </c>
      <c r="AS195" s="167">
        <f t="shared" si="33"/>
        <v>0</v>
      </c>
      <c r="AT195" s="167">
        <f t="shared" si="34"/>
        <v>0</v>
      </c>
      <c r="AU195" s="167">
        <f>IF(AP195="Nein", 0, IF(AN195="", 0, IF(M195="SAT", 0, IF(AM195="X", Ausgeschiedene!$BJ$170, $BJ$7))))</f>
        <v>0</v>
      </c>
      <c r="AV195" s="167">
        <f>IF(AP195="Nein",0,IF(AO195="",0,IF(N195="",0,IF(N195="AR",0,IF(AM195="X", $BJ$9, Ausgeschiedene!$AS$141)))))</f>
        <v>0</v>
      </c>
      <c r="AW195" s="167" t="str">
        <f t="shared" si="35"/>
        <v>NEIN</v>
      </c>
      <c r="AY195" s="167" t="s">
        <v>4320</v>
      </c>
      <c r="AZ195" s="167">
        <v>895630</v>
      </c>
      <c r="BF195" s="168">
        <v>42537</v>
      </c>
    </row>
    <row r="196" spans="1:59" s="167" customFormat="1" ht="21" customHeight="1">
      <c r="A196" s="181" t="s">
        <v>40</v>
      </c>
      <c r="B196" s="181" t="s">
        <v>40</v>
      </c>
      <c r="C196" s="181">
        <v>5</v>
      </c>
      <c r="D196" s="182" t="s">
        <v>41</v>
      </c>
      <c r="E196" s="183" t="s">
        <v>42</v>
      </c>
      <c r="F196" s="183" t="s">
        <v>43</v>
      </c>
      <c r="G196" s="181" t="s">
        <v>44</v>
      </c>
      <c r="H196" s="183" t="s">
        <v>45</v>
      </c>
      <c r="I196" s="181" t="s">
        <v>3166</v>
      </c>
      <c r="J196" s="181" t="s">
        <v>3168</v>
      </c>
      <c r="K196" s="181" t="s">
        <v>3168</v>
      </c>
      <c r="L196" s="181" t="s">
        <v>3257</v>
      </c>
      <c r="M196" s="181" t="s">
        <v>3246</v>
      </c>
      <c r="N196" s="181" t="s">
        <v>3246</v>
      </c>
      <c r="O196" s="181"/>
      <c r="P196" s="171"/>
      <c r="Q196" s="171"/>
      <c r="R196" s="181"/>
      <c r="S196" s="171"/>
      <c r="T196" s="171"/>
      <c r="U196" s="184" t="s">
        <v>3825</v>
      </c>
      <c r="V196" s="171"/>
      <c r="W196" s="171"/>
      <c r="X196" s="171"/>
      <c r="Y196" s="200" t="s">
        <v>3825</v>
      </c>
      <c r="Z196" s="171"/>
      <c r="AA196" s="171"/>
      <c r="AB196" s="185" t="s">
        <v>47</v>
      </c>
      <c r="AC196" s="185" t="s">
        <v>48</v>
      </c>
      <c r="AD196" s="185" t="s">
        <v>49</v>
      </c>
      <c r="AE196" s="185" t="s">
        <v>50</v>
      </c>
      <c r="AF196" s="185" t="s">
        <v>321</v>
      </c>
      <c r="AG196" s="185" t="s">
        <v>51</v>
      </c>
      <c r="AH196" s="186" t="s">
        <v>52</v>
      </c>
      <c r="AI196" s="186" t="s">
        <v>53</v>
      </c>
      <c r="AJ196" s="201" t="s">
        <v>54</v>
      </c>
      <c r="AK196" s="186" t="s">
        <v>49</v>
      </c>
      <c r="AL196" s="275">
        <v>108</v>
      </c>
      <c r="AM196" s="165" t="s">
        <v>3825</v>
      </c>
      <c r="AN196" s="165" t="s">
        <v>3825</v>
      </c>
      <c r="AO196" s="165"/>
      <c r="AP196" s="167" t="s">
        <v>3511</v>
      </c>
      <c r="AQ196" s="167">
        <f t="shared" si="31"/>
        <v>1000</v>
      </c>
      <c r="AR196" s="167">
        <f t="shared" si="32"/>
        <v>324</v>
      </c>
      <c r="AS196" s="167">
        <f t="shared" si="33"/>
        <v>324</v>
      </c>
      <c r="AT196" s="167">
        <f t="shared" si="34"/>
        <v>1648</v>
      </c>
      <c r="AU196" s="167">
        <f>IF(AP196="Nein", 0, IF(AN196="", 0, IF(M196="SAT", 0, IF(AM196="X", Ausgeschiedene!$BJ$170, $BJ$7))))</f>
        <v>150</v>
      </c>
      <c r="AV196" s="167">
        <f>IF(AP196="Nein",0,IF(AO196="",0,IF(N196="",0,IF(N196="AR",0,IF(AM196="X", $BJ$9, Ausgeschiedene!$AS$141)))))</f>
        <v>0</v>
      </c>
      <c r="AW196" s="167">
        <f t="shared" si="35"/>
        <v>1798</v>
      </c>
      <c r="AY196" s="167" t="s">
        <v>4241</v>
      </c>
      <c r="AZ196" s="167">
        <v>949135</v>
      </c>
      <c r="BF196" s="168"/>
    </row>
    <row r="197" spans="1:59" s="167" customFormat="1" ht="21" customHeight="1">
      <c r="A197" s="181" t="s">
        <v>3305</v>
      </c>
      <c r="B197" s="181" t="s">
        <v>3305</v>
      </c>
      <c r="C197" s="181">
        <v>6</v>
      </c>
      <c r="D197" s="182" t="s">
        <v>3361</v>
      </c>
      <c r="E197" s="183" t="s">
        <v>1444</v>
      </c>
      <c r="F197" s="183" t="s">
        <v>3306</v>
      </c>
      <c r="G197" s="181">
        <v>8180</v>
      </c>
      <c r="H197" s="183" t="s">
        <v>1443</v>
      </c>
      <c r="I197" s="181" t="s">
        <v>3166</v>
      </c>
      <c r="J197" s="181" t="s">
        <v>3168</v>
      </c>
      <c r="K197" s="181" t="s">
        <v>3168</v>
      </c>
      <c r="L197" s="181" t="s">
        <v>3257</v>
      </c>
      <c r="M197" s="181"/>
      <c r="N197" s="181"/>
      <c r="O197" s="181"/>
      <c r="P197" s="171"/>
      <c r="Q197" s="171"/>
      <c r="R197" s="181"/>
      <c r="S197" s="171"/>
      <c r="T197" s="171"/>
      <c r="U197" s="184" t="s">
        <v>3825</v>
      </c>
      <c r="V197" s="171"/>
      <c r="W197" s="171"/>
      <c r="X197" s="171"/>
      <c r="Y197" s="171"/>
      <c r="Z197" s="171"/>
      <c r="AA197" s="171"/>
      <c r="AB197" s="185" t="s">
        <v>3307</v>
      </c>
      <c r="AC197" s="185" t="s">
        <v>488</v>
      </c>
      <c r="AD197" s="185" t="s">
        <v>1442</v>
      </c>
      <c r="AE197" s="185" t="s">
        <v>1441</v>
      </c>
      <c r="AF197" s="185" t="s">
        <v>16</v>
      </c>
      <c r="AG197" s="185" t="s">
        <v>17</v>
      </c>
      <c r="AH197" s="81" t="s">
        <v>52</v>
      </c>
      <c r="AI197" s="81" t="s">
        <v>53</v>
      </c>
      <c r="AJ197" s="258" t="s">
        <v>4549</v>
      </c>
      <c r="AK197" s="186" t="s">
        <v>1442</v>
      </c>
      <c r="AL197" s="273">
        <v>196</v>
      </c>
      <c r="AM197" s="165" t="s">
        <v>3825</v>
      </c>
      <c r="AN197" s="166"/>
      <c r="AO197" s="166"/>
      <c r="AP197" s="167" t="s">
        <v>3511</v>
      </c>
      <c r="AQ197" s="167">
        <f t="shared" si="31"/>
        <v>1000</v>
      </c>
      <c r="AR197" s="167">
        <f t="shared" si="32"/>
        <v>588</v>
      </c>
      <c r="AS197" s="167">
        <f t="shared" si="33"/>
        <v>588</v>
      </c>
      <c r="AT197" s="167">
        <f t="shared" si="34"/>
        <v>2176</v>
      </c>
      <c r="AU197" s="167">
        <f>IF(AP197="Nein", 0, IF(AN197="", 0, IF(M197="SAT", 0, IF(AM197="X", Ausgeschiedene!$BJ$170, $BJ$7))))</f>
        <v>0</v>
      </c>
      <c r="AV197" s="167">
        <f>IF(AP197="Nein",0,IF(AO197="",0,IF(N197="",0,IF(N197="AR",0,IF(AM197="X", $BJ$9, Ausgeschiedene!$AS$141)))))</f>
        <v>0</v>
      </c>
      <c r="AW197" s="167">
        <f t="shared" si="35"/>
        <v>2176</v>
      </c>
      <c r="AY197" s="167" t="s">
        <v>4294</v>
      </c>
      <c r="AZ197" s="167">
        <v>336660</v>
      </c>
      <c r="BF197" s="168"/>
    </row>
    <row r="198" spans="1:59" s="167" customFormat="1" ht="21" customHeight="1">
      <c r="A198" s="159" t="s">
        <v>2943</v>
      </c>
      <c r="B198" s="159" t="s">
        <v>19</v>
      </c>
      <c r="C198" s="159">
        <v>2</v>
      </c>
      <c r="D198" s="160" t="s">
        <v>3867</v>
      </c>
      <c r="E198" s="160" t="s">
        <v>3322</v>
      </c>
      <c r="F198" s="160"/>
      <c r="G198" s="159" t="s">
        <v>2942</v>
      </c>
      <c r="H198" s="160" t="s">
        <v>2941</v>
      </c>
      <c r="I198" s="159" t="s">
        <v>3166</v>
      </c>
      <c r="J198" s="159" t="s">
        <v>3168</v>
      </c>
      <c r="K198" s="161"/>
      <c r="L198" s="159" t="s">
        <v>3170</v>
      </c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90" t="s">
        <v>3474</v>
      </c>
      <c r="AC198" s="163" t="s">
        <v>3199</v>
      </c>
      <c r="AD198" s="163" t="s">
        <v>2940</v>
      </c>
      <c r="AE198" s="163" t="s">
        <v>2939</v>
      </c>
      <c r="AF198" s="163" t="s">
        <v>29</v>
      </c>
      <c r="AG198" s="163" t="s">
        <v>17</v>
      </c>
      <c r="AH198" s="164" t="s">
        <v>819</v>
      </c>
      <c r="AI198" s="164" t="s">
        <v>957</v>
      </c>
      <c r="AJ198" s="172" t="s">
        <v>3474</v>
      </c>
      <c r="AK198" s="164" t="s">
        <v>2940</v>
      </c>
      <c r="AL198" s="273"/>
      <c r="AM198" s="165" t="s">
        <v>3825</v>
      </c>
      <c r="AN198" s="166"/>
      <c r="AO198" s="166"/>
      <c r="AP198" s="167" t="s">
        <v>3535</v>
      </c>
      <c r="AQ198" s="167">
        <f t="shared" si="31"/>
        <v>0</v>
      </c>
      <c r="AR198" s="167">
        <f t="shared" si="32"/>
        <v>0</v>
      </c>
      <c r="AS198" s="167">
        <f t="shared" si="33"/>
        <v>0</v>
      </c>
      <c r="AT198" s="167">
        <f t="shared" si="34"/>
        <v>0</v>
      </c>
      <c r="AU198" s="167">
        <f>IF(AP198="Nein", 0, IF(AN198="", 0, IF(M198="SAT", 0, IF(AM198="X", Ausgeschiedene!$BJ$170, $BJ$7))))</f>
        <v>0</v>
      </c>
      <c r="AV198" s="167">
        <f>IF(AP198="Nein",0,IF(AO198="",0,IF(N198="",0,IF(N198="AR",0,IF(AM198="X", $BJ$9, Ausgeschiedene!$AS$141)))))</f>
        <v>0</v>
      </c>
      <c r="AW198" s="167" t="str">
        <f t="shared" si="35"/>
        <v>NEIN</v>
      </c>
      <c r="AY198" s="167" t="s">
        <v>4242</v>
      </c>
      <c r="AZ198" s="167">
        <v>342081</v>
      </c>
      <c r="BA198" s="167" t="s">
        <v>4351</v>
      </c>
      <c r="BB198" s="167">
        <v>227710</v>
      </c>
      <c r="BF198" s="168"/>
    </row>
    <row r="199" spans="1:59" s="167" customFormat="1" ht="21" customHeight="1">
      <c r="A199" s="159" t="s">
        <v>2868</v>
      </c>
      <c r="B199" s="197" t="s">
        <v>3084</v>
      </c>
      <c r="C199" s="197">
        <v>4</v>
      </c>
      <c r="D199" s="160" t="s">
        <v>2867</v>
      </c>
      <c r="E199" s="160" t="s">
        <v>2866</v>
      </c>
      <c r="F199" s="160"/>
      <c r="G199" s="159" t="s">
        <v>1534</v>
      </c>
      <c r="H199" s="160" t="s">
        <v>2865</v>
      </c>
      <c r="I199" s="159" t="s">
        <v>3166</v>
      </c>
      <c r="J199" s="159" t="s">
        <v>3169</v>
      </c>
      <c r="K199" s="197"/>
      <c r="L199" s="159" t="s">
        <v>3246</v>
      </c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63" t="s">
        <v>2861</v>
      </c>
      <c r="AC199" s="163" t="s">
        <v>2864</v>
      </c>
      <c r="AD199" s="163" t="s">
        <v>2860</v>
      </c>
      <c r="AE199" s="163" t="s">
        <v>2863</v>
      </c>
      <c r="AF199" s="163" t="s">
        <v>29</v>
      </c>
      <c r="AG199" s="163" t="s">
        <v>17</v>
      </c>
      <c r="AH199" s="164" t="s">
        <v>2862</v>
      </c>
      <c r="AI199" s="164" t="s">
        <v>1015</v>
      </c>
      <c r="AJ199" s="206" t="s">
        <v>4168</v>
      </c>
      <c r="AK199" s="164" t="s">
        <v>2860</v>
      </c>
      <c r="AL199" s="275"/>
      <c r="AM199" s="165" t="s">
        <v>3825</v>
      </c>
      <c r="AN199" s="165"/>
      <c r="AO199" s="165"/>
      <c r="AP199" s="167" t="s">
        <v>3535</v>
      </c>
      <c r="AQ199" s="167">
        <f t="shared" si="31"/>
        <v>0</v>
      </c>
      <c r="AR199" s="167">
        <f t="shared" si="32"/>
        <v>0</v>
      </c>
      <c r="AS199" s="167">
        <f t="shared" si="33"/>
        <v>0</v>
      </c>
      <c r="AT199" s="167">
        <f t="shared" si="34"/>
        <v>0</v>
      </c>
      <c r="AU199" s="167">
        <f>IF(AP199="Nein", 0, IF(AN199="", 0, IF(M199="SAT", 0, IF(AM199="X", Ausgeschiedene!$BJ$170, $BJ$7))))</f>
        <v>0</v>
      </c>
      <c r="AV199" s="167">
        <f>IF(AP199="Nein",0,IF(AO199="",0,IF(N199="",0,IF(N199="AR",0,IF(AM199="X", $BJ$9, Ausgeschiedene!$AS$141)))))</f>
        <v>0</v>
      </c>
      <c r="AW199" s="167" t="str">
        <f t="shared" si="35"/>
        <v>NEIN</v>
      </c>
      <c r="AY199" s="167" t="s">
        <v>4295</v>
      </c>
      <c r="AZ199" s="167">
        <v>430248</v>
      </c>
      <c r="BF199" s="168">
        <v>43101</v>
      </c>
    </row>
    <row r="200" spans="1:59" s="167" customFormat="1" ht="21" customHeight="1">
      <c r="A200" s="159" t="s">
        <v>1012</v>
      </c>
      <c r="B200" s="159" t="s">
        <v>392</v>
      </c>
      <c r="C200" s="159">
        <v>6</v>
      </c>
      <c r="D200" s="160" t="s">
        <v>3266</v>
      </c>
      <c r="E200" s="160" t="s">
        <v>1011</v>
      </c>
      <c r="F200" s="160"/>
      <c r="G200" s="159" t="s">
        <v>1010</v>
      </c>
      <c r="H200" s="160" t="s">
        <v>1009</v>
      </c>
      <c r="I200" s="159" t="s">
        <v>3166</v>
      </c>
      <c r="J200" s="159" t="s">
        <v>3168</v>
      </c>
      <c r="K200" s="171" t="s">
        <v>3169</v>
      </c>
      <c r="L200" s="159" t="s">
        <v>3170</v>
      </c>
      <c r="M200" s="159"/>
      <c r="N200" s="159"/>
      <c r="O200" s="159"/>
      <c r="P200" s="159"/>
      <c r="Q200" s="159"/>
      <c r="R200" s="159"/>
      <c r="S200" s="159"/>
      <c r="T200" s="159"/>
      <c r="U200" s="159"/>
      <c r="V200" s="162" t="s">
        <v>3825</v>
      </c>
      <c r="W200" s="159"/>
      <c r="X200" s="159"/>
      <c r="Y200" s="159"/>
      <c r="Z200" s="159"/>
      <c r="AA200" s="159"/>
      <c r="AB200" s="163" t="s">
        <v>1006</v>
      </c>
      <c r="AC200" s="163" t="s">
        <v>3209</v>
      </c>
      <c r="AD200" s="163" t="s">
        <v>1005</v>
      </c>
      <c r="AE200" s="163" t="s">
        <v>1008</v>
      </c>
      <c r="AF200" s="163" t="s">
        <v>29</v>
      </c>
      <c r="AG200" s="163" t="s">
        <v>17</v>
      </c>
      <c r="AH200" s="164" t="s">
        <v>1007</v>
      </c>
      <c r="AI200" s="164" t="s">
        <v>761</v>
      </c>
      <c r="AJ200" s="164" t="s">
        <v>1006</v>
      </c>
      <c r="AK200" s="164" t="s">
        <v>1005</v>
      </c>
      <c r="AL200" s="273"/>
      <c r="AM200" s="165" t="s">
        <v>3825</v>
      </c>
      <c r="AN200" s="166"/>
      <c r="AO200" s="166"/>
      <c r="AP200" s="167" t="s">
        <v>3511</v>
      </c>
      <c r="AQ200" s="167">
        <f t="shared" si="31"/>
        <v>850</v>
      </c>
      <c r="AR200" s="167">
        <f t="shared" si="32"/>
        <v>0</v>
      </c>
      <c r="AS200" s="167">
        <f t="shared" si="33"/>
        <v>0</v>
      </c>
      <c r="AT200" s="167">
        <f t="shared" si="34"/>
        <v>850</v>
      </c>
      <c r="AU200" s="167">
        <f>IF(AP200="Nein", 0, IF(AN200="", 0, IF(M200="SAT", 0, IF(AM200="X", Ausgeschiedene!$BJ$170, $BJ$7))))</f>
        <v>0</v>
      </c>
      <c r="AV200" s="167">
        <f>IF(AP200="Nein",0,IF(AO200="",0,IF(N200="",0,IF(N200="AR",0,IF(AM200="X", $BJ$9, Ausgeschiedene!$AS$141)))))</f>
        <v>0</v>
      </c>
      <c r="AW200" s="167">
        <f t="shared" si="35"/>
        <v>850</v>
      </c>
      <c r="AY200" s="167" t="s">
        <v>4296</v>
      </c>
      <c r="AZ200" s="167">
        <v>351527</v>
      </c>
      <c r="BF200" s="168"/>
    </row>
    <row r="201" spans="1:59" s="167" customFormat="1" ht="21" customHeight="1">
      <c r="A201" s="159" t="s">
        <v>843</v>
      </c>
      <c r="B201" s="159" t="s">
        <v>3305</v>
      </c>
      <c r="C201" s="159">
        <v>5</v>
      </c>
      <c r="D201" s="160" t="s">
        <v>842</v>
      </c>
      <c r="E201" s="160" t="s">
        <v>841</v>
      </c>
      <c r="F201" s="160"/>
      <c r="G201" s="159" t="s">
        <v>840</v>
      </c>
      <c r="H201" s="160" t="s">
        <v>839</v>
      </c>
      <c r="I201" s="159" t="s">
        <v>3166</v>
      </c>
      <c r="J201" s="159" t="s">
        <v>3168</v>
      </c>
      <c r="K201" s="171" t="s">
        <v>3169</v>
      </c>
      <c r="L201" s="159" t="s">
        <v>3170</v>
      </c>
      <c r="M201" s="159"/>
      <c r="N201" s="159"/>
      <c r="O201" s="159"/>
      <c r="P201" s="159"/>
      <c r="Q201" s="159"/>
      <c r="R201" s="159"/>
      <c r="S201" s="159"/>
      <c r="T201" s="159"/>
      <c r="U201" s="159"/>
      <c r="V201" s="162" t="s">
        <v>3825</v>
      </c>
      <c r="W201" s="159"/>
      <c r="X201" s="159"/>
      <c r="Y201" s="159"/>
      <c r="Z201" s="159"/>
      <c r="AA201" s="159"/>
      <c r="AB201" s="163" t="s">
        <v>834</v>
      </c>
      <c r="AC201" s="163" t="s">
        <v>838</v>
      </c>
      <c r="AD201" s="163" t="s">
        <v>833</v>
      </c>
      <c r="AE201" s="163" t="s">
        <v>837</v>
      </c>
      <c r="AF201" s="163" t="s">
        <v>29</v>
      </c>
      <c r="AG201" s="163" t="s">
        <v>17</v>
      </c>
      <c r="AH201" s="164" t="s">
        <v>836</v>
      </c>
      <c r="AI201" s="164" t="s">
        <v>835</v>
      </c>
      <c r="AJ201" s="164" t="s">
        <v>834</v>
      </c>
      <c r="AK201" s="164" t="s">
        <v>833</v>
      </c>
      <c r="AL201" s="278"/>
      <c r="AM201" s="165" t="s">
        <v>3825</v>
      </c>
      <c r="AN201" s="166"/>
      <c r="AO201" s="166"/>
      <c r="AP201" s="167" t="s">
        <v>3511</v>
      </c>
      <c r="AQ201" s="167">
        <f t="shared" si="31"/>
        <v>850</v>
      </c>
      <c r="AR201" s="167">
        <f t="shared" si="32"/>
        <v>0</v>
      </c>
      <c r="AS201" s="167">
        <f t="shared" si="33"/>
        <v>0</v>
      </c>
      <c r="AT201" s="167">
        <f t="shared" si="34"/>
        <v>850</v>
      </c>
      <c r="AU201" s="167">
        <f>IF(AP201="Nein", 0, IF(AN201="", 0, IF(M201="SAT", 0, IF(AM201="X", Ausgeschiedene!$BJ$170, $BJ$7))))</f>
        <v>0</v>
      </c>
      <c r="AV201" s="167">
        <f>IF(AP201="Nein",0,IF(AO201="",0,IF(N201="",0,IF(N201="AR",0,IF(AM201="X", $BJ$9, Ausgeschiedene!$AS$141)))))</f>
        <v>0</v>
      </c>
      <c r="AW201" s="167">
        <f t="shared" si="35"/>
        <v>850</v>
      </c>
      <c r="AY201" s="167" t="s">
        <v>4243</v>
      </c>
      <c r="AZ201" s="167">
        <v>942755</v>
      </c>
      <c r="BA201" s="167" t="s">
        <v>4352</v>
      </c>
      <c r="BB201" s="167">
        <v>155362</v>
      </c>
      <c r="BF201" s="168"/>
    </row>
    <row r="202" spans="1:59" s="167" customFormat="1" ht="21" customHeight="1">
      <c r="A202" s="159" t="s">
        <v>1544</v>
      </c>
      <c r="B202" s="197" t="s">
        <v>3084</v>
      </c>
      <c r="C202" s="197">
        <v>5</v>
      </c>
      <c r="D202" s="160" t="s">
        <v>1543</v>
      </c>
      <c r="E202" s="160" t="s">
        <v>1542</v>
      </c>
      <c r="F202" s="160"/>
      <c r="G202" s="159" t="s">
        <v>1541</v>
      </c>
      <c r="H202" s="160" t="s">
        <v>1540</v>
      </c>
      <c r="I202" s="159" t="s">
        <v>3166</v>
      </c>
      <c r="J202" s="159" t="s">
        <v>3169</v>
      </c>
      <c r="K202" s="197"/>
      <c r="L202" s="159" t="s">
        <v>3246</v>
      </c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62" t="s">
        <v>3825</v>
      </c>
      <c r="X202" s="159"/>
      <c r="Y202" s="159"/>
      <c r="Z202" s="159"/>
      <c r="AA202" s="159"/>
      <c r="AB202" s="163" t="s">
        <v>1887</v>
      </c>
      <c r="AC202" s="163" t="s">
        <v>1889</v>
      </c>
      <c r="AD202" s="163" t="s">
        <v>1539</v>
      </c>
      <c r="AE202" s="163" t="s">
        <v>1538</v>
      </c>
      <c r="AF202" s="163" t="s">
        <v>29</v>
      </c>
      <c r="AG202" s="163" t="s">
        <v>17</v>
      </c>
      <c r="AH202" s="164" t="s">
        <v>874</v>
      </c>
      <c r="AI202" s="164" t="s">
        <v>1888</v>
      </c>
      <c r="AJ202" s="164" t="s">
        <v>1887</v>
      </c>
      <c r="AK202" s="164" t="s">
        <v>1539</v>
      </c>
      <c r="AL202" s="273"/>
      <c r="AM202" s="165" t="s">
        <v>3825</v>
      </c>
      <c r="AN202" s="166"/>
      <c r="AO202" s="166"/>
      <c r="AP202" s="167" t="s">
        <v>3511</v>
      </c>
      <c r="AQ202" s="167">
        <f t="shared" si="31"/>
        <v>500</v>
      </c>
      <c r="AR202" s="167">
        <f t="shared" si="32"/>
        <v>0</v>
      </c>
      <c r="AS202" s="167">
        <f t="shared" si="33"/>
        <v>0</v>
      </c>
      <c r="AT202" s="167">
        <f t="shared" si="34"/>
        <v>500</v>
      </c>
      <c r="AU202" s="167">
        <f>IF(AP202="Nein", 0, IF(AN202="", 0, IF(M202="SAT", 0, IF(AM202="X", Ausgeschiedene!$BJ$170, $BJ$7))))</f>
        <v>0</v>
      </c>
      <c r="AV202" s="167">
        <f>IF(AP202="Nein",0,IF(AO202="",0,IF(N202="",0,IF(N202="AR",0,IF(AM202="X", $BJ$9, Ausgeschiedene!$AS$141)))))</f>
        <v>0</v>
      </c>
      <c r="AW202" s="167">
        <f t="shared" si="35"/>
        <v>500</v>
      </c>
      <c r="BF202" s="168"/>
    </row>
    <row r="203" spans="1:59" s="167" customFormat="1" ht="21" customHeight="1">
      <c r="A203" s="173" t="s">
        <v>1544</v>
      </c>
      <c r="B203" s="173"/>
      <c r="C203" s="173"/>
      <c r="D203" s="174" t="s">
        <v>1543</v>
      </c>
      <c r="E203" s="174" t="s">
        <v>1542</v>
      </c>
      <c r="F203" s="174"/>
      <c r="G203" s="173">
        <v>8132</v>
      </c>
      <c r="H203" s="174" t="s">
        <v>1540</v>
      </c>
      <c r="I203" s="175" t="s">
        <v>3166</v>
      </c>
      <c r="J203" s="175"/>
      <c r="K203" s="175"/>
      <c r="L203" s="175"/>
      <c r="M203" s="175" t="s">
        <v>3246</v>
      </c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63" t="s">
        <v>1887</v>
      </c>
      <c r="AC203" s="163" t="s">
        <v>1889</v>
      </c>
      <c r="AD203" s="163" t="s">
        <v>1539</v>
      </c>
      <c r="AE203" s="163" t="s">
        <v>1538</v>
      </c>
      <c r="AF203" s="163" t="s">
        <v>29</v>
      </c>
      <c r="AG203" s="163" t="s">
        <v>17</v>
      </c>
      <c r="AH203" s="164" t="s">
        <v>874</v>
      </c>
      <c r="AI203" s="164" t="s">
        <v>1888</v>
      </c>
      <c r="AJ203" s="260" t="s">
        <v>4550</v>
      </c>
      <c r="AK203" s="164" t="s">
        <v>1539</v>
      </c>
      <c r="AL203" s="282"/>
      <c r="AM203" s="180"/>
      <c r="AN203" s="180" t="s">
        <v>3825</v>
      </c>
      <c r="AO203" s="180"/>
      <c r="AP203" s="167" t="s">
        <v>3535</v>
      </c>
      <c r="AQ203" s="167">
        <f t="shared" si="31"/>
        <v>0</v>
      </c>
      <c r="AR203" s="167">
        <f t="shared" si="32"/>
        <v>0</v>
      </c>
      <c r="AS203" s="167">
        <f t="shared" si="33"/>
        <v>0</v>
      </c>
      <c r="AT203" s="167">
        <f t="shared" si="34"/>
        <v>0</v>
      </c>
      <c r="AU203" s="167">
        <f>IF(AP203="Nein", 0, IF(AN203="", 0, IF(M203="SAT", 0, IF(AM203="X", Ausgeschiedene!$BJ$170, $BJ$7))))</f>
        <v>0</v>
      </c>
      <c r="AV203" s="167">
        <f>IF(AP203="Nein",0,IF(AO203="",0,IF(N203="",0,IF(N203="AR",0,IF(AM203="X", $BJ$9, Ausgeschiedene!$AS$141)))))</f>
        <v>0</v>
      </c>
      <c r="AW203" s="167" t="str">
        <f t="shared" si="35"/>
        <v>NEIN</v>
      </c>
      <c r="AY203" s="167" t="s">
        <v>4297</v>
      </c>
      <c r="AZ203" s="167">
        <v>180252</v>
      </c>
      <c r="BF203" s="168"/>
    </row>
    <row r="204" spans="1:59" s="167" customFormat="1" ht="21" customHeight="1">
      <c r="A204" s="181" t="s">
        <v>414</v>
      </c>
      <c r="B204" s="181" t="s">
        <v>414</v>
      </c>
      <c r="C204" s="181">
        <v>6</v>
      </c>
      <c r="D204" s="182" t="s">
        <v>415</v>
      </c>
      <c r="E204" s="183" t="s">
        <v>416</v>
      </c>
      <c r="F204" s="183" t="s">
        <v>417</v>
      </c>
      <c r="G204" s="181">
        <v>9500</v>
      </c>
      <c r="H204" s="183" t="s">
        <v>418</v>
      </c>
      <c r="I204" s="181" t="s">
        <v>3166</v>
      </c>
      <c r="J204" s="181" t="s">
        <v>3168</v>
      </c>
      <c r="K204" s="41" t="s">
        <v>3168</v>
      </c>
      <c r="L204" s="181" t="s">
        <v>3257</v>
      </c>
      <c r="M204" s="181"/>
      <c r="N204" s="181"/>
      <c r="O204" s="181"/>
      <c r="P204" s="171"/>
      <c r="Q204" s="171"/>
      <c r="R204" s="181"/>
      <c r="S204" s="171"/>
      <c r="T204" s="171"/>
      <c r="U204" s="184" t="s">
        <v>3825</v>
      </c>
      <c r="V204" s="171"/>
      <c r="W204" s="171"/>
      <c r="X204" s="171"/>
      <c r="Y204" s="171"/>
      <c r="Z204" s="171"/>
      <c r="AA204" s="171"/>
      <c r="AB204" s="185" t="s">
        <v>419</v>
      </c>
      <c r="AC204" s="185" t="s">
        <v>420</v>
      </c>
      <c r="AD204" s="185" t="s">
        <v>421</v>
      </c>
      <c r="AE204" s="185" t="s">
        <v>422</v>
      </c>
      <c r="AF204" s="185" t="s">
        <v>16</v>
      </c>
      <c r="AG204" s="185" t="s">
        <v>17</v>
      </c>
      <c r="AH204" s="186" t="s">
        <v>996</v>
      </c>
      <c r="AI204" s="186" t="s">
        <v>280</v>
      </c>
      <c r="AJ204" s="201" t="s">
        <v>3336</v>
      </c>
      <c r="AK204" s="186" t="s">
        <v>424</v>
      </c>
      <c r="AL204" s="277">
        <v>185</v>
      </c>
      <c r="AM204" s="165" t="s">
        <v>3825</v>
      </c>
      <c r="AN204" s="244"/>
      <c r="AO204" s="244"/>
      <c r="AP204" s="167" t="s">
        <v>3511</v>
      </c>
      <c r="AQ204" s="167">
        <f t="shared" si="31"/>
        <v>1000</v>
      </c>
      <c r="AR204" s="167">
        <f t="shared" si="32"/>
        <v>555</v>
      </c>
      <c r="AS204" s="167">
        <f t="shared" si="33"/>
        <v>555</v>
      </c>
      <c r="AT204" s="167">
        <f t="shared" si="34"/>
        <v>2110</v>
      </c>
      <c r="AU204" s="167">
        <f>IF(AP204="Nein", 0, IF(AN204="", 0, IF(M204="SAT", 0, IF(AM204="X", Ausgeschiedene!$BJ$170, $BJ$7))))</f>
        <v>0</v>
      </c>
      <c r="AV204" s="167">
        <f>IF(AP204="Nein",0,IF(AO204="",0,IF(N204="",0,IF(N204="AR",0,IF(AM204="X", $BJ$9, Ausgeschiedene!$AS$141)))))</f>
        <v>0</v>
      </c>
      <c r="AW204" s="167">
        <f t="shared" si="35"/>
        <v>2110</v>
      </c>
      <c r="BF204" s="168"/>
    </row>
    <row r="205" spans="1:59" s="167" customFormat="1" ht="21" customHeight="1">
      <c r="A205" s="159" t="s">
        <v>1177</v>
      </c>
      <c r="B205" s="159" t="s">
        <v>3058</v>
      </c>
      <c r="C205" s="159">
        <v>1</v>
      </c>
      <c r="D205" s="160" t="s">
        <v>1176</v>
      </c>
      <c r="E205" s="160" t="s">
        <v>1175</v>
      </c>
      <c r="F205" s="160"/>
      <c r="G205" s="159" t="s">
        <v>1174</v>
      </c>
      <c r="H205" s="160" t="s">
        <v>1173</v>
      </c>
      <c r="I205" s="159" t="s">
        <v>3165</v>
      </c>
      <c r="J205" s="159" t="s">
        <v>3168</v>
      </c>
      <c r="K205" s="171" t="s">
        <v>3169</v>
      </c>
      <c r="L205" s="159" t="s">
        <v>3170</v>
      </c>
      <c r="M205" s="159" t="s">
        <v>3246</v>
      </c>
      <c r="N205" s="159"/>
      <c r="O205" s="159"/>
      <c r="P205" s="162" t="s">
        <v>3825</v>
      </c>
      <c r="Q205" s="159"/>
      <c r="R205" s="159"/>
      <c r="S205" s="159"/>
      <c r="T205" s="159"/>
      <c r="U205" s="159"/>
      <c r="V205" s="159"/>
      <c r="W205" s="159"/>
      <c r="X205" s="162" t="s">
        <v>3825</v>
      </c>
      <c r="Y205" s="159"/>
      <c r="Z205" s="159"/>
      <c r="AA205" s="159"/>
      <c r="AB205" s="163" t="s">
        <v>1172</v>
      </c>
      <c r="AC205" s="163" t="s">
        <v>1171</v>
      </c>
      <c r="AD205" s="163" t="s">
        <v>37</v>
      </c>
      <c r="AE205" s="163" t="s">
        <v>38</v>
      </c>
      <c r="AF205" s="163" t="s">
        <v>178</v>
      </c>
      <c r="AG205" s="163" t="s">
        <v>39</v>
      </c>
      <c r="AH205" s="164" t="s">
        <v>1170</v>
      </c>
      <c r="AI205" s="164" t="s">
        <v>280</v>
      </c>
      <c r="AJ205" s="172" t="s">
        <v>3222</v>
      </c>
      <c r="AK205" s="160" t="s">
        <v>37</v>
      </c>
      <c r="AL205" s="273"/>
      <c r="AM205" s="165" t="s">
        <v>3825</v>
      </c>
      <c r="AN205" s="166" t="s">
        <v>3825</v>
      </c>
      <c r="AO205" s="166"/>
      <c r="AP205" s="167" t="s">
        <v>3511</v>
      </c>
      <c r="AQ205" s="167">
        <f t="shared" si="31"/>
        <v>850</v>
      </c>
      <c r="AR205" s="167">
        <f t="shared" si="32"/>
        <v>0</v>
      </c>
      <c r="AS205" s="167">
        <f t="shared" si="33"/>
        <v>0</v>
      </c>
      <c r="AT205" s="167">
        <f t="shared" si="34"/>
        <v>850</v>
      </c>
      <c r="AU205" s="167">
        <f>IF(AP205="Nein", 0, IF(AN205="", 0, IF(M205="SAT", 0, IF(AM205="X", Ausgeschiedene!$BJ$170, $BJ$7))))</f>
        <v>150</v>
      </c>
      <c r="AV205" s="167">
        <f>IF(AP205="Nein",0,IF(AO205="",0,IF(N205="",0,IF(N205="AR",0,IF(AM205="X", $BJ$9, Ausgeschiedene!$AS$141)))))</f>
        <v>0</v>
      </c>
      <c r="AW205" s="167">
        <f t="shared" si="35"/>
        <v>1000</v>
      </c>
      <c r="AY205" s="167" t="s">
        <v>4298</v>
      </c>
      <c r="AZ205" s="71" t="s">
        <v>4501</v>
      </c>
      <c r="BF205" s="168">
        <v>43465</v>
      </c>
      <c r="BG205" s="71" t="s">
        <v>4500</v>
      </c>
    </row>
    <row r="206" spans="1:59" s="167" customFormat="1" ht="21" customHeight="1">
      <c r="A206" s="181" t="s">
        <v>620</v>
      </c>
      <c r="B206" s="181" t="s">
        <v>620</v>
      </c>
      <c r="C206" s="181">
        <v>1</v>
      </c>
      <c r="D206" s="182" t="s">
        <v>621</v>
      </c>
      <c r="E206" s="183" t="s">
        <v>622</v>
      </c>
      <c r="F206" s="183"/>
      <c r="G206" s="181" t="s">
        <v>623</v>
      </c>
      <c r="H206" s="183" t="s">
        <v>624</v>
      </c>
      <c r="I206" s="181" t="s">
        <v>3166</v>
      </c>
      <c r="J206" s="181" t="s">
        <v>3168</v>
      </c>
      <c r="K206" s="41" t="s">
        <v>3168</v>
      </c>
      <c r="L206" s="181" t="s">
        <v>3257</v>
      </c>
      <c r="M206" s="181"/>
      <c r="N206" s="181"/>
      <c r="O206" s="181"/>
      <c r="P206" s="171"/>
      <c r="Q206" s="171"/>
      <c r="R206" s="184" t="s">
        <v>3825</v>
      </c>
      <c r="S206" s="171"/>
      <c r="T206" s="171"/>
      <c r="U206" s="181"/>
      <c r="V206" s="171"/>
      <c r="W206" s="171"/>
      <c r="X206" s="171"/>
      <c r="Y206" s="171"/>
      <c r="Z206" s="171"/>
      <c r="AA206" s="171"/>
      <c r="AB206" s="185" t="s">
        <v>625</v>
      </c>
      <c r="AC206" s="185" t="s">
        <v>626</v>
      </c>
      <c r="AD206" s="185" t="s">
        <v>627</v>
      </c>
      <c r="AE206" s="185" t="s">
        <v>628</v>
      </c>
      <c r="AF206" s="185" t="s">
        <v>346</v>
      </c>
      <c r="AG206" s="185" t="s">
        <v>17</v>
      </c>
      <c r="AH206" s="186" t="s">
        <v>629</v>
      </c>
      <c r="AI206" s="186" t="s">
        <v>280</v>
      </c>
      <c r="AJ206" s="220" t="s">
        <v>3501</v>
      </c>
      <c r="AK206" s="186" t="s">
        <v>630</v>
      </c>
      <c r="AL206" s="273">
        <v>74</v>
      </c>
      <c r="AM206" s="165" t="s">
        <v>3825</v>
      </c>
      <c r="AN206" s="166"/>
      <c r="AO206" s="166"/>
      <c r="AP206" s="167" t="s">
        <v>3511</v>
      </c>
      <c r="AQ206" s="167">
        <f t="shared" si="31"/>
        <v>1000</v>
      </c>
      <c r="AR206" s="167">
        <f t="shared" si="32"/>
        <v>222</v>
      </c>
      <c r="AS206" s="167">
        <f t="shared" si="33"/>
        <v>222</v>
      </c>
      <c r="AT206" s="167">
        <f t="shared" si="34"/>
        <v>1444</v>
      </c>
      <c r="AU206" s="167">
        <f>IF(AP206="Nein", 0, IF(AN206="", 0, IF(M206="SAT", 0, IF(AM206="X", Ausgeschiedene!$BJ$170, $BJ$7))))</f>
        <v>0</v>
      </c>
      <c r="AV206" s="167">
        <f>IF(AP206="Nein",0,IF(AO206="",0,IF(N206="",0,IF(N206="AR",0,IF(AM206="X", $BJ$9, Ausgeschiedene!$AS$141)))))</f>
        <v>0</v>
      </c>
      <c r="AW206" s="167">
        <f t="shared" si="35"/>
        <v>1444</v>
      </c>
      <c r="AY206" s="167" t="s">
        <v>4299</v>
      </c>
      <c r="AZ206" s="167">
        <v>315126</v>
      </c>
      <c r="BF206" s="168"/>
    </row>
    <row r="207" spans="1:59" s="167" customFormat="1" ht="21" customHeight="1">
      <c r="A207" s="181" t="s">
        <v>270</v>
      </c>
      <c r="B207" s="181" t="s">
        <v>270</v>
      </c>
      <c r="C207" s="181">
        <v>3</v>
      </c>
      <c r="D207" s="182" t="s">
        <v>271</v>
      </c>
      <c r="E207" s="183" t="s">
        <v>272</v>
      </c>
      <c r="F207" s="183"/>
      <c r="G207" s="181" t="s">
        <v>273</v>
      </c>
      <c r="H207" s="183" t="s">
        <v>274</v>
      </c>
      <c r="I207" s="181" t="s">
        <v>3166</v>
      </c>
      <c r="J207" s="181" t="s">
        <v>3168</v>
      </c>
      <c r="K207" s="181" t="s">
        <v>3168</v>
      </c>
      <c r="L207" s="181" t="s">
        <v>3257</v>
      </c>
      <c r="M207" s="181" t="s">
        <v>3246</v>
      </c>
      <c r="N207" s="181" t="s">
        <v>3246</v>
      </c>
      <c r="O207" s="181"/>
      <c r="P207" s="171"/>
      <c r="Q207" s="171"/>
      <c r="R207" s="184" t="s">
        <v>3825</v>
      </c>
      <c r="S207" s="171"/>
      <c r="T207" s="171"/>
      <c r="U207" s="181"/>
      <c r="V207" s="171"/>
      <c r="W207" s="171"/>
      <c r="X207" s="171"/>
      <c r="Y207" s="200" t="s">
        <v>3825</v>
      </c>
      <c r="Z207" s="171"/>
      <c r="AA207" s="171"/>
      <c r="AB207" s="185" t="s">
        <v>275</v>
      </c>
      <c r="AC207" s="185" t="s">
        <v>276</v>
      </c>
      <c r="AD207" s="185" t="s">
        <v>277</v>
      </c>
      <c r="AE207" s="185" t="s">
        <v>278</v>
      </c>
      <c r="AF207" s="185" t="s">
        <v>29</v>
      </c>
      <c r="AG207" s="185" t="s">
        <v>17</v>
      </c>
      <c r="AH207" s="186" t="s">
        <v>279</v>
      </c>
      <c r="AI207" s="186" t="s">
        <v>280</v>
      </c>
      <c r="AJ207" s="186" t="s">
        <v>281</v>
      </c>
      <c r="AK207" s="186" t="s">
        <v>277</v>
      </c>
      <c r="AL207" s="275">
        <v>445</v>
      </c>
      <c r="AM207" s="165" t="s">
        <v>3825</v>
      </c>
      <c r="AN207" s="165" t="s">
        <v>3825</v>
      </c>
      <c r="AO207" s="165"/>
      <c r="AP207" s="167" t="s">
        <v>3511</v>
      </c>
      <c r="AQ207" s="167">
        <f t="shared" si="31"/>
        <v>1000</v>
      </c>
      <c r="AR207" s="167">
        <f t="shared" si="32"/>
        <v>1335</v>
      </c>
      <c r="AS207" s="167">
        <f t="shared" si="33"/>
        <v>1335</v>
      </c>
      <c r="AT207" s="167">
        <f t="shared" si="34"/>
        <v>3670</v>
      </c>
      <c r="AU207" s="167">
        <f>IF(AP207="Nein", 0, IF(AN207="", 0, IF(M207="SAT", 0, IF(AM207="X", Ausgeschiedene!$BJ$170, $BJ$7))))</f>
        <v>150</v>
      </c>
      <c r="AV207" s="167">
        <f>IF(AP207="Nein",0,IF(AO207="",0,IF(N207="",0,IF(N207="AR",0,IF(AM207="X", $BJ$9, Ausgeschiedene!$AS$141)))))</f>
        <v>0</v>
      </c>
      <c r="AW207" s="167">
        <f t="shared" si="35"/>
        <v>3820</v>
      </c>
      <c r="BF207" s="168"/>
    </row>
    <row r="208" spans="1:59" s="167" customFormat="1" ht="21" customHeight="1">
      <c r="A208" s="159" t="s">
        <v>2580</v>
      </c>
      <c r="B208" s="159" t="s">
        <v>350</v>
      </c>
      <c r="C208" s="159">
        <v>4</v>
      </c>
      <c r="D208" s="160" t="s">
        <v>2579</v>
      </c>
      <c r="E208" s="160" t="s">
        <v>2578</v>
      </c>
      <c r="F208" s="160"/>
      <c r="G208" s="159" t="s">
        <v>2577</v>
      </c>
      <c r="H208" s="160" t="s">
        <v>2576</v>
      </c>
      <c r="I208" s="159" t="s">
        <v>3165</v>
      </c>
      <c r="J208" s="159" t="s">
        <v>3168</v>
      </c>
      <c r="K208" s="27" t="s">
        <v>3168</v>
      </c>
      <c r="L208" s="159" t="s">
        <v>3170</v>
      </c>
      <c r="M208" s="159"/>
      <c r="N208" s="159"/>
      <c r="O208" s="159"/>
      <c r="P208" s="162" t="s">
        <v>3825</v>
      </c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63" t="s">
        <v>2575</v>
      </c>
      <c r="AC208" s="163" t="s">
        <v>2574</v>
      </c>
      <c r="AD208" s="163" t="s">
        <v>2570</v>
      </c>
      <c r="AE208" s="163" t="s">
        <v>2573</v>
      </c>
      <c r="AF208" s="163" t="s">
        <v>29</v>
      </c>
      <c r="AG208" s="163" t="s">
        <v>39</v>
      </c>
      <c r="AH208" s="164" t="s">
        <v>1610</v>
      </c>
      <c r="AI208" s="164" t="s">
        <v>2572</v>
      </c>
      <c r="AJ208" s="172" t="s">
        <v>2571</v>
      </c>
      <c r="AK208" s="164" t="s">
        <v>2570</v>
      </c>
      <c r="AL208" s="273"/>
      <c r="AM208" s="165" t="s">
        <v>3825</v>
      </c>
      <c r="AN208" s="166"/>
      <c r="AO208" s="166"/>
      <c r="AP208" s="167" t="s">
        <v>3511</v>
      </c>
      <c r="AQ208" s="167">
        <f t="shared" si="31"/>
        <v>850</v>
      </c>
      <c r="AR208" s="167">
        <f t="shared" si="32"/>
        <v>0</v>
      </c>
      <c r="AS208" s="167">
        <f t="shared" si="33"/>
        <v>0</v>
      </c>
      <c r="AT208" s="167">
        <f t="shared" si="34"/>
        <v>850</v>
      </c>
      <c r="AU208" s="167">
        <f>IF(AP208="Nein", 0, IF(AN208="", 0, IF(M208="SAT", 0, IF(AM208="X", Ausgeschiedene!$BJ$170, $BJ$7))))</f>
        <v>0</v>
      </c>
      <c r="AV208" s="167">
        <f>IF(AP208="Nein",0,IF(AO208="",0,IF(N208="",0,IF(N208="AR",0,IF(AM208="X", $BJ$9, Ausgeschiedene!$AS$141)))))</f>
        <v>0</v>
      </c>
      <c r="AW208" s="167">
        <f t="shared" si="35"/>
        <v>850</v>
      </c>
      <c r="AY208" s="167" t="s">
        <v>4315</v>
      </c>
      <c r="AZ208" s="167" t="s">
        <v>4316</v>
      </c>
      <c r="BF208" s="168"/>
    </row>
    <row r="209" spans="1:59" s="167" customFormat="1" ht="21" customHeight="1">
      <c r="A209" s="171" t="s">
        <v>3947</v>
      </c>
      <c r="B209" s="171"/>
      <c r="C209" s="171"/>
      <c r="D209" s="203" t="s">
        <v>3819</v>
      </c>
      <c r="E209" s="203" t="s">
        <v>3820</v>
      </c>
      <c r="F209" s="203"/>
      <c r="G209" s="245">
        <v>9014</v>
      </c>
      <c r="H209" s="203" t="s">
        <v>3821</v>
      </c>
      <c r="I209" s="171" t="s">
        <v>3166</v>
      </c>
      <c r="J209" s="171"/>
      <c r="K209" s="171"/>
      <c r="L209" s="171"/>
      <c r="M209" s="171" t="s">
        <v>3246</v>
      </c>
      <c r="N209" s="171" t="s">
        <v>3257</v>
      </c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 t="s">
        <v>3825</v>
      </c>
      <c r="AA209" s="171"/>
      <c r="AB209" s="177" t="s">
        <v>3816</v>
      </c>
      <c r="AC209" s="177" t="s">
        <v>3812</v>
      </c>
      <c r="AD209" s="204" t="s">
        <v>3817</v>
      </c>
      <c r="AE209" s="204" t="s">
        <v>3818</v>
      </c>
      <c r="AF209" s="204" t="s">
        <v>16</v>
      </c>
      <c r="AG209" s="204" t="s">
        <v>17</v>
      </c>
      <c r="AH209" s="205" t="s">
        <v>90</v>
      </c>
      <c r="AI209" s="205" t="s">
        <v>3814</v>
      </c>
      <c r="AJ209" s="211" t="s">
        <v>3813</v>
      </c>
      <c r="AK209" s="205" t="s">
        <v>3815</v>
      </c>
      <c r="AL209" s="159"/>
      <c r="AM209" s="166"/>
      <c r="AN209" s="166"/>
      <c r="AO209" s="166" t="s">
        <v>3825</v>
      </c>
      <c r="AP209" s="167" t="s">
        <v>3535</v>
      </c>
      <c r="AQ209" s="167">
        <f t="shared" si="31"/>
        <v>0</v>
      </c>
      <c r="AR209" s="167">
        <f t="shared" si="32"/>
        <v>0</v>
      </c>
      <c r="AS209" s="167">
        <f t="shared" si="33"/>
        <v>0</v>
      </c>
      <c r="AT209" s="167">
        <f t="shared" si="34"/>
        <v>0</v>
      </c>
      <c r="AU209" s="167">
        <f>IF(AP209="Nein", 0, IF(AN209="", 0, IF(M209="SAT", 0, IF(AM209="X", Ausgeschiedene!$BJ$170, $BJ$7))))</f>
        <v>0</v>
      </c>
      <c r="AV209" s="167">
        <f>IF(AP209="Nein",0,IF(AO209="",0,IF(N209="",0,IF(N209="AR",0,IF(AM209="X", $BJ$9, Ausgeschiedene!$AS$141)))))</f>
        <v>0</v>
      </c>
      <c r="AW209" s="167" t="str">
        <f t="shared" si="35"/>
        <v>NEIN</v>
      </c>
      <c r="AY209" s="167" t="s">
        <v>4244</v>
      </c>
      <c r="AZ209" s="167">
        <v>188118</v>
      </c>
      <c r="BF209" s="168"/>
    </row>
    <row r="210" spans="1:59" s="167" customFormat="1" ht="21" customHeight="1">
      <c r="A210" s="159" t="s">
        <v>1234</v>
      </c>
      <c r="B210" s="159" t="s">
        <v>19</v>
      </c>
      <c r="C210" s="159">
        <v>2</v>
      </c>
      <c r="D210" s="160" t="s">
        <v>1233</v>
      </c>
      <c r="E210" s="160" t="s">
        <v>1232</v>
      </c>
      <c r="F210" s="160"/>
      <c r="G210" s="159" t="s">
        <v>1231</v>
      </c>
      <c r="H210" s="160" t="s">
        <v>1230</v>
      </c>
      <c r="I210" s="159" t="s">
        <v>3166</v>
      </c>
      <c r="J210" s="159" t="s">
        <v>3168</v>
      </c>
      <c r="K210" s="171" t="s">
        <v>3169</v>
      </c>
      <c r="L210" s="159" t="s">
        <v>3170</v>
      </c>
      <c r="M210" s="159"/>
      <c r="N210" s="159"/>
      <c r="O210" s="159"/>
      <c r="P210" s="159"/>
      <c r="Q210" s="159"/>
      <c r="R210" s="159"/>
      <c r="S210" s="159"/>
      <c r="T210" s="159"/>
      <c r="U210" s="159"/>
      <c r="V210" s="162" t="s">
        <v>3825</v>
      </c>
      <c r="W210" s="159"/>
      <c r="X210" s="159"/>
      <c r="Y210" s="159"/>
      <c r="Z210" s="159"/>
      <c r="AA210" s="159"/>
      <c r="AB210" s="163" t="s">
        <v>1229</v>
      </c>
      <c r="AC210" s="163" t="s">
        <v>1228</v>
      </c>
      <c r="AD210" s="163" t="s">
        <v>1227</v>
      </c>
      <c r="AE210" s="163" t="s">
        <v>1226</v>
      </c>
      <c r="AF210" s="163" t="s">
        <v>29</v>
      </c>
      <c r="AG210" s="163" t="s">
        <v>17</v>
      </c>
      <c r="AH210" s="164" t="s">
        <v>1225</v>
      </c>
      <c r="AI210" s="164" t="s">
        <v>90</v>
      </c>
      <c r="AJ210" s="172" t="s">
        <v>1224</v>
      </c>
      <c r="AK210" s="164" t="s">
        <v>1227</v>
      </c>
      <c r="AL210" s="273"/>
      <c r="AM210" s="165" t="s">
        <v>3825</v>
      </c>
      <c r="AN210" s="166"/>
      <c r="AO210" s="166"/>
      <c r="AP210" s="167" t="s">
        <v>3511</v>
      </c>
      <c r="AQ210" s="167">
        <f t="shared" si="31"/>
        <v>850</v>
      </c>
      <c r="AR210" s="167">
        <f t="shared" si="32"/>
        <v>0</v>
      </c>
      <c r="AS210" s="167">
        <f t="shared" si="33"/>
        <v>0</v>
      </c>
      <c r="AT210" s="167">
        <f t="shared" si="34"/>
        <v>850</v>
      </c>
      <c r="AU210" s="167">
        <f>IF(AP210="Nein", 0, IF(AN210="", 0, IF(M210="SAT", 0, IF(AM210="X", Ausgeschiedene!$BJ$170, $BJ$7))))</f>
        <v>0</v>
      </c>
      <c r="AV210" s="167">
        <f>IF(AP210="Nein",0,IF(AO210="",0,IF(N210="",0,IF(N210="AR",0,IF(AM210="X", $BJ$9, Ausgeschiedene!$AS$141)))))</f>
        <v>0</v>
      </c>
      <c r="AW210" s="167">
        <f t="shared" si="35"/>
        <v>850</v>
      </c>
      <c r="BF210" s="168"/>
    </row>
    <row r="211" spans="1:59" s="167" customFormat="1" ht="21" customHeight="1">
      <c r="A211" s="181" t="s">
        <v>79</v>
      </c>
      <c r="B211" s="181" t="s">
        <v>79</v>
      </c>
      <c r="C211" s="181">
        <v>6</v>
      </c>
      <c r="D211" s="182" t="s">
        <v>80</v>
      </c>
      <c r="E211" s="183" t="s">
        <v>81</v>
      </c>
      <c r="F211" s="183"/>
      <c r="G211" s="181" t="s">
        <v>82</v>
      </c>
      <c r="H211" s="183" t="s">
        <v>83</v>
      </c>
      <c r="I211" s="181" t="s">
        <v>3166</v>
      </c>
      <c r="J211" s="181" t="s">
        <v>3168</v>
      </c>
      <c r="K211" s="181" t="s">
        <v>3168</v>
      </c>
      <c r="L211" s="181" t="s">
        <v>3257</v>
      </c>
      <c r="M211" s="181"/>
      <c r="N211" s="181"/>
      <c r="O211" s="181"/>
      <c r="P211" s="171"/>
      <c r="Q211" s="171"/>
      <c r="R211" s="181"/>
      <c r="S211" s="171"/>
      <c r="T211" s="171"/>
      <c r="U211" s="184" t="s">
        <v>3825</v>
      </c>
      <c r="V211" s="171"/>
      <c r="W211" s="171"/>
      <c r="X211" s="171"/>
      <c r="Y211" s="171"/>
      <c r="Z211" s="171"/>
      <c r="AA211" s="171"/>
      <c r="AB211" s="185" t="s">
        <v>85</v>
      </c>
      <c r="AC211" s="185" t="s">
        <v>86</v>
      </c>
      <c r="AD211" s="185" t="s">
        <v>87</v>
      </c>
      <c r="AE211" s="185" t="s">
        <v>88</v>
      </c>
      <c r="AF211" s="185" t="s">
        <v>16</v>
      </c>
      <c r="AG211" s="185" t="s">
        <v>17</v>
      </c>
      <c r="AH211" s="186" t="s">
        <v>89</v>
      </c>
      <c r="AI211" s="186" t="s">
        <v>90</v>
      </c>
      <c r="AJ211" s="201" t="s">
        <v>91</v>
      </c>
      <c r="AK211" s="186" t="s">
        <v>87</v>
      </c>
      <c r="AL211" s="273">
        <v>238</v>
      </c>
      <c r="AM211" s="165" t="s">
        <v>3825</v>
      </c>
      <c r="AN211" s="166"/>
      <c r="AO211" s="166"/>
      <c r="AP211" s="167" t="s">
        <v>3511</v>
      </c>
      <c r="AQ211" s="167">
        <f t="shared" ref="AQ211:AQ237" si="36">IF(AP211="NEIN", 0, IF(AM211="", 0, IF(L211="DARA", $BJ$2,IF(L211="CSA", $BJ$3,IF(L211="AR",$BJ$4,IF(L211="SAT", 0))))))</f>
        <v>1000</v>
      </c>
      <c r="AR211" s="167">
        <f t="shared" ref="AR211:AR242" si="37">IF(AP211="NEIN", 0, IF(AP211="JA",IF(L211="DARA", AL211*$BJ$5, 0)))</f>
        <v>714</v>
      </c>
      <c r="AS211" s="167">
        <f t="shared" ref="AS211:AS242" si="38">IF(AP211="NEIN", 0, IF(AP211="JA",IF(L211="DARA", AL211*$BJ$6, 0)))</f>
        <v>714</v>
      </c>
      <c r="AT211" s="167">
        <f t="shared" ref="AT211:AT242" si="39">AQ211+AR211+AS211</f>
        <v>2428</v>
      </c>
      <c r="AU211" s="167">
        <f>IF(AP211="Nein", 0, IF(AN211="", 0, IF(M211="SAT", 0, IF(AM211="X", Ausgeschiedene!$BJ$170, $BJ$7))))</f>
        <v>0</v>
      </c>
      <c r="AV211" s="167">
        <f>IF(AP211="Nein",0,IF(AO211="",0,IF(N211="",0,IF(N211="AR",0,IF(AM211="X", $BJ$9, Ausgeschiedene!$AS$141)))))</f>
        <v>0</v>
      </c>
      <c r="AW211" s="167">
        <f t="shared" ref="AW211:AW242" si="40">IF(AP211="JA", AT211+AU211+AV211, "NEIN")</f>
        <v>2428</v>
      </c>
      <c r="BF211" s="168"/>
    </row>
    <row r="212" spans="1:59" s="167" customFormat="1" ht="21" customHeight="1">
      <c r="A212" s="159" t="s">
        <v>3487</v>
      </c>
      <c r="B212" s="159" t="s">
        <v>3462</v>
      </c>
      <c r="C212" s="159">
        <v>3</v>
      </c>
      <c r="D212" s="160" t="s">
        <v>3488</v>
      </c>
      <c r="E212" s="160" t="s">
        <v>3489</v>
      </c>
      <c r="F212" s="160"/>
      <c r="G212" s="159">
        <v>3360</v>
      </c>
      <c r="H212" s="160" t="s">
        <v>2457</v>
      </c>
      <c r="I212" s="159" t="s">
        <v>3166</v>
      </c>
      <c r="J212" s="159" t="s">
        <v>3169</v>
      </c>
      <c r="K212" s="161"/>
      <c r="L212" s="159" t="s">
        <v>3246</v>
      </c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207" t="s">
        <v>3490</v>
      </c>
      <c r="AC212" s="207" t="s">
        <v>3491</v>
      </c>
      <c r="AD212" s="163" t="s">
        <v>3492</v>
      </c>
      <c r="AE212" s="163" t="s">
        <v>3493</v>
      </c>
      <c r="AF212" s="163" t="s">
        <v>29</v>
      </c>
      <c r="AG212" s="163" t="s">
        <v>17</v>
      </c>
      <c r="AH212" s="164" t="s">
        <v>2562</v>
      </c>
      <c r="AI212" s="164" t="s">
        <v>2777</v>
      </c>
      <c r="AJ212" s="172" t="s">
        <v>3490</v>
      </c>
      <c r="AK212" s="164" t="s">
        <v>3492</v>
      </c>
      <c r="AL212" s="277"/>
      <c r="AM212" s="165" t="s">
        <v>3825</v>
      </c>
      <c r="AN212" s="165"/>
      <c r="AO212" s="165"/>
      <c r="AP212" s="167" t="s">
        <v>3535</v>
      </c>
      <c r="AQ212" s="167">
        <f t="shared" si="36"/>
        <v>0</v>
      </c>
      <c r="AR212" s="167">
        <f t="shared" si="37"/>
        <v>0</v>
      </c>
      <c r="AS212" s="167">
        <f t="shared" si="38"/>
        <v>0</v>
      </c>
      <c r="AT212" s="167">
        <f t="shared" si="39"/>
        <v>0</v>
      </c>
      <c r="AU212" s="167">
        <f>IF(AP212="Nein", 0, IF(AN212="", 0, IF(M212="SAT", 0, IF(AM212="X", Ausgeschiedene!$BJ$170, $BJ$7))))</f>
        <v>0</v>
      </c>
      <c r="AV212" s="167">
        <f>IF(AP212="Nein",0,IF(AO212="",0,IF(N212="",0,IF(N212="AR",0,IF(AM212="X", $BJ$9, Ausgeschiedene!$AS$141)))))</f>
        <v>0</v>
      </c>
      <c r="AW212" s="167" t="str">
        <f t="shared" si="40"/>
        <v>NEIN</v>
      </c>
      <c r="AY212" s="167" t="s">
        <v>4300</v>
      </c>
      <c r="AZ212" s="167">
        <v>962610</v>
      </c>
      <c r="BA212" s="167" t="s">
        <v>4353</v>
      </c>
      <c r="BB212" s="167">
        <v>330863</v>
      </c>
      <c r="BF212" s="168"/>
    </row>
    <row r="213" spans="1:59" s="167" customFormat="1" ht="21" customHeight="1">
      <c r="A213" s="181" t="s">
        <v>182</v>
      </c>
      <c r="B213" s="181" t="s">
        <v>182</v>
      </c>
      <c r="C213" s="181">
        <v>1</v>
      </c>
      <c r="D213" s="182" t="s">
        <v>183</v>
      </c>
      <c r="E213" s="183" t="s">
        <v>184</v>
      </c>
      <c r="F213" s="183" t="s">
        <v>185</v>
      </c>
      <c r="G213" s="181" t="s">
        <v>186</v>
      </c>
      <c r="H213" s="183" t="s">
        <v>187</v>
      </c>
      <c r="I213" s="181" t="s">
        <v>3165</v>
      </c>
      <c r="J213" s="181" t="s">
        <v>3168</v>
      </c>
      <c r="K213" s="181" t="s">
        <v>3168</v>
      </c>
      <c r="L213" s="181" t="s">
        <v>3257</v>
      </c>
      <c r="M213" s="181"/>
      <c r="N213" s="181"/>
      <c r="O213" s="184" t="s">
        <v>3825</v>
      </c>
      <c r="P213" s="171"/>
      <c r="Q213" s="171"/>
      <c r="R213" s="181"/>
      <c r="S213" s="171"/>
      <c r="T213" s="171"/>
      <c r="U213" s="181"/>
      <c r="V213" s="171"/>
      <c r="W213" s="171"/>
      <c r="X213" s="171"/>
      <c r="Y213" s="171"/>
      <c r="Z213" s="171"/>
      <c r="AA213" s="171"/>
      <c r="AB213" s="185" t="s">
        <v>35</v>
      </c>
      <c r="AC213" s="185" t="s">
        <v>36</v>
      </c>
      <c r="AD213" s="185" t="s">
        <v>188</v>
      </c>
      <c r="AE213" s="185" t="s">
        <v>189</v>
      </c>
      <c r="AF213" s="185" t="s">
        <v>16</v>
      </c>
      <c r="AG213" s="185" t="s">
        <v>39</v>
      </c>
      <c r="AH213" s="81" t="s">
        <v>4503</v>
      </c>
      <c r="AI213" s="303" t="s">
        <v>4504</v>
      </c>
      <c r="AJ213" s="286" t="s">
        <v>4505</v>
      </c>
      <c r="AK213" s="183" t="s">
        <v>190</v>
      </c>
      <c r="AL213" s="273">
        <v>242</v>
      </c>
      <c r="AM213" s="165" t="s">
        <v>3825</v>
      </c>
      <c r="AN213" s="209"/>
      <c r="AO213" s="209"/>
      <c r="AP213" s="167" t="s">
        <v>3511</v>
      </c>
      <c r="AQ213" s="167">
        <f t="shared" si="36"/>
        <v>1000</v>
      </c>
      <c r="AR213" s="167">
        <f t="shared" si="37"/>
        <v>726</v>
      </c>
      <c r="AS213" s="167">
        <f t="shared" si="38"/>
        <v>726</v>
      </c>
      <c r="AT213" s="167">
        <f t="shared" si="39"/>
        <v>2452</v>
      </c>
      <c r="AU213" s="167">
        <f>IF(AP213="Nein", 0, IF(AN213="", 0, IF(M213="SAT", 0, IF(AM213="X", Ausgeschiedene!$BJ$170, $BJ$7))))</f>
        <v>0</v>
      </c>
      <c r="AV213" s="167">
        <f>IF(AP213="Nein",0,IF(AO213="",0,IF(N213="",0,IF(N213="AR",0,IF(AM213="X", $BJ$9, Ausgeschiedene!$AS$141)))))</f>
        <v>0</v>
      </c>
      <c r="AW213" s="167">
        <f t="shared" si="40"/>
        <v>2452</v>
      </c>
      <c r="BF213" s="168"/>
    </row>
    <row r="214" spans="1:59" s="167" customFormat="1" ht="21" customHeight="1">
      <c r="A214" s="159" t="s">
        <v>3131</v>
      </c>
      <c r="B214" s="159" t="s">
        <v>263</v>
      </c>
      <c r="C214" s="159">
        <v>1</v>
      </c>
      <c r="D214" s="160" t="s">
        <v>3265</v>
      </c>
      <c r="E214" s="160" t="s">
        <v>3132</v>
      </c>
      <c r="F214" s="160"/>
      <c r="G214" s="159" t="s">
        <v>3133</v>
      </c>
      <c r="H214" s="160" t="s">
        <v>3134</v>
      </c>
      <c r="I214" s="159" t="s">
        <v>3165</v>
      </c>
      <c r="J214" s="159" t="s">
        <v>3168</v>
      </c>
      <c r="K214" s="171"/>
      <c r="L214" s="159" t="s">
        <v>3170</v>
      </c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63" t="s">
        <v>3135</v>
      </c>
      <c r="AC214" s="163" t="s">
        <v>3205</v>
      </c>
      <c r="AD214" s="163" t="s">
        <v>3136</v>
      </c>
      <c r="AE214" s="163" t="s">
        <v>3137</v>
      </c>
      <c r="AF214" s="163" t="s">
        <v>29</v>
      </c>
      <c r="AG214" s="163" t="s">
        <v>39</v>
      </c>
      <c r="AH214" s="164" t="s">
        <v>3138</v>
      </c>
      <c r="AI214" s="164" t="s">
        <v>1569</v>
      </c>
      <c r="AJ214" s="164" t="s">
        <v>3135</v>
      </c>
      <c r="AK214" s="160" t="s">
        <v>3136</v>
      </c>
      <c r="AL214" s="273"/>
      <c r="AM214" s="165" t="s">
        <v>3825</v>
      </c>
      <c r="AN214" s="166"/>
      <c r="AO214" s="166"/>
      <c r="AP214" s="167" t="s">
        <v>3535</v>
      </c>
      <c r="AQ214" s="167">
        <f t="shared" si="36"/>
        <v>0</v>
      </c>
      <c r="AR214" s="167">
        <f t="shared" si="37"/>
        <v>0</v>
      </c>
      <c r="AS214" s="167">
        <f t="shared" si="38"/>
        <v>0</v>
      </c>
      <c r="AT214" s="167">
        <f t="shared" si="39"/>
        <v>0</v>
      </c>
      <c r="AU214" s="167">
        <f>IF(AP214="Nein", 0, IF(AN214="", 0, IF(M214="SAT", 0, IF(AM214="X", Ausgeschiedene!$BJ$170, $BJ$7))))</f>
        <v>0</v>
      </c>
      <c r="AV214" s="167">
        <f>IF(AP214="Nein",0,IF(AO214="",0,IF(N214="",0,IF(N214="AR",0,IF(AM214="X", $BJ$9, Ausgeschiedene!$AS$141)))))</f>
        <v>0</v>
      </c>
      <c r="AW214" s="167" t="str">
        <f t="shared" si="40"/>
        <v>NEIN</v>
      </c>
      <c r="BA214" s="167" t="s">
        <v>4368</v>
      </c>
      <c r="BB214" s="167">
        <v>880607</v>
      </c>
      <c r="BF214" s="168"/>
    </row>
    <row r="215" spans="1:59" s="167" customFormat="1" ht="21" customHeight="1">
      <c r="A215" s="215" t="s">
        <v>609</v>
      </c>
      <c r="B215" s="181" t="s">
        <v>609</v>
      </c>
      <c r="C215" s="181">
        <v>1</v>
      </c>
      <c r="D215" s="182" t="s">
        <v>610</v>
      </c>
      <c r="E215" s="183" t="s">
        <v>4418</v>
      </c>
      <c r="F215" s="183"/>
      <c r="G215" s="181">
        <v>1951</v>
      </c>
      <c r="H215" s="183" t="s">
        <v>612</v>
      </c>
      <c r="I215" s="181" t="s">
        <v>3165</v>
      </c>
      <c r="J215" s="181" t="s">
        <v>3168</v>
      </c>
      <c r="K215" s="181" t="s">
        <v>3168</v>
      </c>
      <c r="L215" s="181" t="s">
        <v>3257</v>
      </c>
      <c r="M215" s="181" t="s">
        <v>3246</v>
      </c>
      <c r="N215" s="181"/>
      <c r="O215" s="184" t="s">
        <v>3825</v>
      </c>
      <c r="P215" s="171"/>
      <c r="Q215" s="171"/>
      <c r="R215" s="181"/>
      <c r="S215" s="171"/>
      <c r="T215" s="171"/>
      <c r="U215" s="181"/>
      <c r="V215" s="171"/>
      <c r="W215" s="171"/>
      <c r="X215" s="200" t="s">
        <v>3825</v>
      </c>
      <c r="Y215" s="171"/>
      <c r="Z215" s="171"/>
      <c r="AA215" s="171"/>
      <c r="AB215" s="185" t="s">
        <v>613</v>
      </c>
      <c r="AC215" s="185" t="s">
        <v>614</v>
      </c>
      <c r="AD215" s="185" t="s">
        <v>615</v>
      </c>
      <c r="AE215" s="185" t="s">
        <v>616</v>
      </c>
      <c r="AF215" s="185" t="s">
        <v>29</v>
      </c>
      <c r="AG215" s="185" t="s">
        <v>39</v>
      </c>
      <c r="AH215" s="186" t="s">
        <v>617</v>
      </c>
      <c r="AI215" s="186" t="s">
        <v>280</v>
      </c>
      <c r="AJ215" s="201" t="s">
        <v>618</v>
      </c>
      <c r="AK215" s="183" t="s">
        <v>619</v>
      </c>
      <c r="AL215" s="273">
        <v>328</v>
      </c>
      <c r="AM215" s="165" t="s">
        <v>3825</v>
      </c>
      <c r="AN215" s="166" t="s">
        <v>3825</v>
      </c>
      <c r="AO215" s="166"/>
      <c r="AP215" s="167" t="s">
        <v>3511</v>
      </c>
      <c r="AQ215" s="167">
        <f t="shared" si="36"/>
        <v>1000</v>
      </c>
      <c r="AR215" s="167">
        <f t="shared" si="37"/>
        <v>984</v>
      </c>
      <c r="AS215" s="167">
        <f t="shared" si="38"/>
        <v>984</v>
      </c>
      <c r="AT215" s="167">
        <f t="shared" si="39"/>
        <v>2968</v>
      </c>
      <c r="AU215" s="167">
        <f>IF(AP215="Nein", 0, IF(AN215="", 0, IF(M215="SAT", 0, IF(AM215="X", Ausgeschiedene!$BJ$170, $BJ$7))))</f>
        <v>150</v>
      </c>
      <c r="AV215" s="167">
        <f>IF(AP215="Nein",0,IF(AO215="",0,IF(N215="",0,IF(N215="AR",0,IF(AM215="X", $BJ$9, Ausgeschiedene!$AS$141)))))</f>
        <v>0</v>
      </c>
      <c r="AW215" s="167">
        <f t="shared" si="40"/>
        <v>3118</v>
      </c>
      <c r="AY215" s="167" t="s">
        <v>4429</v>
      </c>
      <c r="AZ215" s="167" t="s">
        <v>4430</v>
      </c>
      <c r="BF215" s="168"/>
    </row>
    <row r="216" spans="1:59" s="167" customFormat="1" ht="21" customHeight="1">
      <c r="A216" s="181" t="s">
        <v>537</v>
      </c>
      <c r="B216" s="181" t="s">
        <v>537</v>
      </c>
      <c r="C216" s="181">
        <v>5</v>
      </c>
      <c r="D216" s="182" t="s">
        <v>538</v>
      </c>
      <c r="E216" s="183" t="s">
        <v>539</v>
      </c>
      <c r="F216" s="183"/>
      <c r="G216" s="181" t="s">
        <v>540</v>
      </c>
      <c r="H216" s="183" t="s">
        <v>541</v>
      </c>
      <c r="I216" s="181" t="s">
        <v>3166</v>
      </c>
      <c r="J216" s="181" t="s">
        <v>3168</v>
      </c>
      <c r="K216" s="181" t="s">
        <v>3168</v>
      </c>
      <c r="L216" s="181" t="s">
        <v>3257</v>
      </c>
      <c r="M216" s="181"/>
      <c r="N216" s="181"/>
      <c r="O216" s="181"/>
      <c r="P216" s="171"/>
      <c r="Q216" s="171"/>
      <c r="R216" s="184" t="s">
        <v>3825</v>
      </c>
      <c r="S216" s="171"/>
      <c r="T216" s="171"/>
      <c r="U216" s="181"/>
      <c r="V216" s="171"/>
      <c r="W216" s="171"/>
      <c r="X216" s="171"/>
      <c r="Y216" s="171"/>
      <c r="Z216" s="171"/>
      <c r="AA216" s="171"/>
      <c r="AB216" s="185" t="s">
        <v>542</v>
      </c>
      <c r="AC216" s="185" t="s">
        <v>543</v>
      </c>
      <c r="AD216" s="185" t="s">
        <v>544</v>
      </c>
      <c r="AE216" s="185" t="s">
        <v>545</v>
      </c>
      <c r="AF216" s="185" t="s">
        <v>16</v>
      </c>
      <c r="AG216" s="185" t="s">
        <v>17</v>
      </c>
      <c r="AH216" s="186" t="s">
        <v>3311</v>
      </c>
      <c r="AI216" s="186" t="s">
        <v>575</v>
      </c>
      <c r="AJ216" s="201" t="s">
        <v>3310</v>
      </c>
      <c r="AK216" s="186" t="s">
        <v>544</v>
      </c>
      <c r="AL216" s="273">
        <v>102</v>
      </c>
      <c r="AM216" s="165" t="s">
        <v>3825</v>
      </c>
      <c r="AN216" s="166"/>
      <c r="AO216" s="166"/>
      <c r="AP216" s="167" t="s">
        <v>3511</v>
      </c>
      <c r="AQ216" s="167">
        <f t="shared" si="36"/>
        <v>1000</v>
      </c>
      <c r="AR216" s="167">
        <f t="shared" si="37"/>
        <v>306</v>
      </c>
      <c r="AS216" s="167">
        <f t="shared" si="38"/>
        <v>306</v>
      </c>
      <c r="AT216" s="167">
        <f t="shared" si="39"/>
        <v>1612</v>
      </c>
      <c r="AU216" s="167">
        <f>IF(AP216="Nein", 0, IF(AN216="", 0, IF(M216="SAT", 0, IF(AM216="X", Ausgeschiedene!$BJ$170, $BJ$7))))</f>
        <v>0</v>
      </c>
      <c r="AV216" s="167">
        <f>IF(AP216="Nein",0,IF(AO216="",0,IF(N216="",0,IF(N216="AR",0,IF(AM216="X", $BJ$9, Ausgeschiedene!$AS$141)))))</f>
        <v>0</v>
      </c>
      <c r="AW216" s="167">
        <f t="shared" si="40"/>
        <v>1612</v>
      </c>
      <c r="BF216" s="168"/>
    </row>
    <row r="217" spans="1:59" s="167" customFormat="1" ht="21" customHeight="1">
      <c r="A217" s="159" t="s">
        <v>2884</v>
      </c>
      <c r="B217" s="159" t="s">
        <v>79</v>
      </c>
      <c r="C217" s="159">
        <v>6</v>
      </c>
      <c r="D217" s="160" t="s">
        <v>2883</v>
      </c>
      <c r="E217" s="160" t="s">
        <v>2995</v>
      </c>
      <c r="F217" s="160" t="s">
        <v>3177</v>
      </c>
      <c r="G217" s="159">
        <v>9404</v>
      </c>
      <c r="H217" s="160" t="s">
        <v>2882</v>
      </c>
      <c r="I217" s="159" t="s">
        <v>3166</v>
      </c>
      <c r="J217" s="159" t="s">
        <v>3168</v>
      </c>
      <c r="K217" s="161"/>
      <c r="L217" s="159" t="s">
        <v>3170</v>
      </c>
      <c r="M217" s="159"/>
      <c r="N217" s="159"/>
      <c r="O217" s="159"/>
      <c r="P217" s="159"/>
      <c r="Q217" s="159"/>
      <c r="R217" s="159"/>
      <c r="S217" s="159"/>
      <c r="T217" s="159"/>
      <c r="U217" s="159"/>
      <c r="V217" s="162" t="s">
        <v>3825</v>
      </c>
      <c r="W217" s="159"/>
      <c r="X217" s="159"/>
      <c r="Y217" s="159"/>
      <c r="Z217" s="159"/>
      <c r="AA217" s="159"/>
      <c r="AB217" s="163" t="s">
        <v>2878</v>
      </c>
      <c r="AC217" s="163" t="s">
        <v>2881</v>
      </c>
      <c r="AD217" s="163" t="s">
        <v>2877</v>
      </c>
      <c r="AE217" s="163" t="s">
        <v>2880</v>
      </c>
      <c r="AF217" s="163" t="s">
        <v>29</v>
      </c>
      <c r="AG217" s="163" t="s">
        <v>17</v>
      </c>
      <c r="AH217" s="164" t="s">
        <v>2879</v>
      </c>
      <c r="AI217" s="164" t="s">
        <v>435</v>
      </c>
      <c r="AJ217" s="164" t="s">
        <v>2878</v>
      </c>
      <c r="AK217" s="164" t="s">
        <v>2877</v>
      </c>
      <c r="AL217" s="273"/>
      <c r="AM217" s="165" t="s">
        <v>3825</v>
      </c>
      <c r="AN217" s="166"/>
      <c r="AO217" s="166"/>
      <c r="AP217" s="167" t="s">
        <v>3511</v>
      </c>
      <c r="AQ217" s="167">
        <f t="shared" si="36"/>
        <v>850</v>
      </c>
      <c r="AR217" s="167">
        <f t="shared" si="37"/>
        <v>0</v>
      </c>
      <c r="AS217" s="167">
        <f t="shared" si="38"/>
        <v>0</v>
      </c>
      <c r="AT217" s="167">
        <f t="shared" si="39"/>
        <v>850</v>
      </c>
      <c r="AU217" s="167">
        <f>IF(AP217="Nein", 0, IF(AN217="", 0, IF(M217="SAT", 0, IF(AM217="X", Ausgeschiedene!$BJ$170, $BJ$7))))</f>
        <v>0</v>
      </c>
      <c r="AV217" s="167">
        <f>IF(AP217="Nein",0,IF(AO217="",0,IF(N217="",0,IF(N217="AR",0,IF(AM217="X", $BJ$9, Ausgeschiedene!$AS$141)))))</f>
        <v>0</v>
      </c>
      <c r="AW217" s="167">
        <f t="shared" si="40"/>
        <v>850</v>
      </c>
      <c r="AY217" s="167" t="s">
        <v>4245</v>
      </c>
      <c r="AZ217" s="167">
        <v>428068</v>
      </c>
      <c r="BF217" s="168"/>
    </row>
    <row r="218" spans="1:59" s="167" customFormat="1" ht="21" customHeight="1">
      <c r="A218" s="159" t="s">
        <v>2783</v>
      </c>
      <c r="B218" s="159" t="s">
        <v>664</v>
      </c>
      <c r="C218" s="159">
        <v>1</v>
      </c>
      <c r="D218" s="160" t="s">
        <v>2782</v>
      </c>
      <c r="E218" s="160" t="s">
        <v>2998</v>
      </c>
      <c r="F218" s="160"/>
      <c r="G218" s="159" t="s">
        <v>1623</v>
      </c>
      <c r="H218" s="160" t="s">
        <v>2781</v>
      </c>
      <c r="I218" s="159" t="s">
        <v>3165</v>
      </c>
      <c r="J218" s="159" t="s">
        <v>3168</v>
      </c>
      <c r="K218" s="171" t="s">
        <v>3169</v>
      </c>
      <c r="L218" s="159" t="s">
        <v>3170</v>
      </c>
      <c r="M218" s="159"/>
      <c r="N218" s="159"/>
      <c r="O218" s="159"/>
      <c r="P218" s="162" t="s">
        <v>3825</v>
      </c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63" t="s">
        <v>2780</v>
      </c>
      <c r="AC218" s="163"/>
      <c r="AD218" s="163" t="s">
        <v>2775</v>
      </c>
      <c r="AE218" s="163" t="s">
        <v>2779</v>
      </c>
      <c r="AF218" s="163" t="s">
        <v>29</v>
      </c>
      <c r="AG218" s="163" t="s">
        <v>39</v>
      </c>
      <c r="AH218" s="164" t="s">
        <v>2778</v>
      </c>
      <c r="AI218" s="164" t="s">
        <v>2777</v>
      </c>
      <c r="AJ218" s="164" t="s">
        <v>2776</v>
      </c>
      <c r="AK218" s="160" t="s">
        <v>2775</v>
      </c>
      <c r="AL218" s="273"/>
      <c r="AM218" s="165" t="s">
        <v>3825</v>
      </c>
      <c r="AN218" s="166"/>
      <c r="AO218" s="166"/>
      <c r="AP218" s="167" t="s">
        <v>3511</v>
      </c>
      <c r="AQ218" s="167">
        <f t="shared" si="36"/>
        <v>850</v>
      </c>
      <c r="AR218" s="167">
        <f t="shared" si="37"/>
        <v>0</v>
      </c>
      <c r="AS218" s="167">
        <f t="shared" si="38"/>
        <v>0</v>
      </c>
      <c r="AT218" s="167">
        <f t="shared" si="39"/>
        <v>850</v>
      </c>
      <c r="AU218" s="167">
        <f>IF(AP218="Nein", 0, IF(AN218="", 0, IF(M218="SAT", 0, IF(AM218="X", Ausgeschiedene!$BJ$170, $BJ$7))))</f>
        <v>0</v>
      </c>
      <c r="AV218" s="167">
        <f>IF(AP218="Nein",0,IF(AO218="",0,IF(N218="",0,IF(N218="AR",0,IF(AM218="X", $BJ$9, Ausgeschiedene!$AS$141)))))</f>
        <v>0</v>
      </c>
      <c r="AW218" s="167">
        <f t="shared" si="40"/>
        <v>850</v>
      </c>
      <c r="AY218" s="167" t="s">
        <v>4301</v>
      </c>
      <c r="AZ218" s="167">
        <v>299937</v>
      </c>
      <c r="BF218" s="168"/>
    </row>
    <row r="219" spans="1:59" s="167" customFormat="1" ht="21" customHeight="1">
      <c r="A219" s="173" t="s">
        <v>2783</v>
      </c>
      <c r="B219" s="173"/>
      <c r="C219" s="173"/>
      <c r="D219" s="174" t="s">
        <v>2782</v>
      </c>
      <c r="E219" s="174" t="s">
        <v>2998</v>
      </c>
      <c r="F219" s="174"/>
      <c r="G219" s="173">
        <v>1530</v>
      </c>
      <c r="H219" s="174" t="s">
        <v>2781</v>
      </c>
      <c r="I219" s="175" t="s">
        <v>3165</v>
      </c>
      <c r="J219" s="175"/>
      <c r="K219" s="175"/>
      <c r="L219" s="175"/>
      <c r="M219" s="175" t="s">
        <v>3246</v>
      </c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63" t="s">
        <v>2780</v>
      </c>
      <c r="AC219" s="163"/>
      <c r="AD219" s="163" t="s">
        <v>2775</v>
      </c>
      <c r="AE219" s="163" t="s">
        <v>2779</v>
      </c>
      <c r="AF219" s="163" t="s">
        <v>29</v>
      </c>
      <c r="AG219" s="163" t="s">
        <v>39</v>
      </c>
      <c r="AH219" s="164" t="s">
        <v>2778</v>
      </c>
      <c r="AI219" s="164" t="s">
        <v>2777</v>
      </c>
      <c r="AJ219" s="260" t="s">
        <v>4551</v>
      </c>
      <c r="AK219" s="160" t="s">
        <v>2775</v>
      </c>
      <c r="AL219" s="273"/>
      <c r="AM219" s="180"/>
      <c r="AN219" s="180" t="s">
        <v>3825</v>
      </c>
      <c r="AO219" s="180"/>
      <c r="AP219" s="167" t="s">
        <v>3535</v>
      </c>
      <c r="AQ219" s="167">
        <f t="shared" si="36"/>
        <v>0</v>
      </c>
      <c r="AR219" s="167">
        <f t="shared" si="37"/>
        <v>0</v>
      </c>
      <c r="AS219" s="167">
        <f t="shared" si="38"/>
        <v>0</v>
      </c>
      <c r="AT219" s="167">
        <f t="shared" si="39"/>
        <v>0</v>
      </c>
      <c r="AU219" s="167">
        <f>IF(AP219="Nein", 0, IF(AN219="", 0, IF(M219="SAT", 0, IF(AM219="X", Ausgeschiedene!$BJ$170, $BJ$7))))</f>
        <v>0</v>
      </c>
      <c r="AV219" s="167">
        <f>IF(AP219="Nein",0,IF(AO219="",0,IF(N219="",0,IF(N219="AR",0,IF(AM219="X", $BJ$9, Ausgeschiedene!$AS$141)))))</f>
        <v>0</v>
      </c>
      <c r="AW219" s="167" t="str">
        <f t="shared" si="40"/>
        <v>NEIN</v>
      </c>
      <c r="AY219" s="167" t="s">
        <v>4321</v>
      </c>
      <c r="AZ219" s="71" t="s">
        <v>4501</v>
      </c>
      <c r="BF219" s="168">
        <v>43465</v>
      </c>
      <c r="BG219" s="71" t="s">
        <v>4500</v>
      </c>
    </row>
    <row r="220" spans="1:59" s="167" customFormat="1" ht="21" customHeight="1">
      <c r="A220" s="181" t="s">
        <v>527</v>
      </c>
      <c r="B220" s="181" t="s">
        <v>527</v>
      </c>
      <c r="C220" s="181">
        <v>3</v>
      </c>
      <c r="D220" s="182" t="s">
        <v>528</v>
      </c>
      <c r="E220" s="183" t="s">
        <v>529</v>
      </c>
      <c r="F220" s="183"/>
      <c r="G220" s="181" t="s">
        <v>530</v>
      </c>
      <c r="H220" s="183" t="s">
        <v>531</v>
      </c>
      <c r="I220" s="181" t="s">
        <v>3166</v>
      </c>
      <c r="J220" s="181" t="s">
        <v>3168</v>
      </c>
      <c r="K220" s="181" t="s">
        <v>3168</v>
      </c>
      <c r="L220" s="181" t="s">
        <v>3257</v>
      </c>
      <c r="M220" s="181"/>
      <c r="N220" s="181"/>
      <c r="O220" s="181"/>
      <c r="P220" s="171"/>
      <c r="Q220" s="171"/>
      <c r="R220" s="184" t="s">
        <v>3825</v>
      </c>
      <c r="S220" s="171"/>
      <c r="T220" s="171"/>
      <c r="U220" s="181"/>
      <c r="V220" s="171"/>
      <c r="W220" s="171"/>
      <c r="X220" s="171"/>
      <c r="Y220" s="171"/>
      <c r="Z220" s="171"/>
      <c r="AA220" s="171"/>
      <c r="AB220" s="185" t="s">
        <v>532</v>
      </c>
      <c r="AC220" s="185" t="s">
        <v>533</v>
      </c>
      <c r="AD220" s="185" t="s">
        <v>3067</v>
      </c>
      <c r="AE220" s="185" t="s">
        <v>3068</v>
      </c>
      <c r="AF220" s="185" t="s">
        <v>16</v>
      </c>
      <c r="AG220" s="185" t="s">
        <v>17</v>
      </c>
      <c r="AH220" s="186" t="s">
        <v>534</v>
      </c>
      <c r="AI220" s="186" t="s">
        <v>535</v>
      </c>
      <c r="AJ220" s="201" t="s">
        <v>536</v>
      </c>
      <c r="AK220" s="186" t="s">
        <v>3067</v>
      </c>
      <c r="AL220" s="273">
        <v>279</v>
      </c>
      <c r="AM220" s="165" t="s">
        <v>3825</v>
      </c>
      <c r="AN220" s="166"/>
      <c r="AO220" s="166"/>
      <c r="AP220" s="167" t="s">
        <v>3511</v>
      </c>
      <c r="AQ220" s="167">
        <f t="shared" si="36"/>
        <v>1000</v>
      </c>
      <c r="AR220" s="167">
        <f t="shared" si="37"/>
        <v>837</v>
      </c>
      <c r="AS220" s="167">
        <f t="shared" si="38"/>
        <v>837</v>
      </c>
      <c r="AT220" s="167">
        <f t="shared" si="39"/>
        <v>2674</v>
      </c>
      <c r="AU220" s="167">
        <f>IF(AP220="Nein", 0, IF(AN220="", 0, IF(M220="SAT", 0, IF(AM220="X", Ausgeschiedene!$BJ$170, $BJ$7))))</f>
        <v>0</v>
      </c>
      <c r="AV220" s="167">
        <f>IF(AP220="Nein",0,IF(AO220="",0,IF(N220="",0,IF(N220="AR",0,IF(AM220="X", $BJ$9, Ausgeschiedene!$AS$141)))))</f>
        <v>0</v>
      </c>
      <c r="AW220" s="167">
        <f t="shared" si="40"/>
        <v>2674</v>
      </c>
      <c r="AY220" s="167" t="s">
        <v>4302</v>
      </c>
      <c r="AZ220" s="167">
        <v>488080</v>
      </c>
      <c r="BF220" s="168"/>
    </row>
    <row r="221" spans="1:59" s="167" customFormat="1" ht="21" customHeight="1">
      <c r="A221" s="159" t="s">
        <v>2234</v>
      </c>
      <c r="B221" s="197" t="s">
        <v>3084</v>
      </c>
      <c r="C221" s="197">
        <v>2</v>
      </c>
      <c r="D221" s="160" t="s">
        <v>2233</v>
      </c>
      <c r="E221" s="160" t="s">
        <v>2232</v>
      </c>
      <c r="F221" s="160"/>
      <c r="G221" s="159" t="s">
        <v>2231</v>
      </c>
      <c r="H221" s="160" t="s">
        <v>2230</v>
      </c>
      <c r="I221" s="159" t="s">
        <v>3166</v>
      </c>
      <c r="J221" s="159" t="s">
        <v>3169</v>
      </c>
      <c r="K221" s="197"/>
      <c r="L221" s="159" t="s">
        <v>3246</v>
      </c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63" t="s">
        <v>2225</v>
      </c>
      <c r="AC221" s="163" t="s">
        <v>2229</v>
      </c>
      <c r="AD221" s="163" t="s">
        <v>2228</v>
      </c>
      <c r="AE221" s="163" t="s">
        <v>2227</v>
      </c>
      <c r="AF221" s="163" t="s">
        <v>29</v>
      </c>
      <c r="AG221" s="163" t="s">
        <v>17</v>
      </c>
      <c r="AH221" s="164" t="s">
        <v>2226</v>
      </c>
      <c r="AI221" s="164" t="s">
        <v>1605</v>
      </c>
      <c r="AJ221" s="164" t="s">
        <v>2225</v>
      </c>
      <c r="AK221" s="164" t="s">
        <v>2228</v>
      </c>
      <c r="AL221" s="277"/>
      <c r="AM221" s="165" t="s">
        <v>3825</v>
      </c>
      <c r="AN221" s="165"/>
      <c r="AO221" s="165"/>
      <c r="AP221" s="167" t="s">
        <v>3535</v>
      </c>
      <c r="AQ221" s="167">
        <f t="shared" si="36"/>
        <v>0</v>
      </c>
      <c r="AR221" s="167">
        <f t="shared" si="37"/>
        <v>0</v>
      </c>
      <c r="AS221" s="167">
        <f t="shared" si="38"/>
        <v>0</v>
      </c>
      <c r="AT221" s="167">
        <f t="shared" si="39"/>
        <v>0</v>
      </c>
      <c r="AU221" s="167">
        <f>IF(AP221="Nein", 0, IF(AN221="", 0, IF(M221="SAT", 0, IF(AM221="X", Ausgeschiedene!$BJ$170, $BJ$7))))</f>
        <v>0</v>
      </c>
      <c r="AV221" s="167">
        <f>IF(AP221="Nein",0,IF(AO221="",0,IF(N221="",0,IF(N221="AR",0,IF(AM221="X", $BJ$9, Ausgeschiedene!$AS$141)))))</f>
        <v>0</v>
      </c>
      <c r="AW221" s="167" t="str">
        <f t="shared" si="40"/>
        <v>NEIN</v>
      </c>
      <c r="AY221" s="167" t="s">
        <v>4246</v>
      </c>
      <c r="AZ221" s="167">
        <v>136996</v>
      </c>
      <c r="BF221" s="168"/>
    </row>
    <row r="222" spans="1:59" s="167" customFormat="1" ht="21" customHeight="1">
      <c r="A222" s="159" t="s">
        <v>2558</v>
      </c>
      <c r="B222" s="159" t="s">
        <v>373</v>
      </c>
      <c r="C222" s="159">
        <v>3</v>
      </c>
      <c r="D222" s="160" t="s">
        <v>2557</v>
      </c>
      <c r="E222" s="160" t="s">
        <v>3032</v>
      </c>
      <c r="F222" s="160"/>
      <c r="G222" s="159" t="s">
        <v>1401</v>
      </c>
      <c r="H222" s="160" t="s">
        <v>1400</v>
      </c>
      <c r="I222" s="159" t="s">
        <v>3166</v>
      </c>
      <c r="J222" s="159" t="s">
        <v>3168</v>
      </c>
      <c r="K222" s="171" t="s">
        <v>3169</v>
      </c>
      <c r="L222" s="159" t="s">
        <v>3170</v>
      </c>
      <c r="M222" s="159"/>
      <c r="N222" s="159"/>
      <c r="O222" s="159"/>
      <c r="P222" s="159"/>
      <c r="Q222" s="159"/>
      <c r="R222" s="159"/>
      <c r="S222" s="162" t="s">
        <v>3825</v>
      </c>
      <c r="T222" s="159"/>
      <c r="U222" s="159"/>
      <c r="V222" s="159"/>
      <c r="W222" s="159"/>
      <c r="X222" s="159"/>
      <c r="Y222" s="159"/>
      <c r="Z222" s="159"/>
      <c r="AA222" s="159"/>
      <c r="AB222" s="163" t="s">
        <v>2553</v>
      </c>
      <c r="AC222" s="163" t="s">
        <v>2556</v>
      </c>
      <c r="AD222" s="163" t="s">
        <v>2552</v>
      </c>
      <c r="AE222" s="163" t="s">
        <v>2555</v>
      </c>
      <c r="AF222" s="163" t="s">
        <v>29</v>
      </c>
      <c r="AG222" s="163" t="s">
        <v>17</v>
      </c>
      <c r="AH222" s="164" t="s">
        <v>2554</v>
      </c>
      <c r="AI222" s="164" t="s">
        <v>1587</v>
      </c>
      <c r="AJ222" s="164" t="s">
        <v>2553</v>
      </c>
      <c r="AK222" s="164" t="s">
        <v>2552</v>
      </c>
      <c r="AL222" s="273"/>
      <c r="AM222" s="165" t="s">
        <v>3825</v>
      </c>
      <c r="AN222" s="166"/>
      <c r="AO222" s="166"/>
      <c r="AP222" s="167" t="s">
        <v>3511</v>
      </c>
      <c r="AQ222" s="167">
        <f t="shared" si="36"/>
        <v>850</v>
      </c>
      <c r="AR222" s="167">
        <f t="shared" si="37"/>
        <v>0</v>
      </c>
      <c r="AS222" s="167">
        <f t="shared" si="38"/>
        <v>0</v>
      </c>
      <c r="AT222" s="167">
        <f t="shared" si="39"/>
        <v>850</v>
      </c>
      <c r="AU222" s="167">
        <f>IF(AP222="Nein", 0, IF(AN222="", 0, IF(M222="SAT", 0, IF(AM222="X", Ausgeschiedene!$BJ$170, $BJ$7))))</f>
        <v>0</v>
      </c>
      <c r="AV222" s="167">
        <f>IF(AP222="Nein",0,IF(AO222="",0,IF(N222="",0,IF(N222="AR",0,IF(AM222="X", $BJ$9, Ausgeschiedene!$AS$141)))))</f>
        <v>0</v>
      </c>
      <c r="AW222" s="167">
        <f t="shared" si="40"/>
        <v>850</v>
      </c>
      <c r="AY222" s="167" t="s">
        <v>4303</v>
      </c>
      <c r="AZ222" s="167">
        <v>751577</v>
      </c>
      <c r="BF222" s="168"/>
    </row>
    <row r="223" spans="1:59" s="167" customFormat="1" ht="21" customHeight="1">
      <c r="A223" s="173" t="s">
        <v>3930</v>
      </c>
      <c r="B223" s="173"/>
      <c r="C223" s="173"/>
      <c r="D223" s="174" t="s">
        <v>3781</v>
      </c>
      <c r="E223" s="174" t="s">
        <v>3782</v>
      </c>
      <c r="F223" s="174"/>
      <c r="G223" s="173">
        <v>6702</v>
      </c>
      <c r="H223" s="174" t="s">
        <v>3783</v>
      </c>
      <c r="I223" s="175" t="s">
        <v>3167</v>
      </c>
      <c r="J223" s="175"/>
      <c r="K223" s="175"/>
      <c r="L223" s="175"/>
      <c r="M223" s="175" t="s">
        <v>3246</v>
      </c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7" t="s">
        <v>4517</v>
      </c>
      <c r="AC223" s="286" t="s">
        <v>4532</v>
      </c>
      <c r="AD223" s="177" t="s">
        <v>4086</v>
      </c>
      <c r="AE223" s="177" t="s">
        <v>4087</v>
      </c>
      <c r="AF223" s="61" t="s">
        <v>29</v>
      </c>
      <c r="AG223" s="61" t="s">
        <v>17</v>
      </c>
      <c r="AH223" s="55" t="s">
        <v>4518</v>
      </c>
      <c r="AI223" s="55" t="s">
        <v>4533</v>
      </c>
      <c r="AJ223" s="177" t="s">
        <v>4517</v>
      </c>
      <c r="AK223" s="217" t="s">
        <v>4086</v>
      </c>
      <c r="AL223" s="282"/>
      <c r="AM223" s="180"/>
      <c r="AN223" s="180" t="s">
        <v>3825</v>
      </c>
      <c r="AO223" s="180"/>
      <c r="AP223" s="167" t="s">
        <v>3535</v>
      </c>
      <c r="AQ223" s="167">
        <f t="shared" si="36"/>
        <v>0</v>
      </c>
      <c r="AR223" s="167">
        <f t="shared" si="37"/>
        <v>0</v>
      </c>
      <c r="AS223" s="167">
        <f t="shared" si="38"/>
        <v>0</v>
      </c>
      <c r="AT223" s="167">
        <f t="shared" si="39"/>
        <v>0</v>
      </c>
      <c r="AU223" s="167">
        <f>IF(AP223="Nein", 0, IF(AN223="", 0, IF(M223="SAT", 0, IF(AM223="X", Ausgeschiedene!$BJ$170, $BJ$7))))</f>
        <v>0</v>
      </c>
      <c r="AV223" s="167">
        <f>IF(AP223="Nein",0,IF(AO223="",0,IF(N223="",0,IF(N223="AR",0,IF(AM223="X", $BJ$9, Ausgeschiedene!$AS$141)))))</f>
        <v>0</v>
      </c>
      <c r="AW223" s="167" t="str">
        <f t="shared" si="40"/>
        <v>NEIN</v>
      </c>
      <c r="AY223" s="167" t="s">
        <v>4304</v>
      </c>
      <c r="AZ223" s="167">
        <v>442167</v>
      </c>
      <c r="BF223" s="168">
        <v>42537</v>
      </c>
    </row>
    <row r="224" spans="1:59" s="167" customFormat="1" ht="21" customHeight="1">
      <c r="A224" s="159" t="s">
        <v>853</v>
      </c>
      <c r="B224" s="159" t="s">
        <v>3469</v>
      </c>
      <c r="C224" s="159">
        <v>5</v>
      </c>
      <c r="D224" s="160" t="s">
        <v>852</v>
      </c>
      <c r="E224" s="160" t="s">
        <v>851</v>
      </c>
      <c r="F224" s="160"/>
      <c r="G224" s="159" t="s">
        <v>743</v>
      </c>
      <c r="H224" s="160" t="s">
        <v>742</v>
      </c>
      <c r="I224" s="159" t="s">
        <v>3166</v>
      </c>
      <c r="J224" s="159" t="s">
        <v>3169</v>
      </c>
      <c r="K224" s="171" t="s">
        <v>3169</v>
      </c>
      <c r="L224" s="159" t="s">
        <v>3246</v>
      </c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62" t="s">
        <v>3825</v>
      </c>
      <c r="X224" s="159"/>
      <c r="Y224" s="159"/>
      <c r="Z224" s="159"/>
      <c r="AA224" s="159"/>
      <c r="AB224" s="163" t="s">
        <v>850</v>
      </c>
      <c r="AC224" s="163" t="s">
        <v>849</v>
      </c>
      <c r="AD224" s="163" t="s">
        <v>844</v>
      </c>
      <c r="AE224" s="163" t="s">
        <v>848</v>
      </c>
      <c r="AF224" s="163" t="s">
        <v>29</v>
      </c>
      <c r="AG224" s="163" t="s">
        <v>17</v>
      </c>
      <c r="AH224" s="164" t="s">
        <v>847</v>
      </c>
      <c r="AI224" s="164" t="s">
        <v>846</v>
      </c>
      <c r="AJ224" s="164" t="s">
        <v>845</v>
      </c>
      <c r="AK224" s="164" t="s">
        <v>844</v>
      </c>
      <c r="AL224" s="273"/>
      <c r="AM224" s="165" t="s">
        <v>3825</v>
      </c>
      <c r="AN224" s="166"/>
      <c r="AO224" s="166"/>
      <c r="AP224" s="167" t="s">
        <v>3511</v>
      </c>
      <c r="AQ224" s="167">
        <f t="shared" si="36"/>
        <v>500</v>
      </c>
      <c r="AR224" s="167">
        <f t="shared" si="37"/>
        <v>0</v>
      </c>
      <c r="AS224" s="167">
        <f t="shared" si="38"/>
        <v>0</v>
      </c>
      <c r="AT224" s="167">
        <f t="shared" si="39"/>
        <v>500</v>
      </c>
      <c r="AU224" s="167">
        <f>IF(AP224="Nein", 0, IF(AN224="", 0, IF(M224="SAT", 0, IF(AM224="X", Ausgeschiedene!$BJ$170, $BJ$7))))</f>
        <v>0</v>
      </c>
      <c r="AV224" s="167">
        <f>IF(AP224="Nein",0,IF(AO224="",0,IF(N224="",0,IF(N224="AR",0,IF(AM224="X", $BJ$9, Ausgeschiedene!$AS$141)))))</f>
        <v>0</v>
      </c>
      <c r="AW224" s="167">
        <f t="shared" si="40"/>
        <v>500</v>
      </c>
      <c r="BF224" s="168"/>
    </row>
    <row r="225" spans="1:75" s="167" customFormat="1" ht="21" customHeight="1">
      <c r="A225" s="159" t="s">
        <v>1004</v>
      </c>
      <c r="B225" s="159" t="s">
        <v>414</v>
      </c>
      <c r="C225" s="159">
        <v>6</v>
      </c>
      <c r="D225" s="160" t="s">
        <v>4181</v>
      </c>
      <c r="E225" s="160" t="s">
        <v>1003</v>
      </c>
      <c r="F225" s="160"/>
      <c r="G225" s="159" t="s">
        <v>1002</v>
      </c>
      <c r="H225" s="160" t="s">
        <v>1001</v>
      </c>
      <c r="I225" s="159" t="s">
        <v>3166</v>
      </c>
      <c r="J225" s="159" t="s">
        <v>3168</v>
      </c>
      <c r="K225" s="171" t="s">
        <v>3169</v>
      </c>
      <c r="L225" s="159" t="s">
        <v>3170</v>
      </c>
      <c r="M225" s="159"/>
      <c r="N225" s="159"/>
      <c r="O225" s="159"/>
      <c r="P225" s="159"/>
      <c r="Q225" s="159"/>
      <c r="R225" s="159"/>
      <c r="S225" s="159"/>
      <c r="T225" s="159"/>
      <c r="U225" s="159"/>
      <c r="V225" s="162" t="s">
        <v>3825</v>
      </c>
      <c r="W225" s="159"/>
      <c r="X225" s="159"/>
      <c r="Y225" s="159"/>
      <c r="Z225" s="159"/>
      <c r="AA225" s="159"/>
      <c r="AB225" s="193" t="s">
        <v>4182</v>
      </c>
      <c r="AC225" s="193" t="s">
        <v>4183</v>
      </c>
      <c r="AD225" s="163" t="s">
        <v>997</v>
      </c>
      <c r="AE225" s="163" t="s">
        <v>1000</v>
      </c>
      <c r="AF225" s="163" t="s">
        <v>29</v>
      </c>
      <c r="AG225" s="163" t="s">
        <v>17</v>
      </c>
      <c r="AH225" s="164" t="s">
        <v>999</v>
      </c>
      <c r="AI225" s="164" t="s">
        <v>846</v>
      </c>
      <c r="AJ225" s="164" t="s">
        <v>998</v>
      </c>
      <c r="AK225" s="164" t="s">
        <v>997</v>
      </c>
      <c r="AL225" s="277"/>
      <c r="AM225" s="165" t="s">
        <v>3825</v>
      </c>
      <c r="AN225" s="165"/>
      <c r="AO225" s="165"/>
      <c r="AP225" s="167" t="s">
        <v>3511</v>
      </c>
      <c r="AQ225" s="167">
        <f t="shared" si="36"/>
        <v>850</v>
      </c>
      <c r="AR225" s="167">
        <f t="shared" si="37"/>
        <v>0</v>
      </c>
      <c r="AS225" s="167">
        <f t="shared" si="38"/>
        <v>0</v>
      </c>
      <c r="AT225" s="167">
        <f t="shared" si="39"/>
        <v>850</v>
      </c>
      <c r="AU225" s="167">
        <f>IF(AP225="Nein", 0, IF(AN225="", 0, IF(M225="SAT", 0, IF(AM225="X", Ausgeschiedene!$BJ$170, $BJ$7))))</f>
        <v>0</v>
      </c>
      <c r="AV225" s="167">
        <f>IF(AP225="Nein",0,IF(AO225="",0,IF(N225="",0,IF(N225="AR",0,IF(AM225="X", $BJ$9, Ausgeschiedene!$AS$141)))))</f>
        <v>0</v>
      </c>
      <c r="AW225" s="167">
        <f t="shared" si="40"/>
        <v>850</v>
      </c>
      <c r="BF225" s="168"/>
    </row>
    <row r="226" spans="1:75" s="167" customFormat="1" ht="21" customHeight="1">
      <c r="A226" s="159" t="s">
        <v>2370</v>
      </c>
      <c r="B226" s="159" t="s">
        <v>664</v>
      </c>
      <c r="C226" s="159">
        <v>4</v>
      </c>
      <c r="D226" s="160" t="s">
        <v>2369</v>
      </c>
      <c r="E226" s="160" t="s">
        <v>2361</v>
      </c>
      <c r="F226" s="160"/>
      <c r="G226" s="159" t="s">
        <v>2368</v>
      </c>
      <c r="H226" s="160" t="s">
        <v>2367</v>
      </c>
      <c r="I226" s="159" t="s">
        <v>3166</v>
      </c>
      <c r="J226" s="159" t="s">
        <v>3168</v>
      </c>
      <c r="K226" s="171"/>
      <c r="L226" s="159" t="s">
        <v>3170</v>
      </c>
      <c r="M226" s="159"/>
      <c r="N226" s="159"/>
      <c r="O226" s="159"/>
      <c r="P226" s="162"/>
      <c r="Q226" s="159"/>
      <c r="R226" s="159"/>
      <c r="S226" s="162" t="s">
        <v>3825</v>
      </c>
      <c r="T226" s="159"/>
      <c r="U226" s="159"/>
      <c r="V226" s="159"/>
      <c r="W226" s="159"/>
      <c r="X226" s="159"/>
      <c r="Y226" s="159"/>
      <c r="Z226" s="159"/>
      <c r="AA226" s="159"/>
      <c r="AB226" s="163" t="s">
        <v>3272</v>
      </c>
      <c r="AC226" s="163" t="s">
        <v>2366</v>
      </c>
      <c r="AD226" s="163" t="s">
        <v>2363</v>
      </c>
      <c r="AE226" s="163" t="s">
        <v>2365</v>
      </c>
      <c r="AF226" s="163" t="s">
        <v>29</v>
      </c>
      <c r="AG226" s="163" t="s">
        <v>17</v>
      </c>
      <c r="AH226" s="164" t="s">
        <v>2364</v>
      </c>
      <c r="AI226" s="164" t="s">
        <v>112</v>
      </c>
      <c r="AJ226" s="164" t="s">
        <v>3271</v>
      </c>
      <c r="AK226" s="164" t="s">
        <v>2363</v>
      </c>
      <c r="AL226" s="275"/>
      <c r="AM226" s="165" t="s">
        <v>3825</v>
      </c>
      <c r="AN226" s="219"/>
      <c r="AO226" s="219"/>
      <c r="AP226" s="167" t="s">
        <v>3511</v>
      </c>
      <c r="AQ226" s="167">
        <f t="shared" si="36"/>
        <v>850</v>
      </c>
      <c r="AR226" s="167">
        <f t="shared" si="37"/>
        <v>0</v>
      </c>
      <c r="AS226" s="167">
        <f t="shared" si="38"/>
        <v>0</v>
      </c>
      <c r="AT226" s="167">
        <f t="shared" si="39"/>
        <v>850</v>
      </c>
      <c r="AU226" s="167">
        <f>IF(AP226="Nein", 0, IF(AN226="", 0, IF(M226="SAT", 0, IF(AM226="X", Ausgeschiedene!$BJ$170, $BJ$7))))</f>
        <v>0</v>
      </c>
      <c r="AV226" s="167">
        <f>IF(AP226="Nein",0,IF(AO226="",0,IF(N226="",0,IF(N226="AR",0,IF(AM226="X", $BJ$9, Ausgeschiedene!$AS$141)))))</f>
        <v>0</v>
      </c>
      <c r="AW226" s="167">
        <f t="shared" si="40"/>
        <v>850</v>
      </c>
      <c r="AY226" s="167" t="s">
        <v>4247</v>
      </c>
      <c r="AZ226" s="167">
        <v>760264</v>
      </c>
      <c r="BF226" s="168"/>
    </row>
    <row r="227" spans="1:75" s="167" customFormat="1" ht="21" customHeight="1">
      <c r="A227" s="181" t="s">
        <v>721</v>
      </c>
      <c r="B227" s="181" t="s">
        <v>721</v>
      </c>
      <c r="C227" s="181">
        <v>5</v>
      </c>
      <c r="D227" s="182" t="s">
        <v>722</v>
      </c>
      <c r="E227" s="183" t="s">
        <v>723</v>
      </c>
      <c r="F227" s="183"/>
      <c r="G227" s="181" t="s">
        <v>724</v>
      </c>
      <c r="H227" s="183" t="s">
        <v>725</v>
      </c>
      <c r="I227" s="181" t="s">
        <v>3166</v>
      </c>
      <c r="J227" s="181" t="s">
        <v>3168</v>
      </c>
      <c r="K227" s="181" t="s">
        <v>3168</v>
      </c>
      <c r="L227" s="181" t="s">
        <v>3257</v>
      </c>
      <c r="M227" s="181"/>
      <c r="N227" s="181"/>
      <c r="O227" s="181"/>
      <c r="P227" s="171"/>
      <c r="Q227" s="171"/>
      <c r="R227" s="181"/>
      <c r="S227" s="171"/>
      <c r="T227" s="171"/>
      <c r="U227" s="184" t="s">
        <v>3825</v>
      </c>
      <c r="V227" s="171"/>
      <c r="W227" s="171"/>
      <c r="X227" s="171"/>
      <c r="Y227" s="171"/>
      <c r="Z227" s="171"/>
      <c r="AA227" s="171"/>
      <c r="AB227" s="185" t="s">
        <v>726</v>
      </c>
      <c r="AC227" s="185" t="s">
        <v>727</v>
      </c>
      <c r="AD227" s="185" t="s">
        <v>728</v>
      </c>
      <c r="AE227" s="185" t="s">
        <v>729</v>
      </c>
      <c r="AF227" s="185" t="s">
        <v>16</v>
      </c>
      <c r="AG227" s="185" t="s">
        <v>17</v>
      </c>
      <c r="AH227" s="81" t="s">
        <v>4552</v>
      </c>
      <c r="AI227" s="81" t="s">
        <v>280</v>
      </c>
      <c r="AJ227" s="260" t="s">
        <v>4553</v>
      </c>
      <c r="AK227" s="186" t="s">
        <v>728</v>
      </c>
      <c r="AL227" s="275">
        <v>164</v>
      </c>
      <c r="AM227" s="165" t="s">
        <v>3825</v>
      </c>
      <c r="AN227" s="165"/>
      <c r="AO227" s="165"/>
      <c r="AP227" s="167" t="s">
        <v>3511</v>
      </c>
      <c r="AQ227" s="167">
        <f t="shared" si="36"/>
        <v>1000</v>
      </c>
      <c r="AR227" s="167">
        <f t="shared" si="37"/>
        <v>492</v>
      </c>
      <c r="AS227" s="167">
        <f t="shared" si="38"/>
        <v>492</v>
      </c>
      <c r="AT227" s="167">
        <f t="shared" si="39"/>
        <v>1984</v>
      </c>
      <c r="AU227" s="167">
        <f>IF(AP227="Nein", 0, IF(AN227="", 0, IF(M227="SAT", 0, IF(AM227="X", Ausgeschiedene!$BJ$170, $BJ$7))))</f>
        <v>0</v>
      </c>
      <c r="AV227" s="167">
        <f>IF(AP227="Nein",0,IF(AO227="",0,IF(N227="",0,IF(N227="AR",0,IF(AM227="X", $BJ$9, Ausgeschiedene!$AS$141)))))</f>
        <v>0</v>
      </c>
      <c r="AW227" s="167">
        <f t="shared" si="40"/>
        <v>1984</v>
      </c>
      <c r="AY227" s="167" t="s">
        <v>4336</v>
      </c>
      <c r="AZ227" s="167">
        <v>333126</v>
      </c>
      <c r="BF227" s="168"/>
    </row>
    <row r="228" spans="1:75" s="167" customFormat="1" ht="21" customHeight="1">
      <c r="A228" s="159" t="s">
        <v>241</v>
      </c>
      <c r="B228" s="197" t="s">
        <v>241</v>
      </c>
      <c r="C228" s="197">
        <v>4</v>
      </c>
      <c r="D228" s="218" t="s">
        <v>242</v>
      </c>
      <c r="E228" s="218" t="s">
        <v>243</v>
      </c>
      <c r="F228" s="160"/>
      <c r="G228" s="159" t="s">
        <v>244</v>
      </c>
      <c r="H228" s="160" t="s">
        <v>245</v>
      </c>
      <c r="I228" s="159" t="s">
        <v>3167</v>
      </c>
      <c r="J228" s="159" t="s">
        <v>3169</v>
      </c>
      <c r="K228" s="197" t="s">
        <v>3169</v>
      </c>
      <c r="L228" s="159" t="s">
        <v>3246</v>
      </c>
      <c r="M228" s="159" t="s">
        <v>3246</v>
      </c>
      <c r="N228" s="159"/>
      <c r="O228" s="189"/>
      <c r="P228" s="159"/>
      <c r="Q228" s="159"/>
      <c r="R228" s="189"/>
      <c r="S228" s="159"/>
      <c r="T228" s="159"/>
      <c r="U228" s="189"/>
      <c r="V228" s="159"/>
      <c r="W228" s="159"/>
      <c r="X228" s="159"/>
      <c r="Y228" s="159"/>
      <c r="Z228" s="159"/>
      <c r="AA228" s="159"/>
      <c r="AB228" s="240" t="s">
        <v>246</v>
      </c>
      <c r="AC228" s="240" t="s">
        <v>247</v>
      </c>
      <c r="AD228" s="240" t="s">
        <v>248</v>
      </c>
      <c r="AE228" s="240" t="s">
        <v>249</v>
      </c>
      <c r="AF228" s="240" t="s">
        <v>29</v>
      </c>
      <c r="AG228" s="240" t="s">
        <v>17</v>
      </c>
      <c r="AH228" s="220" t="s">
        <v>250</v>
      </c>
      <c r="AI228" s="220" t="s">
        <v>251</v>
      </c>
      <c r="AJ228" s="220" t="s">
        <v>246</v>
      </c>
      <c r="AK228" s="220" t="s">
        <v>248</v>
      </c>
      <c r="AL228" s="273"/>
      <c r="AM228" s="165" t="s">
        <v>3825</v>
      </c>
      <c r="AN228" s="166" t="s">
        <v>3825</v>
      </c>
      <c r="AO228" s="166"/>
      <c r="AP228" s="71" t="s">
        <v>3535</v>
      </c>
      <c r="AQ228" s="167">
        <f t="shared" si="36"/>
        <v>0</v>
      </c>
      <c r="AR228" s="167">
        <f t="shared" si="37"/>
        <v>0</v>
      </c>
      <c r="AS228" s="167">
        <f t="shared" si="38"/>
        <v>0</v>
      </c>
      <c r="AT228" s="167">
        <f t="shared" si="39"/>
        <v>0</v>
      </c>
      <c r="AU228" s="167">
        <f>IF(AP228="Nein", 0, IF(AN228="", 0, IF(M228="SAT", 0, IF(AM228="X", Ausgeschiedene!$BJ$170, $BJ$7))))</f>
        <v>0</v>
      </c>
      <c r="AV228" s="167">
        <f>IF(AP228="Nein",0,IF(AO228="",0,IF(N228="",0,IF(N228="AR",0,IF(AM228="X", $BJ$9, Ausgeschiedene!$AS$141)))))</f>
        <v>0</v>
      </c>
      <c r="AW228" s="167" t="str">
        <f t="shared" si="40"/>
        <v>NEIN</v>
      </c>
      <c r="AY228" s="272"/>
      <c r="AZ228" s="271"/>
      <c r="BA228" s="164"/>
      <c r="BB228" s="164"/>
      <c r="BC228" s="181"/>
      <c r="BD228" s="165"/>
      <c r="BE228" s="165"/>
      <c r="BF228" s="165"/>
      <c r="BW228" s="168"/>
    </row>
    <row r="229" spans="1:75" s="167" customFormat="1" ht="21" customHeight="1">
      <c r="A229" s="171" t="s">
        <v>3453</v>
      </c>
      <c r="B229" s="161" t="s">
        <v>3084</v>
      </c>
      <c r="C229" s="161">
        <v>2</v>
      </c>
      <c r="D229" s="203" t="s">
        <v>3447</v>
      </c>
      <c r="E229" s="203" t="s">
        <v>3448</v>
      </c>
      <c r="F229" s="203"/>
      <c r="G229" s="171">
        <v>6110</v>
      </c>
      <c r="H229" s="203" t="s">
        <v>1612</v>
      </c>
      <c r="I229" s="171" t="s">
        <v>3166</v>
      </c>
      <c r="J229" s="171" t="s">
        <v>3169</v>
      </c>
      <c r="K229" s="161"/>
      <c r="L229" s="171" t="s">
        <v>3246</v>
      </c>
      <c r="M229" s="171" t="s">
        <v>3246</v>
      </c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204" t="s">
        <v>3449</v>
      </c>
      <c r="AC229" s="190" t="s">
        <v>3515</v>
      </c>
      <c r="AD229" s="204" t="s">
        <v>3452</v>
      </c>
      <c r="AE229" s="204" t="s">
        <v>3450</v>
      </c>
      <c r="AF229" s="204" t="s">
        <v>29</v>
      </c>
      <c r="AG229" s="204" t="s">
        <v>17</v>
      </c>
      <c r="AH229" s="205" t="s">
        <v>744</v>
      </c>
      <c r="AI229" s="205" t="s">
        <v>3451</v>
      </c>
      <c r="AJ229" s="205" t="s">
        <v>3449</v>
      </c>
      <c r="AK229" s="205" t="s">
        <v>3452</v>
      </c>
      <c r="AL229" s="273"/>
      <c r="AM229" s="165" t="s">
        <v>3825</v>
      </c>
      <c r="AN229" s="166" t="s">
        <v>3825</v>
      </c>
      <c r="AO229" s="166"/>
      <c r="AP229" s="167" t="s">
        <v>3535</v>
      </c>
      <c r="AQ229" s="167">
        <f t="shared" si="36"/>
        <v>0</v>
      </c>
      <c r="AR229" s="167">
        <f t="shared" si="37"/>
        <v>0</v>
      </c>
      <c r="AS229" s="167">
        <f t="shared" si="38"/>
        <v>0</v>
      </c>
      <c r="AT229" s="167">
        <f t="shared" si="39"/>
        <v>0</v>
      </c>
      <c r="AU229" s="167">
        <f>IF(AP229="Nein", 0, IF(AN229="", 0, IF(M229="SAT", 0, IF(AM229="X", Ausgeschiedene!$BJ$170, $BJ$7))))</f>
        <v>0</v>
      </c>
      <c r="AV229" s="167">
        <f>IF(AP229="Nein",0,IF(AO229="",0,IF(N229="",0,IF(N229="AR",0,IF(AM229="X", $BJ$9, Ausgeschiedene!$AS$141)))))</f>
        <v>0</v>
      </c>
      <c r="AW229" s="167" t="str">
        <f t="shared" si="40"/>
        <v>NEIN</v>
      </c>
      <c r="AY229" s="167" t="s">
        <v>4305</v>
      </c>
      <c r="AZ229" s="167">
        <v>229344</v>
      </c>
      <c r="BF229" s="168"/>
    </row>
    <row r="230" spans="1:75" s="167" customFormat="1" ht="21" customHeight="1">
      <c r="A230" s="159" t="s">
        <v>1160</v>
      </c>
      <c r="B230" s="159" t="s">
        <v>55</v>
      </c>
      <c r="C230" s="159">
        <v>1</v>
      </c>
      <c r="D230" s="160" t="s">
        <v>3025</v>
      </c>
      <c r="E230" s="160" t="s">
        <v>3026</v>
      </c>
      <c r="F230" s="160"/>
      <c r="G230" s="159" t="s">
        <v>1159</v>
      </c>
      <c r="H230" s="160" t="s">
        <v>1158</v>
      </c>
      <c r="I230" s="159" t="s">
        <v>3165</v>
      </c>
      <c r="J230" s="159" t="s">
        <v>3168</v>
      </c>
      <c r="K230" s="171" t="s">
        <v>3169</v>
      </c>
      <c r="L230" s="189" t="s">
        <v>3170</v>
      </c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90" t="s">
        <v>3405</v>
      </c>
      <c r="AC230" s="163" t="s">
        <v>3027</v>
      </c>
      <c r="AD230" s="163" t="s">
        <v>1153</v>
      </c>
      <c r="AE230" s="163" t="s">
        <v>1157</v>
      </c>
      <c r="AF230" s="163" t="s">
        <v>29</v>
      </c>
      <c r="AG230" s="163" t="s">
        <v>39</v>
      </c>
      <c r="AH230" s="164" t="s">
        <v>1156</v>
      </c>
      <c r="AI230" s="164" t="s">
        <v>1155</v>
      </c>
      <c r="AJ230" s="164" t="s">
        <v>1154</v>
      </c>
      <c r="AK230" s="160" t="s">
        <v>1153</v>
      </c>
      <c r="AL230" s="273"/>
      <c r="AM230" s="165" t="s">
        <v>3825</v>
      </c>
      <c r="AN230" s="166"/>
      <c r="AO230" s="166"/>
      <c r="AP230" s="167" t="s">
        <v>3535</v>
      </c>
      <c r="AQ230" s="167">
        <f t="shared" si="36"/>
        <v>0</v>
      </c>
      <c r="AR230" s="167">
        <f t="shared" si="37"/>
        <v>0</v>
      </c>
      <c r="AS230" s="167">
        <f t="shared" si="38"/>
        <v>0</v>
      </c>
      <c r="AT230" s="167">
        <f t="shared" si="39"/>
        <v>0</v>
      </c>
      <c r="AU230" s="167">
        <f>IF(AP230="Nein", 0, IF(AN230="", 0, IF(M230="SAT", 0, IF(AM230="X", Ausgeschiedene!$BJ$170, $BJ$7))))</f>
        <v>0</v>
      </c>
      <c r="AV230" s="167">
        <f>IF(AP230="Nein",0,IF(AO230="",0,IF(N230="",0,IF(N230="AR",0,IF(AM230="X", $BJ$9, Ausgeschiedene!$AS$141)))))</f>
        <v>0</v>
      </c>
      <c r="AW230" s="167" t="str">
        <f t="shared" si="40"/>
        <v>NEIN</v>
      </c>
      <c r="BC230" s="167" t="s">
        <v>4382</v>
      </c>
      <c r="BD230" s="167" t="s">
        <v>4383</v>
      </c>
      <c r="BF230" s="168"/>
    </row>
    <row r="231" spans="1:75" s="167" customFormat="1" ht="21" customHeight="1">
      <c r="A231" s="159" t="s">
        <v>2921</v>
      </c>
      <c r="B231" s="159" t="s">
        <v>55</v>
      </c>
      <c r="C231" s="159">
        <v>1</v>
      </c>
      <c r="D231" s="160" t="s">
        <v>2920</v>
      </c>
      <c r="E231" s="160" t="s">
        <v>2994</v>
      </c>
      <c r="F231" s="160"/>
      <c r="G231" s="159" t="s">
        <v>2919</v>
      </c>
      <c r="H231" s="160" t="s">
        <v>2918</v>
      </c>
      <c r="I231" s="159" t="s">
        <v>3165</v>
      </c>
      <c r="J231" s="159" t="s">
        <v>3168</v>
      </c>
      <c r="K231" s="161"/>
      <c r="L231" s="159" t="s">
        <v>3170</v>
      </c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63" t="s">
        <v>2917</v>
      </c>
      <c r="AC231" s="163" t="s">
        <v>3201</v>
      </c>
      <c r="AD231" s="163" t="s">
        <v>2916</v>
      </c>
      <c r="AE231" s="163" t="s">
        <v>2915</v>
      </c>
      <c r="AF231" s="163" t="s">
        <v>29</v>
      </c>
      <c r="AG231" s="163" t="s">
        <v>1383</v>
      </c>
      <c r="AH231" s="164" t="s">
        <v>1402</v>
      </c>
      <c r="AI231" s="164" t="s">
        <v>2381</v>
      </c>
      <c r="AJ231" s="164" t="s">
        <v>2917</v>
      </c>
      <c r="AK231" s="160" t="s">
        <v>2916</v>
      </c>
      <c r="AL231" s="273"/>
      <c r="AM231" s="165" t="s">
        <v>3825</v>
      </c>
      <c r="AN231" s="166"/>
      <c r="AO231" s="166"/>
      <c r="AP231" s="167" t="s">
        <v>3535</v>
      </c>
      <c r="AQ231" s="167">
        <f t="shared" si="36"/>
        <v>0</v>
      </c>
      <c r="AR231" s="167">
        <f t="shared" si="37"/>
        <v>0</v>
      </c>
      <c r="AS231" s="167">
        <f t="shared" si="38"/>
        <v>0</v>
      </c>
      <c r="AT231" s="167">
        <f t="shared" si="39"/>
        <v>0</v>
      </c>
      <c r="AU231" s="167">
        <f>IF(AP231="Nein", 0, IF(AN231="", 0, IF(M231="SAT", 0, IF(AM231="X", Ausgeschiedene!$BJ$170, $BJ$7))))</f>
        <v>0</v>
      </c>
      <c r="AV231" s="167">
        <f>IF(AP231="Nein",0,IF(AO231="",0,IF(N231="",0,IF(N231="AR",0,IF(AM231="X", $BJ$9, Ausgeschiedene!$AS$141)))))</f>
        <v>0</v>
      </c>
      <c r="AW231" s="167" t="str">
        <f t="shared" si="40"/>
        <v>NEIN</v>
      </c>
      <c r="AY231" s="167" t="s">
        <v>4322</v>
      </c>
      <c r="AZ231" s="167">
        <v>956333</v>
      </c>
      <c r="BF231" s="168"/>
    </row>
    <row r="232" spans="1:75" s="167" customFormat="1" ht="21" customHeight="1">
      <c r="A232" s="173" t="s">
        <v>3944</v>
      </c>
      <c r="B232" s="175"/>
      <c r="C232" s="175"/>
      <c r="D232" s="191" t="s">
        <v>4440</v>
      </c>
      <c r="E232" s="191" t="s">
        <v>3581</v>
      </c>
      <c r="F232" s="191"/>
      <c r="G232" s="173">
        <v>8832</v>
      </c>
      <c r="H232" s="191" t="s">
        <v>3582</v>
      </c>
      <c r="I232" s="175" t="s">
        <v>3166</v>
      </c>
      <c r="J232" s="175"/>
      <c r="K232" s="175"/>
      <c r="L232" s="173"/>
      <c r="M232" s="173" t="s">
        <v>3246</v>
      </c>
      <c r="N232" s="173" t="s">
        <v>3246</v>
      </c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230" t="s">
        <v>4446</v>
      </c>
      <c r="AC232" s="230" t="s">
        <v>4445</v>
      </c>
      <c r="AD232" s="177" t="s">
        <v>3621</v>
      </c>
      <c r="AE232" s="177" t="s">
        <v>3622</v>
      </c>
      <c r="AF232" s="177" t="s">
        <v>29</v>
      </c>
      <c r="AG232" s="177" t="s">
        <v>17</v>
      </c>
      <c r="AH232" s="172" t="s">
        <v>4441</v>
      </c>
      <c r="AI232" s="172" t="s">
        <v>4442</v>
      </c>
      <c r="AJ232" s="206" t="s">
        <v>4443</v>
      </c>
      <c r="AK232" s="172" t="s">
        <v>4444</v>
      </c>
      <c r="AL232" s="281"/>
      <c r="AM232" s="192"/>
      <c r="AN232" s="192" t="s">
        <v>3825</v>
      </c>
      <c r="AO232" s="192"/>
      <c r="AP232" s="167" t="s">
        <v>3535</v>
      </c>
      <c r="AQ232" s="167">
        <f t="shared" si="36"/>
        <v>0</v>
      </c>
      <c r="AR232" s="167">
        <f t="shared" si="37"/>
        <v>0</v>
      </c>
      <c r="AS232" s="167">
        <f t="shared" si="38"/>
        <v>0</v>
      </c>
      <c r="AT232" s="167">
        <f t="shared" si="39"/>
        <v>0</v>
      </c>
      <c r="AU232" s="167">
        <f>IF(AP232="Nein", 0, IF(AN232="", 0, IF(M232="SAT", 0, IF(AM232="X", Ausgeschiedene!$BJ$170, $BJ$7))))</f>
        <v>0</v>
      </c>
      <c r="AV232" s="167">
        <f>IF(AP232="Nein",0,IF(AO232="",0,IF(N232="",0,IF(N232="AR",0,IF(AM232="X", $BJ$9, Ausgeschiedene!$AS$141)))))</f>
        <v>0</v>
      </c>
      <c r="AW232" s="167" t="str">
        <f t="shared" si="40"/>
        <v>NEIN</v>
      </c>
      <c r="BA232" s="167" t="s">
        <v>4354</v>
      </c>
      <c r="BB232" s="167">
        <v>875607</v>
      </c>
      <c r="BF232" s="168"/>
    </row>
    <row r="233" spans="1:75" s="167" customFormat="1" ht="21" customHeight="1">
      <c r="A233" s="181" t="s">
        <v>373</v>
      </c>
      <c r="B233" s="181" t="s">
        <v>373</v>
      </c>
      <c r="C233" s="181">
        <v>3</v>
      </c>
      <c r="D233" s="182" t="s">
        <v>374</v>
      </c>
      <c r="E233" s="183" t="s">
        <v>375</v>
      </c>
      <c r="F233" s="183"/>
      <c r="G233" s="181" t="s">
        <v>376</v>
      </c>
      <c r="H233" s="183" t="s">
        <v>377</v>
      </c>
      <c r="I233" s="181" t="s">
        <v>3166</v>
      </c>
      <c r="J233" s="181" t="s">
        <v>3168</v>
      </c>
      <c r="K233" s="41" t="s">
        <v>3168</v>
      </c>
      <c r="L233" s="181" t="s">
        <v>3257</v>
      </c>
      <c r="M233" s="181"/>
      <c r="N233" s="181"/>
      <c r="O233" s="181"/>
      <c r="P233" s="171"/>
      <c r="Q233" s="171"/>
      <c r="R233" s="184" t="s">
        <v>3825</v>
      </c>
      <c r="S233" s="171"/>
      <c r="T233" s="171"/>
      <c r="U233" s="181"/>
      <c r="V233" s="171"/>
      <c r="W233" s="171"/>
      <c r="X233" s="171"/>
      <c r="Y233" s="171"/>
      <c r="Z233" s="171"/>
      <c r="AA233" s="171"/>
      <c r="AB233" s="185" t="s">
        <v>378</v>
      </c>
      <c r="AC233" s="185" t="s">
        <v>379</v>
      </c>
      <c r="AD233" s="185" t="s">
        <v>380</v>
      </c>
      <c r="AE233" s="185" t="s">
        <v>381</v>
      </c>
      <c r="AF233" s="185" t="s">
        <v>16</v>
      </c>
      <c r="AG233" s="185" t="s">
        <v>17</v>
      </c>
      <c r="AH233" s="186" t="s">
        <v>111</v>
      </c>
      <c r="AI233" s="186" t="s">
        <v>382</v>
      </c>
      <c r="AJ233" s="201" t="s">
        <v>378</v>
      </c>
      <c r="AK233" s="186" t="s">
        <v>380</v>
      </c>
      <c r="AL233" s="273">
        <v>104</v>
      </c>
      <c r="AM233" s="165" t="s">
        <v>3825</v>
      </c>
      <c r="AN233" s="166"/>
      <c r="AO233" s="166"/>
      <c r="AP233" s="167" t="s">
        <v>3511</v>
      </c>
      <c r="AQ233" s="167">
        <f t="shared" si="36"/>
        <v>1000</v>
      </c>
      <c r="AR233" s="167">
        <f t="shared" si="37"/>
        <v>312</v>
      </c>
      <c r="AS233" s="167">
        <f t="shared" si="38"/>
        <v>312</v>
      </c>
      <c r="AT233" s="167">
        <f t="shared" si="39"/>
        <v>1624</v>
      </c>
      <c r="AU233" s="167">
        <f>IF(AP233="Nein", 0, IF(AN233="", 0, IF(M233="SAT", 0, IF(AM233="X", Ausgeschiedene!$BJ$170, $BJ$7))))</f>
        <v>0</v>
      </c>
      <c r="AV233" s="167">
        <f>IF(AP233="Nein",0,IF(AO233="",0,IF(N233="",0,IF(N233="AR",0,IF(AM233="X", $BJ$9, Ausgeschiedene!$AS$141)))))</f>
        <v>0</v>
      </c>
      <c r="AW233" s="167">
        <f t="shared" si="40"/>
        <v>1624</v>
      </c>
      <c r="BF233" s="168"/>
    </row>
    <row r="234" spans="1:75" s="167" customFormat="1" ht="21" customHeight="1">
      <c r="A234" s="159" t="s">
        <v>930</v>
      </c>
      <c r="B234" s="159" t="s">
        <v>513</v>
      </c>
      <c r="C234" s="159">
        <v>1</v>
      </c>
      <c r="D234" s="160" t="s">
        <v>929</v>
      </c>
      <c r="E234" s="160" t="s">
        <v>3004</v>
      </c>
      <c r="F234" s="160"/>
      <c r="G234" s="159" t="s">
        <v>928</v>
      </c>
      <c r="H234" s="160" t="s">
        <v>927</v>
      </c>
      <c r="I234" s="159" t="s">
        <v>3165</v>
      </c>
      <c r="J234" s="159" t="s">
        <v>3168</v>
      </c>
      <c r="K234" s="171" t="s">
        <v>3169</v>
      </c>
      <c r="L234" s="159" t="s">
        <v>3170</v>
      </c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63" t="s">
        <v>926</v>
      </c>
      <c r="AC234" s="163" t="s">
        <v>3212</v>
      </c>
      <c r="AD234" s="163" t="s">
        <v>921</v>
      </c>
      <c r="AE234" s="163" t="s">
        <v>925</v>
      </c>
      <c r="AF234" s="163" t="s">
        <v>178</v>
      </c>
      <c r="AG234" s="163" t="s">
        <v>39</v>
      </c>
      <c r="AH234" s="164" t="s">
        <v>924</v>
      </c>
      <c r="AI234" s="164" t="s">
        <v>923</v>
      </c>
      <c r="AJ234" s="164" t="s">
        <v>922</v>
      </c>
      <c r="AK234" s="160" t="s">
        <v>921</v>
      </c>
      <c r="AL234" s="273"/>
      <c r="AM234" s="165" t="s">
        <v>3825</v>
      </c>
      <c r="AN234" s="166"/>
      <c r="AO234" s="166"/>
      <c r="AP234" s="167" t="s">
        <v>3535</v>
      </c>
      <c r="AQ234" s="167">
        <f t="shared" si="36"/>
        <v>0</v>
      </c>
      <c r="AR234" s="167">
        <f t="shared" si="37"/>
        <v>0</v>
      </c>
      <c r="AS234" s="167">
        <f t="shared" si="38"/>
        <v>0</v>
      </c>
      <c r="AT234" s="167">
        <f t="shared" si="39"/>
        <v>0</v>
      </c>
      <c r="AU234" s="167">
        <f>IF(AP234="Nein", 0, IF(AN234="", 0, IF(M234="SAT", 0, IF(AM234="X", Ausgeschiedene!$BJ$170, $BJ$7))))</f>
        <v>0</v>
      </c>
      <c r="AV234" s="167">
        <f>IF(AP234="Nein",0,IF(AO234="",0,IF(N234="",0,IF(N234="AR",0,IF(AM234="X", $BJ$9, Ausgeschiedene!$AS$141)))))</f>
        <v>0</v>
      </c>
      <c r="AW234" s="167" t="str">
        <f t="shared" si="40"/>
        <v>NEIN</v>
      </c>
      <c r="AY234" s="167" t="s">
        <v>4306</v>
      </c>
      <c r="AZ234" s="167">
        <v>743691</v>
      </c>
      <c r="BF234" s="168"/>
    </row>
    <row r="235" spans="1:75" s="167" customFormat="1" ht="21" customHeight="1">
      <c r="A235" s="159" t="s">
        <v>2959</v>
      </c>
      <c r="B235" s="159" t="s">
        <v>19</v>
      </c>
      <c r="C235" s="159">
        <v>2</v>
      </c>
      <c r="D235" s="160" t="s">
        <v>2958</v>
      </c>
      <c r="E235" s="160" t="s">
        <v>2993</v>
      </c>
      <c r="F235" s="160"/>
      <c r="G235" s="159" t="s">
        <v>1405</v>
      </c>
      <c r="H235" s="160" t="s">
        <v>1404</v>
      </c>
      <c r="I235" s="159" t="s">
        <v>3166</v>
      </c>
      <c r="J235" s="159" t="s">
        <v>3168</v>
      </c>
      <c r="K235" s="161"/>
      <c r="L235" s="159" t="s">
        <v>3170</v>
      </c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63" t="s">
        <v>2957</v>
      </c>
      <c r="AC235" s="163" t="s">
        <v>2956</v>
      </c>
      <c r="AD235" s="163" t="s">
        <v>2953</v>
      </c>
      <c r="AE235" s="163" t="s">
        <v>2955</v>
      </c>
      <c r="AF235" s="163" t="s">
        <v>29</v>
      </c>
      <c r="AG235" s="163" t="s">
        <v>17</v>
      </c>
      <c r="AH235" s="164" t="s">
        <v>2954</v>
      </c>
      <c r="AI235" s="164" t="s">
        <v>744</v>
      </c>
      <c r="AJ235" s="164" t="s">
        <v>2957</v>
      </c>
      <c r="AK235" s="164" t="s">
        <v>2953</v>
      </c>
      <c r="AL235" s="273"/>
      <c r="AM235" s="165" t="s">
        <v>3825</v>
      </c>
      <c r="AN235" s="166"/>
      <c r="AO235" s="166"/>
      <c r="AP235" s="167" t="s">
        <v>3535</v>
      </c>
      <c r="AQ235" s="167">
        <f t="shared" si="36"/>
        <v>0</v>
      </c>
      <c r="AR235" s="167">
        <f t="shared" si="37"/>
        <v>0</v>
      </c>
      <c r="AS235" s="167">
        <f t="shared" si="38"/>
        <v>0</v>
      </c>
      <c r="AT235" s="167">
        <f t="shared" si="39"/>
        <v>0</v>
      </c>
      <c r="AU235" s="167">
        <f>IF(AP235="Nein", 0, IF(AN235="", 0, IF(M235="SAT", 0, IF(AM235="X", Ausgeschiedene!$BJ$170, $BJ$7))))</f>
        <v>0</v>
      </c>
      <c r="AV235" s="167">
        <f>IF(AP235="Nein",0,IF(AO235="",0,IF(N235="",0,IF(N235="AR",0,IF(AM235="X", $BJ$9, Ausgeschiedene!$AS$141)))))</f>
        <v>0</v>
      </c>
      <c r="AW235" s="167" t="str">
        <f t="shared" si="40"/>
        <v>NEIN</v>
      </c>
      <c r="BF235" s="168"/>
    </row>
    <row r="236" spans="1:75" s="167" customFormat="1" ht="21" customHeight="1">
      <c r="A236" s="159" t="s">
        <v>1129</v>
      </c>
      <c r="B236" s="159" t="s">
        <v>104</v>
      </c>
      <c r="C236" s="159">
        <v>4</v>
      </c>
      <c r="D236" s="160" t="s">
        <v>1128</v>
      </c>
      <c r="E236" s="160" t="s">
        <v>1127</v>
      </c>
      <c r="F236" s="160"/>
      <c r="G236" s="159" t="s">
        <v>1126</v>
      </c>
      <c r="H236" s="160" t="s">
        <v>1125</v>
      </c>
      <c r="I236" s="159" t="s">
        <v>3166</v>
      </c>
      <c r="J236" s="159" t="s">
        <v>3168</v>
      </c>
      <c r="K236" s="27" t="s">
        <v>3168</v>
      </c>
      <c r="L236" s="159" t="s">
        <v>3170</v>
      </c>
      <c r="M236" s="159" t="s">
        <v>3246</v>
      </c>
      <c r="N236" s="159"/>
      <c r="O236" s="159"/>
      <c r="P236" s="159"/>
      <c r="Q236" s="159"/>
      <c r="R236" s="159"/>
      <c r="S236" s="162" t="s">
        <v>3825</v>
      </c>
      <c r="T236" s="159"/>
      <c r="U236" s="159"/>
      <c r="V236" s="159"/>
      <c r="W236" s="159"/>
      <c r="X236" s="159"/>
      <c r="Y236" s="162" t="s">
        <v>3825</v>
      </c>
      <c r="Z236" s="159"/>
      <c r="AA236" s="159"/>
      <c r="AB236" s="163" t="s">
        <v>1124</v>
      </c>
      <c r="AC236" s="163" t="s">
        <v>1123</v>
      </c>
      <c r="AD236" s="163" t="s">
        <v>1118</v>
      </c>
      <c r="AE236" s="163" t="s">
        <v>1122</v>
      </c>
      <c r="AF236" s="163" t="s">
        <v>29</v>
      </c>
      <c r="AG236" s="163" t="s">
        <v>17</v>
      </c>
      <c r="AH236" s="164" t="s">
        <v>1121</v>
      </c>
      <c r="AI236" s="164" t="s">
        <v>1120</v>
      </c>
      <c r="AJ236" s="164" t="s">
        <v>1119</v>
      </c>
      <c r="AK236" s="164" t="s">
        <v>1118</v>
      </c>
      <c r="AL236" s="273"/>
      <c r="AM236" s="165" t="s">
        <v>3825</v>
      </c>
      <c r="AN236" s="209" t="s">
        <v>3825</v>
      </c>
      <c r="AO236" s="209"/>
      <c r="AP236" s="167" t="s">
        <v>3511</v>
      </c>
      <c r="AQ236" s="167">
        <f t="shared" si="36"/>
        <v>850</v>
      </c>
      <c r="AR236" s="167">
        <f t="shared" si="37"/>
        <v>0</v>
      </c>
      <c r="AS236" s="167">
        <f t="shared" si="38"/>
        <v>0</v>
      </c>
      <c r="AT236" s="167">
        <f t="shared" si="39"/>
        <v>850</v>
      </c>
      <c r="AU236" s="167">
        <f>IF(AP236="Nein", 0, IF(AN236="", 0, IF(M236="SAT", 0, IF(AM236="X", Ausgeschiedene!$BJ$170, $BJ$7))))</f>
        <v>150</v>
      </c>
      <c r="AV236" s="167">
        <f>IF(AP236="Nein",0,IF(AO236="",0,IF(N236="",0,IF(N236="AR",0,IF(AM236="X", $BJ$9, Ausgeschiedene!$AS$141)))))</f>
        <v>0</v>
      </c>
      <c r="AW236" s="167">
        <f t="shared" si="40"/>
        <v>1000</v>
      </c>
      <c r="BF236" s="168"/>
    </row>
    <row r="237" spans="1:75" s="167" customFormat="1" ht="21" customHeight="1">
      <c r="A237" s="159" t="s">
        <v>861</v>
      </c>
      <c r="B237" s="159" t="s">
        <v>595</v>
      </c>
      <c r="C237" s="159">
        <v>5</v>
      </c>
      <c r="D237" s="160" t="s">
        <v>860</v>
      </c>
      <c r="E237" s="160" t="s">
        <v>3005</v>
      </c>
      <c r="F237" s="160"/>
      <c r="G237" s="159" t="s">
        <v>750</v>
      </c>
      <c r="H237" s="160" t="s">
        <v>749</v>
      </c>
      <c r="I237" s="159" t="s">
        <v>3166</v>
      </c>
      <c r="J237" s="159" t="s">
        <v>3168</v>
      </c>
      <c r="K237" s="171" t="s">
        <v>3169</v>
      </c>
      <c r="L237" s="159" t="s">
        <v>3170</v>
      </c>
      <c r="M237" s="159"/>
      <c r="N237" s="159"/>
      <c r="O237" s="159"/>
      <c r="P237" s="159"/>
      <c r="Q237" s="159"/>
      <c r="R237" s="159"/>
      <c r="S237" s="159"/>
      <c r="T237" s="159"/>
      <c r="U237" s="159"/>
      <c r="V237" s="162" t="s">
        <v>3825</v>
      </c>
      <c r="W237" s="159"/>
      <c r="X237" s="159"/>
      <c r="Y237" s="159"/>
      <c r="Z237" s="159"/>
      <c r="AA237" s="159"/>
      <c r="AB237" s="163" t="s">
        <v>855</v>
      </c>
      <c r="AC237" s="163" t="s">
        <v>859</v>
      </c>
      <c r="AD237" s="163" t="s">
        <v>854</v>
      </c>
      <c r="AE237" s="163" t="s">
        <v>858</v>
      </c>
      <c r="AF237" s="163" t="s">
        <v>29</v>
      </c>
      <c r="AG237" s="163" t="s">
        <v>17</v>
      </c>
      <c r="AH237" s="164" t="s">
        <v>857</v>
      </c>
      <c r="AI237" s="164" t="s">
        <v>856</v>
      </c>
      <c r="AJ237" s="164" t="s">
        <v>855</v>
      </c>
      <c r="AK237" s="164" t="s">
        <v>854</v>
      </c>
      <c r="AL237" s="273"/>
      <c r="AM237" s="165" t="s">
        <v>3825</v>
      </c>
      <c r="AN237" s="166"/>
      <c r="AO237" s="166"/>
      <c r="AP237" s="167" t="s">
        <v>3511</v>
      </c>
      <c r="AQ237" s="167">
        <f t="shared" si="36"/>
        <v>850</v>
      </c>
      <c r="AR237" s="167">
        <f t="shared" si="37"/>
        <v>0</v>
      </c>
      <c r="AS237" s="167">
        <f t="shared" si="38"/>
        <v>0</v>
      </c>
      <c r="AT237" s="167">
        <f t="shared" si="39"/>
        <v>850</v>
      </c>
      <c r="AU237" s="167">
        <f>IF(AP237="Nein", 0, IF(AN237="", 0, IF(M237="SAT", 0, IF(AM237="X", Ausgeschiedene!$BJ$170, $BJ$7))))</f>
        <v>0</v>
      </c>
      <c r="AV237" s="167">
        <f>IF(AP237="Nein",0,IF(AO237="",0,IF(N237="",0,IF(N237="AR",0,IF(AM237="X", $BJ$9, Ausgeschiedene!$AS$141)))))</f>
        <v>0</v>
      </c>
      <c r="AW237" s="167">
        <f t="shared" si="40"/>
        <v>850</v>
      </c>
      <c r="BF237" s="168"/>
    </row>
    <row r="238" spans="1:75" s="167" customFormat="1" ht="21" customHeight="1">
      <c r="A238" s="304" t="s">
        <v>4554</v>
      </c>
      <c r="B238" s="17" t="s">
        <v>547</v>
      </c>
      <c r="C238" s="159">
        <v>2</v>
      </c>
      <c r="D238" s="160" t="s">
        <v>758</v>
      </c>
      <c r="E238" s="160" t="s">
        <v>757</v>
      </c>
      <c r="F238" s="160"/>
      <c r="G238" s="159" t="s">
        <v>756</v>
      </c>
      <c r="H238" s="160" t="s">
        <v>755</v>
      </c>
      <c r="I238" s="159" t="s">
        <v>3166</v>
      </c>
      <c r="J238" s="159" t="s">
        <v>3168</v>
      </c>
      <c r="K238" s="171" t="s">
        <v>3168</v>
      </c>
      <c r="L238" s="17" t="s">
        <v>3292</v>
      </c>
      <c r="M238" s="159" t="s">
        <v>3246</v>
      </c>
      <c r="N238" s="159" t="s">
        <v>3246</v>
      </c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62" t="s">
        <v>3825</v>
      </c>
      <c r="Z238" s="159"/>
      <c r="AA238" s="159"/>
      <c r="AB238" s="193" t="s">
        <v>4165</v>
      </c>
      <c r="AC238" s="177" t="s">
        <v>3826</v>
      </c>
      <c r="AD238" s="163" t="s">
        <v>753</v>
      </c>
      <c r="AE238" s="163" t="s">
        <v>754</v>
      </c>
      <c r="AF238" s="163" t="s">
        <v>16</v>
      </c>
      <c r="AG238" s="163" t="s">
        <v>3174</v>
      </c>
      <c r="AH238" s="164" t="s">
        <v>554</v>
      </c>
      <c r="AI238" s="25" t="s">
        <v>18</v>
      </c>
      <c r="AJ238" s="258" t="s">
        <v>4519</v>
      </c>
      <c r="AK238" s="164" t="s">
        <v>753</v>
      </c>
      <c r="AL238" s="277"/>
      <c r="AM238" s="165" t="s">
        <v>3825</v>
      </c>
      <c r="AN238" s="165" t="s">
        <v>3825</v>
      </c>
      <c r="AO238" s="165"/>
      <c r="AP238" s="167" t="s">
        <v>3511</v>
      </c>
      <c r="AQ238" s="167">
        <f>IF(AP238="NEIN", 0, IF(AM238="", 0, IF(L238="DARA", $BJ$2,IF(L238="CSA", $BJ$3,IF(L238="AR", Ausgeschiedene!#REF!,IF(L238="SAT", 0))))))</f>
        <v>0</v>
      </c>
      <c r="AR238" s="167">
        <f t="shared" si="37"/>
        <v>0</v>
      </c>
      <c r="AS238" s="167">
        <f t="shared" si="38"/>
        <v>0</v>
      </c>
      <c r="AT238" s="167">
        <f t="shared" si="39"/>
        <v>0</v>
      </c>
      <c r="AU238" s="167">
        <f>IF(AP238="Nein", 0, IF(AN238="", 0, IF(M238="SAT", 0, IF(AM238="X", Ausgeschiedene!$BJ$170, $BJ$7))))</f>
        <v>150</v>
      </c>
      <c r="AV238" s="167">
        <f>IF(AP238="Nein",0,IF(AO238="",0,IF(N238="",0,IF(N238="AR",0,IF(AM238="X", $BJ$9, Ausgeschiedene!$AS$141)))))</f>
        <v>0</v>
      </c>
      <c r="AW238" s="167">
        <f t="shared" si="40"/>
        <v>150</v>
      </c>
      <c r="BF238" s="168"/>
    </row>
    <row r="239" spans="1:75" s="167" customFormat="1" ht="21" customHeight="1">
      <c r="A239" s="159">
        <v>31022</v>
      </c>
      <c r="B239" s="159" t="s">
        <v>147</v>
      </c>
      <c r="C239" s="159">
        <v>2</v>
      </c>
      <c r="D239" s="160" t="s">
        <v>1500</v>
      </c>
      <c r="E239" s="160" t="s">
        <v>1499</v>
      </c>
      <c r="F239" s="160"/>
      <c r="G239" s="159" t="s">
        <v>1498</v>
      </c>
      <c r="H239" s="160" t="s">
        <v>1497</v>
      </c>
      <c r="I239" s="159" t="s">
        <v>3166</v>
      </c>
      <c r="J239" s="159" t="s">
        <v>3168</v>
      </c>
      <c r="K239" s="161"/>
      <c r="L239" s="159" t="s">
        <v>3292</v>
      </c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257" t="s">
        <v>4515</v>
      </c>
      <c r="AC239" s="257" t="s">
        <v>153</v>
      </c>
      <c r="AD239" s="163" t="s">
        <v>1496</v>
      </c>
      <c r="AE239" s="163" t="s">
        <v>1495</v>
      </c>
      <c r="AF239" s="298" t="s">
        <v>4511</v>
      </c>
      <c r="AG239" s="28" t="s">
        <v>17</v>
      </c>
      <c r="AH239" s="25" t="s">
        <v>4513</v>
      </c>
      <c r="AI239" s="25" t="s">
        <v>1120</v>
      </c>
      <c r="AJ239" s="164" t="s">
        <v>4514</v>
      </c>
      <c r="AK239" s="286" t="s">
        <v>4540</v>
      </c>
      <c r="AL239" s="277"/>
      <c r="AM239" s="165" t="s">
        <v>3825</v>
      </c>
      <c r="AN239" s="165"/>
      <c r="AO239" s="165"/>
      <c r="AP239" s="167" t="s">
        <v>3535</v>
      </c>
      <c r="AQ239" s="167">
        <f t="shared" ref="AQ239:AQ261" si="41">IF(AP239="NEIN", 0, IF(AM239="", 0, IF(L239="DARA", $BJ$2,IF(L239="CSA", $BJ$3,IF(L239="AR",$BJ$4,IF(L239="SAT", 0))))))</f>
        <v>0</v>
      </c>
      <c r="AR239" s="167">
        <f t="shared" si="37"/>
        <v>0</v>
      </c>
      <c r="AS239" s="167">
        <f t="shared" si="38"/>
        <v>0</v>
      </c>
      <c r="AT239" s="167">
        <f t="shared" si="39"/>
        <v>0</v>
      </c>
      <c r="AU239" s="167">
        <f>IF(AP239="Nein", 0, IF(AN239="", 0, IF(M239="SAT", 0, IF(AM239="X", Ausgeschiedene!$BJ$170, $BJ$7))))</f>
        <v>0</v>
      </c>
      <c r="AV239" s="167">
        <f>IF(AP239="Nein",0,IF(AO239="",0,IF(N239="",0,IF(N239="AR",0,IF(AM239="X", $BJ$9, Ausgeschiedene!$AS$141)))))</f>
        <v>0</v>
      </c>
      <c r="AW239" s="167" t="str">
        <f t="shared" si="40"/>
        <v>NEIN</v>
      </c>
      <c r="AY239" s="167" t="s">
        <v>4248</v>
      </c>
      <c r="AZ239" s="167" t="s">
        <v>4249</v>
      </c>
      <c r="BF239" s="168"/>
    </row>
    <row r="240" spans="1:75" s="167" customFormat="1" ht="21" customHeight="1">
      <c r="A240" s="228">
        <v>31026</v>
      </c>
      <c r="B240" s="159" t="s">
        <v>147</v>
      </c>
      <c r="C240" s="159">
        <v>2</v>
      </c>
      <c r="D240" s="203" t="s">
        <v>687</v>
      </c>
      <c r="E240" s="203" t="s">
        <v>688</v>
      </c>
      <c r="F240" s="203"/>
      <c r="G240" s="171">
        <v>4512</v>
      </c>
      <c r="H240" s="203" t="s">
        <v>691</v>
      </c>
      <c r="I240" s="171" t="s">
        <v>3166</v>
      </c>
      <c r="J240" s="171" t="s">
        <v>3168</v>
      </c>
      <c r="K240" s="161" t="s">
        <v>3168</v>
      </c>
      <c r="L240" s="159" t="s">
        <v>3292</v>
      </c>
      <c r="M240" s="159" t="s">
        <v>3246</v>
      </c>
      <c r="N240" s="159" t="s">
        <v>3246</v>
      </c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257" t="s">
        <v>4512</v>
      </c>
      <c r="AC240" s="257" t="s">
        <v>153</v>
      </c>
      <c r="AD240" s="204" t="s">
        <v>693</v>
      </c>
      <c r="AE240" s="163" t="s">
        <v>694</v>
      </c>
      <c r="AF240" s="298" t="s">
        <v>4511</v>
      </c>
      <c r="AG240" s="163" t="s">
        <v>17</v>
      </c>
      <c r="AH240" s="25" t="s">
        <v>4509</v>
      </c>
      <c r="AI240" s="25" t="s">
        <v>240</v>
      </c>
      <c r="AJ240" s="164" t="s">
        <v>4510</v>
      </c>
      <c r="AK240" s="204" t="s">
        <v>693</v>
      </c>
      <c r="AL240" s="273"/>
      <c r="AM240" s="165" t="s">
        <v>3825</v>
      </c>
      <c r="AN240" s="166" t="s">
        <v>3825</v>
      </c>
      <c r="AO240" s="166"/>
      <c r="AP240" s="167" t="s">
        <v>3535</v>
      </c>
      <c r="AQ240" s="167">
        <f t="shared" si="41"/>
        <v>0</v>
      </c>
      <c r="AR240" s="167">
        <f t="shared" si="37"/>
        <v>0</v>
      </c>
      <c r="AS240" s="167">
        <f t="shared" si="38"/>
        <v>0</v>
      </c>
      <c r="AT240" s="167">
        <f t="shared" si="39"/>
        <v>0</v>
      </c>
      <c r="AU240" s="167">
        <f>IF(AP240="Nein", 0, IF(AN240="", 0, IF(M240="SAT", 0, IF(AM240="X", Ausgeschiedene!$BJ$170, $BJ$7))))</f>
        <v>0</v>
      </c>
      <c r="AV240" s="167">
        <f>IF(AP240="Nein",0,IF(AO240="",0,IF(N240="",0,IF(N240="AR",0,IF(AM240="X", $BJ$9, Ausgeschiedene!$AS$141)))))</f>
        <v>0</v>
      </c>
      <c r="AW240" s="167" t="str">
        <f t="shared" si="40"/>
        <v>NEIN</v>
      </c>
      <c r="AY240" s="167" t="s">
        <v>4307</v>
      </c>
      <c r="AZ240" s="167">
        <v>123527</v>
      </c>
      <c r="BF240" s="168"/>
    </row>
    <row r="241" spans="1:62" s="167" customFormat="1" ht="21" customHeight="1">
      <c r="A241" s="181" t="s">
        <v>229</v>
      </c>
      <c r="B241" s="181" t="s">
        <v>229</v>
      </c>
      <c r="C241" s="181">
        <v>6</v>
      </c>
      <c r="D241" s="182" t="s">
        <v>230</v>
      </c>
      <c r="E241" s="183" t="s">
        <v>231</v>
      </c>
      <c r="F241" s="183"/>
      <c r="G241" s="181" t="s">
        <v>232</v>
      </c>
      <c r="H241" s="183" t="s">
        <v>233</v>
      </c>
      <c r="I241" s="181" t="s">
        <v>3166</v>
      </c>
      <c r="J241" s="181" t="s">
        <v>3168</v>
      </c>
      <c r="K241" s="181" t="s">
        <v>3168</v>
      </c>
      <c r="L241" s="181" t="s">
        <v>3257</v>
      </c>
      <c r="M241" s="181"/>
      <c r="N241" s="181"/>
      <c r="O241" s="181"/>
      <c r="P241" s="171"/>
      <c r="Q241" s="171"/>
      <c r="R241" s="181"/>
      <c r="S241" s="171"/>
      <c r="T241" s="171"/>
      <c r="U241" s="184" t="s">
        <v>3825</v>
      </c>
      <c r="V241" s="171"/>
      <c r="W241" s="171"/>
      <c r="X241" s="171"/>
      <c r="Y241" s="171"/>
      <c r="Z241" s="171"/>
      <c r="AA241" s="171"/>
      <c r="AB241" s="185" t="s">
        <v>235</v>
      </c>
      <c r="AC241" s="185" t="s">
        <v>236</v>
      </c>
      <c r="AD241" s="185" t="s">
        <v>237</v>
      </c>
      <c r="AE241" s="185" t="s">
        <v>238</v>
      </c>
      <c r="AF241" s="185" t="s">
        <v>16</v>
      </c>
      <c r="AG241" s="185" t="s">
        <v>17</v>
      </c>
      <c r="AH241" s="186" t="s">
        <v>239</v>
      </c>
      <c r="AI241" s="186" t="s">
        <v>240</v>
      </c>
      <c r="AJ241" s="201" t="s">
        <v>235</v>
      </c>
      <c r="AK241" s="186" t="s">
        <v>237</v>
      </c>
      <c r="AL241" s="275">
        <v>181</v>
      </c>
      <c r="AM241" s="165" t="s">
        <v>3825</v>
      </c>
      <c r="AN241" s="165"/>
      <c r="AO241" s="165"/>
      <c r="AP241" s="167" t="s">
        <v>3511</v>
      </c>
      <c r="AQ241" s="167">
        <f t="shared" si="41"/>
        <v>1000</v>
      </c>
      <c r="AR241" s="167">
        <f t="shared" si="37"/>
        <v>543</v>
      </c>
      <c r="AS241" s="167">
        <f t="shared" si="38"/>
        <v>543</v>
      </c>
      <c r="AT241" s="167">
        <f t="shared" si="39"/>
        <v>2086</v>
      </c>
      <c r="AU241" s="167">
        <f>IF(AP241="Nein", 0, IF(AN241="", 0, IF(M241="SAT", 0, IF(AM241="X", Ausgeschiedene!$BJ$170, $BJ$7))))</f>
        <v>0</v>
      </c>
      <c r="AV241" s="167">
        <f>IF(AP241="Nein",0,IF(AO241="",0,IF(N241="",0,IF(N241="AR",0,IF(AM241="X", $BJ$9, Ausgeschiedene!$AS$141)))))</f>
        <v>0</v>
      </c>
      <c r="AW241" s="167">
        <f t="shared" si="40"/>
        <v>2086</v>
      </c>
      <c r="AY241" s="167" t="s">
        <v>4308</v>
      </c>
      <c r="AZ241" s="167">
        <v>961437</v>
      </c>
      <c r="BF241" s="168"/>
    </row>
    <row r="242" spans="1:62" s="167" customFormat="1" ht="21" customHeight="1">
      <c r="A242" s="159" t="s">
        <v>2767</v>
      </c>
      <c r="B242" s="197" t="s">
        <v>3084</v>
      </c>
      <c r="C242" s="197">
        <v>1</v>
      </c>
      <c r="D242" s="160" t="s">
        <v>3278</v>
      </c>
      <c r="E242" s="160" t="s">
        <v>3219</v>
      </c>
      <c r="F242" s="160"/>
      <c r="G242" s="159">
        <v>1291</v>
      </c>
      <c r="H242" s="160" t="s">
        <v>3220</v>
      </c>
      <c r="I242" s="159" t="s">
        <v>3165</v>
      </c>
      <c r="J242" s="159" t="s">
        <v>3169</v>
      </c>
      <c r="K242" s="197"/>
      <c r="L242" s="159" t="s">
        <v>3246</v>
      </c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63" t="s">
        <v>2766</v>
      </c>
      <c r="AC242" s="163" t="s">
        <v>2765</v>
      </c>
      <c r="AD242" s="163" t="s">
        <v>3221</v>
      </c>
      <c r="AE242" s="163" t="s">
        <v>3221</v>
      </c>
      <c r="AF242" s="163" t="s">
        <v>29</v>
      </c>
      <c r="AG242" s="163" t="s">
        <v>39</v>
      </c>
      <c r="AH242" s="164" t="s">
        <v>2764</v>
      </c>
      <c r="AI242" s="164" t="s">
        <v>2763</v>
      </c>
      <c r="AJ242" s="164" t="s">
        <v>2762</v>
      </c>
      <c r="AK242" s="160" t="s">
        <v>2761</v>
      </c>
      <c r="AL242" s="273"/>
      <c r="AM242" s="165" t="s">
        <v>3825</v>
      </c>
      <c r="AN242" s="166"/>
      <c r="AO242" s="166"/>
      <c r="AP242" s="167" t="s">
        <v>3535</v>
      </c>
      <c r="AQ242" s="167">
        <f t="shared" si="41"/>
        <v>0</v>
      </c>
      <c r="AR242" s="167">
        <f t="shared" si="37"/>
        <v>0</v>
      </c>
      <c r="AS242" s="167">
        <f t="shared" si="38"/>
        <v>0</v>
      </c>
      <c r="AT242" s="167">
        <f t="shared" si="39"/>
        <v>0</v>
      </c>
      <c r="AU242" s="167">
        <f>IF(AP242="Nein", 0, IF(AN242="", 0, IF(M242="SAT", 0, IF(AM242="X", Ausgeschiedene!$BJ$170, $BJ$7))))</f>
        <v>0</v>
      </c>
      <c r="AV242" s="167">
        <f>IF(AP242="Nein",0,IF(AO242="",0,IF(N242="",0,IF(N242="AR",0,IF(AM242="X", $BJ$9, Ausgeschiedene!$AS$141)))))</f>
        <v>0</v>
      </c>
      <c r="AW242" s="167" t="str">
        <f t="shared" si="40"/>
        <v>NEIN</v>
      </c>
      <c r="BF242" s="168"/>
    </row>
    <row r="243" spans="1:62" s="167" customFormat="1" ht="21" customHeight="1">
      <c r="A243" s="173" t="s">
        <v>3927</v>
      </c>
      <c r="B243" s="175"/>
      <c r="C243" s="175"/>
      <c r="D243" s="237" t="s">
        <v>3592</v>
      </c>
      <c r="E243" s="237" t="s">
        <v>3593</v>
      </c>
      <c r="F243" s="191"/>
      <c r="G243" s="173">
        <v>6460</v>
      </c>
      <c r="H243" s="191" t="s">
        <v>3594</v>
      </c>
      <c r="I243" s="175" t="s">
        <v>3166</v>
      </c>
      <c r="J243" s="175"/>
      <c r="K243" s="175"/>
      <c r="L243" s="173"/>
      <c r="M243" s="173" t="s">
        <v>3246</v>
      </c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212" t="s">
        <v>3825</v>
      </c>
      <c r="Z243" s="173"/>
      <c r="AA243" s="173"/>
      <c r="AB243" s="177" t="s">
        <v>3645</v>
      </c>
      <c r="AC243" s="177" t="s">
        <v>3643</v>
      </c>
      <c r="AD243" s="177" t="s">
        <v>3642</v>
      </c>
      <c r="AE243" s="177" t="s">
        <v>3644</v>
      </c>
      <c r="AF243" s="177"/>
      <c r="AG243" s="177"/>
      <c r="AH243" s="55" t="s">
        <v>4539</v>
      </c>
      <c r="AI243" s="55" t="s">
        <v>4538</v>
      </c>
      <c r="AJ243" s="258" t="s">
        <v>3645</v>
      </c>
      <c r="AK243" s="172" t="s">
        <v>3642</v>
      </c>
      <c r="AL243" s="281"/>
      <c r="AM243" s="192"/>
      <c r="AN243" s="192" t="s">
        <v>3825</v>
      </c>
      <c r="AO243" s="192"/>
      <c r="AP243" s="167" t="s">
        <v>3511</v>
      </c>
      <c r="AQ243" s="167">
        <f t="shared" si="41"/>
        <v>0</v>
      </c>
      <c r="AR243" s="167">
        <f t="shared" ref="AR243:AR261" si="42">IF(AP243="NEIN", 0, IF(AP243="JA",IF(L243="DARA", AL243*$BJ$5, 0)))</f>
        <v>0</v>
      </c>
      <c r="AS243" s="167">
        <f t="shared" ref="AS243:AS261" si="43">IF(AP243="NEIN", 0, IF(AP243="JA",IF(L243="DARA", AL243*$BJ$6, 0)))</f>
        <v>0</v>
      </c>
      <c r="AT243" s="167">
        <f t="shared" ref="AT243:AT261" si="44">AQ243+AR243+AS243</f>
        <v>0</v>
      </c>
      <c r="AU243" s="167">
        <f>IF(AP243="Nein", 0, IF(AN243="", 0, IF(M243="SAT", 0, IF(AM243="X", Ausgeschiedene!$BJ$170, $BJ$7))))</f>
        <v>300</v>
      </c>
      <c r="AV243" s="167">
        <f>IF(AP243="Nein",0,IF(AO243="",0,IF(N243="",0,IF(N243="AR",0,IF(AM243="X", $BJ$9, Ausgeschiedene!$AS$141)))))</f>
        <v>0</v>
      </c>
      <c r="AW243" s="167">
        <f t="shared" ref="AW243:AW261" si="45">IF(AP243="JA", AT243+AU243+AV243, "NEIN")</f>
        <v>300</v>
      </c>
      <c r="AY243" s="167" t="s">
        <v>4250</v>
      </c>
      <c r="AZ243" s="167">
        <v>543555</v>
      </c>
      <c r="BF243" s="168"/>
    </row>
    <row r="244" spans="1:62" s="167" customFormat="1" ht="21" customHeight="1">
      <c r="A244" s="181" t="s">
        <v>576</v>
      </c>
      <c r="B244" s="181" t="s">
        <v>576</v>
      </c>
      <c r="C244" s="181">
        <v>5</v>
      </c>
      <c r="D244" s="182" t="s">
        <v>577</v>
      </c>
      <c r="E244" s="183" t="s">
        <v>578</v>
      </c>
      <c r="F244" s="183"/>
      <c r="G244" s="181" t="s">
        <v>579</v>
      </c>
      <c r="H244" s="183" t="s">
        <v>580</v>
      </c>
      <c r="I244" s="181" t="s">
        <v>3166</v>
      </c>
      <c r="J244" s="181" t="s">
        <v>3168</v>
      </c>
      <c r="K244" s="181" t="s">
        <v>3168</v>
      </c>
      <c r="L244" s="181" t="s">
        <v>3257</v>
      </c>
      <c r="M244" s="181"/>
      <c r="N244" s="181"/>
      <c r="O244" s="181"/>
      <c r="P244" s="171"/>
      <c r="Q244" s="171"/>
      <c r="R244" s="181"/>
      <c r="S244" s="171"/>
      <c r="T244" s="171"/>
      <c r="U244" s="184" t="s">
        <v>3825</v>
      </c>
      <c r="V244" s="171"/>
      <c r="W244" s="171"/>
      <c r="X244" s="171"/>
      <c r="Y244" s="171"/>
      <c r="Z244" s="171"/>
      <c r="AA244" s="171"/>
      <c r="AB244" s="185" t="s">
        <v>581</v>
      </c>
      <c r="AC244" s="185" t="s">
        <v>582</v>
      </c>
      <c r="AD244" s="185" t="s">
        <v>583</v>
      </c>
      <c r="AE244" s="185" t="s">
        <v>584</v>
      </c>
      <c r="AF244" s="185" t="s">
        <v>16</v>
      </c>
      <c r="AG244" s="185" t="s">
        <v>17</v>
      </c>
      <c r="AH244" s="186" t="s">
        <v>585</v>
      </c>
      <c r="AI244" s="186" t="s">
        <v>586</v>
      </c>
      <c r="AJ244" s="201" t="s">
        <v>3391</v>
      </c>
      <c r="AK244" s="186" t="s">
        <v>583</v>
      </c>
      <c r="AL244" s="279">
        <v>178</v>
      </c>
      <c r="AM244" s="165" t="s">
        <v>3825</v>
      </c>
      <c r="AN244" s="165"/>
      <c r="AO244" s="165"/>
      <c r="AP244" s="167" t="s">
        <v>3511</v>
      </c>
      <c r="AQ244" s="167">
        <f t="shared" si="41"/>
        <v>1000</v>
      </c>
      <c r="AR244" s="167">
        <f t="shared" si="42"/>
        <v>534</v>
      </c>
      <c r="AS244" s="167">
        <f t="shared" si="43"/>
        <v>534</v>
      </c>
      <c r="AT244" s="167">
        <f t="shared" si="44"/>
        <v>2068</v>
      </c>
      <c r="AU244" s="167">
        <f>IF(AP244="Nein", 0, IF(AN244="", 0, IF(M244="SAT", 0, IF(AM244="X", Ausgeschiedene!$BJ$170, $BJ$7))))</f>
        <v>0</v>
      </c>
      <c r="AV244" s="167">
        <f>IF(AP244="Nein",0,IF(AO244="",0,IF(N244="",0,IF(N244="AR",0,IF(AM244="X", $BJ$9, Ausgeschiedene!$AS$141)))))</f>
        <v>0</v>
      </c>
      <c r="AW244" s="167">
        <f t="shared" si="45"/>
        <v>2068</v>
      </c>
      <c r="BA244" s="167" t="s">
        <v>4355</v>
      </c>
      <c r="BB244" s="71" t="s">
        <v>4501</v>
      </c>
      <c r="BF244" s="168">
        <v>43465</v>
      </c>
      <c r="BG244" s="71" t="s">
        <v>4500</v>
      </c>
    </row>
    <row r="245" spans="1:62" s="167" customFormat="1" ht="21" customHeight="1">
      <c r="A245" s="181" t="s">
        <v>680</v>
      </c>
      <c r="B245" s="181" t="s">
        <v>680</v>
      </c>
      <c r="C245" s="181">
        <v>6</v>
      </c>
      <c r="D245" s="182" t="s">
        <v>3456</v>
      </c>
      <c r="E245" s="183" t="s">
        <v>681</v>
      </c>
      <c r="F245" s="183"/>
      <c r="G245" s="181">
        <v>7007</v>
      </c>
      <c r="H245" s="183" t="s">
        <v>682</v>
      </c>
      <c r="I245" s="181" t="s">
        <v>3166</v>
      </c>
      <c r="J245" s="181" t="s">
        <v>3168</v>
      </c>
      <c r="K245" s="181" t="s">
        <v>3169</v>
      </c>
      <c r="L245" s="181" t="s">
        <v>3257</v>
      </c>
      <c r="M245" s="181" t="s">
        <v>3246</v>
      </c>
      <c r="N245" s="181"/>
      <c r="O245" s="181"/>
      <c r="P245" s="171"/>
      <c r="Q245" s="171"/>
      <c r="R245" s="181"/>
      <c r="S245" s="171"/>
      <c r="T245" s="171"/>
      <c r="U245" s="184" t="s">
        <v>3825</v>
      </c>
      <c r="V245" s="171"/>
      <c r="W245" s="171"/>
      <c r="X245" s="171"/>
      <c r="Y245" s="200" t="s">
        <v>3825</v>
      </c>
      <c r="Z245" s="171"/>
      <c r="AA245" s="171"/>
      <c r="AB245" s="222" t="s">
        <v>3406</v>
      </c>
      <c r="AC245" s="185" t="s">
        <v>683</v>
      </c>
      <c r="AD245" s="185" t="s">
        <v>684</v>
      </c>
      <c r="AE245" s="185" t="s">
        <v>685</v>
      </c>
      <c r="AF245" s="185" t="s">
        <v>16</v>
      </c>
      <c r="AG245" s="185" t="s">
        <v>17</v>
      </c>
      <c r="AH245" s="186" t="s">
        <v>4398</v>
      </c>
      <c r="AI245" s="186" t="s">
        <v>586</v>
      </c>
      <c r="AJ245" s="206" t="s">
        <v>4399</v>
      </c>
      <c r="AK245" s="186" t="s">
        <v>684</v>
      </c>
      <c r="AL245" s="275">
        <v>75</v>
      </c>
      <c r="AM245" s="165" t="s">
        <v>3825</v>
      </c>
      <c r="AN245" s="165" t="s">
        <v>3825</v>
      </c>
      <c r="AO245" s="165"/>
      <c r="AP245" s="167" t="s">
        <v>3511</v>
      </c>
      <c r="AQ245" s="167">
        <f t="shared" si="41"/>
        <v>1000</v>
      </c>
      <c r="AR245" s="167">
        <f t="shared" si="42"/>
        <v>225</v>
      </c>
      <c r="AS245" s="167">
        <f t="shared" si="43"/>
        <v>225</v>
      </c>
      <c r="AT245" s="167">
        <f t="shared" si="44"/>
        <v>1450</v>
      </c>
      <c r="AU245" s="167">
        <f>IF(AP245="Nein", 0, IF(AN245="", 0, IF(M245="SAT", 0, IF(AM245="X", Ausgeschiedene!$BJ$170, $BJ$7))))</f>
        <v>150</v>
      </c>
      <c r="AV245" s="167">
        <f>IF(AP245="Nein",0,IF(AO245="",0,IF(N245="",0,IF(N245="AR",0,IF(AM245="X", $BJ$9, Ausgeschiedene!$AS$141)))))</f>
        <v>0</v>
      </c>
      <c r="AW245" s="167">
        <f t="shared" si="45"/>
        <v>1600</v>
      </c>
      <c r="BF245" s="168"/>
    </row>
    <row r="246" spans="1:62" s="167" customFormat="1" ht="21" customHeight="1">
      <c r="A246" s="181" t="s">
        <v>92</v>
      </c>
      <c r="B246" s="181" t="s">
        <v>92</v>
      </c>
      <c r="C246" s="181">
        <v>3</v>
      </c>
      <c r="D246" s="182" t="s">
        <v>93</v>
      </c>
      <c r="E246" s="183" t="s">
        <v>94</v>
      </c>
      <c r="F246" s="183"/>
      <c r="G246" s="181" t="s">
        <v>95</v>
      </c>
      <c r="H246" s="183" t="s">
        <v>96</v>
      </c>
      <c r="I246" s="181" t="s">
        <v>3166</v>
      </c>
      <c r="J246" s="181" t="s">
        <v>3168</v>
      </c>
      <c r="K246" s="181" t="s">
        <v>3168</v>
      </c>
      <c r="L246" s="181" t="s">
        <v>3257</v>
      </c>
      <c r="M246" s="181"/>
      <c r="N246" s="181"/>
      <c r="O246" s="181"/>
      <c r="P246" s="171"/>
      <c r="Q246" s="171"/>
      <c r="R246" s="184" t="s">
        <v>3825</v>
      </c>
      <c r="S246" s="171"/>
      <c r="T246" s="171"/>
      <c r="U246" s="181"/>
      <c r="V246" s="171"/>
      <c r="W246" s="171"/>
      <c r="X246" s="171"/>
      <c r="Y246" s="171"/>
      <c r="Z246" s="171"/>
      <c r="AA246" s="171"/>
      <c r="AB246" s="185" t="s">
        <v>97</v>
      </c>
      <c r="AC246" s="185" t="s">
        <v>98</v>
      </c>
      <c r="AD246" s="185" t="s">
        <v>99</v>
      </c>
      <c r="AE246" s="185" t="s">
        <v>100</v>
      </c>
      <c r="AF246" s="185" t="s">
        <v>29</v>
      </c>
      <c r="AG246" s="185" t="s">
        <v>17</v>
      </c>
      <c r="AH246" s="186" t="s">
        <v>101</v>
      </c>
      <c r="AI246" s="186" t="s">
        <v>586</v>
      </c>
      <c r="AJ246" s="178" t="s">
        <v>3869</v>
      </c>
      <c r="AK246" s="186" t="s">
        <v>103</v>
      </c>
      <c r="AL246" s="275">
        <v>82</v>
      </c>
      <c r="AM246" s="165" t="s">
        <v>3825</v>
      </c>
      <c r="AN246" s="165"/>
      <c r="AO246" s="165"/>
      <c r="AP246" s="167" t="s">
        <v>3511</v>
      </c>
      <c r="AQ246" s="167">
        <f t="shared" si="41"/>
        <v>1000</v>
      </c>
      <c r="AR246" s="167">
        <f t="shared" si="42"/>
        <v>246</v>
      </c>
      <c r="AS246" s="167">
        <f t="shared" si="43"/>
        <v>246</v>
      </c>
      <c r="AT246" s="167">
        <f t="shared" si="44"/>
        <v>1492</v>
      </c>
      <c r="AU246" s="167">
        <f>IF(AP246="Nein", 0, IF(AN246="", 0, IF(M246="SAT", 0, IF(AM246="X", Ausgeschiedene!$BJ$170, $BJ$7))))</f>
        <v>0</v>
      </c>
      <c r="AV246" s="167">
        <f>IF(AP246="Nein",0,IF(AO246="",0,IF(N246="",0,IF(N246="AR",0,IF(AM246="X", $BJ$9, Ausgeschiedene!$AS$141)))))</f>
        <v>0</v>
      </c>
      <c r="AW246" s="167">
        <f t="shared" si="45"/>
        <v>1492</v>
      </c>
      <c r="AY246" s="167" t="s">
        <v>4337</v>
      </c>
      <c r="AZ246" s="71" t="s">
        <v>4501</v>
      </c>
      <c r="BA246" s="167" t="s">
        <v>4337</v>
      </c>
      <c r="BB246" s="71" t="s">
        <v>4502</v>
      </c>
      <c r="BF246" s="168">
        <v>43465</v>
      </c>
      <c r="BG246" s="71" t="s">
        <v>4500</v>
      </c>
    </row>
    <row r="247" spans="1:62" s="167" customFormat="1" ht="21" customHeight="1">
      <c r="A247" s="159" t="s">
        <v>1223</v>
      </c>
      <c r="B247" s="159" t="s">
        <v>19</v>
      </c>
      <c r="C247" s="159">
        <v>2</v>
      </c>
      <c r="D247" s="160" t="s">
        <v>1222</v>
      </c>
      <c r="E247" s="160" t="s">
        <v>1221</v>
      </c>
      <c r="F247" s="160"/>
      <c r="G247" s="159" t="s">
        <v>1220</v>
      </c>
      <c r="H247" s="160" t="s">
        <v>1219</v>
      </c>
      <c r="I247" s="159" t="s">
        <v>3166</v>
      </c>
      <c r="J247" s="159" t="s">
        <v>3168</v>
      </c>
      <c r="K247" s="171" t="s">
        <v>3169</v>
      </c>
      <c r="L247" s="159" t="s">
        <v>3170</v>
      </c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63" t="s">
        <v>1215</v>
      </c>
      <c r="AC247" s="163" t="s">
        <v>1218</v>
      </c>
      <c r="AD247" s="163" t="s">
        <v>1214</v>
      </c>
      <c r="AE247" s="163" t="s">
        <v>1217</v>
      </c>
      <c r="AF247" s="163" t="s">
        <v>29</v>
      </c>
      <c r="AG247" s="163" t="s">
        <v>17</v>
      </c>
      <c r="AH247" s="164" t="s">
        <v>1216</v>
      </c>
      <c r="AI247" s="164" t="s">
        <v>344</v>
      </c>
      <c r="AJ247" s="172" t="s">
        <v>3330</v>
      </c>
      <c r="AK247" s="164" t="s">
        <v>1214</v>
      </c>
      <c r="AL247" s="273"/>
      <c r="AM247" s="165" t="s">
        <v>3825</v>
      </c>
      <c r="AN247" s="166"/>
      <c r="AO247" s="166"/>
      <c r="AP247" s="167" t="s">
        <v>3535</v>
      </c>
      <c r="AQ247" s="167">
        <f t="shared" si="41"/>
        <v>0</v>
      </c>
      <c r="AR247" s="167">
        <f t="shared" si="42"/>
        <v>0</v>
      </c>
      <c r="AS247" s="167">
        <f t="shared" si="43"/>
        <v>0</v>
      </c>
      <c r="AT247" s="167">
        <f t="shared" si="44"/>
        <v>0</v>
      </c>
      <c r="AU247" s="167">
        <f>IF(AP247="Nein", 0, IF(AN247="", 0, IF(M247="SAT", 0, IF(AM247="X", Ausgeschiedene!$BJ$170, $BJ$7))))</f>
        <v>0</v>
      </c>
      <c r="AV247" s="167">
        <f>IF(AP247="Nein",0,IF(AO247="",0,IF(N247="",0,IF(N247="AR",0,IF(AM247="X", $BJ$9, Ausgeschiedene!$AS$141)))))</f>
        <v>0</v>
      </c>
      <c r="AW247" s="167" t="str">
        <f t="shared" si="45"/>
        <v>NEIN</v>
      </c>
      <c r="AY247" s="167" t="s">
        <v>4251</v>
      </c>
      <c r="AZ247" s="167">
        <v>666856</v>
      </c>
      <c r="BA247" s="167" t="s">
        <v>4251</v>
      </c>
      <c r="BB247" s="167">
        <v>666856</v>
      </c>
      <c r="BF247" s="168"/>
    </row>
    <row r="248" spans="1:62" s="167" customFormat="1" ht="21" customHeight="1">
      <c r="A248" s="159" t="s">
        <v>1187</v>
      </c>
      <c r="B248" s="159" t="s">
        <v>19</v>
      </c>
      <c r="C248" s="159">
        <v>4</v>
      </c>
      <c r="D248" s="160" t="s">
        <v>1186</v>
      </c>
      <c r="E248" s="160" t="s">
        <v>1185</v>
      </c>
      <c r="F248" s="160"/>
      <c r="G248" s="159" t="s">
        <v>1184</v>
      </c>
      <c r="H248" s="160" t="s">
        <v>1183</v>
      </c>
      <c r="I248" s="159" t="s">
        <v>3166</v>
      </c>
      <c r="J248" s="159" t="s">
        <v>3168</v>
      </c>
      <c r="K248" s="171" t="s">
        <v>3169</v>
      </c>
      <c r="L248" s="159" t="s">
        <v>3170</v>
      </c>
      <c r="M248" s="159"/>
      <c r="N248" s="159"/>
      <c r="O248" s="159"/>
      <c r="P248" s="159"/>
      <c r="Q248" s="159"/>
      <c r="R248" s="159"/>
      <c r="S248" s="159"/>
      <c r="T248" s="159"/>
      <c r="U248" s="159"/>
      <c r="V248" s="162" t="s">
        <v>3825</v>
      </c>
      <c r="W248" s="159"/>
      <c r="X248" s="159"/>
      <c r="Y248" s="159"/>
      <c r="Z248" s="159"/>
      <c r="AA248" s="159"/>
      <c r="AB248" s="163" t="s">
        <v>1182</v>
      </c>
      <c r="AC248" s="163" t="s">
        <v>1181</v>
      </c>
      <c r="AD248" s="163" t="s">
        <v>1180</v>
      </c>
      <c r="AE248" s="163" t="s">
        <v>1179</v>
      </c>
      <c r="AF248" s="163" t="s">
        <v>29</v>
      </c>
      <c r="AG248" s="163" t="s">
        <v>17</v>
      </c>
      <c r="AH248" s="164" t="s">
        <v>1178</v>
      </c>
      <c r="AI248" s="164" t="s">
        <v>102</v>
      </c>
      <c r="AJ248" s="211" t="s">
        <v>3871</v>
      </c>
      <c r="AK248" s="164" t="s">
        <v>1180</v>
      </c>
      <c r="AL248" s="277"/>
      <c r="AM248" s="165" t="s">
        <v>3825</v>
      </c>
      <c r="AN248" s="236"/>
      <c r="AO248" s="236"/>
      <c r="AP248" s="167" t="s">
        <v>3511</v>
      </c>
      <c r="AQ248" s="167">
        <f t="shared" si="41"/>
        <v>850</v>
      </c>
      <c r="AR248" s="167">
        <f t="shared" si="42"/>
        <v>0</v>
      </c>
      <c r="AS248" s="167">
        <f t="shared" si="43"/>
        <v>0</v>
      </c>
      <c r="AT248" s="167">
        <f t="shared" si="44"/>
        <v>850</v>
      </c>
      <c r="AU248" s="167">
        <f>IF(AP248="Nein", 0, IF(AN248="", 0, IF(M248="SAT", 0, IF(AM248="X", Ausgeschiedene!$BJ$170, $BJ$7))))</f>
        <v>0</v>
      </c>
      <c r="AV248" s="167">
        <f>IF(AP248="Nein",0,IF(AO248="",0,IF(N248="",0,IF(N248="AR",0,IF(AM248="X", $BJ$9, Ausgeschiedene!$AS$141)))))</f>
        <v>0</v>
      </c>
      <c r="AW248" s="167">
        <f t="shared" si="45"/>
        <v>850</v>
      </c>
      <c r="AY248" s="167" t="s">
        <v>4309</v>
      </c>
      <c r="AZ248" s="167">
        <v>894341</v>
      </c>
      <c r="BF248" s="168"/>
    </row>
    <row r="249" spans="1:62" s="167" customFormat="1" ht="21" customHeight="1">
      <c r="A249" s="159" t="s">
        <v>1368</v>
      </c>
      <c r="B249" s="197" t="s">
        <v>3084</v>
      </c>
      <c r="C249" s="197">
        <v>4</v>
      </c>
      <c r="D249" s="160" t="s">
        <v>1367</v>
      </c>
      <c r="E249" s="160" t="s">
        <v>1366</v>
      </c>
      <c r="F249" s="160"/>
      <c r="G249" s="159" t="s">
        <v>1365</v>
      </c>
      <c r="H249" s="160" t="s">
        <v>1364</v>
      </c>
      <c r="I249" s="159" t="s">
        <v>3166</v>
      </c>
      <c r="J249" s="159" t="s">
        <v>3169</v>
      </c>
      <c r="K249" s="171" t="s">
        <v>3169</v>
      </c>
      <c r="L249" s="159" t="s">
        <v>3246</v>
      </c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63" t="s">
        <v>1361</v>
      </c>
      <c r="AC249" s="163" t="s">
        <v>3181</v>
      </c>
      <c r="AD249" s="163" t="s">
        <v>1360</v>
      </c>
      <c r="AE249" s="163" t="s">
        <v>1363</v>
      </c>
      <c r="AF249" s="163" t="s">
        <v>29</v>
      </c>
      <c r="AG249" s="163" t="s">
        <v>17</v>
      </c>
      <c r="AH249" s="164" t="s">
        <v>1362</v>
      </c>
      <c r="AI249" s="164" t="s">
        <v>102</v>
      </c>
      <c r="AJ249" s="164" t="s">
        <v>1361</v>
      </c>
      <c r="AK249" s="164" t="s">
        <v>1360</v>
      </c>
      <c r="AL249" s="159"/>
      <c r="AM249" s="165" t="s">
        <v>3825</v>
      </c>
      <c r="AN249" s="166"/>
      <c r="AO249" s="166"/>
      <c r="AP249" s="167" t="s">
        <v>3535</v>
      </c>
      <c r="AQ249" s="167">
        <f t="shared" si="41"/>
        <v>0</v>
      </c>
      <c r="AR249" s="167">
        <f t="shared" si="42"/>
        <v>0</v>
      </c>
      <c r="AS249" s="167">
        <f t="shared" si="43"/>
        <v>0</v>
      </c>
      <c r="AT249" s="167">
        <f t="shared" si="44"/>
        <v>0</v>
      </c>
      <c r="AU249" s="167">
        <f>IF(AP249="Nein", 0, IF(AN249="", 0, IF(M249="SAT", 0, IF(AM249="X", Ausgeschiedene!$BJ$170, $BJ$7))))</f>
        <v>0</v>
      </c>
      <c r="AV249" s="167">
        <f>IF(AP249="Nein",0,IF(AO249="",0,IF(N249="",0,IF(N249="AR",0,IF(AM249="X", $BJ$9, Ausgeschiedene!$AS$141)))))</f>
        <v>0</v>
      </c>
      <c r="AW249" s="167" t="str">
        <f t="shared" si="45"/>
        <v>NEIN</v>
      </c>
      <c r="AY249" s="167" t="s">
        <v>4310</v>
      </c>
      <c r="AZ249" s="167">
        <v>437930</v>
      </c>
      <c r="BF249" s="168"/>
    </row>
    <row r="250" spans="1:62" s="167" customFormat="1" ht="21" customHeight="1">
      <c r="A250" s="159" t="s">
        <v>872</v>
      </c>
      <c r="B250" s="159" t="s">
        <v>595</v>
      </c>
      <c r="C250" s="159">
        <v>5</v>
      </c>
      <c r="D250" s="218" t="s">
        <v>871</v>
      </c>
      <c r="E250" s="218" t="s">
        <v>870</v>
      </c>
      <c r="F250" s="24"/>
      <c r="G250" s="159" t="s">
        <v>869</v>
      </c>
      <c r="H250" s="160" t="s">
        <v>868</v>
      </c>
      <c r="I250" s="159" t="s">
        <v>3166</v>
      </c>
      <c r="J250" s="159" t="s">
        <v>3168</v>
      </c>
      <c r="K250" s="171"/>
      <c r="L250" s="159" t="s">
        <v>3170</v>
      </c>
      <c r="M250" s="159"/>
      <c r="N250" s="159"/>
      <c r="O250" s="159"/>
      <c r="P250" s="159"/>
      <c r="Q250" s="159"/>
      <c r="R250" s="159"/>
      <c r="S250" s="159"/>
      <c r="T250" s="159"/>
      <c r="U250" s="159"/>
      <c r="V250" s="17"/>
      <c r="W250" s="17"/>
      <c r="X250" s="159"/>
      <c r="Y250" s="159"/>
      <c r="Z250" s="159"/>
      <c r="AA250" s="159"/>
      <c r="AB250" s="163" t="s">
        <v>867</v>
      </c>
      <c r="AC250" s="163" t="s">
        <v>866</v>
      </c>
      <c r="AD250" s="163" t="s">
        <v>862</v>
      </c>
      <c r="AE250" s="163" t="s">
        <v>865</v>
      </c>
      <c r="AF250" s="163" t="s">
        <v>29</v>
      </c>
      <c r="AG250" s="163" t="s">
        <v>17</v>
      </c>
      <c r="AH250" s="164" t="s">
        <v>864</v>
      </c>
      <c r="AI250" s="164" t="s">
        <v>102</v>
      </c>
      <c r="AJ250" s="164" t="s">
        <v>863</v>
      </c>
      <c r="AK250" s="164" t="s">
        <v>862</v>
      </c>
      <c r="AL250" s="277"/>
      <c r="AM250" s="165" t="s">
        <v>3825</v>
      </c>
      <c r="AN250" s="219"/>
      <c r="AO250" s="219"/>
      <c r="AP250" s="71" t="s">
        <v>3535</v>
      </c>
      <c r="AQ250" s="167">
        <f t="shared" si="41"/>
        <v>0</v>
      </c>
      <c r="AR250" s="167">
        <f t="shared" si="42"/>
        <v>0</v>
      </c>
      <c r="AS250" s="167">
        <f t="shared" si="43"/>
        <v>0</v>
      </c>
      <c r="AT250" s="167">
        <f t="shared" si="44"/>
        <v>0</v>
      </c>
      <c r="AU250" s="167">
        <f>IF(AP250="Nein", 0, IF(AN250="", 0, IF(M250="SAT", 0, IF(AM250="X", Ausgeschiedene!$BJ$170, $BJ$7))))</f>
        <v>0</v>
      </c>
      <c r="AV250" s="167">
        <f>IF(AP250="Nein",0,IF(AO250="",0,IF(N250="",0,IF(N250="AR",0,IF(AM250="X", $BJ$9, Ausgeschiedene!$AS$141)))))</f>
        <v>0</v>
      </c>
      <c r="AW250" s="167" t="str">
        <f t="shared" si="45"/>
        <v>NEIN</v>
      </c>
      <c r="AY250" s="167" t="s">
        <v>4252</v>
      </c>
      <c r="AZ250" s="167">
        <v>806311</v>
      </c>
      <c r="BF250" s="168"/>
    </row>
    <row r="251" spans="1:62" s="167" customFormat="1" ht="21" customHeight="1">
      <c r="A251" s="159" t="s">
        <v>2298</v>
      </c>
      <c r="B251" s="197" t="s">
        <v>3084</v>
      </c>
      <c r="C251" s="197">
        <v>5</v>
      </c>
      <c r="D251" s="24" t="s">
        <v>4496</v>
      </c>
      <c r="E251" s="160" t="s">
        <v>2297</v>
      </c>
      <c r="F251" s="160"/>
      <c r="G251" s="159" t="s">
        <v>2296</v>
      </c>
      <c r="H251" s="160" t="s">
        <v>2295</v>
      </c>
      <c r="I251" s="159" t="s">
        <v>3166</v>
      </c>
      <c r="J251" s="159" t="s">
        <v>3169</v>
      </c>
      <c r="K251" s="159"/>
      <c r="L251" s="159" t="s">
        <v>3246</v>
      </c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62" t="s">
        <v>3825</v>
      </c>
      <c r="X251" s="159"/>
      <c r="Y251" s="159"/>
      <c r="Z251" s="159"/>
      <c r="AA251" s="159"/>
      <c r="AB251" s="257" t="s">
        <v>4497</v>
      </c>
      <c r="AC251" s="193" t="s">
        <v>4397</v>
      </c>
      <c r="AD251" s="163" t="s">
        <v>2293</v>
      </c>
      <c r="AE251" s="163" t="s">
        <v>2294</v>
      </c>
      <c r="AF251" s="163" t="s">
        <v>16</v>
      </c>
      <c r="AG251" s="163" t="s">
        <v>17</v>
      </c>
      <c r="AH251" s="25" t="s">
        <v>4498</v>
      </c>
      <c r="AI251" s="25" t="s">
        <v>102</v>
      </c>
      <c r="AJ251" s="257" t="s">
        <v>4497</v>
      </c>
      <c r="AK251" s="164" t="s">
        <v>2293</v>
      </c>
      <c r="AL251" s="277"/>
      <c r="AM251" s="165" t="s">
        <v>3825</v>
      </c>
      <c r="AN251" s="165"/>
      <c r="AO251" s="165"/>
      <c r="AP251" s="167" t="s">
        <v>3511</v>
      </c>
      <c r="AQ251" s="167">
        <f t="shared" si="41"/>
        <v>500</v>
      </c>
      <c r="AR251" s="167">
        <f t="shared" si="42"/>
        <v>0</v>
      </c>
      <c r="AS251" s="167">
        <f t="shared" si="43"/>
        <v>0</v>
      </c>
      <c r="AT251" s="167">
        <f t="shared" si="44"/>
        <v>500</v>
      </c>
      <c r="AU251" s="167">
        <f>IF(AP251="Nein", 0, IF(AN251="", 0, IF(M251="SAT", 0, IF(AM251="X", Ausgeschiedene!$BJ$170, $BJ$7))))</f>
        <v>0</v>
      </c>
      <c r="AV251" s="167">
        <f>IF(AP251="Nein",0,IF(AO251="",0,IF(N251="",0,IF(N251="AR",0,IF(AM251="X", $BJ$9, Ausgeschiedene!$AS$141)))))</f>
        <v>0</v>
      </c>
      <c r="AW251" s="167">
        <f t="shared" si="45"/>
        <v>500</v>
      </c>
      <c r="BF251" s="168"/>
    </row>
    <row r="252" spans="1:62" s="167" customFormat="1" ht="21" customHeight="1">
      <c r="A252" s="181" t="s">
        <v>521</v>
      </c>
      <c r="B252" s="181" t="s">
        <v>521</v>
      </c>
      <c r="C252" s="181">
        <v>5</v>
      </c>
      <c r="D252" s="182" t="s">
        <v>3382</v>
      </c>
      <c r="E252" s="183" t="s">
        <v>522</v>
      </c>
      <c r="F252" s="183"/>
      <c r="G252" s="181">
        <v>5507</v>
      </c>
      <c r="H252" s="183" t="s">
        <v>523</v>
      </c>
      <c r="I252" s="181" t="s">
        <v>3166</v>
      </c>
      <c r="J252" s="181" t="s">
        <v>3168</v>
      </c>
      <c r="K252" s="181" t="s">
        <v>3168</v>
      </c>
      <c r="L252" s="181" t="s">
        <v>3257</v>
      </c>
      <c r="M252" s="181"/>
      <c r="N252" s="181"/>
      <c r="O252" s="181"/>
      <c r="P252" s="171"/>
      <c r="Q252" s="171"/>
      <c r="R252" s="184" t="s">
        <v>3825</v>
      </c>
      <c r="S252" s="171"/>
      <c r="T252" s="171"/>
      <c r="U252" s="181"/>
      <c r="V252" s="171"/>
      <c r="W252" s="171"/>
      <c r="X252" s="171"/>
      <c r="Y252" s="171"/>
      <c r="Z252" s="171"/>
      <c r="AA252" s="171"/>
      <c r="AB252" s="230" t="s">
        <v>4420</v>
      </c>
      <c r="AC252" s="193" t="s">
        <v>4419</v>
      </c>
      <c r="AD252" s="185" t="s">
        <v>524</v>
      </c>
      <c r="AE252" s="185" t="s">
        <v>525</v>
      </c>
      <c r="AF252" s="185" t="s">
        <v>16</v>
      </c>
      <c r="AG252" s="185" t="s">
        <v>17</v>
      </c>
      <c r="AH252" s="186" t="s">
        <v>526</v>
      </c>
      <c r="AI252" s="186" t="s">
        <v>3387</v>
      </c>
      <c r="AJ252" s="194" t="s">
        <v>4421</v>
      </c>
      <c r="AK252" s="186" t="s">
        <v>524</v>
      </c>
      <c r="AL252" s="273">
        <v>179</v>
      </c>
      <c r="AM252" s="165" t="s">
        <v>3825</v>
      </c>
      <c r="AN252" s="166"/>
      <c r="AO252" s="166"/>
      <c r="AP252" s="167" t="s">
        <v>3511</v>
      </c>
      <c r="AQ252" s="167">
        <f t="shared" si="41"/>
        <v>1000</v>
      </c>
      <c r="AR252" s="167">
        <f t="shared" si="42"/>
        <v>537</v>
      </c>
      <c r="AS252" s="167">
        <f t="shared" si="43"/>
        <v>537</v>
      </c>
      <c r="AT252" s="167">
        <f t="shared" si="44"/>
        <v>2074</v>
      </c>
      <c r="AU252" s="167">
        <f>IF(AP252="Nein", 0, IF(AN252="", 0, IF(M252="SAT", 0, IF(AM252="X", Ausgeschiedene!$BJ$170, $BJ$7))))</f>
        <v>0</v>
      </c>
      <c r="AV252" s="167">
        <f>IF(AP252="Nein",0,IF(AO252="",0,IF(N252="",0,IF(N252="AR",0,IF(AM252="X", $BJ$9, Ausgeschiedene!$AS$141)))))</f>
        <v>0</v>
      </c>
      <c r="AW252" s="167">
        <f t="shared" si="45"/>
        <v>2074</v>
      </c>
      <c r="AY252" s="167" t="s">
        <v>4253</v>
      </c>
      <c r="AZ252" s="167">
        <v>913521</v>
      </c>
      <c r="BF252" s="168"/>
      <c r="BI252" s="252"/>
      <c r="BJ252" s="252"/>
    </row>
    <row r="253" spans="1:62" s="167" customFormat="1" ht="21" customHeight="1">
      <c r="A253" s="159" t="s">
        <v>1597</v>
      </c>
      <c r="B253" s="197" t="s">
        <v>3084</v>
      </c>
      <c r="C253" s="197">
        <v>5</v>
      </c>
      <c r="D253" s="160" t="s">
        <v>1596</v>
      </c>
      <c r="E253" s="160" t="s">
        <v>1595</v>
      </c>
      <c r="F253" s="160"/>
      <c r="G253" s="159" t="s">
        <v>1594</v>
      </c>
      <c r="H253" s="160" t="s">
        <v>597</v>
      </c>
      <c r="I253" s="159" t="s">
        <v>3166</v>
      </c>
      <c r="J253" s="159" t="s">
        <v>3169</v>
      </c>
      <c r="K253" s="197"/>
      <c r="L253" s="159" t="s">
        <v>3246</v>
      </c>
      <c r="M253" s="159" t="s">
        <v>3246</v>
      </c>
      <c r="N253" s="159"/>
      <c r="O253" s="159"/>
      <c r="P253" s="159"/>
      <c r="Q253" s="159"/>
      <c r="R253" s="159"/>
      <c r="S253" s="159"/>
      <c r="T253" s="159"/>
      <c r="U253" s="159"/>
      <c r="V253" s="159"/>
      <c r="W253" s="162" t="s">
        <v>3825</v>
      </c>
      <c r="X253" s="159"/>
      <c r="Y253" s="162" t="s">
        <v>3825</v>
      </c>
      <c r="Z253" s="159"/>
      <c r="AA253" s="159"/>
      <c r="AB253" s="190" t="s">
        <v>3408</v>
      </c>
      <c r="AC253" s="163" t="s">
        <v>3360</v>
      </c>
      <c r="AD253" s="163" t="s">
        <v>1592</v>
      </c>
      <c r="AE253" s="163" t="s">
        <v>1591</v>
      </c>
      <c r="AF253" s="163" t="s">
        <v>16</v>
      </c>
      <c r="AG253" s="163" t="s">
        <v>17</v>
      </c>
      <c r="AH253" s="164" t="s">
        <v>1590</v>
      </c>
      <c r="AI253" s="164" t="s">
        <v>251</v>
      </c>
      <c r="AJ253" s="164" t="s">
        <v>1593</v>
      </c>
      <c r="AK253" s="164" t="s">
        <v>1592</v>
      </c>
      <c r="AL253" s="273"/>
      <c r="AM253" s="165" t="s">
        <v>3825</v>
      </c>
      <c r="AN253" s="166" t="s">
        <v>3825</v>
      </c>
      <c r="AO253" s="166"/>
      <c r="AP253" s="167" t="s">
        <v>3511</v>
      </c>
      <c r="AQ253" s="167">
        <f t="shared" si="41"/>
        <v>500</v>
      </c>
      <c r="AR253" s="167">
        <f t="shared" si="42"/>
        <v>0</v>
      </c>
      <c r="AS253" s="167">
        <f t="shared" si="43"/>
        <v>0</v>
      </c>
      <c r="AT253" s="167">
        <f t="shared" si="44"/>
        <v>500</v>
      </c>
      <c r="AU253" s="167">
        <f>IF(AP253="Nein", 0, IF(AN253="", 0, IF(M253="SAT", 0, IF(AM253="X", Ausgeschiedene!$BJ$170, $BJ$7))))</f>
        <v>150</v>
      </c>
      <c r="AV253" s="167">
        <f>IF(AP253="Nein",0,IF(AO253="",0,IF(N253="",0,IF(N253="AR",0,IF(AM253="X", $BJ$9, Ausgeschiedene!$AS$141)))))</f>
        <v>0</v>
      </c>
      <c r="AW253" s="167">
        <f t="shared" si="45"/>
        <v>650</v>
      </c>
      <c r="BA253" s="167" t="s">
        <v>4356</v>
      </c>
      <c r="BB253" s="167" t="s">
        <v>4357</v>
      </c>
      <c r="BF253" s="168"/>
    </row>
    <row r="254" spans="1:62" s="167" customFormat="1" ht="21" customHeight="1">
      <c r="A254" s="159" t="s">
        <v>2492</v>
      </c>
      <c r="B254" s="159" t="s">
        <v>3305</v>
      </c>
      <c r="C254" s="159">
        <v>5</v>
      </c>
      <c r="D254" s="160" t="s">
        <v>2491</v>
      </c>
      <c r="E254" s="160" t="s">
        <v>1589</v>
      </c>
      <c r="F254" s="160"/>
      <c r="G254" s="159" t="s">
        <v>2490</v>
      </c>
      <c r="H254" s="160" t="s">
        <v>3324</v>
      </c>
      <c r="I254" s="159" t="s">
        <v>3166</v>
      </c>
      <c r="J254" s="159" t="s">
        <v>3168</v>
      </c>
      <c r="K254" s="171"/>
      <c r="L254" s="159" t="s">
        <v>3170</v>
      </c>
      <c r="M254" s="159"/>
      <c r="N254" s="159"/>
      <c r="O254" s="159"/>
      <c r="P254" s="159"/>
      <c r="Q254" s="159"/>
      <c r="R254" s="159"/>
      <c r="S254" s="159"/>
      <c r="T254" s="159"/>
      <c r="U254" s="159"/>
      <c r="V254" s="162" t="s">
        <v>3825</v>
      </c>
      <c r="W254" s="159"/>
      <c r="X254" s="159"/>
      <c r="Y254" s="159"/>
      <c r="Z254" s="159"/>
      <c r="AA254" s="159"/>
      <c r="AB254" s="163" t="s">
        <v>2486</v>
      </c>
      <c r="AC254" s="163" t="s">
        <v>2489</v>
      </c>
      <c r="AD254" s="163" t="s">
        <v>2485</v>
      </c>
      <c r="AE254" s="163" t="s">
        <v>2488</v>
      </c>
      <c r="AF254" s="163" t="s">
        <v>29</v>
      </c>
      <c r="AG254" s="163" t="s">
        <v>17</v>
      </c>
      <c r="AH254" s="164" t="s">
        <v>2487</v>
      </c>
      <c r="AI254" s="164" t="s">
        <v>3072</v>
      </c>
      <c r="AJ254" s="164" t="s">
        <v>2486</v>
      </c>
      <c r="AK254" s="164" t="s">
        <v>2485</v>
      </c>
      <c r="AL254" s="273"/>
      <c r="AM254" s="165" t="s">
        <v>3825</v>
      </c>
      <c r="AN254" s="166"/>
      <c r="AO254" s="166"/>
      <c r="AP254" s="167" t="s">
        <v>3511</v>
      </c>
      <c r="AQ254" s="167">
        <f t="shared" si="41"/>
        <v>850</v>
      </c>
      <c r="AR254" s="167">
        <f t="shared" si="42"/>
        <v>0</v>
      </c>
      <c r="AS254" s="167">
        <f t="shared" si="43"/>
        <v>0</v>
      </c>
      <c r="AT254" s="167">
        <f t="shared" si="44"/>
        <v>850</v>
      </c>
      <c r="AU254" s="167">
        <f>IF(AP254="Nein", 0, IF(AN254="", 0, IF(M254="SAT", 0, IF(AM254="X", Ausgeschiedene!$BJ$170, $BJ$7))))</f>
        <v>0</v>
      </c>
      <c r="AV254" s="167">
        <f>IF(AP254="Nein",0,IF(AO254="",0,IF(N254="",0,IF(N254="AR",0,IF(AM254="X", $BJ$9, Ausgeschiedene!$AS$141)))))</f>
        <v>0</v>
      </c>
      <c r="AW254" s="167">
        <f t="shared" si="45"/>
        <v>850</v>
      </c>
      <c r="AY254" s="167" t="s">
        <v>4311</v>
      </c>
      <c r="AZ254" s="167" t="s">
        <v>4312</v>
      </c>
      <c r="BF254" s="168">
        <v>42248</v>
      </c>
    </row>
    <row r="255" spans="1:62" s="167" customFormat="1" ht="21" customHeight="1">
      <c r="A255" s="173" t="s">
        <v>3901</v>
      </c>
      <c r="B255" s="173"/>
      <c r="C255" s="173"/>
      <c r="D255" s="174" t="s">
        <v>1552</v>
      </c>
      <c r="E255" s="174" t="s">
        <v>1551</v>
      </c>
      <c r="F255" s="174"/>
      <c r="G255" s="173">
        <v>3454</v>
      </c>
      <c r="H255" s="174" t="s">
        <v>1549</v>
      </c>
      <c r="I255" s="175" t="s">
        <v>3166</v>
      </c>
      <c r="J255" s="175"/>
      <c r="K255" s="175"/>
      <c r="L255" s="175"/>
      <c r="M255" s="175" t="s">
        <v>3246</v>
      </c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6" t="s">
        <v>4015</v>
      </c>
      <c r="AC255" s="176" t="s">
        <v>4014</v>
      </c>
      <c r="AD255" s="177" t="s">
        <v>1547</v>
      </c>
      <c r="AE255" s="177" t="s">
        <v>1546</v>
      </c>
      <c r="AF255" s="177" t="s">
        <v>29</v>
      </c>
      <c r="AG255" s="177" t="s">
        <v>17</v>
      </c>
      <c r="AH255" s="172" t="s">
        <v>1545</v>
      </c>
      <c r="AI255" s="172" t="s">
        <v>761</v>
      </c>
      <c r="AJ255" s="178" t="s">
        <v>4015</v>
      </c>
      <c r="AK255" s="217" t="s">
        <v>1547</v>
      </c>
      <c r="AL255" s="282"/>
      <c r="AM255" s="180"/>
      <c r="AN255" s="180" t="s">
        <v>4166</v>
      </c>
      <c r="AO255" s="180"/>
      <c r="AP255" s="167" t="s">
        <v>3535</v>
      </c>
      <c r="AQ255" s="167">
        <f t="shared" si="41"/>
        <v>0</v>
      </c>
      <c r="AR255" s="167">
        <f t="shared" si="42"/>
        <v>0</v>
      </c>
      <c r="AS255" s="167">
        <f t="shared" si="43"/>
        <v>0</v>
      </c>
      <c r="AT255" s="167">
        <f t="shared" si="44"/>
        <v>0</v>
      </c>
      <c r="AU255" s="167">
        <f>IF(AP255="Nein", 0, IF(AN255="", 0, IF(M255="SAT", 0, IF(AM255="X", Ausgeschiedene!$BJ$170, $BJ$7))))</f>
        <v>0</v>
      </c>
      <c r="AV255" s="167">
        <f>IF(AP255="Nein",0,IF(AO255="",0,IF(N255="",0,IF(N255="AR",0,IF(AM255="X", $BJ$9, Ausgeschiedene!$AS$141)))))</f>
        <v>0</v>
      </c>
      <c r="AW255" s="167" t="str">
        <f t="shared" si="45"/>
        <v>NEIN</v>
      </c>
      <c r="AY255" s="167" t="s">
        <v>4255</v>
      </c>
      <c r="AZ255" s="167">
        <v>582343</v>
      </c>
      <c r="BF255" s="168">
        <v>42537</v>
      </c>
    </row>
    <row r="256" spans="1:62" s="167" customFormat="1" ht="21" customHeight="1">
      <c r="A256" s="159" t="s">
        <v>1097</v>
      </c>
      <c r="B256" s="159" t="s">
        <v>229</v>
      </c>
      <c r="C256" s="159">
        <v>6</v>
      </c>
      <c r="D256" s="160" t="s">
        <v>1096</v>
      </c>
      <c r="E256" s="160" t="s">
        <v>1095</v>
      </c>
      <c r="F256" s="160"/>
      <c r="G256" s="159" t="s">
        <v>1094</v>
      </c>
      <c r="H256" s="160" t="s">
        <v>1093</v>
      </c>
      <c r="I256" s="159" t="s">
        <v>3166</v>
      </c>
      <c r="J256" s="159" t="s">
        <v>3168</v>
      </c>
      <c r="K256" s="171" t="s">
        <v>3169</v>
      </c>
      <c r="L256" s="159" t="s">
        <v>3170</v>
      </c>
      <c r="M256" s="159" t="s">
        <v>3246</v>
      </c>
      <c r="N256" s="159"/>
      <c r="O256" s="159"/>
      <c r="P256" s="159"/>
      <c r="Q256" s="159"/>
      <c r="R256" s="159"/>
      <c r="S256" s="159"/>
      <c r="T256" s="159"/>
      <c r="U256" s="159"/>
      <c r="V256" s="162" t="s">
        <v>3825</v>
      </c>
      <c r="W256" s="159"/>
      <c r="X256" s="159"/>
      <c r="Y256" s="162" t="s">
        <v>3825</v>
      </c>
      <c r="Z256" s="159"/>
      <c r="AA256" s="159"/>
      <c r="AB256" s="163" t="s">
        <v>1092</v>
      </c>
      <c r="AC256" s="163" t="s">
        <v>1091</v>
      </c>
      <c r="AD256" s="163" t="s">
        <v>1090</v>
      </c>
      <c r="AE256" s="163" t="s">
        <v>1089</v>
      </c>
      <c r="AF256" s="163" t="s">
        <v>16</v>
      </c>
      <c r="AG256" s="163" t="s">
        <v>17</v>
      </c>
      <c r="AH256" s="164" t="s">
        <v>1088</v>
      </c>
      <c r="AI256" s="164" t="s">
        <v>586</v>
      </c>
      <c r="AJ256" s="164" t="s">
        <v>1092</v>
      </c>
      <c r="AK256" s="164" t="s">
        <v>1090</v>
      </c>
      <c r="AL256" s="273"/>
      <c r="AM256" s="165" t="s">
        <v>3825</v>
      </c>
      <c r="AN256" s="166" t="s">
        <v>3825</v>
      </c>
      <c r="AO256" s="166"/>
      <c r="AP256" s="167" t="s">
        <v>3511</v>
      </c>
      <c r="AQ256" s="167">
        <f t="shared" si="41"/>
        <v>850</v>
      </c>
      <c r="AR256" s="167">
        <f t="shared" si="42"/>
        <v>0</v>
      </c>
      <c r="AS256" s="167">
        <f t="shared" si="43"/>
        <v>0</v>
      </c>
      <c r="AT256" s="167">
        <f t="shared" si="44"/>
        <v>850</v>
      </c>
      <c r="AU256" s="167">
        <f>IF(AP256="Nein", 0, IF(AN256="", 0, IF(M256="SAT", 0, IF(AM256="X", Ausgeschiedene!$BJ$170, $BJ$7))))</f>
        <v>150</v>
      </c>
      <c r="AV256" s="167">
        <f>IF(AP256="Nein",0,IF(AO256="",0,IF(N256="",0,IF(N256="AR",0,IF(AM256="X", $BJ$9, Ausgeschiedene!$AS$141)))))</f>
        <v>0</v>
      </c>
      <c r="AW256" s="167">
        <f t="shared" si="45"/>
        <v>1000</v>
      </c>
      <c r="AY256" s="167" t="s">
        <v>4313</v>
      </c>
      <c r="AZ256" s="167">
        <v>695322</v>
      </c>
      <c r="BF256" s="168">
        <v>42537</v>
      </c>
    </row>
    <row r="257" spans="1:58" s="167" customFormat="1" ht="21" customHeight="1">
      <c r="A257" s="159" t="s">
        <v>767</v>
      </c>
      <c r="B257" s="159" t="s">
        <v>414</v>
      </c>
      <c r="C257" s="159">
        <v>6</v>
      </c>
      <c r="D257" s="160" t="s">
        <v>3286</v>
      </c>
      <c r="E257" s="160" t="s">
        <v>766</v>
      </c>
      <c r="F257" s="160"/>
      <c r="G257" s="159" t="s">
        <v>765</v>
      </c>
      <c r="H257" s="160" t="s">
        <v>764</v>
      </c>
      <c r="I257" s="159" t="s">
        <v>3166</v>
      </c>
      <c r="J257" s="159" t="s">
        <v>3168</v>
      </c>
      <c r="K257" s="171" t="s">
        <v>3169</v>
      </c>
      <c r="L257" s="159" t="s">
        <v>3170</v>
      </c>
      <c r="M257" s="159"/>
      <c r="N257" s="159"/>
      <c r="O257" s="159"/>
      <c r="P257" s="159"/>
      <c r="Q257" s="159"/>
      <c r="R257" s="159"/>
      <c r="S257" s="159"/>
      <c r="T257" s="159"/>
      <c r="U257" s="159"/>
      <c r="V257" s="162" t="s">
        <v>3825</v>
      </c>
      <c r="W257" s="159"/>
      <c r="X257" s="159"/>
      <c r="Y257" s="159"/>
      <c r="Z257" s="159"/>
      <c r="AA257" s="159"/>
      <c r="AB257" s="163" t="s">
        <v>3287</v>
      </c>
      <c r="AC257" s="163" t="s">
        <v>3288</v>
      </c>
      <c r="AD257" s="163" t="s">
        <v>763</v>
      </c>
      <c r="AE257" s="163" t="s">
        <v>762</v>
      </c>
      <c r="AF257" s="163" t="s">
        <v>29</v>
      </c>
      <c r="AG257" s="163" t="s">
        <v>17</v>
      </c>
      <c r="AH257" s="164" t="s">
        <v>996</v>
      </c>
      <c r="AI257" s="164" t="s">
        <v>995</v>
      </c>
      <c r="AJ257" s="172" t="s">
        <v>3289</v>
      </c>
      <c r="AK257" s="164" t="s">
        <v>763</v>
      </c>
      <c r="AL257" s="273"/>
      <c r="AM257" s="166" t="s">
        <v>3825</v>
      </c>
      <c r="AN257" s="166"/>
      <c r="AO257" s="166"/>
      <c r="AP257" s="167" t="s">
        <v>3511</v>
      </c>
      <c r="AQ257" s="167">
        <f t="shared" si="41"/>
        <v>850</v>
      </c>
      <c r="AR257" s="167">
        <f t="shared" si="42"/>
        <v>0</v>
      </c>
      <c r="AS257" s="167">
        <f t="shared" si="43"/>
        <v>0</v>
      </c>
      <c r="AT257" s="167">
        <f t="shared" si="44"/>
        <v>850</v>
      </c>
      <c r="AU257" s="167">
        <f>IF(AP257="Nein", 0, IF(AN257="", 0, IF(M257="SAT", 0, IF(AM257="X", Ausgeschiedene!$BJ$170, $BJ$7))))</f>
        <v>0</v>
      </c>
      <c r="AV257" s="167">
        <f>IF(AP257="Nein",0,IF(AO257="",0,IF(N257="",0,IF(N257="AR",0,IF(AM257="X", $BJ$9, Ausgeschiedene!$AS$141)))))</f>
        <v>0</v>
      </c>
      <c r="AW257" s="167">
        <f t="shared" si="45"/>
        <v>850</v>
      </c>
      <c r="AY257" s="167" t="s">
        <v>4254</v>
      </c>
      <c r="AZ257" s="167">
        <v>553947</v>
      </c>
      <c r="BF257" s="168"/>
    </row>
    <row r="258" spans="1:58" s="167" customFormat="1" ht="21" customHeight="1">
      <c r="A258" s="159" t="s">
        <v>1079</v>
      </c>
      <c r="B258" s="159" t="s">
        <v>229</v>
      </c>
      <c r="C258" s="159">
        <v>6</v>
      </c>
      <c r="D258" s="160" t="s">
        <v>1078</v>
      </c>
      <c r="E258" s="160" t="s">
        <v>3000</v>
      </c>
      <c r="F258" s="160"/>
      <c r="G258" s="159" t="s">
        <v>1077</v>
      </c>
      <c r="H258" s="160" t="s">
        <v>1076</v>
      </c>
      <c r="I258" s="159" t="s">
        <v>3166</v>
      </c>
      <c r="J258" s="159" t="s">
        <v>3168</v>
      </c>
      <c r="K258" s="171" t="s">
        <v>3169</v>
      </c>
      <c r="L258" s="159" t="s">
        <v>3170</v>
      </c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63" t="s">
        <v>1075</v>
      </c>
      <c r="AC258" s="163" t="s">
        <v>1074</v>
      </c>
      <c r="AD258" s="163" t="s">
        <v>1070</v>
      </c>
      <c r="AE258" s="163" t="s">
        <v>1073</v>
      </c>
      <c r="AF258" s="163" t="s">
        <v>29</v>
      </c>
      <c r="AG258" s="163" t="s">
        <v>17</v>
      </c>
      <c r="AH258" s="164" t="s">
        <v>111</v>
      </c>
      <c r="AI258" s="164" t="s">
        <v>1072</v>
      </c>
      <c r="AJ258" s="164" t="s">
        <v>1071</v>
      </c>
      <c r="AK258" s="164" t="s">
        <v>1070</v>
      </c>
      <c r="AL258" s="273"/>
      <c r="AM258" s="165" t="s">
        <v>3825</v>
      </c>
      <c r="AN258" s="166"/>
      <c r="AO258" s="166"/>
      <c r="AP258" s="167" t="s">
        <v>3535</v>
      </c>
      <c r="AQ258" s="167">
        <f t="shared" si="41"/>
        <v>0</v>
      </c>
      <c r="AR258" s="167">
        <f t="shared" si="42"/>
        <v>0</v>
      </c>
      <c r="AS258" s="167">
        <f t="shared" si="43"/>
        <v>0</v>
      </c>
      <c r="AT258" s="167">
        <f t="shared" si="44"/>
        <v>0</v>
      </c>
      <c r="AU258" s="167">
        <f>IF(AP258="Nein", 0, IF(AN258="", 0, IF(M258="SAT", 0, IF(AM258="X", Ausgeschiedene!$BJ$170, $BJ$7))))</f>
        <v>0</v>
      </c>
      <c r="AV258" s="167">
        <f>IF(AP258="Nein",0,IF(AO258="",0,IF(N258="",0,IF(N258="AR",0,IF(AM258="X", $BJ$9, Ausgeschiedene!$AS$141)))))</f>
        <v>0</v>
      </c>
      <c r="AW258" s="167" t="str">
        <f t="shared" si="45"/>
        <v>NEIN</v>
      </c>
      <c r="BF258" s="168"/>
    </row>
    <row r="259" spans="1:58" s="167" customFormat="1" ht="21" customHeight="1">
      <c r="A259" s="159" t="s">
        <v>2636</v>
      </c>
      <c r="B259" s="197" t="s">
        <v>3084</v>
      </c>
      <c r="C259" s="197">
        <v>2</v>
      </c>
      <c r="D259" s="160" t="s">
        <v>2635</v>
      </c>
      <c r="E259" s="160" t="s">
        <v>2634</v>
      </c>
      <c r="F259" s="160"/>
      <c r="G259" s="159" t="s">
        <v>2633</v>
      </c>
      <c r="H259" s="160" t="s">
        <v>2632</v>
      </c>
      <c r="I259" s="159" t="s">
        <v>3166</v>
      </c>
      <c r="J259" s="159" t="s">
        <v>3169</v>
      </c>
      <c r="K259" s="171" t="s">
        <v>3169</v>
      </c>
      <c r="L259" s="159" t="s">
        <v>3246</v>
      </c>
      <c r="M259" s="159"/>
      <c r="N259" s="159"/>
      <c r="O259" s="159"/>
      <c r="P259" s="159"/>
      <c r="Q259" s="159"/>
      <c r="R259" s="159"/>
      <c r="S259" s="159"/>
      <c r="T259" s="162" t="s">
        <v>3825</v>
      </c>
      <c r="U259" s="159"/>
      <c r="V259" s="159"/>
      <c r="W259" s="159"/>
      <c r="X259" s="159"/>
      <c r="Y259" s="159"/>
      <c r="Z259" s="159"/>
      <c r="AA259" s="159"/>
      <c r="AB259" s="163" t="s">
        <v>2631</v>
      </c>
      <c r="AC259" s="163" t="s">
        <v>2630</v>
      </c>
      <c r="AD259" s="163" t="s">
        <v>2627</v>
      </c>
      <c r="AE259" s="163" t="s">
        <v>2629</v>
      </c>
      <c r="AF259" s="163" t="s">
        <v>29</v>
      </c>
      <c r="AG259" s="163" t="s">
        <v>17</v>
      </c>
      <c r="AH259" s="272" t="s">
        <v>322</v>
      </c>
      <c r="AI259" s="272" t="s">
        <v>344</v>
      </c>
      <c r="AJ259" s="172" t="s">
        <v>2628</v>
      </c>
      <c r="AK259" s="272" t="s">
        <v>2627</v>
      </c>
      <c r="AL259" s="273"/>
      <c r="AM259" s="165" t="s">
        <v>3825</v>
      </c>
      <c r="AN259" s="166"/>
      <c r="AO259" s="166"/>
      <c r="AP259" s="167" t="s">
        <v>3511</v>
      </c>
      <c r="AQ259" s="167">
        <f t="shared" si="41"/>
        <v>500</v>
      </c>
      <c r="AR259" s="167">
        <f t="shared" si="42"/>
        <v>0</v>
      </c>
      <c r="AS259" s="167">
        <f t="shared" si="43"/>
        <v>0</v>
      </c>
      <c r="AT259" s="167">
        <f t="shared" si="44"/>
        <v>500</v>
      </c>
      <c r="AU259" s="167">
        <f>IF(AP259="Nein", 0, IF(AN259="", 0, IF(M259="SAT", 0, IF(AM259="X", Ausgeschiedene!$BJ$170, $BJ$7))))</f>
        <v>0</v>
      </c>
      <c r="AV259" s="167">
        <f>IF(AP259="Nein",0,IF(AO259="",0,IF(N259="",0,IF(N259="AR",0,IF(AM259="X", $BJ$9, Ausgeschiedene!$AS$141)))))</f>
        <v>0</v>
      </c>
      <c r="AW259" s="167">
        <f t="shared" si="45"/>
        <v>500</v>
      </c>
      <c r="BF259" s="168"/>
    </row>
    <row r="260" spans="1:58" s="167" customFormat="1" ht="21" customHeight="1">
      <c r="A260" s="159" t="s">
        <v>972</v>
      </c>
      <c r="B260" s="159" t="s">
        <v>436</v>
      </c>
      <c r="C260" s="159">
        <v>4</v>
      </c>
      <c r="D260" s="160" t="s">
        <v>3419</v>
      </c>
      <c r="E260" s="160" t="s">
        <v>3321</v>
      </c>
      <c r="F260" s="160"/>
      <c r="G260" s="159" t="s">
        <v>971</v>
      </c>
      <c r="H260" s="160" t="s">
        <v>970</v>
      </c>
      <c r="I260" s="159" t="s">
        <v>3166</v>
      </c>
      <c r="J260" s="159" t="s">
        <v>3168</v>
      </c>
      <c r="K260" s="171" t="s">
        <v>3169</v>
      </c>
      <c r="L260" s="159" t="s">
        <v>3170</v>
      </c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63" t="s">
        <v>969</v>
      </c>
      <c r="AC260" s="163" t="s">
        <v>3211</v>
      </c>
      <c r="AD260" s="163" t="s">
        <v>968</v>
      </c>
      <c r="AE260" s="163" t="s">
        <v>967</v>
      </c>
      <c r="AF260" s="163" t="s">
        <v>29</v>
      </c>
      <c r="AG260" s="163" t="s">
        <v>17</v>
      </c>
      <c r="AH260" s="272" t="s">
        <v>966</v>
      </c>
      <c r="AI260" s="272" t="s">
        <v>251</v>
      </c>
      <c r="AJ260" s="164" t="s">
        <v>969</v>
      </c>
      <c r="AK260" s="272" t="s">
        <v>968</v>
      </c>
      <c r="AL260" s="273"/>
      <c r="AM260" s="165" t="s">
        <v>3825</v>
      </c>
      <c r="AN260" s="166"/>
      <c r="AO260" s="166"/>
      <c r="AP260" s="167" t="s">
        <v>3535</v>
      </c>
      <c r="AQ260" s="167">
        <f t="shared" si="41"/>
        <v>0</v>
      </c>
      <c r="AR260" s="167">
        <f t="shared" si="42"/>
        <v>0</v>
      </c>
      <c r="AS260" s="167">
        <f t="shared" si="43"/>
        <v>0</v>
      </c>
      <c r="AT260" s="167">
        <f t="shared" si="44"/>
        <v>0</v>
      </c>
      <c r="AU260" s="167">
        <f>IF(AP260="Nein", 0, IF(AN260="", 0, IF(M260="SAT", 0, IF(AM260="X", Ausgeschiedene!$BJ$170, $BJ$7))))</f>
        <v>0</v>
      </c>
      <c r="AV260" s="167">
        <f>IF(AP260="Nein",0,IF(AO260="",0,IF(N260="",0,IF(N260="AR",0,IF(AM260="X", $BJ$9, Ausgeschiedene!$AS$141)))))</f>
        <v>0</v>
      </c>
      <c r="AW260" s="167" t="str">
        <f t="shared" si="45"/>
        <v>NEIN</v>
      </c>
      <c r="BF260" s="168"/>
    </row>
    <row r="261" spans="1:58" s="167" customFormat="1" ht="21" customHeight="1">
      <c r="A261" s="159" t="s">
        <v>1423</v>
      </c>
      <c r="B261" s="159" t="s">
        <v>158</v>
      </c>
      <c r="C261" s="159">
        <v>6</v>
      </c>
      <c r="D261" s="160" t="s">
        <v>1422</v>
      </c>
      <c r="E261" s="160" t="s">
        <v>2790</v>
      </c>
      <c r="F261" s="160"/>
      <c r="G261" s="159" t="s">
        <v>2789</v>
      </c>
      <c r="H261" s="160" t="s">
        <v>2788</v>
      </c>
      <c r="I261" s="159" t="s">
        <v>3166</v>
      </c>
      <c r="J261" s="159" t="s">
        <v>3168</v>
      </c>
      <c r="K261" s="161"/>
      <c r="L261" s="159" t="s">
        <v>3170</v>
      </c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63" t="s">
        <v>2785</v>
      </c>
      <c r="AC261" s="163" t="s">
        <v>3283</v>
      </c>
      <c r="AD261" s="163" t="s">
        <v>2784</v>
      </c>
      <c r="AE261" s="163" t="s">
        <v>2787</v>
      </c>
      <c r="AF261" s="163" t="s">
        <v>29</v>
      </c>
      <c r="AG261" s="163" t="s">
        <v>17</v>
      </c>
      <c r="AH261" s="164" t="s">
        <v>2786</v>
      </c>
      <c r="AI261" s="164" t="s">
        <v>90</v>
      </c>
      <c r="AJ261" s="272" t="s">
        <v>2785</v>
      </c>
      <c r="AK261" s="272" t="s">
        <v>2784</v>
      </c>
      <c r="AL261" s="277"/>
      <c r="AM261" s="165" t="s">
        <v>3825</v>
      </c>
      <c r="AN261" s="165"/>
      <c r="AO261" s="165"/>
      <c r="AP261" s="167" t="s">
        <v>3535</v>
      </c>
      <c r="AQ261" s="167">
        <f t="shared" si="41"/>
        <v>0</v>
      </c>
      <c r="AR261" s="167">
        <f t="shared" si="42"/>
        <v>0</v>
      </c>
      <c r="AS261" s="167">
        <f t="shared" si="43"/>
        <v>0</v>
      </c>
      <c r="AT261" s="167">
        <f t="shared" si="44"/>
        <v>0</v>
      </c>
      <c r="AU261" s="167">
        <f>IF(AP261="Nein", 0, IF(AN261="", 0, IF(M261="SAT", 0, IF(AM261="X", Ausgeschiedene!$BJ$170, $BJ$7))))</f>
        <v>0</v>
      </c>
      <c r="AV261" s="167">
        <f>IF(AP261="Nein",0,IF(AO261="",0,IF(N261="",0,IF(N261="AR",0,IF(AM261="X", $BJ$9, Ausgeschiedene!$AS$141)))))</f>
        <v>0</v>
      </c>
      <c r="AW261" s="167" t="str">
        <f t="shared" si="45"/>
        <v>NEIN</v>
      </c>
      <c r="AY261" s="167" t="s">
        <v>4314</v>
      </c>
      <c r="AZ261" s="167">
        <v>811729</v>
      </c>
      <c r="BF261" s="168"/>
    </row>
    <row r="262" spans="1:58" s="167" customFormat="1" ht="21" customHeight="1">
      <c r="A262" s="180"/>
      <c r="B262" s="180"/>
      <c r="C262" s="180"/>
      <c r="D262" s="250"/>
      <c r="E262" s="250"/>
      <c r="F262" s="250"/>
      <c r="G262" s="180"/>
      <c r="H262" s="25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250"/>
      <c r="AC262" s="250"/>
      <c r="AD262" s="250"/>
      <c r="AE262" s="250"/>
      <c r="AF262" s="250"/>
      <c r="AG262" s="250"/>
      <c r="AH262" s="250"/>
      <c r="AI262" s="250"/>
      <c r="AJ262" s="251"/>
      <c r="AK262" s="250"/>
      <c r="AM262" s="180"/>
      <c r="AN262" s="180"/>
      <c r="AO262" s="180"/>
      <c r="BF262" s="168"/>
    </row>
    <row r="263" spans="1:58" s="167" customFormat="1" ht="21" customHeight="1"/>
    <row r="264" spans="1:58" s="167" customFormat="1" ht="21" customHeight="1"/>
    <row r="265" spans="1:58" s="167" customFormat="1" ht="21" customHeight="1"/>
    <row r="266" spans="1:58" s="157" customFormat="1" ht="66" customHeight="1"/>
    <row r="267" spans="1:58" s="167" customFormat="1" ht="21" customHeight="1"/>
    <row r="268" spans="1:58" s="167" customFormat="1" ht="21" customHeight="1"/>
    <row r="269" spans="1:58" s="167" customFormat="1" ht="21" customHeight="1"/>
    <row r="270" spans="1:58" s="167" customFormat="1" ht="21" customHeight="1"/>
    <row r="271" spans="1:58" s="167" customFormat="1" ht="21" customHeight="1"/>
    <row r="272" spans="1:58" s="71" customFormat="1" ht="21" customHeight="1"/>
    <row r="273" s="167" customFormat="1" ht="21" customHeight="1"/>
    <row r="274" s="167" customFormat="1" ht="21" customHeight="1"/>
    <row r="275" s="167" customFormat="1" ht="21" customHeight="1"/>
    <row r="276" s="167" customFormat="1" ht="21" customHeight="1"/>
    <row r="277" s="167" customFormat="1" ht="21" customHeight="1"/>
    <row r="278" s="167" customFormat="1" ht="21" customHeight="1"/>
    <row r="279" s="167" customFormat="1" ht="21" customHeight="1"/>
    <row r="280" s="167" customFormat="1" ht="21" customHeight="1"/>
    <row r="281" s="167" customFormat="1" ht="21" customHeight="1"/>
    <row r="282" s="167" customFormat="1" ht="21" customHeight="1"/>
    <row r="283" s="167" customFormat="1" ht="21" customHeight="1"/>
    <row r="284" s="167" customFormat="1" ht="21" customHeight="1"/>
    <row r="285" s="167" customFormat="1" ht="21" customHeight="1"/>
    <row r="286" s="167" customFormat="1" ht="21" customHeight="1"/>
    <row r="287" s="167" customFormat="1" ht="21" customHeight="1"/>
    <row r="288" s="167" customFormat="1" ht="21" customHeight="1"/>
    <row r="289" spans="15:58" s="167" customFormat="1" ht="21" customHeight="1"/>
    <row r="290" spans="15:58" s="167" customFormat="1" ht="21" customHeight="1"/>
    <row r="291" spans="15:58" s="167" customFormat="1" ht="21" customHeight="1"/>
    <row r="292" spans="15:58" s="167" customFormat="1" ht="21" customHeight="1"/>
    <row r="293" spans="15:58" s="167" customFormat="1" ht="21" customHeight="1"/>
    <row r="294" spans="15:58" s="167" customFormat="1" ht="21" customHeight="1"/>
    <row r="295" spans="15:58" s="167" customFormat="1" ht="21" customHeight="1"/>
    <row r="296" spans="15:58" s="167" customFormat="1" ht="21" customHeight="1"/>
    <row r="297" spans="15:58" s="167" customFormat="1" ht="21" customHeight="1"/>
    <row r="298" spans="15:58" s="167" customFormat="1" ht="21" customHeight="1"/>
    <row r="299" spans="15:58" s="167" customFormat="1" ht="21" customHeight="1"/>
    <row r="300" spans="15:58" s="167" customFormat="1" ht="21" customHeight="1"/>
    <row r="301" spans="15:58" s="167" customFormat="1" ht="21" customHeight="1"/>
    <row r="302" spans="15:58" s="167" customFormat="1" ht="21" customHeight="1"/>
    <row r="303" spans="15:58" ht="21" customHeight="1">
      <c r="O303" s="252"/>
      <c r="R303" s="252"/>
      <c r="U303" s="252"/>
      <c r="AD303" s="252"/>
      <c r="AE303" s="252"/>
      <c r="AM303" s="252"/>
      <c r="AN303" s="252"/>
      <c r="AO303" s="252"/>
      <c r="BF303" s="252"/>
    </row>
    <row r="304" spans="15:58" ht="21" customHeight="1">
      <c r="O304" s="252"/>
      <c r="R304" s="252"/>
      <c r="U304" s="252"/>
      <c r="AD304" s="252"/>
      <c r="AE304" s="252"/>
      <c r="AM304" s="252"/>
      <c r="AN304" s="252"/>
      <c r="AO304" s="252"/>
      <c r="BF304" s="252"/>
    </row>
    <row r="305" spans="15:58" ht="21" customHeight="1">
      <c r="O305" s="252"/>
      <c r="R305" s="252"/>
      <c r="U305" s="252"/>
      <c r="AD305" s="252"/>
      <c r="AE305" s="252"/>
      <c r="AM305" s="252"/>
      <c r="AN305" s="252"/>
      <c r="AO305" s="252"/>
      <c r="BF305" s="252"/>
    </row>
    <row r="306" spans="15:58" ht="21" customHeight="1">
      <c r="O306" s="252"/>
      <c r="R306" s="252"/>
      <c r="U306" s="252"/>
      <c r="AD306" s="252"/>
      <c r="AE306" s="252"/>
      <c r="AM306" s="252"/>
      <c r="AN306" s="252"/>
      <c r="AO306" s="252"/>
      <c r="BF306" s="252"/>
    </row>
    <row r="307" spans="15:58" ht="21" customHeight="1">
      <c r="O307" s="252"/>
      <c r="R307" s="252"/>
      <c r="U307" s="252"/>
      <c r="AD307" s="252"/>
      <c r="AE307" s="252"/>
      <c r="AM307" s="252"/>
      <c r="AN307" s="252"/>
      <c r="AO307" s="252"/>
      <c r="BF307" s="252"/>
    </row>
    <row r="308" spans="15:58" ht="21" customHeight="1">
      <c r="O308" s="252"/>
      <c r="R308" s="252"/>
      <c r="U308" s="252"/>
      <c r="AD308" s="252"/>
      <c r="AE308" s="252"/>
      <c r="AM308" s="252"/>
      <c r="AN308" s="252"/>
      <c r="AO308" s="252"/>
      <c r="BF308" s="252"/>
    </row>
    <row r="309" spans="15:58" ht="21" customHeight="1">
      <c r="O309" s="252"/>
      <c r="R309" s="252"/>
      <c r="U309" s="252"/>
      <c r="AD309" s="252"/>
      <c r="AE309" s="252"/>
      <c r="AM309" s="252"/>
      <c r="AN309" s="252"/>
      <c r="AO309" s="252"/>
      <c r="BF309" s="252"/>
    </row>
    <row r="310" spans="15:58" ht="21" customHeight="1">
      <c r="O310" s="252"/>
      <c r="R310" s="252"/>
      <c r="U310" s="252"/>
      <c r="AD310" s="252"/>
      <c r="AE310" s="252"/>
      <c r="AM310" s="252"/>
      <c r="AN310" s="252"/>
      <c r="AO310" s="252"/>
      <c r="BF310" s="252"/>
    </row>
    <row r="311" spans="15:58" ht="21" customHeight="1">
      <c r="O311" s="252"/>
      <c r="R311" s="252"/>
      <c r="U311" s="252"/>
      <c r="AD311" s="252"/>
      <c r="AE311" s="252"/>
      <c r="AM311" s="252"/>
      <c r="AN311" s="252"/>
      <c r="AO311" s="252"/>
      <c r="BF311" s="252"/>
    </row>
    <row r="312" spans="15:58" ht="21" customHeight="1">
      <c r="O312" s="252"/>
      <c r="R312" s="252"/>
      <c r="U312" s="252"/>
      <c r="AD312" s="252"/>
      <c r="AE312" s="252"/>
      <c r="AM312" s="252"/>
      <c r="AN312" s="252"/>
      <c r="AO312" s="252"/>
      <c r="BF312" s="252"/>
    </row>
    <row r="313" spans="15:58" ht="21" customHeight="1">
      <c r="O313" s="252"/>
      <c r="R313" s="252"/>
      <c r="U313" s="252"/>
      <c r="AD313" s="252"/>
      <c r="AE313" s="252"/>
      <c r="AM313" s="252"/>
      <c r="AN313" s="252"/>
      <c r="AO313" s="252"/>
      <c r="BF313" s="252"/>
    </row>
    <row r="314" spans="15:58" ht="21" customHeight="1">
      <c r="O314" s="252"/>
      <c r="R314" s="252"/>
      <c r="U314" s="252"/>
      <c r="AD314" s="252"/>
      <c r="AE314" s="252"/>
      <c r="AM314" s="252"/>
      <c r="AN314" s="252"/>
      <c r="AO314" s="252"/>
      <c r="BF314" s="252"/>
    </row>
    <row r="315" spans="15:58" ht="21" customHeight="1"/>
    <row r="316" spans="15:58" ht="21" customHeight="1"/>
    <row r="317" spans="15:58" ht="21" customHeight="1"/>
    <row r="318" spans="15:58" ht="21" customHeight="1"/>
    <row r="319" spans="15:58" ht="21" customHeight="1"/>
    <row r="320" spans="15:58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</sheetData>
  <autoFilter ref="A1:AX262">
    <sortState ref="A2:AX263">
      <sortCondition ref="AJ1:AJ263"/>
    </sortState>
  </autoFilter>
  <mergeCells count="1">
    <mergeCell ref="BI1:BJ1"/>
  </mergeCells>
  <hyperlinks>
    <hyperlink ref="AB109" r:id="rId1"/>
    <hyperlink ref="AB208" r:id="rId2"/>
    <hyperlink ref="AB8" r:id="rId3"/>
    <hyperlink ref="AB95" r:id="rId4"/>
    <hyperlink ref="AC140" r:id="rId5"/>
    <hyperlink ref="AC182" r:id="rId6"/>
    <hyperlink ref="AB210" r:id="rId7"/>
    <hyperlink ref="AC210" r:id="rId8"/>
    <hyperlink ref="AC215" r:id="rId9"/>
    <hyperlink ref="AB228" r:id="rId10"/>
    <hyperlink ref="AC228" r:id="rId11"/>
    <hyperlink ref="AB259" r:id="rId12"/>
    <hyperlink ref="AC241" r:id="rId13"/>
    <hyperlink ref="AB134" r:id="rId14"/>
    <hyperlink ref="AC162" r:id="rId15"/>
    <hyperlink ref="AB230" r:id="rId16"/>
    <hyperlink ref="AB245" r:id="rId17"/>
    <hyperlink ref="AB4" r:id="rId18"/>
    <hyperlink ref="AB253" r:id="rId19"/>
    <hyperlink ref="AC92" r:id="rId20"/>
    <hyperlink ref="AB69" r:id="rId21"/>
    <hyperlink ref="AC196:AC197" r:id="rId22" display="www.asag.ch"/>
    <hyperlink ref="AB181" r:id="rId23"/>
    <hyperlink ref="AC181" r:id="rId24"/>
    <hyperlink ref="AB198" r:id="rId25"/>
    <hyperlink ref="AB88" r:id="rId26"/>
    <hyperlink ref="AB154" r:id="rId27" tooltip="mailto:info@unterdorf-garage-ag.ch_x000a_STRG + Klicken, um Verknüpfung zu folgen" display="mailto:info@unterdorf-garage-ag.ch"/>
    <hyperlink ref="AB212" r:id="rId28"/>
    <hyperlink ref="AC212" r:id="rId29"/>
    <hyperlink ref="AB26" r:id="rId30" display="mailto:boehiv@boehi-ag.ch"/>
    <hyperlink ref="AC109" r:id="rId31"/>
    <hyperlink ref="AC19" r:id="rId32"/>
    <hyperlink ref="AC229" r:id="rId33" display="http://www.schaerlibossert.ch"/>
    <hyperlink ref="AJ176" r:id="rId34"/>
    <hyperlink ref="AJ33" r:id="rId35"/>
    <hyperlink ref="AB11" r:id="rId36"/>
    <hyperlink ref="AJ11" r:id="rId37"/>
    <hyperlink ref="AJ209" r:id="rId38"/>
    <hyperlink ref="AJ162" r:id="rId39"/>
    <hyperlink ref="AJ39" r:id="rId40"/>
    <hyperlink ref="AJ23" r:id="rId41"/>
    <hyperlink ref="AJ246" r:id="rId42"/>
    <hyperlink ref="AJ248" r:id="rId43"/>
    <hyperlink ref="AB190" r:id="rId44"/>
    <hyperlink ref="AJ190" r:id="rId45"/>
    <hyperlink ref="AC93" r:id="rId46"/>
    <hyperlink ref="AB93" r:id="rId47"/>
    <hyperlink ref="AJ93" r:id="rId48"/>
    <hyperlink ref="AB136" r:id="rId49"/>
    <hyperlink ref="AJ136" r:id="rId50"/>
    <hyperlink ref="AB161" r:id="rId51"/>
    <hyperlink ref="AC161" r:id="rId52"/>
    <hyperlink ref="AJ161" r:id="rId53"/>
    <hyperlink ref="AC107" r:id="rId54"/>
    <hyperlink ref="AB107" r:id="rId55"/>
    <hyperlink ref="AJ107" r:id="rId56"/>
    <hyperlink ref="AB126" r:id="rId57"/>
    <hyperlink ref="AC126" r:id="rId58"/>
    <hyperlink ref="AJ126" r:id="rId59"/>
    <hyperlink ref="AC41" r:id="rId60"/>
    <hyperlink ref="AB41" r:id="rId61"/>
    <hyperlink ref="AJ41" r:id="rId62"/>
    <hyperlink ref="AB68" r:id="rId63"/>
    <hyperlink ref="AJ68" r:id="rId64"/>
    <hyperlink ref="AC118" r:id="rId65"/>
    <hyperlink ref="AB118" r:id="rId66"/>
    <hyperlink ref="AJ118" r:id="rId67"/>
    <hyperlink ref="AC142" r:id="rId68"/>
    <hyperlink ref="AB142" r:id="rId69"/>
    <hyperlink ref="AJ142" r:id="rId70"/>
    <hyperlink ref="AB59" r:id="rId71"/>
    <hyperlink ref="AJ59" r:id="rId72"/>
    <hyperlink ref="AC255" r:id="rId73"/>
    <hyperlink ref="AJ255" r:id="rId74"/>
    <hyperlink ref="AB255" r:id="rId75"/>
    <hyperlink ref="AB173" r:id="rId76"/>
    <hyperlink ref="AJ173" r:id="rId77"/>
    <hyperlink ref="AC28" r:id="rId78"/>
    <hyperlink ref="AB28" r:id="rId79"/>
    <hyperlink ref="AJ28" r:id="rId80"/>
    <hyperlink ref="AC144" r:id="rId81"/>
    <hyperlink ref="AB144" r:id="rId82"/>
    <hyperlink ref="AJ144" r:id="rId83"/>
    <hyperlink ref="AC94" r:id="rId84"/>
    <hyperlink ref="AB94" r:id="rId85"/>
    <hyperlink ref="AB64" r:id="rId86"/>
    <hyperlink ref="AJ64" r:id="rId87"/>
    <hyperlink ref="AB101" r:id="rId88"/>
    <hyperlink ref="AC101" r:id="rId89"/>
    <hyperlink ref="AJ101" r:id="rId90"/>
    <hyperlink ref="AC120" r:id="rId91"/>
    <hyperlink ref="AB120" r:id="rId92"/>
    <hyperlink ref="AJ120" r:id="rId93"/>
    <hyperlink ref="AB168" r:id="rId94"/>
    <hyperlink ref="AC168" r:id="rId95"/>
    <hyperlink ref="AJ168" r:id="rId96"/>
    <hyperlink ref="AB66" r:id="rId97"/>
    <hyperlink ref="AC66" r:id="rId98"/>
    <hyperlink ref="AJ66" r:id="rId99"/>
    <hyperlink ref="AC150" r:id="rId100"/>
    <hyperlink ref="AB150" r:id="rId101"/>
    <hyperlink ref="AJ150" r:id="rId102"/>
    <hyperlink ref="AB132" r:id="rId103"/>
    <hyperlink ref="AC132" r:id="rId104"/>
    <hyperlink ref="AJ132" r:id="rId105"/>
    <hyperlink ref="AC96" r:id="rId106"/>
    <hyperlink ref="AB96" r:id="rId107"/>
    <hyperlink ref="AJ96" r:id="rId108"/>
    <hyperlink ref="AC223" r:id="rId109"/>
    <hyperlink ref="AC153" r:id="rId110"/>
    <hyperlink ref="AB153" r:id="rId111"/>
    <hyperlink ref="AJ153" r:id="rId112"/>
    <hyperlink ref="AC119" r:id="rId113"/>
    <hyperlink ref="AB119" r:id="rId114"/>
    <hyperlink ref="AJ119" r:id="rId115"/>
    <hyperlink ref="AC97" r:id="rId116"/>
    <hyperlink ref="AB97" r:id="rId117"/>
    <hyperlink ref="AJ97" r:id="rId118"/>
    <hyperlink ref="AC89" r:id="rId119"/>
    <hyperlink ref="AB89" r:id="rId120"/>
    <hyperlink ref="AJ89" r:id="rId121"/>
    <hyperlink ref="AC24" r:id="rId122"/>
    <hyperlink ref="AB24" r:id="rId123"/>
    <hyperlink ref="AJ24" r:id="rId124"/>
    <hyperlink ref="AC128" r:id="rId125"/>
    <hyperlink ref="AB128" r:id="rId126"/>
    <hyperlink ref="AJ128" r:id="rId127"/>
    <hyperlink ref="AB19" r:id="rId128"/>
    <hyperlink ref="AJ19" r:id="rId129"/>
    <hyperlink ref="AJ72" r:id="rId130"/>
    <hyperlink ref="AB172" r:id="rId131"/>
    <hyperlink ref="AJ103" r:id="rId132"/>
    <hyperlink ref="AJ111" r:id="rId133"/>
    <hyperlink ref="AJ199" r:id="rId134"/>
    <hyperlink ref="AB99" r:id="rId135"/>
    <hyperlink ref="AC99" r:id="rId136"/>
    <hyperlink ref="AJ99" r:id="rId137"/>
    <hyperlink ref="AB155" r:id="rId138"/>
    <hyperlink ref="AC155" r:id="rId139"/>
    <hyperlink ref="AJ182" r:id="rId140"/>
    <hyperlink ref="AJ155" r:id="rId141"/>
    <hyperlink ref="AB225" r:id="rId142"/>
    <hyperlink ref="AC225" r:id="rId143"/>
    <hyperlink ref="AB77" r:id="rId144"/>
    <hyperlink ref="AC77" r:id="rId145"/>
    <hyperlink ref="AJ77" r:id="rId146"/>
    <hyperlink ref="AB141" r:id="rId147"/>
    <hyperlink ref="AJ141" r:id="rId148"/>
    <hyperlink ref="AC141" r:id="rId149"/>
    <hyperlink ref="AB5" r:id="rId150"/>
    <hyperlink ref="AB42" r:id="rId151"/>
    <hyperlink ref="AJ42" r:id="rId152"/>
    <hyperlink ref="AB251" r:id="rId153"/>
    <hyperlink ref="AC251" r:id="rId154"/>
    <hyperlink ref="AJ245" r:id="rId155"/>
    <hyperlink ref="AB192" r:id="rId156"/>
    <hyperlink ref="AJ192" r:id="rId157"/>
    <hyperlink ref="AB84" r:id="rId158"/>
    <hyperlink ref="AJ84" r:id="rId159"/>
    <hyperlink ref="AB131" r:id="rId160"/>
    <hyperlink ref="AJ251" r:id="rId161"/>
    <hyperlink ref="AC252" r:id="rId162"/>
    <hyperlink ref="AB252" r:id="rId163"/>
    <hyperlink ref="AJ252" r:id="rId164"/>
    <hyperlink ref="AB170" r:id="rId165"/>
    <hyperlink ref="AJ175" r:id="rId166"/>
    <hyperlink ref="AB81" r:id="rId167"/>
    <hyperlink ref="AC81" r:id="rId168"/>
    <hyperlink ref="AJ81" r:id="rId169"/>
    <hyperlink ref="AJ232" r:id="rId170"/>
    <hyperlink ref="AC232" r:id="rId171"/>
    <hyperlink ref="AB232" r:id="rId172"/>
    <hyperlink ref="AJ36" r:id="rId173"/>
    <hyperlink ref="AB73" r:id="rId174"/>
    <hyperlink ref="AJ73" r:id="rId175"/>
    <hyperlink ref="AJ174" r:id="rId176"/>
    <hyperlink ref="AB174" r:id="rId177"/>
    <hyperlink ref="AB90" r:id="rId178"/>
    <hyperlink ref="AJ90" r:id="rId179"/>
    <hyperlink ref="AB39" r:id="rId180"/>
    <hyperlink ref="AB18" r:id="rId181"/>
    <hyperlink ref="AJ18" r:id="rId182"/>
    <hyperlink ref="AB238" r:id="rId183"/>
    <hyperlink ref="AJ34" r:id="rId184"/>
    <hyperlink ref="AJ149" r:id="rId185"/>
    <hyperlink ref="AC149" r:id="rId186"/>
    <hyperlink ref="AB149" r:id="rId187"/>
    <hyperlink ref="AJ197" r:id="rId188"/>
    <hyperlink ref="AJ213" r:id="rId189" display="mailto:pierluigi.desilvestro@garageberger.ch"/>
    <hyperlink ref="AE93" r:id="rId190"/>
    <hyperlink ref="AC60" r:id="rId191"/>
    <hyperlink ref="AJ94" r:id="rId192"/>
    <hyperlink ref="AC240" r:id="rId193"/>
    <hyperlink ref="AB240" r:id="rId194"/>
    <hyperlink ref="AC239" r:id="rId195"/>
    <hyperlink ref="AB239" r:id="rId196"/>
    <hyperlink ref="AC85" r:id="rId197"/>
    <hyperlink ref="AJ170" r:id="rId198"/>
    <hyperlink ref="AJ238" r:id="rId199"/>
    <hyperlink ref="AB38" r:id="rId200"/>
    <hyperlink ref="AJ38" r:id="rId201"/>
    <hyperlink ref="AJ76" r:id="rId202"/>
    <hyperlink ref="AJ243" r:id="rId203"/>
    <hyperlink ref="AK239" r:id="rId204" display="tel:+41419702121"/>
    <hyperlink ref="AJ108" r:id="rId205" display="mailto:info@garage-bucher.ch"/>
    <hyperlink ref="AJ147" r:id="rId206"/>
    <hyperlink ref="AJ189" r:id="rId207"/>
    <hyperlink ref="AI189" r:id="rId208" display="https://www.moneyhouse.ch/de/person/barbagallo-maurizio-63912993601"/>
    <hyperlink ref="AH189" r:id="rId209" display="https://www.moneyhouse.ch/de/person/barbagallo-maurizio-63912993601"/>
    <hyperlink ref="AJ7" r:id="rId210"/>
    <hyperlink ref="AJ194" r:id="rId211"/>
    <hyperlink ref="AJ203" r:id="rId212"/>
    <hyperlink ref="AJ219" r:id="rId213"/>
    <hyperlink ref="AJ227" r:id="rId214"/>
  </hyperlinks>
  <pageMargins left="0.7" right="0.7" top="0.78740157499999996" bottom="0.78740157499999996" header="0.3" footer="0.3"/>
  <legacyDrawing r:id="rId21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>
    <tabColor rgb="FFFF0000"/>
    <pageSetUpPr fitToPage="1"/>
  </sheetPr>
  <dimension ref="A1:BK251"/>
  <sheetViews>
    <sheetView workbookViewId="0">
      <selection activeCell="E227" sqref="E227"/>
    </sheetView>
  </sheetViews>
  <sheetFormatPr baseColWidth="10" defaultColWidth="9.140625" defaultRowHeight="15" customHeight="1" x14ac:dyDescent="0"/>
  <cols>
    <col min="1" max="1" width="6.7109375" style="3" bestFit="1" customWidth="1"/>
    <col min="2" max="2" width="6.7109375" style="4" bestFit="1" customWidth="1"/>
    <col min="3" max="3" width="9.140625" style="4" bestFit="1" customWidth="1"/>
    <col min="4" max="4" width="31.85546875" style="4" bestFit="1" customWidth="1"/>
    <col min="5" max="5" width="18.5703125" style="4" bestFit="1" customWidth="1"/>
    <col min="6" max="6" width="13.140625" style="3" bestFit="1" customWidth="1"/>
    <col min="7" max="7" width="7.140625" style="4" bestFit="1" customWidth="1"/>
    <col min="8" max="8" width="14.140625" style="3" bestFit="1" customWidth="1"/>
    <col min="9" max="9" width="6.28515625" style="3" customWidth="1"/>
    <col min="10" max="11" width="7.85546875" style="3" customWidth="1"/>
    <col min="12" max="12" width="5.7109375" style="3" customWidth="1"/>
    <col min="13" max="13" width="5.5703125" style="22" customWidth="1"/>
    <col min="14" max="14" width="9.42578125" style="4" customWidth="1"/>
    <col min="15" max="16" width="6.140625" style="3" customWidth="1"/>
    <col min="17" max="17" width="6.28515625" style="5" customWidth="1"/>
    <col min="18" max="18" width="6.7109375" style="5" customWidth="1"/>
    <col min="19" max="19" width="30.5703125" style="4" customWidth="1"/>
    <col min="20" max="20" width="25.85546875" style="4" customWidth="1"/>
    <col min="21" max="22" width="9" style="4" customWidth="1"/>
    <col min="23" max="23" width="9.85546875" style="4" customWidth="1"/>
    <col min="24" max="24" width="11.140625" style="4" customWidth="1"/>
    <col min="25" max="25" width="13.7109375" style="4" customWidth="1"/>
    <col min="26" max="26" width="14.140625" style="4" customWidth="1"/>
    <col min="27" max="27" width="12.7109375" style="4" customWidth="1"/>
    <col min="28" max="28" width="6.85546875" style="4" customWidth="1"/>
    <col min="29" max="29" width="4.7109375" style="4" customWidth="1"/>
    <col min="30" max="30" width="5.140625" style="4" customWidth="1"/>
    <col min="31" max="34" width="6.28515625" style="4" customWidth="1"/>
    <col min="35" max="35" width="7" style="4" customWidth="1"/>
    <col min="36" max="44" width="6.28515625" style="4" customWidth="1"/>
    <col min="45" max="45" width="6.85546875" style="4" customWidth="1"/>
    <col min="46" max="46" width="7.85546875" style="4" customWidth="1"/>
    <col min="47" max="47" width="10.28515625" style="4" customWidth="1"/>
    <col min="48" max="48" width="9" style="4" customWidth="1"/>
    <col min="49" max="49" width="12" style="4" customWidth="1"/>
    <col min="50" max="53" width="9" style="4" customWidth="1"/>
    <col min="54" max="54" width="11.140625" style="4" customWidth="1"/>
    <col min="55" max="55" width="31.85546875" style="4" bestFit="1" customWidth="1"/>
    <col min="56" max="56" width="8.7109375" style="4" bestFit="1" customWidth="1"/>
    <col min="57" max="57" width="11.140625" style="4" bestFit="1" customWidth="1"/>
    <col min="58" max="16384" width="9.140625" style="4"/>
  </cols>
  <sheetData>
    <row r="1" spans="1:23" ht="63.75" customHeight="1">
      <c r="A1" s="29" t="s">
        <v>3367</v>
      </c>
      <c r="B1" s="49" t="s">
        <v>3297</v>
      </c>
      <c r="C1" s="49" t="s">
        <v>3318</v>
      </c>
      <c r="D1" s="50" t="s">
        <v>0</v>
      </c>
      <c r="E1" s="50" t="s">
        <v>1</v>
      </c>
      <c r="F1" s="49" t="s">
        <v>3156</v>
      </c>
      <c r="G1" s="50" t="s">
        <v>2</v>
      </c>
      <c r="H1" s="50" t="s">
        <v>3</v>
      </c>
      <c r="I1" s="50" t="s">
        <v>3155</v>
      </c>
      <c r="J1" s="49" t="s">
        <v>4</v>
      </c>
      <c r="K1" s="49" t="s">
        <v>3388</v>
      </c>
      <c r="L1" s="49" t="s">
        <v>5</v>
      </c>
      <c r="M1" s="49" t="s">
        <v>3327</v>
      </c>
      <c r="N1" s="49" t="s">
        <v>3317</v>
      </c>
      <c r="O1" s="49" t="s">
        <v>3158</v>
      </c>
      <c r="P1" s="49" t="s">
        <v>3295</v>
      </c>
      <c r="Q1" s="49" t="s">
        <v>3331</v>
      </c>
      <c r="R1" s="49" t="s">
        <v>3296</v>
      </c>
      <c r="S1" s="50" t="s">
        <v>6</v>
      </c>
      <c r="T1" s="50" t="s">
        <v>3157</v>
      </c>
      <c r="U1" s="49" t="s">
        <v>3148</v>
      </c>
      <c r="V1" s="49" t="s">
        <v>3149</v>
      </c>
      <c r="W1" s="51" t="s">
        <v>3344</v>
      </c>
    </row>
    <row r="2" spans="1:23" s="6" customFormat="1" ht="15" customHeight="1">
      <c r="A2" s="9" t="s">
        <v>30</v>
      </c>
      <c r="B2" s="52"/>
      <c r="C2" s="52"/>
      <c r="D2" s="8" t="s">
        <v>31</v>
      </c>
      <c r="E2" s="8" t="s">
        <v>2984</v>
      </c>
      <c r="F2" s="8" t="s">
        <v>32</v>
      </c>
      <c r="G2" s="9">
        <v>1004</v>
      </c>
      <c r="H2" s="8" t="s">
        <v>33</v>
      </c>
      <c r="I2" s="9" t="s">
        <v>3165</v>
      </c>
      <c r="J2" s="11">
        <v>1</v>
      </c>
      <c r="K2" s="11"/>
      <c r="L2" s="9">
        <v>1</v>
      </c>
      <c r="M2" s="52"/>
      <c r="N2" s="52"/>
      <c r="O2" s="53"/>
      <c r="P2" s="53"/>
      <c r="Q2" s="54"/>
      <c r="R2" s="9" t="s">
        <v>3257</v>
      </c>
      <c r="S2" s="91" t="s">
        <v>35</v>
      </c>
      <c r="T2" s="8" t="s">
        <v>36</v>
      </c>
      <c r="U2" s="9" t="s">
        <v>37</v>
      </c>
      <c r="V2" s="9" t="s">
        <v>38</v>
      </c>
      <c r="W2" s="7">
        <v>38699</v>
      </c>
    </row>
    <row r="3" spans="1:23" s="6" customFormat="1" ht="15" customHeight="1">
      <c r="A3" s="92" t="s">
        <v>30</v>
      </c>
      <c r="B3" s="52"/>
      <c r="C3" s="52"/>
      <c r="D3" s="93" t="s">
        <v>31</v>
      </c>
      <c r="E3" s="93" t="s">
        <v>2984</v>
      </c>
      <c r="F3" s="93" t="s">
        <v>32</v>
      </c>
      <c r="G3" s="92">
        <v>1004</v>
      </c>
      <c r="H3" s="93" t="s">
        <v>33</v>
      </c>
      <c r="I3" s="92" t="s">
        <v>3165</v>
      </c>
      <c r="J3" s="94">
        <v>1</v>
      </c>
      <c r="K3" s="94"/>
      <c r="L3" s="94">
        <v>1</v>
      </c>
      <c r="M3" s="52"/>
      <c r="N3" s="52"/>
      <c r="O3" s="53"/>
      <c r="P3" s="53"/>
      <c r="Q3" s="54"/>
      <c r="R3" s="92" t="s">
        <v>3257</v>
      </c>
      <c r="S3" s="91" t="s">
        <v>35</v>
      </c>
      <c r="T3" s="95" t="s">
        <v>36</v>
      </c>
      <c r="U3" s="92" t="s">
        <v>37</v>
      </c>
      <c r="V3" s="92" t="s">
        <v>38</v>
      </c>
      <c r="W3" s="96"/>
    </row>
    <row r="4" spans="1:23" s="6" customFormat="1" ht="15" customHeight="1">
      <c r="A4" s="17" t="s">
        <v>1310</v>
      </c>
      <c r="B4" s="30" t="s">
        <v>3084</v>
      </c>
      <c r="C4" s="30" t="s">
        <v>3433</v>
      </c>
      <c r="D4" s="25" t="s">
        <v>1309</v>
      </c>
      <c r="E4" s="25" t="s">
        <v>3013</v>
      </c>
      <c r="F4" s="25"/>
      <c r="G4" s="17" t="s">
        <v>1308</v>
      </c>
      <c r="H4" s="25" t="s">
        <v>1307</v>
      </c>
      <c r="I4" s="17" t="s">
        <v>3165</v>
      </c>
      <c r="J4" s="35">
        <v>1</v>
      </c>
      <c r="K4" s="35"/>
      <c r="L4" s="31" t="s">
        <v>3392</v>
      </c>
      <c r="M4" s="31">
        <v>1</v>
      </c>
      <c r="N4" s="32">
        <v>254385</v>
      </c>
      <c r="O4" s="17" t="s">
        <v>3169</v>
      </c>
      <c r="P4" s="27" t="s">
        <v>3169</v>
      </c>
      <c r="Q4" s="43" t="s">
        <v>3084</v>
      </c>
      <c r="R4" s="17" t="s">
        <v>3246</v>
      </c>
      <c r="S4" s="58" t="s">
        <v>3505</v>
      </c>
      <c r="T4" s="24" t="s">
        <v>3189</v>
      </c>
      <c r="U4" s="17" t="s">
        <v>1306</v>
      </c>
      <c r="V4" s="17" t="s">
        <v>1305</v>
      </c>
      <c r="W4" s="34">
        <v>37361</v>
      </c>
    </row>
    <row r="5" spans="1:23" s="6" customFormat="1" ht="15" customHeight="1">
      <c r="A5" s="9" t="s">
        <v>2914</v>
      </c>
      <c r="B5" s="2"/>
      <c r="C5" s="2"/>
      <c r="D5" s="8" t="s">
        <v>3364</v>
      </c>
      <c r="E5" s="8" t="s">
        <v>3347</v>
      </c>
      <c r="F5" s="8"/>
      <c r="G5" s="9">
        <v>1059</v>
      </c>
      <c r="H5" s="8" t="s">
        <v>2913</v>
      </c>
      <c r="I5" s="9" t="s">
        <v>3165</v>
      </c>
      <c r="J5" s="11">
        <v>1</v>
      </c>
      <c r="K5" s="11"/>
      <c r="L5" s="19">
        <v>1</v>
      </c>
      <c r="M5" s="2"/>
      <c r="N5" s="2"/>
      <c r="O5" s="2"/>
      <c r="P5" s="2"/>
      <c r="Q5" s="2"/>
      <c r="R5" s="9" t="s">
        <v>3246</v>
      </c>
      <c r="S5" s="91" t="s">
        <v>2911</v>
      </c>
      <c r="T5" s="97"/>
      <c r="U5" s="9" t="s">
        <v>2910</v>
      </c>
      <c r="V5" s="9" t="s">
        <v>2912</v>
      </c>
      <c r="W5" s="7">
        <v>29221</v>
      </c>
    </row>
    <row r="6" spans="1:23" s="6" customFormat="1" ht="15" customHeight="1">
      <c r="A6" s="17" t="s">
        <v>2131</v>
      </c>
      <c r="B6" s="30" t="s">
        <v>3084</v>
      </c>
      <c r="C6" s="30"/>
      <c r="D6" s="24" t="s">
        <v>2130</v>
      </c>
      <c r="E6" s="24" t="s">
        <v>2129</v>
      </c>
      <c r="F6" s="24"/>
      <c r="G6" s="17" t="s">
        <v>2128</v>
      </c>
      <c r="H6" s="24" t="s">
        <v>2127</v>
      </c>
      <c r="I6" s="17" t="s">
        <v>3165</v>
      </c>
      <c r="J6" s="17" t="s">
        <v>3169</v>
      </c>
      <c r="K6" s="30"/>
      <c r="L6" s="17" t="s">
        <v>3246</v>
      </c>
      <c r="M6" s="17"/>
      <c r="N6" s="17"/>
      <c r="O6" s="17"/>
      <c r="P6" s="17"/>
      <c r="Q6" s="17"/>
      <c r="R6" s="17"/>
      <c r="S6" s="24" t="s">
        <v>2125</v>
      </c>
      <c r="T6" s="24" t="s">
        <v>3186</v>
      </c>
      <c r="U6" s="24" t="s">
        <v>2124</v>
      </c>
      <c r="V6" s="24" t="s">
        <v>2126</v>
      </c>
      <c r="W6" s="24" t="s">
        <v>29</v>
      </c>
    </row>
    <row r="7" spans="1:23" s="6" customFormat="1" ht="15" customHeight="1">
      <c r="A7" s="1" t="s">
        <v>1692</v>
      </c>
      <c r="B7" s="2"/>
      <c r="C7" s="2"/>
      <c r="D7" s="2" t="s">
        <v>1691</v>
      </c>
      <c r="E7" s="2" t="s">
        <v>1690</v>
      </c>
      <c r="F7" s="2" t="s">
        <v>1689</v>
      </c>
      <c r="G7" s="1" t="s">
        <v>1688</v>
      </c>
      <c r="H7" s="2" t="s">
        <v>1687</v>
      </c>
      <c r="I7" s="1" t="s">
        <v>3165</v>
      </c>
      <c r="J7" s="1"/>
      <c r="K7" s="1"/>
      <c r="L7" s="1"/>
      <c r="M7" s="2"/>
      <c r="N7" s="2"/>
      <c r="O7" s="2"/>
      <c r="P7" s="2"/>
      <c r="Q7" s="2"/>
      <c r="R7" s="1" t="s">
        <v>3168</v>
      </c>
      <c r="S7" s="21"/>
      <c r="T7" s="2"/>
      <c r="U7" s="1" t="s">
        <v>1686</v>
      </c>
      <c r="V7" s="1" t="s">
        <v>1685</v>
      </c>
      <c r="W7" s="13"/>
    </row>
    <row r="8" spans="1:23" s="6" customFormat="1" ht="15" customHeight="1">
      <c r="A8" s="17" t="s">
        <v>2478</v>
      </c>
      <c r="B8" s="30" t="s">
        <v>3084</v>
      </c>
      <c r="C8" s="30"/>
      <c r="D8" s="24" t="s">
        <v>2477</v>
      </c>
      <c r="E8" s="24" t="s">
        <v>2476</v>
      </c>
      <c r="F8" s="24" t="s">
        <v>2475</v>
      </c>
      <c r="G8" s="17" t="s">
        <v>515</v>
      </c>
      <c r="H8" s="24" t="s">
        <v>516</v>
      </c>
      <c r="I8" s="17" t="s">
        <v>3165</v>
      </c>
      <c r="J8" s="17" t="s">
        <v>3169</v>
      </c>
      <c r="K8" s="30"/>
      <c r="L8" s="17" t="s">
        <v>3246</v>
      </c>
      <c r="M8" s="17"/>
      <c r="N8" s="17"/>
      <c r="O8" s="17"/>
      <c r="P8" s="17"/>
      <c r="Q8" s="17"/>
      <c r="R8" s="17"/>
      <c r="S8" s="24" t="s">
        <v>2474</v>
      </c>
      <c r="T8" s="24" t="s">
        <v>2473</v>
      </c>
      <c r="U8" s="24" t="s">
        <v>2472</v>
      </c>
      <c r="V8" s="24" t="s">
        <v>2471</v>
      </c>
      <c r="W8" s="24" t="s">
        <v>29</v>
      </c>
    </row>
    <row r="9" spans="1:23" s="6" customFormat="1" ht="15" customHeight="1">
      <c r="A9" s="1" t="s">
        <v>1418</v>
      </c>
      <c r="B9" s="2"/>
      <c r="C9" s="2"/>
      <c r="D9" s="2" t="s">
        <v>1417</v>
      </c>
      <c r="E9" s="2" t="s">
        <v>1416</v>
      </c>
      <c r="F9" s="2"/>
      <c r="G9" s="1" t="s">
        <v>1415</v>
      </c>
      <c r="H9" s="2" t="s">
        <v>1414</v>
      </c>
      <c r="I9" s="1" t="s">
        <v>3165</v>
      </c>
      <c r="J9" s="1" t="s">
        <v>34</v>
      </c>
      <c r="K9" s="1"/>
      <c r="L9" s="1"/>
      <c r="M9" s="2"/>
      <c r="N9" s="2"/>
      <c r="O9" s="2"/>
      <c r="P9" s="2"/>
      <c r="Q9" s="2"/>
      <c r="R9" s="1" t="s">
        <v>3168</v>
      </c>
      <c r="S9" s="21" t="s">
        <v>1413</v>
      </c>
      <c r="T9" s="2" t="s">
        <v>1412</v>
      </c>
      <c r="U9" s="1" t="s">
        <v>1410</v>
      </c>
      <c r="V9" s="1" t="s">
        <v>1411</v>
      </c>
      <c r="W9" s="13">
        <v>39083</v>
      </c>
    </row>
    <row r="10" spans="1:23" s="6" customFormat="1" ht="15" customHeight="1">
      <c r="A10" s="1" t="s">
        <v>1657</v>
      </c>
      <c r="B10" s="2"/>
      <c r="C10" s="2"/>
      <c r="D10" s="2" t="s">
        <v>1656</v>
      </c>
      <c r="E10" s="2" t="s">
        <v>1655</v>
      </c>
      <c r="F10" s="2"/>
      <c r="G10" s="1" t="s">
        <v>1654</v>
      </c>
      <c r="H10" s="2" t="s">
        <v>1653</v>
      </c>
      <c r="I10" s="1" t="s">
        <v>3165</v>
      </c>
      <c r="J10" s="1"/>
      <c r="K10" s="1"/>
      <c r="L10" s="1"/>
      <c r="M10" s="2"/>
      <c r="N10" s="2"/>
      <c r="O10" s="2"/>
      <c r="P10" s="2"/>
      <c r="Q10" s="2"/>
      <c r="R10" s="1" t="s">
        <v>3168</v>
      </c>
      <c r="S10" s="21" t="s">
        <v>1652</v>
      </c>
      <c r="T10" s="2" t="s">
        <v>1651</v>
      </c>
      <c r="U10" s="1" t="s">
        <v>1650</v>
      </c>
      <c r="V10" s="1" t="s">
        <v>1649</v>
      </c>
      <c r="W10" s="13"/>
    </row>
    <row r="11" spans="1:23" s="6" customFormat="1" ht="15" customHeight="1">
      <c r="A11" s="1" t="s">
        <v>513</v>
      </c>
      <c r="B11" s="2"/>
      <c r="C11" s="2"/>
      <c r="D11" s="2" t="s">
        <v>1395</v>
      </c>
      <c r="E11" s="2" t="s">
        <v>1394</v>
      </c>
      <c r="F11" s="2"/>
      <c r="G11" s="1" t="s">
        <v>1393</v>
      </c>
      <c r="H11" s="2" t="s">
        <v>1392</v>
      </c>
      <c r="I11" s="1" t="s">
        <v>3165</v>
      </c>
      <c r="J11" s="1" t="s">
        <v>34</v>
      </c>
      <c r="K11" s="1"/>
      <c r="L11" s="1" t="s">
        <v>34</v>
      </c>
      <c r="M11" s="2"/>
      <c r="N11" s="2"/>
      <c r="O11" s="2"/>
      <c r="P11" s="2"/>
      <c r="Q11" s="2"/>
      <c r="R11" s="1" t="s">
        <v>3168</v>
      </c>
      <c r="S11" s="21" t="s">
        <v>517</v>
      </c>
      <c r="T11" s="2" t="s">
        <v>518</v>
      </c>
      <c r="U11" s="1" t="s">
        <v>1391</v>
      </c>
      <c r="V11" s="1" t="s">
        <v>1390</v>
      </c>
      <c r="W11" s="13"/>
    </row>
    <row r="12" spans="1:23" s="6" customFormat="1" ht="15" customHeight="1">
      <c r="A12" s="17" t="s">
        <v>1869</v>
      </c>
      <c r="B12" s="30" t="s">
        <v>3084</v>
      </c>
      <c r="C12" s="30">
        <v>1</v>
      </c>
      <c r="D12" s="24" t="s">
        <v>1868</v>
      </c>
      <c r="E12" s="24" t="s">
        <v>1867</v>
      </c>
      <c r="F12" s="24"/>
      <c r="G12" s="17" t="s">
        <v>1866</v>
      </c>
      <c r="H12" s="24" t="s">
        <v>3326</v>
      </c>
      <c r="I12" s="17" t="s">
        <v>3165</v>
      </c>
      <c r="J12" s="17" t="s">
        <v>3169</v>
      </c>
      <c r="K12" s="30"/>
      <c r="L12" s="17" t="s">
        <v>3246</v>
      </c>
      <c r="M12" s="17"/>
      <c r="N12" s="17"/>
      <c r="O12" s="17"/>
      <c r="P12" s="17"/>
      <c r="Q12" s="17"/>
      <c r="R12" s="17"/>
      <c r="S12" s="24" t="s">
        <v>1864</v>
      </c>
      <c r="T12" s="24" t="s">
        <v>3279</v>
      </c>
      <c r="U12" s="24" t="s">
        <v>1863</v>
      </c>
      <c r="V12" s="24" t="s">
        <v>1865</v>
      </c>
      <c r="W12" s="24" t="s">
        <v>29</v>
      </c>
    </row>
    <row r="13" spans="1:23" s="6" customFormat="1" ht="15" customHeight="1">
      <c r="A13" s="1" t="s">
        <v>2510</v>
      </c>
      <c r="B13" s="2"/>
      <c r="C13" s="2"/>
      <c r="D13" s="2" t="s">
        <v>2509</v>
      </c>
      <c r="E13" s="2" t="s">
        <v>2508</v>
      </c>
      <c r="F13" s="2" t="s">
        <v>2507</v>
      </c>
      <c r="G13" s="1" t="s">
        <v>2506</v>
      </c>
      <c r="H13" s="2" t="s">
        <v>2505</v>
      </c>
      <c r="I13" s="1" t="s">
        <v>3165</v>
      </c>
      <c r="J13" s="1"/>
      <c r="K13" s="1"/>
      <c r="L13" s="1"/>
      <c r="M13" s="2"/>
      <c r="N13" s="2"/>
      <c r="O13" s="2"/>
      <c r="P13" s="2"/>
      <c r="Q13" s="2"/>
      <c r="R13" s="1" t="s">
        <v>3168</v>
      </c>
      <c r="S13" s="21" t="s">
        <v>2503</v>
      </c>
      <c r="T13" s="2"/>
      <c r="U13" s="1" t="s">
        <v>2502</v>
      </c>
      <c r="V13" s="1" t="s">
        <v>2504</v>
      </c>
      <c r="W13" s="13"/>
    </row>
    <row r="14" spans="1:23" s="6" customFormat="1" ht="15" customHeight="1">
      <c r="A14" s="17" t="s">
        <v>3218</v>
      </c>
      <c r="B14" s="30" t="s">
        <v>3084</v>
      </c>
      <c r="C14" s="30"/>
      <c r="D14" s="24" t="s">
        <v>3213</v>
      </c>
      <c r="E14" s="24" t="s">
        <v>1957</v>
      </c>
      <c r="F14" s="24"/>
      <c r="G14" s="17" t="s">
        <v>1956</v>
      </c>
      <c r="H14" s="24" t="s">
        <v>1955</v>
      </c>
      <c r="I14" s="17" t="s">
        <v>3165</v>
      </c>
      <c r="J14" s="17" t="s">
        <v>3169</v>
      </c>
      <c r="K14" s="30"/>
      <c r="L14" s="17" t="s">
        <v>3246</v>
      </c>
      <c r="M14" s="17"/>
      <c r="N14" s="17"/>
      <c r="O14" s="17"/>
      <c r="P14" s="17"/>
      <c r="Q14" s="17"/>
      <c r="R14" s="17"/>
      <c r="S14" s="24" t="s">
        <v>1954</v>
      </c>
      <c r="T14" s="24"/>
      <c r="U14" s="24" t="s">
        <v>1953</v>
      </c>
      <c r="V14" s="24" t="s">
        <v>1952</v>
      </c>
      <c r="W14" s="24" t="s">
        <v>29</v>
      </c>
    </row>
    <row r="15" spans="1:23" s="6" customFormat="1" ht="15" customHeight="1">
      <c r="A15" s="9" t="s">
        <v>2074</v>
      </c>
      <c r="B15" s="2"/>
      <c r="C15" s="2"/>
      <c r="D15" s="8" t="s">
        <v>2073</v>
      </c>
      <c r="E15" s="8" t="s">
        <v>2072</v>
      </c>
      <c r="F15" s="8" t="s">
        <v>2071</v>
      </c>
      <c r="G15" s="9" t="s">
        <v>2070</v>
      </c>
      <c r="H15" s="8" t="s">
        <v>2069</v>
      </c>
      <c r="I15" s="9" t="s">
        <v>3165</v>
      </c>
      <c r="J15" s="11">
        <v>1</v>
      </c>
      <c r="K15" s="11"/>
      <c r="L15" s="9">
        <v>1</v>
      </c>
      <c r="M15" s="2"/>
      <c r="N15" s="2"/>
      <c r="O15" s="2"/>
      <c r="P15" s="2"/>
      <c r="Q15" s="2"/>
      <c r="R15" s="9" t="s">
        <v>3246</v>
      </c>
      <c r="S15" s="91" t="s">
        <v>2067</v>
      </c>
      <c r="T15" s="8" t="s">
        <v>3187</v>
      </c>
      <c r="U15" s="9" t="s">
        <v>2066</v>
      </c>
      <c r="V15" s="9" t="s">
        <v>2068</v>
      </c>
      <c r="W15" s="7">
        <v>37135</v>
      </c>
    </row>
    <row r="16" spans="1:23" s="6" customFormat="1" ht="15" customHeight="1">
      <c r="A16" s="18" t="s">
        <v>160</v>
      </c>
      <c r="B16" s="52"/>
      <c r="C16" s="52"/>
      <c r="D16" s="55" t="s">
        <v>161</v>
      </c>
      <c r="E16" s="55" t="s">
        <v>162</v>
      </c>
      <c r="F16" s="55" t="s">
        <v>163</v>
      </c>
      <c r="G16" s="12" t="s">
        <v>164</v>
      </c>
      <c r="H16" s="55" t="s">
        <v>165</v>
      </c>
      <c r="I16" s="12" t="s">
        <v>3165</v>
      </c>
      <c r="J16" s="12">
        <v>1</v>
      </c>
      <c r="K16" s="12"/>
      <c r="L16" s="19">
        <v>1</v>
      </c>
      <c r="M16" s="52"/>
      <c r="N16" s="52"/>
      <c r="O16" s="53"/>
      <c r="P16" s="53"/>
      <c r="Q16" s="54"/>
      <c r="R16" s="12" t="s">
        <v>3168</v>
      </c>
      <c r="S16" s="21" t="s">
        <v>166</v>
      </c>
      <c r="T16" s="55" t="s">
        <v>167</v>
      </c>
      <c r="U16" s="12" t="s">
        <v>168</v>
      </c>
      <c r="V16" s="12" t="s">
        <v>169</v>
      </c>
      <c r="W16" s="98">
        <v>19725</v>
      </c>
    </row>
    <row r="17" spans="1:23" s="6" customFormat="1" ht="15" customHeight="1">
      <c r="A17" s="1" t="s">
        <v>2084</v>
      </c>
      <c r="B17" s="2"/>
      <c r="C17" s="2"/>
      <c r="D17" s="2" t="s">
        <v>2083</v>
      </c>
      <c r="E17" s="2" t="s">
        <v>2082</v>
      </c>
      <c r="F17" s="2" t="s">
        <v>2081</v>
      </c>
      <c r="G17" s="1" t="s">
        <v>2080</v>
      </c>
      <c r="H17" s="14" t="s">
        <v>2079</v>
      </c>
      <c r="I17" s="1" t="s">
        <v>3165</v>
      </c>
      <c r="J17" s="1"/>
      <c r="K17" s="1"/>
      <c r="L17" s="1"/>
      <c r="M17" s="2"/>
      <c r="N17" s="2"/>
      <c r="O17" s="2"/>
      <c r="P17" s="2"/>
      <c r="Q17" s="2"/>
      <c r="R17" s="1" t="s">
        <v>3169</v>
      </c>
      <c r="S17" s="21" t="s">
        <v>2076</v>
      </c>
      <c r="T17" s="2" t="s">
        <v>2078</v>
      </c>
      <c r="U17" s="1" t="s">
        <v>2075</v>
      </c>
      <c r="V17" s="1" t="s">
        <v>2077</v>
      </c>
      <c r="W17" s="13"/>
    </row>
    <row r="18" spans="1:23" s="6" customFormat="1" ht="15" customHeight="1">
      <c r="A18" s="1" t="s">
        <v>1788</v>
      </c>
      <c r="B18" s="2"/>
      <c r="C18" s="2"/>
      <c r="D18" s="2" t="s">
        <v>1787</v>
      </c>
      <c r="E18" s="2" t="s">
        <v>1786</v>
      </c>
      <c r="F18" s="2" t="s">
        <v>58</v>
      </c>
      <c r="G18" s="1" t="s">
        <v>1785</v>
      </c>
      <c r="H18" s="2" t="s">
        <v>1784</v>
      </c>
      <c r="I18" s="1" t="s">
        <v>3165</v>
      </c>
      <c r="J18" s="1" t="s">
        <v>34</v>
      </c>
      <c r="K18" s="1"/>
      <c r="L18" s="1" t="s">
        <v>34</v>
      </c>
      <c r="M18" s="2"/>
      <c r="N18" s="2"/>
      <c r="O18" s="2"/>
      <c r="P18" s="2"/>
      <c r="Q18" s="2"/>
      <c r="R18" s="1" t="s">
        <v>3168</v>
      </c>
      <c r="S18" s="21" t="s">
        <v>1783</v>
      </c>
      <c r="T18" s="2" t="s">
        <v>1782</v>
      </c>
      <c r="U18" s="1" t="s">
        <v>1781</v>
      </c>
      <c r="V18" s="1" t="s">
        <v>1780</v>
      </c>
      <c r="W18" s="13"/>
    </row>
    <row r="19" spans="1:23" s="6" customFormat="1" ht="15" customHeight="1">
      <c r="A19" s="1" t="s">
        <v>2148</v>
      </c>
      <c r="B19" s="2"/>
      <c r="C19" s="2"/>
      <c r="D19" s="2" t="s">
        <v>2147</v>
      </c>
      <c r="E19" s="2" t="s">
        <v>2146</v>
      </c>
      <c r="F19" s="2"/>
      <c r="G19" s="1" t="s">
        <v>2145</v>
      </c>
      <c r="H19" s="14" t="s">
        <v>2144</v>
      </c>
      <c r="I19" s="1" t="s">
        <v>3165</v>
      </c>
      <c r="J19" s="1"/>
      <c r="K19" s="1"/>
      <c r="L19" s="1"/>
      <c r="M19" s="2"/>
      <c r="N19" s="2"/>
      <c r="O19" s="2"/>
      <c r="P19" s="2"/>
      <c r="Q19" s="2"/>
      <c r="R19" s="1" t="s">
        <v>3169</v>
      </c>
      <c r="S19" s="99" t="s">
        <v>2143</v>
      </c>
      <c r="T19" s="2" t="s">
        <v>2142</v>
      </c>
      <c r="U19" s="1" t="s">
        <v>2141</v>
      </c>
      <c r="V19" s="1" t="s">
        <v>2140</v>
      </c>
      <c r="W19" s="7"/>
    </row>
    <row r="20" spans="1:23" s="6" customFormat="1" ht="15" customHeight="1">
      <c r="A20" s="9" t="s">
        <v>2664</v>
      </c>
      <c r="B20" s="9" t="s">
        <v>288</v>
      </c>
      <c r="C20" s="9"/>
      <c r="D20" s="8" t="s">
        <v>3300</v>
      </c>
      <c r="E20" s="8" t="s">
        <v>3049</v>
      </c>
      <c r="F20" s="8" t="s">
        <v>3050</v>
      </c>
      <c r="G20" s="9" t="s">
        <v>2663</v>
      </c>
      <c r="H20" s="8" t="s">
        <v>2662</v>
      </c>
      <c r="I20" s="9" t="s">
        <v>3165</v>
      </c>
      <c r="J20" s="11">
        <v>1</v>
      </c>
      <c r="K20" s="11"/>
      <c r="L20" s="19">
        <v>1</v>
      </c>
      <c r="M20" s="19">
        <v>1</v>
      </c>
      <c r="N20" s="20">
        <v>254052</v>
      </c>
      <c r="O20" s="1" t="s">
        <v>3168</v>
      </c>
      <c r="P20" s="12" t="s">
        <v>3084</v>
      </c>
      <c r="Q20" s="18" t="s">
        <v>3084</v>
      </c>
      <c r="R20" s="9" t="s">
        <v>3170</v>
      </c>
      <c r="S20" s="10" t="s">
        <v>3301</v>
      </c>
      <c r="T20" s="10" t="s">
        <v>3051</v>
      </c>
      <c r="U20" s="9" t="s">
        <v>2661</v>
      </c>
      <c r="V20" s="9" t="s">
        <v>2660</v>
      </c>
      <c r="W20" s="7">
        <v>23377</v>
      </c>
    </row>
    <row r="21" spans="1:23" s="6" customFormat="1" ht="15" customHeight="1">
      <c r="A21" s="9" t="s">
        <v>1836</v>
      </c>
      <c r="B21" s="2"/>
      <c r="C21" s="2"/>
      <c r="D21" s="8" t="s">
        <v>1835</v>
      </c>
      <c r="E21" s="8" t="s">
        <v>3016</v>
      </c>
      <c r="F21" s="8"/>
      <c r="G21" s="9" t="s">
        <v>1834</v>
      </c>
      <c r="H21" s="8" t="s">
        <v>1833</v>
      </c>
      <c r="I21" s="9" t="s">
        <v>3165</v>
      </c>
      <c r="J21" s="11">
        <v>1</v>
      </c>
      <c r="K21" s="11"/>
      <c r="L21" s="19">
        <v>1</v>
      </c>
      <c r="M21" s="2"/>
      <c r="N21" s="2"/>
      <c r="O21" s="2"/>
      <c r="P21" s="2"/>
      <c r="Q21" s="2"/>
      <c r="R21" s="9" t="s">
        <v>3246</v>
      </c>
      <c r="S21" s="91" t="s">
        <v>1832</v>
      </c>
      <c r="T21" s="8" t="s">
        <v>1831</v>
      </c>
      <c r="U21" s="9" t="s">
        <v>1830</v>
      </c>
      <c r="V21" s="9" t="s">
        <v>1829</v>
      </c>
      <c r="W21" s="7">
        <v>37500</v>
      </c>
    </row>
    <row r="22" spans="1:23" s="6" customFormat="1" ht="15" customHeight="1">
      <c r="A22" s="38" t="s">
        <v>2406</v>
      </c>
      <c r="B22" s="47" t="s">
        <v>3084</v>
      </c>
      <c r="C22" s="47" t="s">
        <v>3425</v>
      </c>
      <c r="D22" s="39" t="s">
        <v>2405</v>
      </c>
      <c r="E22" s="39" t="s">
        <v>3164</v>
      </c>
      <c r="F22" s="39"/>
      <c r="G22" s="38" t="s">
        <v>611</v>
      </c>
      <c r="H22" s="39" t="s">
        <v>612</v>
      </c>
      <c r="I22" s="38" t="s">
        <v>3165</v>
      </c>
      <c r="J22" s="40">
        <v>1</v>
      </c>
      <c r="K22" s="40"/>
      <c r="L22" s="31" t="s">
        <v>3392</v>
      </c>
      <c r="M22" s="31">
        <v>1</v>
      </c>
      <c r="N22" s="32">
        <v>254185</v>
      </c>
      <c r="O22" s="17" t="s">
        <v>3169</v>
      </c>
      <c r="P22" s="27" t="s">
        <v>3084</v>
      </c>
      <c r="Q22" s="41" t="s">
        <v>3084</v>
      </c>
      <c r="R22" s="38" t="s">
        <v>3246</v>
      </c>
      <c r="S22" s="24" t="s">
        <v>2404</v>
      </c>
      <c r="T22" s="42" t="s">
        <v>2403</v>
      </c>
      <c r="U22" s="38" t="s">
        <v>2402</v>
      </c>
      <c r="V22" s="38" t="s">
        <v>2401</v>
      </c>
      <c r="W22" s="34">
        <v>34541</v>
      </c>
    </row>
    <row r="23" spans="1:23" s="6" customFormat="1" ht="15" customHeight="1">
      <c r="A23" s="9" t="s">
        <v>2012</v>
      </c>
      <c r="B23" s="2"/>
      <c r="C23" s="2"/>
      <c r="D23" s="8" t="s">
        <v>2011</v>
      </c>
      <c r="E23" s="8" t="s">
        <v>2010</v>
      </c>
      <c r="F23" s="8"/>
      <c r="G23" s="9" t="s">
        <v>2009</v>
      </c>
      <c r="H23" s="8" t="s">
        <v>2008</v>
      </c>
      <c r="I23" s="9" t="s">
        <v>3165</v>
      </c>
      <c r="J23" s="11">
        <v>1</v>
      </c>
      <c r="K23" s="11"/>
      <c r="L23" s="9">
        <v>2</v>
      </c>
      <c r="M23" s="2"/>
      <c r="N23" s="2"/>
      <c r="O23" s="2"/>
      <c r="P23" s="2"/>
      <c r="Q23" s="2"/>
      <c r="R23" s="9" t="s">
        <v>3169</v>
      </c>
      <c r="S23" s="21" t="s">
        <v>2006</v>
      </c>
      <c r="T23" s="8"/>
      <c r="U23" s="9" t="s">
        <v>2005</v>
      </c>
      <c r="V23" s="9" t="s">
        <v>2007</v>
      </c>
      <c r="W23" s="7">
        <v>31525</v>
      </c>
    </row>
    <row r="24" spans="1:23" s="6" customFormat="1" ht="15" customHeight="1">
      <c r="A24" s="17" t="s">
        <v>1304</v>
      </c>
      <c r="B24" s="30" t="s">
        <v>3084</v>
      </c>
      <c r="C24" s="30" t="s">
        <v>3424</v>
      </c>
      <c r="D24" s="25" t="s">
        <v>1303</v>
      </c>
      <c r="E24" s="25" t="s">
        <v>1302</v>
      </c>
      <c r="F24" s="25"/>
      <c r="G24" s="17" t="s">
        <v>1301</v>
      </c>
      <c r="H24" s="25" t="s">
        <v>1300</v>
      </c>
      <c r="I24" s="17" t="s">
        <v>3165</v>
      </c>
      <c r="J24" s="35">
        <v>1</v>
      </c>
      <c r="K24" s="35"/>
      <c r="L24" s="31" t="s">
        <v>3392</v>
      </c>
      <c r="M24" s="31">
        <v>1</v>
      </c>
      <c r="N24" s="32">
        <v>254342</v>
      </c>
      <c r="O24" s="17" t="s">
        <v>3169</v>
      </c>
      <c r="P24" s="27" t="s">
        <v>3169</v>
      </c>
      <c r="Q24" s="43" t="s">
        <v>3084</v>
      </c>
      <c r="R24" s="17" t="s">
        <v>3246</v>
      </c>
      <c r="S24" s="24" t="s">
        <v>1297</v>
      </c>
      <c r="T24" s="24" t="s">
        <v>1299</v>
      </c>
      <c r="U24" s="17" t="s">
        <v>1296</v>
      </c>
      <c r="V24" s="17" t="s">
        <v>1298</v>
      </c>
      <c r="W24" s="34">
        <v>31625</v>
      </c>
    </row>
    <row r="25" spans="1:23" s="6" customFormat="1" ht="15" customHeight="1">
      <c r="A25" s="17" t="s">
        <v>3017</v>
      </c>
      <c r="B25" s="30" t="s">
        <v>3017</v>
      </c>
      <c r="C25" s="30"/>
      <c r="D25" s="24" t="s">
        <v>3018</v>
      </c>
      <c r="E25" s="24" t="s">
        <v>3019</v>
      </c>
      <c r="F25" s="24"/>
      <c r="G25" s="17" t="s">
        <v>3020</v>
      </c>
      <c r="H25" s="24" t="s">
        <v>3021</v>
      </c>
      <c r="I25" s="17" t="s">
        <v>3165</v>
      </c>
      <c r="J25" s="17" t="s">
        <v>3169</v>
      </c>
      <c r="K25" s="30"/>
      <c r="L25" s="17" t="s">
        <v>3246</v>
      </c>
      <c r="M25" s="17"/>
      <c r="N25" s="17"/>
      <c r="O25" s="17"/>
      <c r="P25" s="17"/>
      <c r="Q25" s="17" t="s">
        <v>3825</v>
      </c>
      <c r="R25" s="17"/>
      <c r="S25" s="24" t="s">
        <v>3022</v>
      </c>
      <c r="T25" s="24" t="s">
        <v>3023</v>
      </c>
      <c r="U25" s="24" t="s">
        <v>3034</v>
      </c>
      <c r="V25" s="24" t="s">
        <v>3035</v>
      </c>
      <c r="W25" s="24" t="s">
        <v>29</v>
      </c>
    </row>
    <row r="26" spans="1:23" s="6" customFormat="1" ht="15" customHeight="1">
      <c r="A26" s="9" t="s">
        <v>454</v>
      </c>
      <c r="B26" s="2"/>
      <c r="C26" s="2"/>
      <c r="D26" s="8" t="s">
        <v>455</v>
      </c>
      <c r="E26" s="8" t="s">
        <v>456</v>
      </c>
      <c r="F26" s="8"/>
      <c r="G26" s="9" t="s">
        <v>457</v>
      </c>
      <c r="H26" s="8" t="s">
        <v>458</v>
      </c>
      <c r="I26" s="9" t="s">
        <v>3165</v>
      </c>
      <c r="J26" s="11">
        <v>1</v>
      </c>
      <c r="K26" s="11"/>
      <c r="L26" s="9">
        <v>1</v>
      </c>
      <c r="M26" s="2"/>
      <c r="N26" s="2"/>
      <c r="O26" s="2"/>
      <c r="P26" s="2"/>
      <c r="Q26" s="2"/>
      <c r="R26" s="9" t="s">
        <v>3169</v>
      </c>
      <c r="S26" s="21" t="s">
        <v>459</v>
      </c>
      <c r="T26" s="8" t="s">
        <v>460</v>
      </c>
      <c r="U26" s="9" t="s">
        <v>461</v>
      </c>
      <c r="V26" s="9" t="s">
        <v>462</v>
      </c>
      <c r="W26" s="100">
        <v>32553</v>
      </c>
    </row>
    <row r="27" spans="1:23" s="6" customFormat="1" ht="15" customHeight="1">
      <c r="A27" s="9" t="s">
        <v>1973</v>
      </c>
      <c r="B27" s="101" t="s">
        <v>3084</v>
      </c>
      <c r="C27" s="101"/>
      <c r="D27" s="8" t="s">
        <v>1972</v>
      </c>
      <c r="E27" s="8" t="s">
        <v>1971</v>
      </c>
      <c r="F27" s="8"/>
      <c r="G27" s="9" t="s">
        <v>1970</v>
      </c>
      <c r="H27" s="8" t="s">
        <v>1969</v>
      </c>
      <c r="I27" s="9" t="s">
        <v>3165</v>
      </c>
      <c r="J27" s="11">
        <v>1</v>
      </c>
      <c r="K27" s="11"/>
      <c r="L27" s="19">
        <v>1</v>
      </c>
      <c r="M27" s="19">
        <v>1</v>
      </c>
      <c r="N27" s="20">
        <v>254358</v>
      </c>
      <c r="O27" s="9" t="s">
        <v>3169</v>
      </c>
      <c r="P27" s="101" t="s">
        <v>3084</v>
      </c>
      <c r="Q27" s="102" t="s">
        <v>3084</v>
      </c>
      <c r="R27" s="9" t="s">
        <v>3246</v>
      </c>
      <c r="S27" s="97" t="s">
        <v>1968</v>
      </c>
      <c r="T27" s="10" t="s">
        <v>3190</v>
      </c>
      <c r="U27" s="9" t="s">
        <v>1966</v>
      </c>
      <c r="V27" s="9" t="s">
        <v>1967</v>
      </c>
      <c r="W27" s="7">
        <v>31138</v>
      </c>
    </row>
    <row r="28" spans="1:23" s="6" customFormat="1" ht="15" customHeight="1">
      <c r="A28" s="1" t="s">
        <v>2588</v>
      </c>
      <c r="B28" s="2"/>
      <c r="C28" s="2"/>
      <c r="D28" s="2" t="s">
        <v>2587</v>
      </c>
      <c r="E28" s="2" t="s">
        <v>3001</v>
      </c>
      <c r="F28" s="2"/>
      <c r="G28" s="1" t="s">
        <v>2586</v>
      </c>
      <c r="H28" s="14" t="s">
        <v>2585</v>
      </c>
      <c r="I28" s="1" t="s">
        <v>3165</v>
      </c>
      <c r="J28" s="1"/>
      <c r="K28" s="1"/>
      <c r="L28" s="1" t="s">
        <v>11</v>
      </c>
      <c r="M28" s="2"/>
      <c r="N28" s="2"/>
      <c r="O28" s="2"/>
      <c r="P28" s="2"/>
      <c r="Q28" s="2"/>
      <c r="R28" s="1" t="s">
        <v>3170</v>
      </c>
      <c r="S28" s="21" t="s">
        <v>2582</v>
      </c>
      <c r="T28" s="2" t="s">
        <v>2584</v>
      </c>
      <c r="U28" s="1" t="s">
        <v>2581</v>
      </c>
      <c r="V28" s="1" t="s">
        <v>2583</v>
      </c>
      <c r="W28" s="7">
        <v>31988</v>
      </c>
    </row>
    <row r="29" spans="1:23" s="6" customFormat="1" ht="15" customHeight="1">
      <c r="A29" s="9" t="s">
        <v>2588</v>
      </c>
      <c r="B29" s="2"/>
      <c r="C29" s="2"/>
      <c r="D29" s="8" t="s">
        <v>2587</v>
      </c>
      <c r="E29" s="8" t="s">
        <v>3001</v>
      </c>
      <c r="F29" s="8"/>
      <c r="G29" s="9" t="s">
        <v>2586</v>
      </c>
      <c r="H29" s="8" t="s">
        <v>2585</v>
      </c>
      <c r="I29" s="9" t="s">
        <v>3165</v>
      </c>
      <c r="J29" s="11">
        <v>2</v>
      </c>
      <c r="K29" s="11"/>
      <c r="L29" s="9">
        <v>2</v>
      </c>
      <c r="M29" s="2"/>
      <c r="N29" s="2"/>
      <c r="O29" s="2"/>
      <c r="P29" s="2"/>
      <c r="Q29" s="2"/>
      <c r="R29" s="9" t="s">
        <v>3169</v>
      </c>
      <c r="S29" s="21" t="s">
        <v>2582</v>
      </c>
      <c r="T29" s="8" t="s">
        <v>2584</v>
      </c>
      <c r="U29" s="9" t="s">
        <v>2581</v>
      </c>
      <c r="V29" s="9" t="s">
        <v>2583</v>
      </c>
      <c r="W29" s="7">
        <v>31988</v>
      </c>
    </row>
    <row r="30" spans="1:23" s="6" customFormat="1" ht="15" customHeight="1">
      <c r="A30" s="1" t="s">
        <v>2351</v>
      </c>
      <c r="B30" s="2"/>
      <c r="C30" s="2"/>
      <c r="D30" s="2" t="s">
        <v>2350</v>
      </c>
      <c r="E30" s="2" t="s">
        <v>2349</v>
      </c>
      <c r="F30" s="2"/>
      <c r="G30" s="1" t="s">
        <v>2348</v>
      </c>
      <c r="H30" s="2" t="s">
        <v>2347</v>
      </c>
      <c r="I30" s="1" t="s">
        <v>3166</v>
      </c>
      <c r="J30" s="1" t="s">
        <v>11</v>
      </c>
      <c r="K30" s="1"/>
      <c r="L30" s="1" t="s">
        <v>11</v>
      </c>
      <c r="M30" s="2"/>
      <c r="N30" s="2"/>
      <c r="O30" s="2"/>
      <c r="P30" s="2"/>
      <c r="Q30" s="2"/>
      <c r="R30" s="1" t="s">
        <v>3169</v>
      </c>
      <c r="S30" s="21" t="s">
        <v>2344</v>
      </c>
      <c r="T30" s="2" t="s">
        <v>2346</v>
      </c>
      <c r="U30" s="1" t="s">
        <v>2343</v>
      </c>
      <c r="V30" s="1" t="s">
        <v>2345</v>
      </c>
      <c r="W30" s="13">
        <v>39722</v>
      </c>
    </row>
    <row r="31" spans="1:23" s="6" customFormat="1" ht="15" customHeight="1">
      <c r="A31" s="1" t="s">
        <v>2798</v>
      </c>
      <c r="B31" s="2"/>
      <c r="C31" s="2"/>
      <c r="D31" s="2" t="s">
        <v>2797</v>
      </c>
      <c r="E31" s="2" t="s">
        <v>2796</v>
      </c>
      <c r="F31" s="2"/>
      <c r="G31" s="1" t="s">
        <v>2795</v>
      </c>
      <c r="H31" s="2" t="s">
        <v>2794</v>
      </c>
      <c r="I31" s="1" t="s">
        <v>3166</v>
      </c>
      <c r="J31" s="1"/>
      <c r="K31" s="1"/>
      <c r="L31" s="1" t="s">
        <v>24</v>
      </c>
      <c r="M31" s="2"/>
      <c r="N31" s="2"/>
      <c r="O31" s="2"/>
      <c r="P31" s="2"/>
      <c r="Q31" s="2"/>
      <c r="R31" s="1" t="s">
        <v>3168</v>
      </c>
      <c r="S31" s="21" t="s">
        <v>2792</v>
      </c>
      <c r="T31" s="2"/>
      <c r="U31" s="1" t="s">
        <v>2791</v>
      </c>
      <c r="V31" s="1" t="s">
        <v>2793</v>
      </c>
      <c r="W31" s="13"/>
    </row>
    <row r="32" spans="1:23" s="6" customFormat="1" ht="15" customHeight="1">
      <c r="A32" s="38" t="s">
        <v>3115</v>
      </c>
      <c r="B32" s="38" t="s">
        <v>69</v>
      </c>
      <c r="C32" s="38" t="s">
        <v>3436</v>
      </c>
      <c r="D32" s="39" t="s">
        <v>3116</v>
      </c>
      <c r="E32" s="39" t="s">
        <v>3117</v>
      </c>
      <c r="F32" s="39"/>
      <c r="G32" s="38" t="s">
        <v>3118</v>
      </c>
      <c r="H32" s="39" t="s">
        <v>3119</v>
      </c>
      <c r="I32" s="38" t="s">
        <v>3165</v>
      </c>
      <c r="J32" s="40">
        <v>2</v>
      </c>
      <c r="K32" s="40"/>
      <c r="L32" s="31" t="s">
        <v>3392</v>
      </c>
      <c r="M32" s="31">
        <v>1</v>
      </c>
      <c r="N32" s="32">
        <v>260415</v>
      </c>
      <c r="O32" s="17" t="s">
        <v>3168</v>
      </c>
      <c r="P32" s="33" t="s">
        <v>3084</v>
      </c>
      <c r="Q32" s="41" t="s">
        <v>3084</v>
      </c>
      <c r="R32" s="38" t="s">
        <v>3170</v>
      </c>
      <c r="S32" s="42" t="s">
        <v>3120</v>
      </c>
      <c r="T32" s="42" t="s">
        <v>3121</v>
      </c>
      <c r="U32" s="38" t="s">
        <v>3122</v>
      </c>
      <c r="V32" s="38" t="s">
        <v>3123</v>
      </c>
      <c r="W32" s="34">
        <v>23743</v>
      </c>
    </row>
    <row r="33" spans="1:23" s="6" customFormat="1" ht="15" customHeight="1">
      <c r="A33" s="38" t="s">
        <v>2736</v>
      </c>
      <c r="B33" s="38" t="s">
        <v>217</v>
      </c>
      <c r="C33" s="38" t="s">
        <v>3437</v>
      </c>
      <c r="D33" s="39" t="s">
        <v>2735</v>
      </c>
      <c r="E33" s="39" t="s">
        <v>3459</v>
      </c>
      <c r="F33" s="39"/>
      <c r="G33" s="38" t="s">
        <v>2734</v>
      </c>
      <c r="H33" s="39" t="s">
        <v>2733</v>
      </c>
      <c r="I33" s="38" t="s">
        <v>3165</v>
      </c>
      <c r="J33" s="40">
        <v>2</v>
      </c>
      <c r="K33" s="40"/>
      <c r="L33" s="31" t="s">
        <v>3392</v>
      </c>
      <c r="M33" s="31">
        <v>1</v>
      </c>
      <c r="N33" s="32">
        <v>254010</v>
      </c>
      <c r="O33" s="17" t="s">
        <v>3168</v>
      </c>
      <c r="P33" s="33" t="s">
        <v>3084</v>
      </c>
      <c r="Q33" s="41" t="s">
        <v>3084</v>
      </c>
      <c r="R33" s="38" t="s">
        <v>3170</v>
      </c>
      <c r="S33" s="42" t="s">
        <v>2732</v>
      </c>
      <c r="T33" s="42" t="s">
        <v>2731</v>
      </c>
      <c r="U33" s="38" t="s">
        <v>2730</v>
      </c>
      <c r="V33" s="38" t="s">
        <v>2729</v>
      </c>
      <c r="W33" s="34">
        <v>23802</v>
      </c>
    </row>
    <row r="34" spans="1:23" s="6" customFormat="1" ht="15" customHeight="1">
      <c r="A34" s="9" t="s">
        <v>1030</v>
      </c>
      <c r="B34" s="2"/>
      <c r="C34" s="2"/>
      <c r="D34" s="8" t="s">
        <v>1029</v>
      </c>
      <c r="E34" s="8" t="s">
        <v>1028</v>
      </c>
      <c r="F34" s="8"/>
      <c r="G34" s="9" t="s">
        <v>1027</v>
      </c>
      <c r="H34" s="8" t="s">
        <v>1026</v>
      </c>
      <c r="I34" s="9" t="s">
        <v>3165</v>
      </c>
      <c r="J34" s="11">
        <v>2</v>
      </c>
      <c r="K34" s="11"/>
      <c r="L34" s="9">
        <v>2</v>
      </c>
      <c r="M34" s="2"/>
      <c r="N34" s="2"/>
      <c r="O34" s="2"/>
      <c r="P34" s="2"/>
      <c r="Q34" s="2"/>
      <c r="R34" s="9" t="s">
        <v>3170</v>
      </c>
      <c r="S34" s="103" t="s">
        <v>1024</v>
      </c>
      <c r="T34" s="8"/>
      <c r="U34" s="9" t="s">
        <v>1023</v>
      </c>
      <c r="V34" s="9" t="s">
        <v>1025</v>
      </c>
      <c r="W34" s="7">
        <v>31730</v>
      </c>
    </row>
    <row r="35" spans="1:23" s="6" customFormat="1" ht="15" customHeight="1">
      <c r="A35" s="9" t="s">
        <v>1030</v>
      </c>
      <c r="B35" s="2"/>
      <c r="C35" s="2"/>
      <c r="D35" s="8" t="s">
        <v>1029</v>
      </c>
      <c r="E35" s="8" t="s">
        <v>1028</v>
      </c>
      <c r="F35" s="8"/>
      <c r="G35" s="9" t="s">
        <v>1027</v>
      </c>
      <c r="H35" s="8" t="s">
        <v>1026</v>
      </c>
      <c r="I35" s="9" t="s">
        <v>3165</v>
      </c>
      <c r="J35" s="11">
        <v>2</v>
      </c>
      <c r="K35" s="11"/>
      <c r="L35" s="9">
        <v>2</v>
      </c>
      <c r="M35" s="2"/>
      <c r="N35" s="2"/>
      <c r="O35" s="2"/>
      <c r="P35" s="2"/>
      <c r="Q35" s="2"/>
      <c r="R35" s="9" t="s">
        <v>3246</v>
      </c>
      <c r="S35" s="104" t="s">
        <v>1024</v>
      </c>
      <c r="T35" s="8"/>
      <c r="U35" s="9" t="s">
        <v>1023</v>
      </c>
      <c r="V35" s="9" t="s">
        <v>1025</v>
      </c>
      <c r="W35" s="7">
        <v>31730</v>
      </c>
    </row>
    <row r="36" spans="1:23" s="6" customFormat="1" ht="15" customHeight="1">
      <c r="A36" s="1">
        <v>30932</v>
      </c>
      <c r="B36" s="1" t="s">
        <v>104</v>
      </c>
      <c r="C36" s="1"/>
      <c r="D36" s="2" t="s">
        <v>3215</v>
      </c>
      <c r="E36" s="2" t="s">
        <v>1513</v>
      </c>
      <c r="F36" s="2"/>
      <c r="G36" s="1" t="s">
        <v>1512</v>
      </c>
      <c r="H36" s="2" t="s">
        <v>107</v>
      </c>
      <c r="I36" s="1" t="s">
        <v>3166</v>
      </c>
      <c r="J36" s="1" t="s">
        <v>24</v>
      </c>
      <c r="K36" s="1"/>
      <c r="L36" s="19">
        <v>3</v>
      </c>
      <c r="M36" s="19">
        <v>2</v>
      </c>
      <c r="N36" s="20">
        <v>270863</v>
      </c>
      <c r="O36" s="1" t="s">
        <v>3168</v>
      </c>
      <c r="P36" s="105" t="s">
        <v>3084</v>
      </c>
      <c r="Q36" s="12" t="s">
        <v>3084</v>
      </c>
      <c r="R36" s="1" t="s">
        <v>3292</v>
      </c>
      <c r="S36" s="14"/>
      <c r="T36" s="14"/>
      <c r="U36" s="1" t="s">
        <v>1511</v>
      </c>
      <c r="V36" s="1" t="s">
        <v>1510</v>
      </c>
      <c r="W36" s="7"/>
    </row>
    <row r="37" spans="1:23" s="6" customFormat="1" ht="15" customHeight="1">
      <c r="A37" s="9" t="s">
        <v>1142</v>
      </c>
      <c r="B37" s="52"/>
      <c r="C37" s="52"/>
      <c r="D37" s="8" t="s">
        <v>1141</v>
      </c>
      <c r="E37" s="8" t="s">
        <v>1140</v>
      </c>
      <c r="F37" s="8"/>
      <c r="G37" s="9" t="s">
        <v>1138</v>
      </c>
      <c r="H37" s="8" t="s">
        <v>1137</v>
      </c>
      <c r="I37" s="9" t="s">
        <v>3166</v>
      </c>
      <c r="J37" s="11">
        <v>2</v>
      </c>
      <c r="K37" s="11"/>
      <c r="L37" s="9">
        <v>2</v>
      </c>
      <c r="M37" s="52"/>
      <c r="N37" s="52"/>
      <c r="O37" s="53"/>
      <c r="P37" s="53"/>
      <c r="Q37" s="54"/>
      <c r="R37" s="9" t="s">
        <v>3170</v>
      </c>
      <c r="S37" s="21" t="s">
        <v>1136</v>
      </c>
      <c r="T37" s="8" t="s">
        <v>1135</v>
      </c>
      <c r="U37" s="9" t="s">
        <v>1134</v>
      </c>
      <c r="V37" s="9" t="s">
        <v>1133</v>
      </c>
      <c r="W37" s="7">
        <v>20760</v>
      </c>
    </row>
    <row r="38" spans="1:23" s="6" customFormat="1" ht="15" customHeight="1">
      <c r="A38" s="17" t="s">
        <v>1509</v>
      </c>
      <c r="B38" s="17" t="s">
        <v>104</v>
      </c>
      <c r="C38" s="17">
        <v>4</v>
      </c>
      <c r="D38" s="24" t="s">
        <v>3216</v>
      </c>
      <c r="E38" s="24" t="s">
        <v>1508</v>
      </c>
      <c r="F38" s="24"/>
      <c r="G38" s="17" t="s">
        <v>1507</v>
      </c>
      <c r="H38" s="24" t="s">
        <v>1506</v>
      </c>
      <c r="I38" s="17" t="s">
        <v>3166</v>
      </c>
      <c r="J38" s="17" t="s">
        <v>3168</v>
      </c>
      <c r="K38" s="33"/>
      <c r="L38" s="17" t="s">
        <v>3292</v>
      </c>
      <c r="M38" s="17" t="s">
        <v>3292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s="6" customFormat="1" ht="15" customHeight="1">
      <c r="A39" s="1" t="s">
        <v>1934</v>
      </c>
      <c r="B39" s="2"/>
      <c r="C39" s="2"/>
      <c r="D39" s="2" t="s">
        <v>1933</v>
      </c>
      <c r="E39" s="2" t="s">
        <v>1932</v>
      </c>
      <c r="F39" s="2"/>
      <c r="G39" s="1" t="s">
        <v>1931</v>
      </c>
      <c r="H39" s="2" t="s">
        <v>1930</v>
      </c>
      <c r="I39" s="1" t="s">
        <v>3166</v>
      </c>
      <c r="J39" s="1"/>
      <c r="K39" s="1"/>
      <c r="L39" s="1" t="s">
        <v>24</v>
      </c>
      <c r="M39" s="2"/>
      <c r="N39" s="2"/>
      <c r="O39" s="2"/>
      <c r="P39" s="2"/>
      <c r="Q39" s="2"/>
      <c r="R39" s="1" t="s">
        <v>3169</v>
      </c>
      <c r="S39" s="21" t="s">
        <v>1927</v>
      </c>
      <c r="T39" s="2" t="s">
        <v>1929</v>
      </c>
      <c r="U39" s="1" t="s">
        <v>1926</v>
      </c>
      <c r="V39" s="1" t="s">
        <v>1928</v>
      </c>
      <c r="W39" s="13"/>
    </row>
    <row r="40" spans="1:23" s="6" customFormat="1" ht="15" customHeight="1">
      <c r="A40" s="9" t="s">
        <v>2868</v>
      </c>
      <c r="B40" s="52"/>
      <c r="C40" s="52"/>
      <c r="D40" s="8" t="s">
        <v>2867</v>
      </c>
      <c r="E40" s="8" t="s">
        <v>2866</v>
      </c>
      <c r="F40" s="8"/>
      <c r="G40" s="9" t="s">
        <v>1534</v>
      </c>
      <c r="H40" s="8" t="s">
        <v>2865</v>
      </c>
      <c r="I40" s="9" t="s">
        <v>3166</v>
      </c>
      <c r="J40" s="11">
        <v>2</v>
      </c>
      <c r="K40" s="11"/>
      <c r="L40" s="9">
        <v>2</v>
      </c>
      <c r="M40" s="52"/>
      <c r="N40" s="52"/>
      <c r="O40" s="53"/>
      <c r="P40" s="53"/>
      <c r="Q40" s="54"/>
      <c r="R40" s="9" t="s">
        <v>3170</v>
      </c>
      <c r="S40" s="21" t="s">
        <v>2861</v>
      </c>
      <c r="T40" s="8" t="s">
        <v>2864</v>
      </c>
      <c r="U40" s="9" t="s">
        <v>2860</v>
      </c>
      <c r="V40" s="9" t="s">
        <v>2863</v>
      </c>
      <c r="W40" s="7">
        <v>20455</v>
      </c>
    </row>
    <row r="41" spans="1:23" s="6" customFormat="1" ht="15" customHeight="1">
      <c r="A41" s="9" t="s">
        <v>2859</v>
      </c>
      <c r="B41" s="1"/>
      <c r="C41" s="1"/>
      <c r="D41" s="8" t="s">
        <v>2858</v>
      </c>
      <c r="E41" s="8" t="s">
        <v>2857</v>
      </c>
      <c r="F41" s="8"/>
      <c r="G41" s="9" t="s">
        <v>2856</v>
      </c>
      <c r="H41" s="10" t="s">
        <v>2855</v>
      </c>
      <c r="I41" s="9" t="s">
        <v>3166</v>
      </c>
      <c r="J41" s="11">
        <v>2</v>
      </c>
      <c r="K41" s="11"/>
      <c r="L41" s="19">
        <v>3</v>
      </c>
      <c r="M41" s="1"/>
      <c r="N41" s="1"/>
      <c r="O41" s="1"/>
      <c r="P41" s="1"/>
      <c r="Q41" s="1"/>
      <c r="R41" s="9" t="s">
        <v>3170</v>
      </c>
      <c r="S41" s="91" t="s">
        <v>3036</v>
      </c>
      <c r="T41" s="10" t="s">
        <v>2854</v>
      </c>
      <c r="U41" s="9" t="s">
        <v>2852</v>
      </c>
      <c r="V41" s="9" t="s">
        <v>2853</v>
      </c>
      <c r="W41" s="7">
        <v>27150</v>
      </c>
    </row>
    <row r="42" spans="1:23" s="6" customFormat="1" ht="15" customHeight="1">
      <c r="A42" s="38" t="s">
        <v>2859</v>
      </c>
      <c r="B42" s="47" t="s">
        <v>3084</v>
      </c>
      <c r="C42" s="47"/>
      <c r="D42" s="39" t="s">
        <v>2858</v>
      </c>
      <c r="E42" s="39" t="s">
        <v>2857</v>
      </c>
      <c r="F42" s="39"/>
      <c r="G42" s="38" t="s">
        <v>2856</v>
      </c>
      <c r="H42" s="39" t="s">
        <v>2855</v>
      </c>
      <c r="I42" s="38" t="s">
        <v>3166</v>
      </c>
      <c r="J42" s="40">
        <v>2</v>
      </c>
      <c r="K42" s="40"/>
      <c r="L42" s="31">
        <v>3</v>
      </c>
      <c r="M42" s="31">
        <v>2</v>
      </c>
      <c r="N42" s="32">
        <v>254000</v>
      </c>
      <c r="O42" s="30" t="s">
        <v>3084</v>
      </c>
      <c r="P42" s="33" t="s">
        <v>3084</v>
      </c>
      <c r="Q42" s="41" t="s">
        <v>3084</v>
      </c>
      <c r="R42" s="47" t="s">
        <v>3084</v>
      </c>
      <c r="S42" s="106" t="s">
        <v>3036</v>
      </c>
      <c r="T42" s="106" t="s">
        <v>2854</v>
      </c>
      <c r="U42" s="38" t="s">
        <v>2852</v>
      </c>
      <c r="V42" s="38" t="s">
        <v>2853</v>
      </c>
      <c r="W42" s="34">
        <v>27150</v>
      </c>
    </row>
    <row r="43" spans="1:23" s="6" customFormat="1" ht="15" customHeight="1">
      <c r="A43" s="9" t="s">
        <v>2597</v>
      </c>
      <c r="B43" s="52"/>
      <c r="C43" s="52"/>
      <c r="D43" s="8" t="s">
        <v>2596</v>
      </c>
      <c r="E43" s="8" t="s">
        <v>2595</v>
      </c>
      <c r="F43" s="8"/>
      <c r="G43" s="9" t="s">
        <v>2594</v>
      </c>
      <c r="H43" s="8" t="s">
        <v>2593</v>
      </c>
      <c r="I43" s="9" t="s">
        <v>3166</v>
      </c>
      <c r="J43" s="11">
        <v>3</v>
      </c>
      <c r="K43" s="11"/>
      <c r="L43" s="9">
        <v>3</v>
      </c>
      <c r="M43" s="52"/>
      <c r="N43" s="52"/>
      <c r="O43" s="53"/>
      <c r="P43" s="53"/>
      <c r="Q43" s="54"/>
      <c r="R43" s="9" t="s">
        <v>3170</v>
      </c>
      <c r="S43" s="21" t="s">
        <v>2590</v>
      </c>
      <c r="T43" s="8" t="s">
        <v>2592</v>
      </c>
      <c r="U43" s="9" t="s">
        <v>2589</v>
      </c>
      <c r="V43" s="9" t="s">
        <v>2591</v>
      </c>
      <c r="W43" s="7">
        <v>29830</v>
      </c>
    </row>
    <row r="44" spans="1:23" s="6" customFormat="1" ht="15" customHeight="1">
      <c r="A44" s="17" t="s">
        <v>2597</v>
      </c>
      <c r="B44" s="30" t="s">
        <v>3084</v>
      </c>
      <c r="C44" s="30"/>
      <c r="D44" s="24" t="s">
        <v>2596</v>
      </c>
      <c r="E44" s="24" t="s">
        <v>2595</v>
      </c>
      <c r="F44" s="24"/>
      <c r="G44" s="17" t="s">
        <v>2594</v>
      </c>
      <c r="H44" s="24" t="s">
        <v>2593</v>
      </c>
      <c r="I44" s="17" t="s">
        <v>3166</v>
      </c>
      <c r="J44" s="17" t="s">
        <v>3169</v>
      </c>
      <c r="K44" s="30"/>
      <c r="L44" s="17" t="s">
        <v>3246</v>
      </c>
      <c r="M44" s="17"/>
      <c r="N44" s="17"/>
      <c r="O44" s="17"/>
      <c r="P44" s="17"/>
      <c r="Q44" s="17"/>
      <c r="R44" s="17"/>
      <c r="S44" s="24" t="s">
        <v>2590</v>
      </c>
      <c r="T44" s="24" t="s">
        <v>2592</v>
      </c>
      <c r="U44" s="24" t="s">
        <v>2589</v>
      </c>
      <c r="V44" s="24" t="s">
        <v>2591</v>
      </c>
      <c r="W44" s="24" t="s">
        <v>29</v>
      </c>
    </row>
    <row r="45" spans="1:23" s="6" customFormat="1" ht="15" customHeight="1">
      <c r="A45" s="38" t="s">
        <v>2290</v>
      </c>
      <c r="B45" s="47" t="s">
        <v>3084</v>
      </c>
      <c r="C45" s="47" t="s">
        <v>3432</v>
      </c>
      <c r="D45" s="39" t="s">
        <v>2289</v>
      </c>
      <c r="E45" s="39" t="s">
        <v>2288</v>
      </c>
      <c r="F45" s="39"/>
      <c r="G45" s="38" t="s">
        <v>2287</v>
      </c>
      <c r="H45" s="39" t="s">
        <v>2286</v>
      </c>
      <c r="I45" s="38" t="s">
        <v>3166</v>
      </c>
      <c r="J45" s="40">
        <v>2</v>
      </c>
      <c r="K45" s="40"/>
      <c r="L45" s="31" t="s">
        <v>3393</v>
      </c>
      <c r="M45" s="31">
        <v>2</v>
      </c>
      <c r="N45" s="32">
        <v>253998</v>
      </c>
      <c r="O45" s="38" t="s">
        <v>3169</v>
      </c>
      <c r="P45" s="47" t="s">
        <v>3084</v>
      </c>
      <c r="Q45" s="43" t="s">
        <v>3084</v>
      </c>
      <c r="R45" s="38" t="s">
        <v>3246</v>
      </c>
      <c r="S45" s="42" t="s">
        <v>2284</v>
      </c>
      <c r="T45" s="42"/>
      <c r="U45" s="38" t="s">
        <v>2283</v>
      </c>
      <c r="V45" s="38" t="s">
        <v>2285</v>
      </c>
      <c r="W45" s="34">
        <v>21551</v>
      </c>
    </row>
    <row r="46" spans="1:23" s="6" customFormat="1" ht="15" customHeight="1">
      <c r="A46" s="9" t="s">
        <v>2342</v>
      </c>
      <c r="B46" s="2"/>
      <c r="C46" s="2"/>
      <c r="D46" s="8" t="s">
        <v>3075</v>
      </c>
      <c r="E46" s="8" t="s">
        <v>2341</v>
      </c>
      <c r="F46" s="8"/>
      <c r="G46" s="9" t="s">
        <v>2340</v>
      </c>
      <c r="H46" s="10" t="s">
        <v>2339</v>
      </c>
      <c r="I46" s="9" t="s">
        <v>3166</v>
      </c>
      <c r="J46" s="9" t="s">
        <v>11</v>
      </c>
      <c r="K46" s="9"/>
      <c r="L46" s="9" t="s">
        <v>11</v>
      </c>
      <c r="M46" s="2"/>
      <c r="N46" s="2"/>
      <c r="O46" s="2"/>
      <c r="P46" s="2"/>
      <c r="Q46" s="2"/>
      <c r="R46" s="9" t="s">
        <v>3170</v>
      </c>
      <c r="S46" s="21" t="s">
        <v>2336</v>
      </c>
      <c r="T46" s="8" t="s">
        <v>2338</v>
      </c>
      <c r="U46" s="9" t="s">
        <v>2335</v>
      </c>
      <c r="V46" s="9" t="s">
        <v>2337</v>
      </c>
      <c r="W46" s="7">
        <v>22190</v>
      </c>
    </row>
    <row r="47" spans="1:23" s="6" customFormat="1" ht="15" customHeight="1">
      <c r="A47" s="9" t="s">
        <v>2342</v>
      </c>
      <c r="B47" s="2"/>
      <c r="C47" s="2"/>
      <c r="D47" s="8" t="s">
        <v>3075</v>
      </c>
      <c r="E47" s="8" t="s">
        <v>2341</v>
      </c>
      <c r="F47" s="8"/>
      <c r="G47" s="9" t="s">
        <v>2340</v>
      </c>
      <c r="H47" s="8" t="s">
        <v>2339</v>
      </c>
      <c r="I47" s="9" t="s">
        <v>3166</v>
      </c>
      <c r="J47" s="11">
        <v>3</v>
      </c>
      <c r="K47" s="11"/>
      <c r="L47" s="9">
        <v>3</v>
      </c>
      <c r="M47" s="2"/>
      <c r="N47" s="2"/>
      <c r="O47" s="2"/>
      <c r="P47" s="2"/>
      <c r="Q47" s="2"/>
      <c r="R47" s="9" t="s">
        <v>3246</v>
      </c>
      <c r="S47" s="91" t="s">
        <v>2336</v>
      </c>
      <c r="T47" s="8" t="s">
        <v>2338</v>
      </c>
      <c r="U47" s="9" t="s">
        <v>2335</v>
      </c>
      <c r="V47" s="9" t="s">
        <v>2337</v>
      </c>
      <c r="W47" s="7">
        <v>22190</v>
      </c>
    </row>
    <row r="48" spans="1:23" ht="15" customHeight="1">
      <c r="A48" s="9" t="s">
        <v>2461</v>
      </c>
      <c r="B48" s="9" t="s">
        <v>527</v>
      </c>
      <c r="C48" s="9"/>
      <c r="D48" s="8" t="s">
        <v>2460</v>
      </c>
      <c r="E48" s="8" t="s">
        <v>2459</v>
      </c>
      <c r="F48" s="8"/>
      <c r="G48" s="9" t="s">
        <v>2458</v>
      </c>
      <c r="H48" s="8" t="s">
        <v>2457</v>
      </c>
      <c r="I48" s="9" t="s">
        <v>3166</v>
      </c>
      <c r="J48" s="11">
        <v>3</v>
      </c>
      <c r="K48" s="11"/>
      <c r="L48" s="19">
        <v>3</v>
      </c>
      <c r="M48" s="19">
        <v>3</v>
      </c>
      <c r="N48" s="20">
        <v>254018</v>
      </c>
      <c r="O48" s="1" t="s">
        <v>3168</v>
      </c>
      <c r="P48" s="12" t="s">
        <v>3084</v>
      </c>
      <c r="Q48" s="18" t="s">
        <v>3084</v>
      </c>
      <c r="R48" s="9" t="s">
        <v>3170</v>
      </c>
      <c r="S48" s="10" t="s">
        <v>2454</v>
      </c>
      <c r="T48" s="10" t="s">
        <v>2456</v>
      </c>
      <c r="U48" s="9" t="s">
        <v>2453</v>
      </c>
      <c r="V48" s="9" t="s">
        <v>2455</v>
      </c>
      <c r="W48" s="7">
        <v>20180</v>
      </c>
    </row>
    <row r="49" spans="1:23" ht="15" customHeight="1">
      <c r="A49" s="1" t="s">
        <v>1666</v>
      </c>
      <c r="B49" s="2"/>
      <c r="C49" s="2"/>
      <c r="D49" s="2" t="s">
        <v>1665</v>
      </c>
      <c r="E49" s="2" t="s">
        <v>1664</v>
      </c>
      <c r="F49" s="2"/>
      <c r="G49" s="1" t="s">
        <v>1663</v>
      </c>
      <c r="H49" s="2" t="s">
        <v>1662</v>
      </c>
      <c r="I49" s="1" t="s">
        <v>3166</v>
      </c>
      <c r="J49" s="1"/>
      <c r="K49" s="1"/>
      <c r="L49" s="1"/>
      <c r="M49" s="2"/>
      <c r="N49" s="2"/>
      <c r="O49" s="2"/>
      <c r="P49" s="2"/>
      <c r="Q49" s="2"/>
      <c r="R49" s="1" t="s">
        <v>3169</v>
      </c>
      <c r="S49" s="21" t="s">
        <v>1661</v>
      </c>
      <c r="T49" s="2" t="s">
        <v>1660</v>
      </c>
      <c r="U49" s="1" t="s">
        <v>1659</v>
      </c>
      <c r="V49" s="1" t="s">
        <v>1658</v>
      </c>
      <c r="W49" s="13">
        <v>39867</v>
      </c>
    </row>
    <row r="50" spans="1:23" ht="15" customHeight="1">
      <c r="A50" s="38" t="s">
        <v>1553</v>
      </c>
      <c r="B50" s="47" t="s">
        <v>3084</v>
      </c>
      <c r="C50" s="47" t="s">
        <v>3427</v>
      </c>
      <c r="D50" s="39" t="s">
        <v>1552</v>
      </c>
      <c r="E50" s="39" t="s">
        <v>1551</v>
      </c>
      <c r="F50" s="39"/>
      <c r="G50" s="38" t="s">
        <v>1550</v>
      </c>
      <c r="H50" s="39" t="s">
        <v>1549</v>
      </c>
      <c r="I50" s="38" t="s">
        <v>3166</v>
      </c>
      <c r="J50" s="40">
        <v>3</v>
      </c>
      <c r="K50" s="40"/>
      <c r="L50" s="31" t="s">
        <v>3393</v>
      </c>
      <c r="M50" s="31">
        <v>3</v>
      </c>
      <c r="N50" s="32">
        <v>254212</v>
      </c>
      <c r="O50" s="38" t="s">
        <v>3169</v>
      </c>
      <c r="P50" s="47" t="s">
        <v>3084</v>
      </c>
      <c r="Q50" s="43" t="s">
        <v>3084</v>
      </c>
      <c r="R50" s="38" t="s">
        <v>3246</v>
      </c>
      <c r="S50" s="42" t="s">
        <v>1548</v>
      </c>
      <c r="T50" s="42" t="s">
        <v>3192</v>
      </c>
      <c r="U50" s="38" t="s">
        <v>1547</v>
      </c>
      <c r="V50" s="38" t="s">
        <v>1546</v>
      </c>
      <c r="W50" s="34">
        <v>31929</v>
      </c>
    </row>
    <row r="51" spans="1:23" ht="15" customHeight="1">
      <c r="A51" s="1" t="s">
        <v>1566</v>
      </c>
      <c r="B51" s="2"/>
      <c r="C51" s="2"/>
      <c r="D51" s="2" t="s">
        <v>1704</v>
      </c>
      <c r="E51" s="2" t="s">
        <v>1703</v>
      </c>
      <c r="F51" s="2"/>
      <c r="G51" s="1" t="s">
        <v>1565</v>
      </c>
      <c r="H51" s="2" t="s">
        <v>1564</v>
      </c>
      <c r="I51" s="1" t="s">
        <v>3166</v>
      </c>
      <c r="J51" s="1"/>
      <c r="K51" s="1"/>
      <c r="L51" s="1" t="s">
        <v>24</v>
      </c>
      <c r="M51" s="2"/>
      <c r="N51" s="2"/>
      <c r="O51" s="2"/>
      <c r="P51" s="2"/>
      <c r="Q51" s="2"/>
      <c r="R51" s="1" t="s">
        <v>3169</v>
      </c>
      <c r="S51" s="21" t="s">
        <v>1702</v>
      </c>
      <c r="T51" s="2" t="s">
        <v>1701</v>
      </c>
      <c r="U51" s="1" t="s">
        <v>1563</v>
      </c>
      <c r="V51" s="1" t="s">
        <v>1700</v>
      </c>
      <c r="W51" s="13"/>
    </row>
    <row r="52" spans="1:23" ht="15" customHeight="1">
      <c r="A52" s="17" t="s">
        <v>1482</v>
      </c>
      <c r="B52" s="17" t="s">
        <v>312</v>
      </c>
      <c r="C52" s="17" t="s">
        <v>3441</v>
      </c>
      <c r="D52" s="25" t="s">
        <v>1481</v>
      </c>
      <c r="E52" s="25" t="s">
        <v>1480</v>
      </c>
      <c r="F52" s="25"/>
      <c r="G52" s="17" t="s">
        <v>1479</v>
      </c>
      <c r="H52" s="25" t="s">
        <v>1478</v>
      </c>
      <c r="I52" s="17" t="s">
        <v>3166</v>
      </c>
      <c r="J52" s="17" t="s">
        <v>24</v>
      </c>
      <c r="K52" s="17"/>
      <c r="L52" s="31" t="s">
        <v>3393</v>
      </c>
      <c r="M52" s="31">
        <v>2</v>
      </c>
      <c r="N52" s="32">
        <v>270875</v>
      </c>
      <c r="O52" s="17" t="s">
        <v>3169</v>
      </c>
      <c r="P52" s="27" t="s">
        <v>3084</v>
      </c>
      <c r="Q52" s="27" t="s">
        <v>3084</v>
      </c>
      <c r="R52" s="17" t="s">
        <v>3292</v>
      </c>
      <c r="S52" s="24"/>
      <c r="T52" s="24"/>
      <c r="U52" s="17" t="s">
        <v>1477</v>
      </c>
      <c r="V52" s="17" t="s">
        <v>1476</v>
      </c>
      <c r="W52" s="34"/>
    </row>
    <row r="53" spans="1:23" ht="15" customHeight="1">
      <c r="A53" s="1" t="s">
        <v>1726</v>
      </c>
      <c r="B53" s="2"/>
      <c r="C53" s="2"/>
      <c r="D53" s="2" t="s">
        <v>1725</v>
      </c>
      <c r="E53" s="2" t="s">
        <v>1724</v>
      </c>
      <c r="F53" s="2"/>
      <c r="G53" s="1" t="s">
        <v>1723</v>
      </c>
      <c r="H53" s="2" t="s">
        <v>1722</v>
      </c>
      <c r="I53" s="1" t="s">
        <v>3166</v>
      </c>
      <c r="J53" s="1"/>
      <c r="K53" s="1"/>
      <c r="L53" s="1" t="s">
        <v>24</v>
      </c>
      <c r="M53" s="2"/>
      <c r="N53" s="2"/>
      <c r="O53" s="2"/>
      <c r="P53" s="2"/>
      <c r="Q53" s="2"/>
      <c r="R53" s="1" t="s">
        <v>3169</v>
      </c>
      <c r="S53" s="21" t="s">
        <v>1721</v>
      </c>
      <c r="T53" s="2" t="s">
        <v>1720</v>
      </c>
      <c r="U53" s="1" t="s">
        <v>1719</v>
      </c>
      <c r="V53" s="1" t="s">
        <v>1718</v>
      </c>
      <c r="W53" s="13"/>
    </row>
    <row r="54" spans="1:23" ht="15" customHeight="1">
      <c r="A54" s="1" t="s">
        <v>3041</v>
      </c>
      <c r="B54" s="2"/>
      <c r="C54" s="2"/>
      <c r="D54" s="2" t="s">
        <v>3042</v>
      </c>
      <c r="E54" s="2" t="s">
        <v>3043</v>
      </c>
      <c r="F54" s="2"/>
      <c r="G54" s="1" t="s">
        <v>3044</v>
      </c>
      <c r="H54" s="2" t="s">
        <v>3045</v>
      </c>
      <c r="I54" s="1" t="s">
        <v>3166</v>
      </c>
      <c r="J54" s="1"/>
      <c r="K54" s="1"/>
      <c r="L54" s="1" t="s">
        <v>24</v>
      </c>
      <c r="M54" s="2"/>
      <c r="N54" s="2"/>
      <c r="O54" s="2"/>
      <c r="P54" s="2"/>
      <c r="Q54" s="2"/>
      <c r="R54" s="1" t="s">
        <v>3169</v>
      </c>
      <c r="S54" s="21" t="s">
        <v>3046</v>
      </c>
      <c r="T54" s="2"/>
      <c r="U54" s="1" t="s">
        <v>3047</v>
      </c>
      <c r="V54" s="1" t="s">
        <v>3048</v>
      </c>
      <c r="W54" s="13"/>
    </row>
    <row r="55" spans="1:23" ht="15" customHeight="1">
      <c r="A55" s="1" t="s">
        <v>1734</v>
      </c>
      <c r="B55" s="2"/>
      <c r="C55" s="2"/>
      <c r="D55" s="2" t="s">
        <v>1733</v>
      </c>
      <c r="E55" s="2" t="s">
        <v>1732</v>
      </c>
      <c r="F55" s="2"/>
      <c r="G55" s="1" t="s">
        <v>1731</v>
      </c>
      <c r="H55" s="2" t="s">
        <v>1730</v>
      </c>
      <c r="I55" s="1" t="s">
        <v>3165</v>
      </c>
      <c r="J55" s="1"/>
      <c r="K55" s="1"/>
      <c r="L55" s="1"/>
      <c r="M55" s="2"/>
      <c r="N55" s="2"/>
      <c r="O55" s="2"/>
      <c r="P55" s="2"/>
      <c r="Q55" s="2"/>
      <c r="R55" s="1" t="s">
        <v>3169</v>
      </c>
      <c r="S55" s="21" t="s">
        <v>1729</v>
      </c>
      <c r="T55" s="2" t="s">
        <v>1728</v>
      </c>
      <c r="U55" s="1" t="s">
        <v>1727</v>
      </c>
      <c r="V55" s="1" t="s">
        <v>1727</v>
      </c>
      <c r="W55" s="13"/>
    </row>
    <row r="56" spans="1:23" ht="15" customHeight="1">
      <c r="A56" s="17" t="s">
        <v>2169</v>
      </c>
      <c r="B56" s="30" t="s">
        <v>3084</v>
      </c>
      <c r="C56" s="30"/>
      <c r="D56" s="24" t="s">
        <v>3159</v>
      </c>
      <c r="E56" s="24" t="s">
        <v>3160</v>
      </c>
      <c r="F56" s="24"/>
      <c r="G56" s="17" t="s">
        <v>2168</v>
      </c>
      <c r="H56" s="24" t="s">
        <v>2167</v>
      </c>
      <c r="I56" s="17" t="s">
        <v>3166</v>
      </c>
      <c r="J56" s="17" t="s">
        <v>3169</v>
      </c>
      <c r="K56" s="30"/>
      <c r="L56" s="17" t="s">
        <v>3246</v>
      </c>
      <c r="M56" s="17"/>
      <c r="N56" s="17"/>
      <c r="O56" s="17"/>
      <c r="P56" s="17"/>
      <c r="Q56" s="17"/>
      <c r="R56" s="17"/>
      <c r="S56" s="24" t="s">
        <v>2166</v>
      </c>
      <c r="T56" s="24"/>
      <c r="U56" s="24" t="s">
        <v>3473</v>
      </c>
      <c r="V56" s="24"/>
      <c r="W56" s="24" t="s">
        <v>29</v>
      </c>
    </row>
    <row r="57" spans="1:23" ht="15" customHeight="1">
      <c r="A57" s="17" t="s">
        <v>1527</v>
      </c>
      <c r="B57" s="30" t="s">
        <v>7</v>
      </c>
      <c r="C57" s="30"/>
      <c r="D57" s="24" t="s">
        <v>8</v>
      </c>
      <c r="E57" s="24" t="s">
        <v>1526</v>
      </c>
      <c r="F57" s="24"/>
      <c r="G57" s="17" t="s">
        <v>1525</v>
      </c>
      <c r="H57" s="24" t="s">
        <v>10</v>
      </c>
      <c r="I57" s="17" t="s">
        <v>3166</v>
      </c>
      <c r="J57" s="17" t="s">
        <v>3169</v>
      </c>
      <c r="K57" s="30" t="s">
        <v>3169</v>
      </c>
      <c r="L57" s="17" t="s">
        <v>3292</v>
      </c>
      <c r="M57" s="17"/>
      <c r="N57" s="17"/>
      <c r="O57" s="17"/>
      <c r="P57" s="17"/>
      <c r="Q57" s="17"/>
      <c r="R57" s="17"/>
      <c r="S57" s="17"/>
      <c r="T57" s="17"/>
      <c r="U57" s="17" t="s">
        <v>1524</v>
      </c>
      <c r="V57" s="17" t="s">
        <v>1523</v>
      </c>
      <c r="W57" s="24"/>
    </row>
    <row r="58" spans="1:23" ht="15" customHeight="1">
      <c r="A58" s="9" t="s">
        <v>2968</v>
      </c>
      <c r="B58" s="2"/>
      <c r="C58" s="2"/>
      <c r="D58" s="8" t="s">
        <v>2967</v>
      </c>
      <c r="E58" s="8" t="s">
        <v>2966</v>
      </c>
      <c r="F58" s="8"/>
      <c r="G58" s="9" t="s">
        <v>2965</v>
      </c>
      <c r="H58" s="8" t="s">
        <v>2964</v>
      </c>
      <c r="I58" s="9" t="s">
        <v>3166</v>
      </c>
      <c r="J58" s="11">
        <v>3</v>
      </c>
      <c r="K58" s="11"/>
      <c r="L58" s="9">
        <v>3</v>
      </c>
      <c r="M58" s="2"/>
      <c r="N58" s="2"/>
      <c r="O58" s="2"/>
      <c r="P58" s="2"/>
      <c r="Q58" s="2"/>
      <c r="R58" s="9" t="s">
        <v>3170</v>
      </c>
      <c r="S58" s="21" t="s">
        <v>2961</v>
      </c>
      <c r="T58" s="8" t="s">
        <v>2963</v>
      </c>
      <c r="U58" s="9" t="s">
        <v>2960</v>
      </c>
      <c r="V58" s="9" t="s">
        <v>2962</v>
      </c>
      <c r="W58" s="7">
        <v>21916</v>
      </c>
    </row>
    <row r="59" spans="1:23" s="16" customFormat="1" ht="15" customHeight="1">
      <c r="A59" s="38" t="s">
        <v>2968</v>
      </c>
      <c r="B59" s="47" t="s">
        <v>3084</v>
      </c>
      <c r="C59" s="47" t="s">
        <v>3431</v>
      </c>
      <c r="D59" s="39" t="s">
        <v>2967</v>
      </c>
      <c r="E59" s="39" t="s">
        <v>2966</v>
      </c>
      <c r="F59" s="39"/>
      <c r="G59" s="38" t="s">
        <v>2965</v>
      </c>
      <c r="H59" s="39" t="s">
        <v>2964</v>
      </c>
      <c r="I59" s="38" t="s">
        <v>3166</v>
      </c>
      <c r="J59" s="40">
        <v>3</v>
      </c>
      <c r="K59" s="40"/>
      <c r="L59" s="40" t="s">
        <v>3393</v>
      </c>
      <c r="M59" s="40">
        <v>3</v>
      </c>
      <c r="N59" s="48">
        <v>254340</v>
      </c>
      <c r="O59" s="38" t="s">
        <v>3169</v>
      </c>
      <c r="P59" s="38" t="s">
        <v>3084</v>
      </c>
      <c r="Q59" s="38" t="s">
        <v>3084</v>
      </c>
      <c r="R59" s="38" t="s">
        <v>3246</v>
      </c>
      <c r="S59" s="42" t="s">
        <v>2961</v>
      </c>
      <c r="T59" s="42" t="s">
        <v>2963</v>
      </c>
      <c r="U59" s="38" t="s">
        <v>2960</v>
      </c>
      <c r="V59" s="38" t="s">
        <v>2962</v>
      </c>
      <c r="W59" s="34">
        <v>20821</v>
      </c>
    </row>
    <row r="60" spans="1:23" ht="15" customHeight="1">
      <c r="A60" s="17" t="s">
        <v>7</v>
      </c>
      <c r="B60" s="30" t="s">
        <v>7</v>
      </c>
      <c r="C60" s="30"/>
      <c r="D60" s="24" t="s">
        <v>8</v>
      </c>
      <c r="E60" s="24" t="s">
        <v>3073</v>
      </c>
      <c r="F60" s="24" t="s">
        <v>9</v>
      </c>
      <c r="G60" s="17" t="s">
        <v>769</v>
      </c>
      <c r="H60" s="24" t="s">
        <v>768</v>
      </c>
      <c r="I60" s="17" t="s">
        <v>3166</v>
      </c>
      <c r="J60" s="17" t="s">
        <v>3168</v>
      </c>
      <c r="K60" s="30" t="s">
        <v>3293</v>
      </c>
      <c r="L60" s="17" t="s">
        <v>3246</v>
      </c>
      <c r="M60" s="17"/>
      <c r="N60" s="17"/>
      <c r="O60" s="17"/>
      <c r="P60" s="17"/>
      <c r="Q60" s="17" t="s">
        <v>3825</v>
      </c>
      <c r="R60" s="17"/>
      <c r="S60" s="24" t="s">
        <v>12</v>
      </c>
      <c r="T60" s="24" t="s">
        <v>13</v>
      </c>
      <c r="U60" s="24" t="s">
        <v>14</v>
      </c>
      <c r="V60" s="24" t="s">
        <v>15</v>
      </c>
      <c r="W60" s="24" t="s">
        <v>16</v>
      </c>
    </row>
    <row r="61" spans="1:23" ht="15" customHeight="1">
      <c r="A61" s="17" t="s">
        <v>1518</v>
      </c>
      <c r="B61" s="30" t="s">
        <v>7</v>
      </c>
      <c r="C61" s="30"/>
      <c r="D61" s="24" t="s">
        <v>8</v>
      </c>
      <c r="E61" s="24" t="s">
        <v>1517</v>
      </c>
      <c r="F61" s="24" t="s">
        <v>1516</v>
      </c>
      <c r="G61" s="17" t="s">
        <v>769</v>
      </c>
      <c r="H61" s="24" t="s">
        <v>768</v>
      </c>
      <c r="I61" s="17" t="s">
        <v>3166</v>
      </c>
      <c r="J61" s="17" t="s">
        <v>3169</v>
      </c>
      <c r="K61" s="30" t="s">
        <v>3169</v>
      </c>
      <c r="L61" s="17" t="s">
        <v>3292</v>
      </c>
      <c r="M61" s="17"/>
      <c r="N61" s="17"/>
      <c r="O61" s="17"/>
      <c r="P61" s="17"/>
      <c r="Q61" s="17"/>
      <c r="R61" s="17"/>
      <c r="S61" s="17"/>
      <c r="T61" s="17"/>
      <c r="U61" s="17" t="s">
        <v>1515</v>
      </c>
      <c r="V61" s="17" t="s">
        <v>1514</v>
      </c>
      <c r="W61" s="24"/>
    </row>
    <row r="62" spans="1:23" ht="15" customHeight="1">
      <c r="A62" s="17">
        <v>7009</v>
      </c>
      <c r="B62" s="30" t="s">
        <v>7</v>
      </c>
      <c r="C62" s="30"/>
      <c r="D62" s="24" t="s">
        <v>8</v>
      </c>
      <c r="E62" s="24" t="s">
        <v>1517</v>
      </c>
      <c r="F62" s="24" t="s">
        <v>3226</v>
      </c>
      <c r="G62" s="17">
        <v>4142</v>
      </c>
      <c r="H62" s="24" t="s">
        <v>3227</v>
      </c>
      <c r="I62" s="17" t="s">
        <v>3166</v>
      </c>
      <c r="J62" s="17" t="s">
        <v>3169</v>
      </c>
      <c r="K62" s="30" t="s">
        <v>3169</v>
      </c>
      <c r="L62" s="17" t="s">
        <v>3292</v>
      </c>
      <c r="M62" s="17" t="s">
        <v>3246</v>
      </c>
      <c r="N62" s="17"/>
      <c r="O62" s="17"/>
      <c r="P62" s="17"/>
      <c r="Q62" s="17"/>
      <c r="R62" s="17"/>
      <c r="S62" s="17"/>
      <c r="T62" s="17"/>
      <c r="U62" s="17" t="s">
        <v>14</v>
      </c>
      <c r="V62" s="17" t="s">
        <v>15</v>
      </c>
      <c r="W62" s="24"/>
    </row>
    <row r="63" spans="1:23" s="6" customFormat="1" ht="15" customHeight="1">
      <c r="A63" s="9" t="s">
        <v>1522</v>
      </c>
      <c r="B63" s="2"/>
      <c r="C63" s="2"/>
      <c r="D63" s="8" t="s">
        <v>8</v>
      </c>
      <c r="E63" s="8" t="s">
        <v>1521</v>
      </c>
      <c r="F63" s="8"/>
      <c r="G63" s="9" t="s">
        <v>1408</v>
      </c>
      <c r="H63" s="10" t="s">
        <v>1407</v>
      </c>
      <c r="I63" s="9" t="s">
        <v>3166</v>
      </c>
      <c r="J63" s="11">
        <v>3</v>
      </c>
      <c r="K63" s="11"/>
      <c r="L63" s="19">
        <v>3</v>
      </c>
      <c r="M63" s="2"/>
      <c r="N63" s="2"/>
      <c r="O63" s="2"/>
      <c r="P63" s="2"/>
      <c r="Q63" s="2"/>
      <c r="R63" s="9" t="s">
        <v>3292</v>
      </c>
      <c r="S63" s="91"/>
      <c r="T63" s="10"/>
      <c r="U63" s="9" t="s">
        <v>1520</v>
      </c>
      <c r="V63" s="9" t="s">
        <v>1519</v>
      </c>
      <c r="W63" s="7">
        <v>29587</v>
      </c>
    </row>
    <row r="64" spans="1:23" ht="15" customHeight="1">
      <c r="A64" s="9" t="s">
        <v>2983</v>
      </c>
      <c r="B64" s="2"/>
      <c r="C64" s="2"/>
      <c r="D64" s="8" t="s">
        <v>2982</v>
      </c>
      <c r="E64" s="8" t="s">
        <v>2988</v>
      </c>
      <c r="F64" s="8"/>
      <c r="G64" s="9" t="s">
        <v>2981</v>
      </c>
      <c r="H64" s="8" t="s">
        <v>2980</v>
      </c>
      <c r="I64" s="9" t="s">
        <v>3166</v>
      </c>
      <c r="J64" s="11">
        <v>3</v>
      </c>
      <c r="K64" s="11"/>
      <c r="L64" s="11">
        <v>3</v>
      </c>
      <c r="M64" s="2"/>
      <c r="N64" s="2"/>
      <c r="O64" s="2"/>
      <c r="P64" s="2"/>
      <c r="Q64" s="2"/>
      <c r="R64" s="9" t="s">
        <v>3246</v>
      </c>
      <c r="S64" s="91" t="s">
        <v>2978</v>
      </c>
      <c r="T64" s="8"/>
      <c r="U64" s="9" t="s">
        <v>2977</v>
      </c>
      <c r="V64" s="9" t="s">
        <v>2979</v>
      </c>
      <c r="W64" s="7">
        <v>26847</v>
      </c>
    </row>
    <row r="65" spans="1:23" ht="15" customHeight="1">
      <c r="A65" s="18" t="s">
        <v>686</v>
      </c>
      <c r="B65" s="52"/>
      <c r="C65" s="52"/>
      <c r="D65" s="55" t="s">
        <v>687</v>
      </c>
      <c r="E65" s="55" t="s">
        <v>688</v>
      </c>
      <c r="F65" s="55" t="s">
        <v>689</v>
      </c>
      <c r="G65" s="12" t="s">
        <v>690</v>
      </c>
      <c r="H65" s="55" t="s">
        <v>691</v>
      </c>
      <c r="I65" s="12" t="s">
        <v>3166</v>
      </c>
      <c r="J65" s="12">
        <v>3</v>
      </c>
      <c r="K65" s="12"/>
      <c r="L65" s="12">
        <v>1</v>
      </c>
      <c r="M65" s="52"/>
      <c r="N65" s="52"/>
      <c r="O65" s="53"/>
      <c r="P65" s="53"/>
      <c r="Q65" s="54"/>
      <c r="R65" s="12" t="s">
        <v>3168</v>
      </c>
      <c r="S65" s="21" t="s">
        <v>692</v>
      </c>
      <c r="T65" s="55" t="s">
        <v>153</v>
      </c>
      <c r="U65" s="12" t="s">
        <v>693</v>
      </c>
      <c r="V65" s="12" t="s">
        <v>694</v>
      </c>
      <c r="W65" s="98">
        <v>13667</v>
      </c>
    </row>
    <row r="66" spans="1:23" s="6" customFormat="1" ht="15" customHeight="1">
      <c r="A66" s="9" t="s">
        <v>2020</v>
      </c>
      <c r="B66" s="2"/>
      <c r="C66" s="2"/>
      <c r="D66" s="8" t="s">
        <v>2019</v>
      </c>
      <c r="E66" s="8" t="s">
        <v>2018</v>
      </c>
      <c r="F66" s="8"/>
      <c r="G66" s="9" t="s">
        <v>2017</v>
      </c>
      <c r="H66" s="8" t="s">
        <v>2016</v>
      </c>
      <c r="I66" s="9" t="s">
        <v>3166</v>
      </c>
      <c r="J66" s="11">
        <v>3</v>
      </c>
      <c r="K66" s="11"/>
      <c r="L66" s="9">
        <v>3</v>
      </c>
      <c r="M66" s="2"/>
      <c r="N66" s="2"/>
      <c r="O66" s="2"/>
      <c r="P66" s="2"/>
      <c r="Q66" s="2"/>
      <c r="R66" s="9" t="s">
        <v>3169</v>
      </c>
      <c r="S66" s="21" t="s">
        <v>3255</v>
      </c>
      <c r="T66" s="8" t="s">
        <v>2015</v>
      </c>
      <c r="U66" s="9" t="s">
        <v>2013</v>
      </c>
      <c r="V66" s="9" t="s">
        <v>2014</v>
      </c>
      <c r="W66" s="7">
        <v>30682</v>
      </c>
    </row>
    <row r="67" spans="1:23" s="6" customFormat="1" ht="15" customHeight="1">
      <c r="A67" s="1" t="s">
        <v>2334</v>
      </c>
      <c r="B67" s="2"/>
      <c r="C67" s="2"/>
      <c r="D67" s="2" t="s">
        <v>2333</v>
      </c>
      <c r="E67" s="2" t="s">
        <v>2332</v>
      </c>
      <c r="F67" s="2"/>
      <c r="G67" s="1" t="s">
        <v>2331</v>
      </c>
      <c r="H67" s="2" t="s">
        <v>2330</v>
      </c>
      <c r="I67" s="1" t="s">
        <v>3166</v>
      </c>
      <c r="J67" s="1" t="s">
        <v>11</v>
      </c>
      <c r="K67" s="1"/>
      <c r="L67" s="1" t="s">
        <v>11</v>
      </c>
      <c r="M67" s="2"/>
      <c r="N67" s="2"/>
      <c r="O67" s="2"/>
      <c r="P67" s="2"/>
      <c r="Q67" s="2"/>
      <c r="R67" s="1" t="s">
        <v>3168</v>
      </c>
      <c r="S67" s="21" t="s">
        <v>2327</v>
      </c>
      <c r="T67" s="2" t="s">
        <v>2329</v>
      </c>
      <c r="U67" s="1" t="s">
        <v>2326</v>
      </c>
      <c r="V67" s="1" t="s">
        <v>2328</v>
      </c>
      <c r="W67" s="13"/>
    </row>
    <row r="68" spans="1:23" s="6" customFormat="1" ht="15" customHeight="1">
      <c r="A68" s="9" t="s">
        <v>2470</v>
      </c>
      <c r="B68" s="9" t="s">
        <v>527</v>
      </c>
      <c r="C68" s="9"/>
      <c r="D68" s="8" t="s">
        <v>2469</v>
      </c>
      <c r="E68" s="8" t="s">
        <v>2468</v>
      </c>
      <c r="F68" s="8"/>
      <c r="G68" s="9" t="s">
        <v>2467</v>
      </c>
      <c r="H68" s="8" t="s">
        <v>2466</v>
      </c>
      <c r="I68" s="9" t="s">
        <v>3166</v>
      </c>
      <c r="J68" s="11">
        <v>3</v>
      </c>
      <c r="K68" s="11"/>
      <c r="L68" s="19">
        <v>3</v>
      </c>
      <c r="M68" s="19">
        <v>3</v>
      </c>
      <c r="N68" s="20">
        <v>253989</v>
      </c>
      <c r="O68" s="1" t="s">
        <v>3168</v>
      </c>
      <c r="P68" s="12" t="s">
        <v>3084</v>
      </c>
      <c r="Q68" s="18" t="s">
        <v>3084</v>
      </c>
      <c r="R68" s="9" t="s">
        <v>3170</v>
      </c>
      <c r="S68" s="10" t="s">
        <v>2463</v>
      </c>
      <c r="T68" s="10" t="s">
        <v>2465</v>
      </c>
      <c r="U68" s="9" t="s">
        <v>2462</v>
      </c>
      <c r="V68" s="9" t="s">
        <v>2464</v>
      </c>
      <c r="W68" s="7">
        <v>21186</v>
      </c>
    </row>
    <row r="69" spans="1:23" ht="15" customHeight="1">
      <c r="A69" s="1" t="s">
        <v>1494</v>
      </c>
      <c r="B69" s="52"/>
      <c r="C69" s="52"/>
      <c r="D69" s="2" t="s">
        <v>1493</v>
      </c>
      <c r="E69" s="2" t="s">
        <v>1492</v>
      </c>
      <c r="F69" s="2"/>
      <c r="G69" s="1" t="s">
        <v>1491</v>
      </c>
      <c r="H69" s="2" t="s">
        <v>1490</v>
      </c>
      <c r="I69" s="1" t="s">
        <v>3166</v>
      </c>
      <c r="J69" s="1" t="s">
        <v>11</v>
      </c>
      <c r="K69" s="1"/>
      <c r="L69" s="1">
        <v>4</v>
      </c>
      <c r="M69" s="52"/>
      <c r="N69" s="52"/>
      <c r="O69" s="53"/>
      <c r="P69" s="53"/>
      <c r="Q69" s="54"/>
      <c r="R69" s="1" t="s">
        <v>3168</v>
      </c>
      <c r="S69" s="21"/>
      <c r="T69" s="1"/>
      <c r="U69" s="1" t="s">
        <v>1489</v>
      </c>
      <c r="V69" s="1" t="s">
        <v>1488</v>
      </c>
      <c r="W69" s="13">
        <v>39661</v>
      </c>
    </row>
    <row r="70" spans="1:23" s="15" customFormat="1" ht="15" customHeight="1">
      <c r="A70" s="1" t="s">
        <v>1699</v>
      </c>
      <c r="B70" s="2"/>
      <c r="C70" s="2"/>
      <c r="D70" s="2" t="s">
        <v>1698</v>
      </c>
      <c r="E70" s="2" t="s">
        <v>1697</v>
      </c>
      <c r="F70" s="2"/>
      <c r="G70" s="1" t="s">
        <v>1696</v>
      </c>
      <c r="H70" s="2" t="s">
        <v>1695</v>
      </c>
      <c r="I70" s="1" t="s">
        <v>3166</v>
      </c>
      <c r="J70" s="1"/>
      <c r="K70" s="1"/>
      <c r="L70" s="1"/>
      <c r="M70" s="2"/>
      <c r="N70" s="2"/>
      <c r="O70" s="2"/>
      <c r="P70" s="2"/>
      <c r="Q70" s="2"/>
      <c r="R70" s="1" t="s">
        <v>3169</v>
      </c>
      <c r="S70" s="21" t="s">
        <v>1694</v>
      </c>
      <c r="T70" s="2"/>
      <c r="U70" s="1" t="s">
        <v>1693</v>
      </c>
      <c r="V70" s="1" t="s">
        <v>1693</v>
      </c>
      <c r="W70" s="13">
        <v>29342</v>
      </c>
    </row>
    <row r="71" spans="1:23" s="6" customFormat="1" ht="15" customHeight="1">
      <c r="A71" s="1" t="s">
        <v>3112</v>
      </c>
      <c r="B71" s="2"/>
      <c r="C71" s="2"/>
      <c r="D71" s="2" t="s">
        <v>3113</v>
      </c>
      <c r="E71" s="2" t="s">
        <v>1697</v>
      </c>
      <c r="F71" s="2"/>
      <c r="G71" s="1" t="s">
        <v>1696</v>
      </c>
      <c r="H71" s="2" t="s">
        <v>1695</v>
      </c>
      <c r="I71" s="1" t="s">
        <v>3166</v>
      </c>
      <c r="J71" s="107">
        <v>3</v>
      </c>
      <c r="K71" s="107"/>
      <c r="L71" s="1">
        <v>3</v>
      </c>
      <c r="M71" s="2"/>
      <c r="N71" s="2"/>
      <c r="O71" s="2"/>
      <c r="P71" s="2"/>
      <c r="Q71" s="2"/>
      <c r="R71" s="1" t="s">
        <v>3169</v>
      </c>
      <c r="S71" s="21" t="s">
        <v>3114</v>
      </c>
      <c r="T71" s="2"/>
      <c r="U71" s="1" t="s">
        <v>1693</v>
      </c>
      <c r="V71" s="1" t="s">
        <v>1693</v>
      </c>
      <c r="W71" s="7">
        <v>39814</v>
      </c>
    </row>
    <row r="72" spans="1:23" ht="15" customHeight="1">
      <c r="A72" s="9" t="s">
        <v>2004</v>
      </c>
      <c r="B72" s="52"/>
      <c r="C72" s="52"/>
      <c r="D72" s="8" t="s">
        <v>2003</v>
      </c>
      <c r="E72" s="8" t="s">
        <v>2002</v>
      </c>
      <c r="F72" s="8"/>
      <c r="G72" s="9" t="s">
        <v>2001</v>
      </c>
      <c r="H72" s="8" t="s">
        <v>2000</v>
      </c>
      <c r="I72" s="9" t="s">
        <v>3166</v>
      </c>
      <c r="J72" s="11">
        <v>3</v>
      </c>
      <c r="K72" s="11"/>
      <c r="L72" s="9">
        <v>3</v>
      </c>
      <c r="M72" s="52"/>
      <c r="N72" s="52"/>
      <c r="O72" s="53"/>
      <c r="P72" s="53"/>
      <c r="Q72" s="54"/>
      <c r="R72" s="9" t="s">
        <v>3169</v>
      </c>
      <c r="S72" s="21" t="s">
        <v>1998</v>
      </c>
      <c r="T72" s="8"/>
      <c r="U72" s="9" t="s">
        <v>1997</v>
      </c>
      <c r="V72" s="9" t="s">
        <v>1999</v>
      </c>
      <c r="W72" s="7">
        <v>36892</v>
      </c>
    </row>
    <row r="73" spans="1:23" s="6" customFormat="1" ht="15" customHeight="1">
      <c r="A73" s="9" t="s">
        <v>2387</v>
      </c>
      <c r="B73" s="2"/>
      <c r="C73" s="2"/>
      <c r="D73" s="8" t="s">
        <v>2386</v>
      </c>
      <c r="E73" s="8" t="s">
        <v>2385</v>
      </c>
      <c r="F73" s="8"/>
      <c r="G73" s="9" t="s">
        <v>1399</v>
      </c>
      <c r="H73" s="8" t="s">
        <v>1398</v>
      </c>
      <c r="I73" s="9" t="s">
        <v>3166</v>
      </c>
      <c r="J73" s="11">
        <v>4</v>
      </c>
      <c r="K73" s="11"/>
      <c r="L73" s="11">
        <v>2</v>
      </c>
      <c r="M73" s="2"/>
      <c r="N73" s="2"/>
      <c r="O73" s="2"/>
      <c r="P73" s="2"/>
      <c r="Q73" s="2"/>
      <c r="R73" s="9" t="s">
        <v>3246</v>
      </c>
      <c r="S73" s="10" t="s">
        <v>2384</v>
      </c>
      <c r="T73" s="10" t="s">
        <v>1397</v>
      </c>
      <c r="U73" s="9" t="s">
        <v>2383</v>
      </c>
      <c r="V73" s="9" t="s">
        <v>2382</v>
      </c>
      <c r="W73" s="7">
        <v>30317</v>
      </c>
    </row>
    <row r="74" spans="1:23" s="6" customFormat="1" ht="15" customHeight="1">
      <c r="A74" s="41" t="s">
        <v>463</v>
      </c>
      <c r="B74" s="41" t="s">
        <v>463</v>
      </c>
      <c r="C74" s="41"/>
      <c r="D74" s="81" t="s">
        <v>464</v>
      </c>
      <c r="E74" s="81" t="s">
        <v>465</v>
      </c>
      <c r="F74" s="81"/>
      <c r="G74" s="41" t="s">
        <v>466</v>
      </c>
      <c r="H74" s="81" t="s">
        <v>467</v>
      </c>
      <c r="I74" s="41" t="s">
        <v>3166</v>
      </c>
      <c r="J74" s="41">
        <v>5</v>
      </c>
      <c r="K74" s="41"/>
      <c r="L74" s="41">
        <v>4</v>
      </c>
      <c r="M74" s="41">
        <v>3</v>
      </c>
      <c r="N74" s="108">
        <v>254126</v>
      </c>
      <c r="O74" s="43" t="s">
        <v>3084</v>
      </c>
      <c r="P74" s="43" t="s">
        <v>3084</v>
      </c>
      <c r="Q74" s="43" t="s">
        <v>3084</v>
      </c>
      <c r="R74" s="43" t="s">
        <v>3084</v>
      </c>
      <c r="S74" s="44" t="s">
        <v>468</v>
      </c>
      <c r="T74" s="44" t="s">
        <v>469</v>
      </c>
      <c r="U74" s="41" t="s">
        <v>470</v>
      </c>
      <c r="V74" s="41" t="s">
        <v>471</v>
      </c>
      <c r="W74" s="109">
        <v>23154</v>
      </c>
    </row>
    <row r="75" spans="1:23" s="6" customFormat="1" ht="15" customHeight="1">
      <c r="A75" s="11" t="s">
        <v>463</v>
      </c>
      <c r="B75" s="2"/>
      <c r="C75" s="2"/>
      <c r="D75" s="110" t="s">
        <v>2518</v>
      </c>
      <c r="E75" s="110" t="s">
        <v>2517</v>
      </c>
      <c r="F75" s="11"/>
      <c r="G75" s="11" t="s">
        <v>2516</v>
      </c>
      <c r="H75" s="110" t="s">
        <v>2515</v>
      </c>
      <c r="I75" s="11" t="s">
        <v>3166</v>
      </c>
      <c r="J75" s="11">
        <v>5</v>
      </c>
      <c r="K75" s="11"/>
      <c r="L75" s="11">
        <v>3</v>
      </c>
      <c r="M75" s="2"/>
      <c r="N75" s="2"/>
      <c r="O75" s="2"/>
      <c r="P75" s="2"/>
      <c r="Q75" s="2"/>
      <c r="R75" s="11" t="s">
        <v>3170</v>
      </c>
      <c r="S75" s="21" t="s">
        <v>2512</v>
      </c>
      <c r="T75" s="8" t="s">
        <v>2514</v>
      </c>
      <c r="U75" s="9" t="s">
        <v>2511</v>
      </c>
      <c r="V75" s="9" t="s">
        <v>2513</v>
      </c>
      <c r="W75" s="7">
        <v>33006</v>
      </c>
    </row>
    <row r="76" spans="1:23" s="6" customFormat="1" ht="15" customHeight="1">
      <c r="A76" s="9" t="s">
        <v>1195</v>
      </c>
      <c r="B76" s="55"/>
      <c r="C76" s="55"/>
      <c r="D76" s="8" t="s">
        <v>1194</v>
      </c>
      <c r="E76" s="8" t="s">
        <v>1193</v>
      </c>
      <c r="F76" s="8"/>
      <c r="G76" s="9" t="s">
        <v>1192</v>
      </c>
      <c r="H76" s="8" t="s">
        <v>3069</v>
      </c>
      <c r="I76" s="9" t="s">
        <v>3166</v>
      </c>
      <c r="J76" s="11">
        <v>4</v>
      </c>
      <c r="K76" s="11"/>
      <c r="L76" s="9">
        <v>4</v>
      </c>
      <c r="M76" s="55"/>
      <c r="N76" s="55"/>
      <c r="O76" s="55"/>
      <c r="P76" s="55"/>
      <c r="Q76" s="55"/>
      <c r="R76" s="9" t="s">
        <v>3170</v>
      </c>
      <c r="S76" s="21" t="s">
        <v>1189</v>
      </c>
      <c r="T76" s="8" t="s">
        <v>1191</v>
      </c>
      <c r="U76" s="9" t="s">
        <v>1188</v>
      </c>
      <c r="V76" s="9" t="s">
        <v>1190</v>
      </c>
      <c r="W76" s="7">
        <v>26833</v>
      </c>
    </row>
    <row r="77" spans="1:23" s="6" customFormat="1" ht="15" customHeight="1">
      <c r="A77" s="17" t="s">
        <v>1469</v>
      </c>
      <c r="B77" s="30" t="s">
        <v>383</v>
      </c>
      <c r="C77" s="30"/>
      <c r="D77" s="24" t="s">
        <v>1468</v>
      </c>
      <c r="E77" s="24" t="s">
        <v>1467</v>
      </c>
      <c r="F77" s="24"/>
      <c r="G77" s="17" t="s">
        <v>1466</v>
      </c>
      <c r="H77" s="24" t="s">
        <v>1465</v>
      </c>
      <c r="I77" s="17" t="s">
        <v>3166</v>
      </c>
      <c r="J77" s="17" t="s">
        <v>3169</v>
      </c>
      <c r="K77" s="30"/>
      <c r="L77" s="17" t="s">
        <v>3292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s="6" customFormat="1" ht="15" customHeight="1">
      <c r="A78" s="38" t="s">
        <v>2175</v>
      </c>
      <c r="B78" s="47" t="s">
        <v>3084</v>
      </c>
      <c r="C78" s="47" t="s">
        <v>3434</v>
      </c>
      <c r="D78" s="39" t="s">
        <v>2174</v>
      </c>
      <c r="E78" s="39" t="s">
        <v>2173</v>
      </c>
      <c r="F78" s="39"/>
      <c r="G78" s="38" t="s">
        <v>1613</v>
      </c>
      <c r="H78" s="39" t="s">
        <v>1612</v>
      </c>
      <c r="I78" s="38" t="s">
        <v>3166</v>
      </c>
      <c r="J78" s="40">
        <v>3</v>
      </c>
      <c r="K78" s="40"/>
      <c r="L78" s="31" t="s">
        <v>3393</v>
      </c>
      <c r="M78" s="31">
        <v>2</v>
      </c>
      <c r="N78" s="32">
        <v>253971</v>
      </c>
      <c r="O78" s="38" t="s">
        <v>3169</v>
      </c>
      <c r="P78" s="47" t="s">
        <v>3084</v>
      </c>
      <c r="Q78" s="43" t="s">
        <v>3084</v>
      </c>
      <c r="R78" s="38" t="s">
        <v>3246</v>
      </c>
      <c r="S78" s="42" t="s">
        <v>2172</v>
      </c>
      <c r="T78" s="42" t="s">
        <v>3193</v>
      </c>
      <c r="U78" s="38" t="s">
        <v>2171</v>
      </c>
      <c r="V78" s="38" t="s">
        <v>2170</v>
      </c>
      <c r="W78" s="34">
        <v>26299</v>
      </c>
    </row>
    <row r="79" spans="1:23" s="6" customFormat="1" ht="15" customHeight="1">
      <c r="A79" s="38" t="s">
        <v>2952</v>
      </c>
      <c r="B79" s="38" t="s">
        <v>19</v>
      </c>
      <c r="C79" s="38"/>
      <c r="D79" s="25" t="s">
        <v>2951</v>
      </c>
      <c r="E79" s="39" t="s">
        <v>2950</v>
      </c>
      <c r="F79" s="39" t="s">
        <v>2949</v>
      </c>
      <c r="G79" s="38" t="s">
        <v>2948</v>
      </c>
      <c r="H79" s="39" t="s">
        <v>2947</v>
      </c>
      <c r="I79" s="38" t="s">
        <v>3166</v>
      </c>
      <c r="J79" s="38">
        <v>4</v>
      </c>
      <c r="K79" s="38"/>
      <c r="L79" s="31" t="s">
        <v>3393</v>
      </c>
      <c r="M79" s="31">
        <v>2</v>
      </c>
      <c r="N79" s="32">
        <v>254382</v>
      </c>
      <c r="O79" s="17" t="s">
        <v>3169</v>
      </c>
      <c r="P79" s="33" t="s">
        <v>3084</v>
      </c>
      <c r="Q79" s="43" t="s">
        <v>3084</v>
      </c>
      <c r="R79" s="38" t="s">
        <v>3246</v>
      </c>
      <c r="S79" s="42" t="s">
        <v>2946</v>
      </c>
      <c r="T79" s="42" t="s">
        <v>3198</v>
      </c>
      <c r="U79" s="38" t="s">
        <v>2944</v>
      </c>
      <c r="V79" s="38" t="s">
        <v>2945</v>
      </c>
      <c r="W79" s="34">
        <v>30803</v>
      </c>
    </row>
    <row r="80" spans="1:23" s="23" customFormat="1" ht="15" customHeight="1">
      <c r="A80" s="1" t="s">
        <v>1765</v>
      </c>
      <c r="B80" s="2"/>
      <c r="C80" s="2"/>
      <c r="D80" s="2" t="s">
        <v>1764</v>
      </c>
      <c r="E80" s="2" t="s">
        <v>1763</v>
      </c>
      <c r="F80" s="2"/>
      <c r="G80" s="1" t="s">
        <v>1762</v>
      </c>
      <c r="H80" s="2" t="s">
        <v>1761</v>
      </c>
      <c r="I80" s="1" t="s">
        <v>3166</v>
      </c>
      <c r="J80" s="1"/>
      <c r="K80" s="1"/>
      <c r="L80" s="1"/>
      <c r="M80" s="2"/>
      <c r="N80" s="2"/>
      <c r="O80" s="2"/>
      <c r="P80" s="2"/>
      <c r="Q80" s="2"/>
      <c r="R80" s="1" t="s">
        <v>3169</v>
      </c>
      <c r="S80" s="21" t="s">
        <v>1760</v>
      </c>
      <c r="T80" s="2" t="s">
        <v>1759</v>
      </c>
      <c r="U80" s="1" t="s">
        <v>1758</v>
      </c>
      <c r="V80" s="1" t="s">
        <v>1757</v>
      </c>
      <c r="W80" s="13"/>
    </row>
    <row r="81" spans="1:39" s="6" customFormat="1" ht="15" customHeight="1">
      <c r="A81" s="1" t="s">
        <v>1711</v>
      </c>
      <c r="B81" s="2"/>
      <c r="C81" s="2"/>
      <c r="D81" s="2" t="s">
        <v>1710</v>
      </c>
      <c r="E81" s="2" t="s">
        <v>1709</v>
      </c>
      <c r="F81" s="2"/>
      <c r="G81" s="1" t="s">
        <v>1708</v>
      </c>
      <c r="H81" s="2" t="s">
        <v>1707</v>
      </c>
      <c r="I81" s="1" t="s">
        <v>3166</v>
      </c>
      <c r="J81" s="1"/>
      <c r="K81" s="1"/>
      <c r="L81" s="1"/>
      <c r="M81" s="2"/>
      <c r="N81" s="2"/>
      <c r="O81" s="2"/>
      <c r="P81" s="2"/>
      <c r="Q81" s="2"/>
      <c r="R81" s="1" t="s">
        <v>3168</v>
      </c>
      <c r="S81" s="21" t="s">
        <v>1706</v>
      </c>
      <c r="T81" s="2" t="s">
        <v>1705</v>
      </c>
      <c r="U81" s="1"/>
      <c r="V81" s="1"/>
      <c r="W81" s="13"/>
    </row>
    <row r="82" spans="1:39" s="6" customFormat="1" ht="15" customHeight="1">
      <c r="A82" s="9" t="s">
        <v>2325</v>
      </c>
      <c r="B82" s="9" t="s">
        <v>695</v>
      </c>
      <c r="C82" s="9"/>
      <c r="D82" s="8" t="s">
        <v>2324</v>
      </c>
      <c r="E82" s="8" t="s">
        <v>3384</v>
      </c>
      <c r="F82" s="8" t="s">
        <v>2323</v>
      </c>
      <c r="G82" s="9">
        <v>6312</v>
      </c>
      <c r="H82" s="8" t="s">
        <v>2322</v>
      </c>
      <c r="I82" s="9" t="s">
        <v>3166</v>
      </c>
      <c r="J82" s="9">
        <v>2</v>
      </c>
      <c r="K82" s="9"/>
      <c r="L82" s="19">
        <v>4</v>
      </c>
      <c r="M82" s="19">
        <v>2</v>
      </c>
      <c r="N82" s="20">
        <v>254142</v>
      </c>
      <c r="O82" s="1" t="s">
        <v>3168</v>
      </c>
      <c r="P82" s="12" t="s">
        <v>3084</v>
      </c>
      <c r="Q82" s="18" t="s">
        <v>3084</v>
      </c>
      <c r="R82" s="9" t="s">
        <v>3170</v>
      </c>
      <c r="S82" s="10" t="s">
        <v>2321</v>
      </c>
      <c r="T82" s="10" t="s">
        <v>2320</v>
      </c>
      <c r="U82" s="9" t="s">
        <v>2319</v>
      </c>
      <c r="V82" s="9" t="s">
        <v>2318</v>
      </c>
      <c r="W82" s="7">
        <v>35646</v>
      </c>
    </row>
    <row r="83" spans="1:39" s="6" customFormat="1" ht="15" customHeight="1">
      <c r="A83" s="9" t="s">
        <v>795</v>
      </c>
      <c r="B83" s="56"/>
      <c r="C83" s="56"/>
      <c r="D83" s="2" t="s">
        <v>794</v>
      </c>
      <c r="E83" s="8" t="s">
        <v>793</v>
      </c>
      <c r="F83" s="8"/>
      <c r="G83" s="9" t="s">
        <v>698</v>
      </c>
      <c r="H83" s="8" t="s">
        <v>792</v>
      </c>
      <c r="I83" s="9" t="s">
        <v>3166</v>
      </c>
      <c r="J83" s="11">
        <v>2</v>
      </c>
      <c r="K83" s="11"/>
      <c r="L83" s="9">
        <v>4</v>
      </c>
      <c r="M83" s="56"/>
      <c r="N83" s="56"/>
      <c r="O83" s="56"/>
      <c r="P83" s="56"/>
      <c r="Q83" s="56"/>
      <c r="R83" s="9" t="s">
        <v>3170</v>
      </c>
      <c r="S83" s="91" t="s">
        <v>791</v>
      </c>
      <c r="T83" s="8" t="s">
        <v>790</v>
      </c>
      <c r="U83" s="9" t="s">
        <v>789</v>
      </c>
      <c r="V83" s="9" t="s">
        <v>788</v>
      </c>
      <c r="W83" s="7">
        <v>30682</v>
      </c>
    </row>
    <row r="84" spans="1:39" s="15" customFormat="1" ht="15" customHeight="1">
      <c r="A84" s="9" t="s">
        <v>2551</v>
      </c>
      <c r="B84" s="52"/>
      <c r="C84" s="52"/>
      <c r="D84" s="8" t="s">
        <v>2550</v>
      </c>
      <c r="E84" s="8" t="s">
        <v>2549</v>
      </c>
      <c r="F84" s="8"/>
      <c r="G84" s="9" t="s">
        <v>2548</v>
      </c>
      <c r="H84" s="8" t="s">
        <v>2547</v>
      </c>
      <c r="I84" s="9" t="s">
        <v>3166</v>
      </c>
      <c r="J84" s="11">
        <v>2</v>
      </c>
      <c r="K84" s="11"/>
      <c r="L84" s="9">
        <v>4</v>
      </c>
      <c r="M84" s="52"/>
      <c r="N84" s="52"/>
      <c r="O84" s="53"/>
      <c r="P84" s="53"/>
      <c r="Q84" s="54"/>
      <c r="R84" s="9" t="s">
        <v>3170</v>
      </c>
      <c r="S84" s="21" t="s">
        <v>2545</v>
      </c>
      <c r="T84" s="8" t="s">
        <v>3208</v>
      </c>
      <c r="U84" s="9" t="s">
        <v>2544</v>
      </c>
      <c r="V84" s="9" t="s">
        <v>2546</v>
      </c>
      <c r="W84" s="7">
        <v>33069</v>
      </c>
    </row>
    <row r="85" spans="1:39" ht="15" customHeight="1">
      <c r="A85" s="9" t="s">
        <v>2307</v>
      </c>
      <c r="B85" s="9" t="s">
        <v>710</v>
      </c>
      <c r="C85" s="9"/>
      <c r="D85" s="8" t="s">
        <v>2306</v>
      </c>
      <c r="E85" s="8" t="s">
        <v>2305</v>
      </c>
      <c r="F85" s="8"/>
      <c r="G85" s="9" t="s">
        <v>2304</v>
      </c>
      <c r="H85" s="8" t="s">
        <v>2303</v>
      </c>
      <c r="I85" s="9" t="s">
        <v>3166</v>
      </c>
      <c r="J85" s="11">
        <v>2</v>
      </c>
      <c r="K85" s="11"/>
      <c r="L85" s="19">
        <v>4</v>
      </c>
      <c r="M85" s="19">
        <v>2</v>
      </c>
      <c r="N85" s="20">
        <v>254278</v>
      </c>
      <c r="O85" s="1" t="s">
        <v>3168</v>
      </c>
      <c r="P85" s="12" t="s">
        <v>3084</v>
      </c>
      <c r="Q85" s="18" t="s">
        <v>3084</v>
      </c>
      <c r="R85" s="9" t="s">
        <v>3170</v>
      </c>
      <c r="S85" s="10" t="s">
        <v>2302</v>
      </c>
      <c r="T85" s="10" t="s">
        <v>2301</v>
      </c>
      <c r="U85" s="9" t="s">
        <v>2300</v>
      </c>
      <c r="V85" s="9" t="s">
        <v>2299</v>
      </c>
      <c r="W85" s="7">
        <v>29587</v>
      </c>
    </row>
    <row r="86" spans="1:39" ht="15" customHeight="1">
      <c r="A86" s="1" t="s">
        <v>1675</v>
      </c>
      <c r="B86" s="2"/>
      <c r="C86" s="2"/>
      <c r="D86" s="2" t="s">
        <v>1674</v>
      </c>
      <c r="E86" s="2" t="s">
        <v>1673</v>
      </c>
      <c r="F86" s="2" t="s">
        <v>1672</v>
      </c>
      <c r="G86" s="1" t="s">
        <v>1671</v>
      </c>
      <c r="H86" s="2" t="s">
        <v>1670</v>
      </c>
      <c r="I86" s="1" t="s">
        <v>3167</v>
      </c>
      <c r="J86" s="1"/>
      <c r="K86" s="1"/>
      <c r="L86" s="1"/>
      <c r="M86" s="2"/>
      <c r="N86" s="2"/>
      <c r="O86" s="2"/>
      <c r="P86" s="2"/>
      <c r="Q86" s="2"/>
      <c r="R86" s="1" t="s">
        <v>3168</v>
      </c>
      <c r="S86" s="21" t="s">
        <v>1669</v>
      </c>
      <c r="T86" s="2"/>
      <c r="U86" s="1" t="s">
        <v>1668</v>
      </c>
      <c r="V86" s="1" t="s">
        <v>1667</v>
      </c>
      <c r="W86" s="13"/>
    </row>
    <row r="87" spans="1:39" s="6" customFormat="1" ht="10">
      <c r="A87" s="38" t="s">
        <v>2700</v>
      </c>
      <c r="B87" s="38" t="s">
        <v>241</v>
      </c>
      <c r="C87" s="38" t="s">
        <v>3438</v>
      </c>
      <c r="D87" s="39" t="s">
        <v>2699</v>
      </c>
      <c r="E87" s="39" t="s">
        <v>2698</v>
      </c>
      <c r="F87" s="39" t="s">
        <v>2697</v>
      </c>
      <c r="G87" s="38" t="s">
        <v>1537</v>
      </c>
      <c r="H87" s="39" t="s">
        <v>1536</v>
      </c>
      <c r="I87" s="38" t="s">
        <v>3167</v>
      </c>
      <c r="J87" s="40">
        <v>4</v>
      </c>
      <c r="K87" s="40"/>
      <c r="L87" s="31" t="s">
        <v>3394</v>
      </c>
      <c r="M87" s="31">
        <v>4</v>
      </c>
      <c r="N87" s="32">
        <v>254031</v>
      </c>
      <c r="O87" s="17" t="s">
        <v>3168</v>
      </c>
      <c r="P87" s="27" t="s">
        <v>3084</v>
      </c>
      <c r="Q87" s="41" t="s">
        <v>3084</v>
      </c>
      <c r="R87" s="38" t="s">
        <v>3170</v>
      </c>
      <c r="S87" s="42" t="s">
        <v>2694</v>
      </c>
      <c r="T87" s="42" t="s">
        <v>2696</v>
      </c>
      <c r="U87" s="38" t="s">
        <v>2693</v>
      </c>
      <c r="V87" s="38" t="s">
        <v>2695</v>
      </c>
      <c r="W87" s="34">
        <v>24139</v>
      </c>
    </row>
    <row r="88" spans="1:39" ht="11">
      <c r="A88" s="9" t="s">
        <v>1069</v>
      </c>
      <c r="B88" s="52"/>
      <c r="C88" s="52"/>
      <c r="D88" s="8" t="s">
        <v>1068</v>
      </c>
      <c r="E88" s="8" t="s">
        <v>1067</v>
      </c>
      <c r="F88" s="8"/>
      <c r="G88" s="9" t="s">
        <v>1066</v>
      </c>
      <c r="H88" s="8" t="s">
        <v>1065</v>
      </c>
      <c r="I88" s="9" t="s">
        <v>3167</v>
      </c>
      <c r="J88" s="11">
        <v>4</v>
      </c>
      <c r="K88" s="11"/>
      <c r="L88" s="9">
        <v>4</v>
      </c>
      <c r="M88" s="52"/>
      <c r="N88" s="52"/>
      <c r="O88" s="53"/>
      <c r="P88" s="53"/>
      <c r="Q88" s="54"/>
      <c r="R88" s="9" t="s">
        <v>3170</v>
      </c>
      <c r="S88" s="21" t="s">
        <v>1064</v>
      </c>
      <c r="T88" s="8" t="s">
        <v>1063</v>
      </c>
      <c r="U88" s="9" t="s">
        <v>1062</v>
      </c>
      <c r="V88" s="9" t="s">
        <v>1061</v>
      </c>
      <c r="W88" s="7">
        <v>30574</v>
      </c>
    </row>
    <row r="89" spans="1:39" s="6" customFormat="1" ht="10">
      <c r="A89" s="17" t="s">
        <v>2753</v>
      </c>
      <c r="B89" s="30" t="s">
        <v>3084</v>
      </c>
      <c r="C89" s="30"/>
      <c r="D89" s="24" t="s">
        <v>2752</v>
      </c>
      <c r="E89" s="24" t="s">
        <v>1535</v>
      </c>
      <c r="F89" s="24"/>
      <c r="G89" s="17" t="s">
        <v>2751</v>
      </c>
      <c r="H89" s="24" t="s">
        <v>2750</v>
      </c>
      <c r="I89" s="17" t="s">
        <v>3165</v>
      </c>
      <c r="J89" s="17" t="s">
        <v>3169</v>
      </c>
      <c r="K89" s="30"/>
      <c r="L89" s="17" t="s">
        <v>3246</v>
      </c>
      <c r="M89" s="17"/>
      <c r="N89" s="17"/>
      <c r="O89" s="17"/>
      <c r="P89" s="17"/>
      <c r="Q89" s="17" t="s">
        <v>3825</v>
      </c>
      <c r="R89" s="17"/>
      <c r="S89" s="24" t="s">
        <v>2748</v>
      </c>
      <c r="T89" s="24" t="s">
        <v>3513</v>
      </c>
      <c r="U89" s="24" t="s">
        <v>2747</v>
      </c>
      <c r="V89" s="24" t="s">
        <v>2749</v>
      </c>
      <c r="W89" s="24" t="s">
        <v>29</v>
      </c>
    </row>
    <row r="90" spans="1:39" s="6" customFormat="1" ht="13.5" customHeight="1">
      <c r="A90" s="9" t="s">
        <v>2760</v>
      </c>
      <c r="B90" s="52"/>
      <c r="C90" s="52"/>
      <c r="D90" s="8" t="s">
        <v>2759</v>
      </c>
      <c r="E90" s="8" t="s">
        <v>1535</v>
      </c>
      <c r="F90" s="8"/>
      <c r="G90" s="9" t="s">
        <v>2758</v>
      </c>
      <c r="H90" s="8" t="s">
        <v>2757</v>
      </c>
      <c r="I90" s="9" t="s">
        <v>3167</v>
      </c>
      <c r="J90" s="11">
        <v>4</v>
      </c>
      <c r="K90" s="11"/>
      <c r="L90" s="9">
        <v>4</v>
      </c>
      <c r="M90" s="52"/>
      <c r="N90" s="52"/>
      <c r="O90" s="53"/>
      <c r="P90" s="53"/>
      <c r="Q90" s="54"/>
      <c r="R90" s="9" t="s">
        <v>3170</v>
      </c>
      <c r="S90" s="21" t="s">
        <v>2755</v>
      </c>
      <c r="T90" s="8"/>
      <c r="U90" s="9" t="s">
        <v>2754</v>
      </c>
      <c r="V90" s="9" t="s">
        <v>2756</v>
      </c>
      <c r="W90" s="7">
        <v>33664</v>
      </c>
    </row>
    <row r="91" spans="1:39" s="45" customFormat="1" ht="15" customHeight="1">
      <c r="A91" s="17" t="s">
        <v>2760</v>
      </c>
      <c r="B91" s="30" t="s">
        <v>3084</v>
      </c>
      <c r="C91" s="30"/>
      <c r="D91" s="24" t="s">
        <v>3525</v>
      </c>
      <c r="E91" s="24" t="s">
        <v>1535</v>
      </c>
      <c r="F91" s="24"/>
      <c r="G91" s="17" t="s">
        <v>2758</v>
      </c>
      <c r="H91" s="24" t="s">
        <v>2757</v>
      </c>
      <c r="I91" s="17" t="s">
        <v>3167</v>
      </c>
      <c r="J91" s="17" t="s">
        <v>3169</v>
      </c>
      <c r="K91" s="30"/>
      <c r="L91" s="17" t="s">
        <v>3246</v>
      </c>
      <c r="M91" s="17"/>
      <c r="N91" s="17"/>
      <c r="O91" s="17"/>
      <c r="P91" s="17"/>
      <c r="Q91" s="17"/>
      <c r="R91" s="17"/>
      <c r="S91" s="24" t="s">
        <v>2755</v>
      </c>
      <c r="T91" s="24" t="s">
        <v>3280</v>
      </c>
      <c r="U91" s="24" t="s">
        <v>2754</v>
      </c>
      <c r="V91" s="24" t="s">
        <v>2756</v>
      </c>
      <c r="W91" s="24" t="s">
        <v>29</v>
      </c>
    </row>
    <row r="92" spans="1:39" s="36" customFormat="1" ht="17.25" customHeight="1">
      <c r="A92" s="9" t="s">
        <v>1951</v>
      </c>
      <c r="B92" s="52"/>
      <c r="C92" s="52"/>
      <c r="D92" s="8" t="s">
        <v>1950</v>
      </c>
      <c r="E92" s="8"/>
      <c r="F92" s="8"/>
      <c r="G92" s="9" t="s">
        <v>1949</v>
      </c>
      <c r="H92" s="8" t="s">
        <v>1948</v>
      </c>
      <c r="I92" s="9" t="s">
        <v>3167</v>
      </c>
      <c r="J92" s="11">
        <v>4</v>
      </c>
      <c r="K92" s="11"/>
      <c r="L92" s="9">
        <v>4</v>
      </c>
      <c r="M92" s="52"/>
      <c r="N92" s="52"/>
      <c r="O92" s="53"/>
      <c r="P92" s="53"/>
      <c r="Q92" s="54"/>
      <c r="R92" s="9" t="s">
        <v>3169</v>
      </c>
      <c r="S92" s="21" t="s">
        <v>1947</v>
      </c>
      <c r="T92" s="8" t="s">
        <v>1946</v>
      </c>
      <c r="U92" s="9" t="s">
        <v>1945</v>
      </c>
      <c r="V92" s="9" t="s">
        <v>1944</v>
      </c>
      <c r="W92" s="7">
        <v>32417</v>
      </c>
    </row>
    <row r="93" spans="1:39" s="45" customFormat="1" ht="11">
      <c r="A93" s="9" t="s">
        <v>3106</v>
      </c>
      <c r="B93" s="2"/>
      <c r="C93" s="2"/>
      <c r="D93" s="8" t="s">
        <v>3309</v>
      </c>
      <c r="E93" s="8" t="s">
        <v>3107</v>
      </c>
      <c r="F93" s="8"/>
      <c r="G93" s="9">
        <v>6815</v>
      </c>
      <c r="H93" s="8" t="s">
        <v>3108</v>
      </c>
      <c r="I93" s="9" t="s">
        <v>3167</v>
      </c>
      <c r="J93" s="11">
        <v>4</v>
      </c>
      <c r="K93" s="11"/>
      <c r="L93" s="19">
        <v>4</v>
      </c>
      <c r="M93" s="2"/>
      <c r="N93" s="2"/>
      <c r="O93" s="2"/>
      <c r="P93" s="2"/>
      <c r="Q93" s="2"/>
      <c r="R93" s="9" t="s">
        <v>3246</v>
      </c>
      <c r="S93" s="91" t="s">
        <v>3109</v>
      </c>
      <c r="T93" s="8"/>
      <c r="U93" s="9" t="s">
        <v>3110</v>
      </c>
      <c r="V93" s="9" t="s">
        <v>3111</v>
      </c>
      <c r="W93" s="7">
        <v>40391</v>
      </c>
    </row>
    <row r="94" spans="1:39" s="36" customFormat="1" ht="15.75" customHeight="1">
      <c r="A94" s="1" t="s">
        <v>1648</v>
      </c>
      <c r="B94" s="2"/>
      <c r="C94" s="2"/>
      <c r="D94" s="2" t="s">
        <v>1647</v>
      </c>
      <c r="E94" s="2" t="s">
        <v>1646</v>
      </c>
      <c r="F94" s="2"/>
      <c r="G94" s="1" t="s">
        <v>1645</v>
      </c>
      <c r="H94" s="2" t="s">
        <v>1644</v>
      </c>
      <c r="I94" s="1" t="s">
        <v>3167</v>
      </c>
      <c r="J94" s="1" t="s">
        <v>46</v>
      </c>
      <c r="K94" s="1"/>
      <c r="L94" s="1" t="s">
        <v>84</v>
      </c>
      <c r="M94" s="2"/>
      <c r="N94" s="2"/>
      <c r="O94" s="2"/>
      <c r="P94" s="2"/>
      <c r="Q94" s="2"/>
      <c r="R94" s="1" t="s">
        <v>3168</v>
      </c>
      <c r="S94" s="21" t="s">
        <v>1643</v>
      </c>
      <c r="T94" s="2" t="s">
        <v>1642</v>
      </c>
      <c r="U94" s="1" t="s">
        <v>1641</v>
      </c>
      <c r="V94" s="1" t="s">
        <v>1640</v>
      </c>
      <c r="W94" s="13"/>
    </row>
    <row r="95" spans="1:39" s="36" customFormat="1" ht="22" customHeight="1">
      <c r="A95" s="17" t="s">
        <v>3076</v>
      </c>
      <c r="B95" s="17" t="s">
        <v>191</v>
      </c>
      <c r="C95" s="17">
        <v>4</v>
      </c>
      <c r="D95" s="24" t="s">
        <v>3077</v>
      </c>
      <c r="E95" s="24" t="s">
        <v>3078</v>
      </c>
      <c r="F95" s="24"/>
      <c r="G95" s="17" t="s">
        <v>3079</v>
      </c>
      <c r="H95" s="24" t="s">
        <v>3080</v>
      </c>
      <c r="I95" s="17" t="s">
        <v>3167</v>
      </c>
      <c r="J95" s="17" t="s">
        <v>3168</v>
      </c>
      <c r="K95" s="33"/>
      <c r="L95" s="17" t="s">
        <v>3170</v>
      </c>
      <c r="M95" s="17"/>
      <c r="N95" s="17"/>
      <c r="O95" s="17"/>
      <c r="P95" s="17" t="s">
        <v>3825</v>
      </c>
      <c r="Q95" s="17"/>
      <c r="R95" s="17" t="s">
        <v>3825</v>
      </c>
      <c r="S95" s="111" t="s">
        <v>3865</v>
      </c>
      <c r="T95" s="24" t="s">
        <v>3081</v>
      </c>
      <c r="U95" s="24" t="s">
        <v>3082</v>
      </c>
      <c r="V95" s="24" t="s">
        <v>3083</v>
      </c>
      <c r="W95" s="24" t="s">
        <v>16</v>
      </c>
    </row>
    <row r="96" spans="1:39" s="36" customFormat="1" ht="22" customHeight="1">
      <c r="A96" s="1" t="s">
        <v>1779</v>
      </c>
      <c r="B96" s="2"/>
      <c r="C96" s="2"/>
      <c r="D96" s="2" t="s">
        <v>1778</v>
      </c>
      <c r="E96" s="2" t="s">
        <v>1458</v>
      </c>
      <c r="F96" s="2"/>
      <c r="G96" s="1" t="s">
        <v>1396</v>
      </c>
      <c r="H96" s="2" t="s">
        <v>1457</v>
      </c>
      <c r="I96" s="1" t="s">
        <v>3167</v>
      </c>
      <c r="J96" s="1" t="s">
        <v>46</v>
      </c>
      <c r="K96" s="1"/>
      <c r="L96" s="1" t="s">
        <v>84</v>
      </c>
      <c r="M96" s="2"/>
      <c r="N96" s="2"/>
      <c r="O96" s="2"/>
      <c r="P96" s="2"/>
      <c r="Q96" s="2"/>
      <c r="R96" s="1" t="s">
        <v>3168</v>
      </c>
      <c r="S96" s="21" t="s">
        <v>1777</v>
      </c>
      <c r="T96" s="2" t="s">
        <v>1776</v>
      </c>
      <c r="U96" s="1" t="s">
        <v>1775</v>
      </c>
      <c r="V96" s="1" t="s">
        <v>1774</v>
      </c>
      <c r="W96" s="13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s="36" customFormat="1" ht="22" customHeight="1">
      <c r="A97" s="1" t="s">
        <v>2282</v>
      </c>
      <c r="B97" s="2"/>
      <c r="C97" s="2"/>
      <c r="D97" s="2" t="s">
        <v>2281</v>
      </c>
      <c r="E97" s="2" t="s">
        <v>2280</v>
      </c>
      <c r="F97" s="2"/>
      <c r="G97" s="1">
        <v>7078</v>
      </c>
      <c r="H97" s="2" t="s">
        <v>2279</v>
      </c>
      <c r="I97" s="1" t="s">
        <v>3166</v>
      </c>
      <c r="J97" s="107">
        <v>5</v>
      </c>
      <c r="K97" s="107"/>
      <c r="L97" s="1">
        <v>6</v>
      </c>
      <c r="M97" s="2"/>
      <c r="N97" s="2"/>
      <c r="O97" s="2"/>
      <c r="P97" s="2"/>
      <c r="Q97" s="2"/>
      <c r="R97" s="1" t="s">
        <v>3169</v>
      </c>
      <c r="S97" s="21" t="s">
        <v>2277</v>
      </c>
      <c r="T97" s="2"/>
      <c r="U97" s="1" t="s">
        <v>2276</v>
      </c>
      <c r="V97" s="1" t="s">
        <v>2278</v>
      </c>
      <c r="W97" s="7">
        <v>24473</v>
      </c>
    </row>
    <row r="98" spans="1:39" s="36" customFormat="1" ht="22" customHeight="1">
      <c r="A98" s="1" t="s">
        <v>2048</v>
      </c>
      <c r="B98" s="2"/>
      <c r="C98" s="2"/>
      <c r="D98" s="2" t="s">
        <v>3071</v>
      </c>
      <c r="E98" s="2" t="s">
        <v>2047</v>
      </c>
      <c r="F98" s="1"/>
      <c r="G98" s="1" t="s">
        <v>2046</v>
      </c>
      <c r="H98" s="14" t="s">
        <v>2045</v>
      </c>
      <c r="I98" s="1" t="s">
        <v>3166</v>
      </c>
      <c r="J98" s="1"/>
      <c r="K98" s="1"/>
      <c r="L98" s="1" t="s">
        <v>46</v>
      </c>
      <c r="M98" s="2"/>
      <c r="N98" s="2"/>
      <c r="O98" s="2"/>
      <c r="P98" s="2"/>
      <c r="Q98" s="2"/>
      <c r="R98" s="1" t="s">
        <v>3169</v>
      </c>
      <c r="S98" s="21" t="s">
        <v>2043</v>
      </c>
      <c r="T98" s="1"/>
      <c r="U98" s="1" t="s">
        <v>2042</v>
      </c>
      <c r="V98" s="7" t="s">
        <v>2044</v>
      </c>
      <c r="W98" s="7">
        <v>29495</v>
      </c>
    </row>
    <row r="99" spans="1:39" s="45" customFormat="1" ht="22" customHeight="1">
      <c r="A99" s="17" t="s">
        <v>1822</v>
      </c>
      <c r="B99" s="30" t="s">
        <v>3084</v>
      </c>
      <c r="C99" s="30"/>
      <c r="D99" s="24" t="s">
        <v>3509</v>
      </c>
      <c r="E99" s="24" t="s">
        <v>3828</v>
      </c>
      <c r="F99" s="24"/>
      <c r="G99" s="17" t="s">
        <v>1821</v>
      </c>
      <c r="H99" s="24" t="s">
        <v>1820</v>
      </c>
      <c r="I99" s="17" t="s">
        <v>3166</v>
      </c>
      <c r="J99" s="17" t="s">
        <v>3169</v>
      </c>
      <c r="K99" s="30"/>
      <c r="L99" s="17" t="s">
        <v>3246</v>
      </c>
      <c r="M99" s="17"/>
      <c r="N99" s="17"/>
      <c r="O99" s="17"/>
      <c r="P99" s="17"/>
      <c r="Q99" s="17"/>
      <c r="R99" s="17"/>
      <c r="S99" s="24" t="s">
        <v>1817</v>
      </c>
      <c r="T99" s="24" t="s">
        <v>1819</v>
      </c>
      <c r="U99" s="24" t="s">
        <v>1816</v>
      </c>
      <c r="V99" s="24" t="s">
        <v>1818</v>
      </c>
      <c r="W99" s="24" t="s">
        <v>29</v>
      </c>
    </row>
    <row r="100" spans="1:39" s="45" customFormat="1" ht="22" customHeight="1">
      <c r="A100" s="17" t="s">
        <v>2157</v>
      </c>
      <c r="B100" s="30" t="s">
        <v>3084</v>
      </c>
      <c r="C100" s="30">
        <v>6</v>
      </c>
      <c r="D100" s="24" t="s">
        <v>2156</v>
      </c>
      <c r="E100" s="24" t="s">
        <v>2155</v>
      </c>
      <c r="F100" s="24"/>
      <c r="G100" s="17" t="s">
        <v>2154</v>
      </c>
      <c r="H100" s="24" t="s">
        <v>2153</v>
      </c>
      <c r="I100" s="17" t="s">
        <v>3166</v>
      </c>
      <c r="J100" s="17" t="s">
        <v>3169</v>
      </c>
      <c r="K100" s="30"/>
      <c r="L100" s="17" t="s">
        <v>3246</v>
      </c>
      <c r="M100" s="17"/>
      <c r="N100" s="17"/>
      <c r="O100" s="17"/>
      <c r="P100" s="17"/>
      <c r="Q100" s="17"/>
      <c r="R100" s="17"/>
      <c r="S100" s="24" t="s">
        <v>2151</v>
      </c>
      <c r="T100" s="24" t="s">
        <v>3514</v>
      </c>
      <c r="U100" s="24" t="s">
        <v>2150</v>
      </c>
      <c r="V100" s="24" t="s">
        <v>2152</v>
      </c>
      <c r="W100" s="24" t="s">
        <v>29</v>
      </c>
    </row>
    <row r="101" spans="1:39" s="46" customFormat="1" ht="22" customHeight="1">
      <c r="A101" s="1" t="s">
        <v>1806</v>
      </c>
      <c r="B101" s="2"/>
      <c r="C101" s="2"/>
      <c r="D101" s="2" t="s">
        <v>1794</v>
      </c>
      <c r="E101" s="2" t="s">
        <v>1805</v>
      </c>
      <c r="F101" s="2"/>
      <c r="G101" s="1" t="s">
        <v>1804</v>
      </c>
      <c r="H101" s="2" t="s">
        <v>597</v>
      </c>
      <c r="I101" s="1" t="s">
        <v>3166</v>
      </c>
      <c r="J101" s="1" t="s">
        <v>84</v>
      </c>
      <c r="K101" s="1"/>
      <c r="L101" s="1" t="s">
        <v>46</v>
      </c>
      <c r="M101" s="2"/>
      <c r="N101" s="2"/>
      <c r="O101" s="2"/>
      <c r="P101" s="2"/>
      <c r="Q101" s="2"/>
      <c r="R101" s="1" t="s">
        <v>3169</v>
      </c>
      <c r="S101" s="21" t="s">
        <v>1803</v>
      </c>
      <c r="T101" s="2" t="s">
        <v>1791</v>
      </c>
      <c r="U101" s="1" t="s">
        <v>1802</v>
      </c>
      <c r="V101" s="1" t="s">
        <v>1801</v>
      </c>
      <c r="W101" s="13">
        <v>39125</v>
      </c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:39" s="45" customFormat="1" ht="22" customHeight="1">
      <c r="A102" s="1" t="s">
        <v>1756</v>
      </c>
      <c r="B102" s="2"/>
      <c r="C102" s="2"/>
      <c r="D102" s="2" t="s">
        <v>1755</v>
      </c>
      <c r="E102" s="2" t="s">
        <v>1754</v>
      </c>
      <c r="F102" s="2"/>
      <c r="G102" s="1" t="s">
        <v>1753</v>
      </c>
      <c r="H102" s="2" t="s">
        <v>597</v>
      </c>
      <c r="I102" s="1" t="s">
        <v>3166</v>
      </c>
      <c r="J102" s="1"/>
      <c r="K102" s="1"/>
      <c r="L102" s="1" t="s">
        <v>46</v>
      </c>
      <c r="M102" s="2"/>
      <c r="N102" s="2"/>
      <c r="O102" s="2"/>
      <c r="P102" s="2"/>
      <c r="Q102" s="2"/>
      <c r="R102" s="1" t="s">
        <v>3168</v>
      </c>
      <c r="S102" s="21" t="s">
        <v>1752</v>
      </c>
      <c r="T102" s="2" t="s">
        <v>1751</v>
      </c>
      <c r="U102" s="1" t="s">
        <v>1750</v>
      </c>
      <c r="V102" s="1" t="s">
        <v>1749</v>
      </c>
      <c r="W102" s="13"/>
    </row>
    <row r="103" spans="1:39" s="36" customFormat="1" ht="22" customHeight="1">
      <c r="A103" s="17" t="s">
        <v>1456</v>
      </c>
      <c r="B103" s="17" t="s">
        <v>480</v>
      </c>
      <c r="C103" s="17" t="s">
        <v>3442</v>
      </c>
      <c r="D103" s="25" t="s">
        <v>481</v>
      </c>
      <c r="E103" s="25" t="s">
        <v>1455</v>
      </c>
      <c r="F103" s="25" t="s">
        <v>1454</v>
      </c>
      <c r="G103" s="17" t="s">
        <v>1453</v>
      </c>
      <c r="H103" s="25" t="s">
        <v>597</v>
      </c>
      <c r="I103" s="17" t="s">
        <v>3166</v>
      </c>
      <c r="J103" s="17" t="s">
        <v>84</v>
      </c>
      <c r="K103" s="17"/>
      <c r="L103" s="41" t="s">
        <v>3395</v>
      </c>
      <c r="M103" s="31">
        <v>4</v>
      </c>
      <c r="N103" s="32">
        <v>270883</v>
      </c>
      <c r="O103" s="17" t="s">
        <v>3169</v>
      </c>
      <c r="P103" s="27" t="s">
        <v>3084</v>
      </c>
      <c r="Q103" s="27" t="s">
        <v>3084</v>
      </c>
      <c r="R103" s="17" t="s">
        <v>3292</v>
      </c>
      <c r="S103" s="24"/>
      <c r="T103" s="24"/>
      <c r="U103" s="17" t="s">
        <v>1452</v>
      </c>
      <c r="V103" s="17" t="s">
        <v>1451</v>
      </c>
      <c r="W103" s="34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9" s="45" customFormat="1" ht="22" customHeight="1">
      <c r="A104" s="38" t="s">
        <v>2412</v>
      </c>
      <c r="B104" s="47" t="s">
        <v>3084</v>
      </c>
      <c r="C104" s="47" t="s">
        <v>3430</v>
      </c>
      <c r="D104" s="39" t="s">
        <v>3259</v>
      </c>
      <c r="E104" s="39" t="s">
        <v>3006</v>
      </c>
      <c r="F104" s="39" t="s">
        <v>9</v>
      </c>
      <c r="G104" s="38" t="s">
        <v>2411</v>
      </c>
      <c r="H104" s="39" t="s">
        <v>597</v>
      </c>
      <c r="I104" s="38" t="s">
        <v>3166</v>
      </c>
      <c r="J104" s="40">
        <v>5</v>
      </c>
      <c r="K104" s="40"/>
      <c r="L104" s="31" t="s">
        <v>3394</v>
      </c>
      <c r="M104" s="31">
        <v>4</v>
      </c>
      <c r="N104" s="32">
        <v>253984</v>
      </c>
      <c r="O104" s="38" t="s">
        <v>3169</v>
      </c>
      <c r="P104" s="47" t="s">
        <v>3084</v>
      </c>
      <c r="Q104" s="43" t="s">
        <v>3084</v>
      </c>
      <c r="R104" s="38" t="s">
        <v>3246</v>
      </c>
      <c r="S104" s="42" t="s">
        <v>2408</v>
      </c>
      <c r="T104" s="42"/>
      <c r="U104" s="38" t="s">
        <v>2407</v>
      </c>
      <c r="V104" s="38" t="s">
        <v>2410</v>
      </c>
      <c r="W104" s="34">
        <v>18537</v>
      </c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9" s="36" customFormat="1" ht="22" customHeight="1">
      <c r="A105" s="17" t="s">
        <v>1907</v>
      </c>
      <c r="B105" s="30" t="s">
        <v>3084</v>
      </c>
      <c r="C105" s="30"/>
      <c r="D105" s="24" t="s">
        <v>1906</v>
      </c>
      <c r="E105" s="24" t="s">
        <v>1905</v>
      </c>
      <c r="F105" s="24"/>
      <c r="G105" s="17" t="s">
        <v>1904</v>
      </c>
      <c r="H105" s="24" t="s">
        <v>597</v>
      </c>
      <c r="I105" s="17" t="s">
        <v>3166</v>
      </c>
      <c r="J105" s="17" t="s">
        <v>3169</v>
      </c>
      <c r="K105" s="30" t="s">
        <v>3169</v>
      </c>
      <c r="L105" s="17" t="s">
        <v>3246</v>
      </c>
      <c r="M105" s="17"/>
      <c r="N105" s="17"/>
      <c r="O105" s="17"/>
      <c r="P105" s="17"/>
      <c r="Q105" s="17"/>
      <c r="R105" s="17"/>
      <c r="S105" s="24" t="s">
        <v>1903</v>
      </c>
      <c r="T105" s="24" t="s">
        <v>1902</v>
      </c>
      <c r="U105" s="24" t="s">
        <v>1900</v>
      </c>
      <c r="V105" s="24" t="s">
        <v>1901</v>
      </c>
      <c r="W105" s="24" t="s">
        <v>29</v>
      </c>
    </row>
    <row r="106" spans="1:39" s="36" customFormat="1" ht="22" customHeight="1">
      <c r="A106" s="17" t="s">
        <v>1450</v>
      </c>
      <c r="B106" s="17" t="s">
        <v>480</v>
      </c>
      <c r="C106" s="17" t="s">
        <v>3443</v>
      </c>
      <c r="D106" s="25" t="s">
        <v>481</v>
      </c>
      <c r="E106" s="25" t="s">
        <v>1449</v>
      </c>
      <c r="F106" s="25" t="s">
        <v>1448</v>
      </c>
      <c r="G106" s="17" t="s">
        <v>1447</v>
      </c>
      <c r="H106" s="25" t="s">
        <v>597</v>
      </c>
      <c r="I106" s="17" t="s">
        <v>3166</v>
      </c>
      <c r="J106" s="17" t="s">
        <v>84</v>
      </c>
      <c r="K106" s="17"/>
      <c r="L106" s="41" t="s">
        <v>3395</v>
      </c>
      <c r="M106" s="31">
        <v>4</v>
      </c>
      <c r="N106" s="32">
        <v>270884</v>
      </c>
      <c r="O106" s="17" t="s">
        <v>3169</v>
      </c>
      <c r="P106" s="27" t="s">
        <v>3084</v>
      </c>
      <c r="Q106" s="27" t="s">
        <v>3084</v>
      </c>
      <c r="R106" s="17" t="s">
        <v>3292</v>
      </c>
      <c r="S106" s="24"/>
      <c r="T106" s="24"/>
      <c r="U106" s="17" t="s">
        <v>1446</v>
      </c>
      <c r="V106" s="17" t="s">
        <v>1445</v>
      </c>
      <c r="W106" s="34"/>
    </row>
    <row r="107" spans="1:39" s="36" customFormat="1" ht="22" customHeight="1">
      <c r="A107" s="17" t="s">
        <v>2192</v>
      </c>
      <c r="B107" s="30" t="s">
        <v>3084</v>
      </c>
      <c r="C107" s="30" t="s">
        <v>3428</v>
      </c>
      <c r="D107" s="25" t="s">
        <v>2191</v>
      </c>
      <c r="E107" s="25" t="s">
        <v>3486</v>
      </c>
      <c r="F107" s="25"/>
      <c r="G107" s="17" t="s">
        <v>2190</v>
      </c>
      <c r="H107" s="25" t="s">
        <v>2189</v>
      </c>
      <c r="I107" s="17" t="s">
        <v>3166</v>
      </c>
      <c r="J107" s="35">
        <v>5</v>
      </c>
      <c r="K107" s="35"/>
      <c r="L107" s="31" t="s">
        <v>3394</v>
      </c>
      <c r="M107" s="31">
        <v>4</v>
      </c>
      <c r="N107" s="32">
        <v>253942</v>
      </c>
      <c r="O107" s="17" t="s">
        <v>3169</v>
      </c>
      <c r="P107" s="30" t="s">
        <v>3084</v>
      </c>
      <c r="Q107" s="43" t="s">
        <v>3084</v>
      </c>
      <c r="R107" s="17" t="s">
        <v>3246</v>
      </c>
      <c r="S107" s="24" t="s">
        <v>2187</v>
      </c>
      <c r="T107" s="24"/>
      <c r="U107" s="17" t="s">
        <v>2186</v>
      </c>
      <c r="V107" s="17" t="s">
        <v>2188</v>
      </c>
      <c r="W107" s="34">
        <v>22560</v>
      </c>
    </row>
    <row r="108" spans="1:39" s="36" customFormat="1" ht="22" customHeight="1">
      <c r="A108" s="1" t="s">
        <v>2199</v>
      </c>
      <c r="B108" s="2"/>
      <c r="C108" s="2"/>
      <c r="D108" s="2" t="s">
        <v>2198</v>
      </c>
      <c r="E108" s="2" t="s">
        <v>2197</v>
      </c>
      <c r="F108" s="2"/>
      <c r="G108" s="1" t="s">
        <v>889</v>
      </c>
      <c r="H108" s="14" t="s">
        <v>888</v>
      </c>
      <c r="I108" s="1" t="s">
        <v>3166</v>
      </c>
      <c r="J108" s="1"/>
      <c r="K108" s="1"/>
      <c r="L108" s="1" t="s">
        <v>84</v>
      </c>
      <c r="M108" s="2"/>
      <c r="N108" s="2"/>
      <c r="O108" s="2"/>
      <c r="P108" s="2"/>
      <c r="Q108" s="2"/>
      <c r="R108" s="1" t="s">
        <v>3169</v>
      </c>
      <c r="S108" s="99" t="s">
        <v>2194</v>
      </c>
      <c r="T108" s="2" t="s">
        <v>2196</v>
      </c>
      <c r="U108" s="1" t="s">
        <v>2193</v>
      </c>
      <c r="V108" s="1" t="s">
        <v>2195</v>
      </c>
      <c r="W108" s="13">
        <v>21459</v>
      </c>
    </row>
    <row r="109" spans="1:39" s="26" customFormat="1" ht="22" customHeight="1">
      <c r="A109" s="17" t="s">
        <v>1876</v>
      </c>
      <c r="B109" s="30" t="s">
        <v>3084</v>
      </c>
      <c r="C109" s="30"/>
      <c r="D109" s="24" t="s">
        <v>1875</v>
      </c>
      <c r="E109" s="24" t="s">
        <v>3015</v>
      </c>
      <c r="F109" s="24"/>
      <c r="G109" s="17" t="s">
        <v>1874</v>
      </c>
      <c r="H109" s="24" t="s">
        <v>1873</v>
      </c>
      <c r="I109" s="17" t="s">
        <v>3166</v>
      </c>
      <c r="J109" s="17" t="s">
        <v>3169</v>
      </c>
      <c r="K109" s="30" t="s">
        <v>3169</v>
      </c>
      <c r="L109" s="17" t="s">
        <v>3246</v>
      </c>
      <c r="M109" s="17"/>
      <c r="N109" s="17"/>
      <c r="O109" s="17"/>
      <c r="P109" s="17"/>
      <c r="Q109" s="17" t="s">
        <v>3825</v>
      </c>
      <c r="R109" s="17"/>
      <c r="S109" s="24" t="s">
        <v>1871</v>
      </c>
      <c r="T109" s="24" t="s">
        <v>3268</v>
      </c>
      <c r="U109" s="24" t="s">
        <v>1870</v>
      </c>
      <c r="V109" s="24" t="s">
        <v>1872</v>
      </c>
      <c r="W109" s="24" t="s">
        <v>16</v>
      </c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9" s="36" customFormat="1" ht="22" customHeight="1">
      <c r="A110" s="17" t="s">
        <v>1979</v>
      </c>
      <c r="B110" s="30" t="s">
        <v>3084</v>
      </c>
      <c r="C110" s="30"/>
      <c r="D110" s="24" t="s">
        <v>3308</v>
      </c>
      <c r="E110" s="24" t="s">
        <v>1978</v>
      </c>
      <c r="F110" s="24"/>
      <c r="G110" s="17" t="s">
        <v>1977</v>
      </c>
      <c r="H110" s="24" t="s">
        <v>760</v>
      </c>
      <c r="I110" s="17" t="s">
        <v>3166</v>
      </c>
      <c r="J110" s="17" t="s">
        <v>3169</v>
      </c>
      <c r="K110" s="30"/>
      <c r="L110" s="17" t="s">
        <v>3246</v>
      </c>
      <c r="M110" s="17"/>
      <c r="N110" s="17"/>
      <c r="O110" s="17"/>
      <c r="P110" s="17"/>
      <c r="Q110" s="17"/>
      <c r="R110" s="17"/>
      <c r="S110" s="24" t="s">
        <v>1975</v>
      </c>
      <c r="T110" s="24"/>
      <c r="U110" s="24" t="s">
        <v>1974</v>
      </c>
      <c r="V110" s="24" t="s">
        <v>1976</v>
      </c>
      <c r="W110" s="24" t="s">
        <v>29</v>
      </c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9" s="59" customFormat="1" ht="21" customHeight="1">
      <c r="A111" s="9" t="s">
        <v>2248</v>
      </c>
      <c r="B111" s="52"/>
      <c r="C111" s="52"/>
      <c r="D111" s="8" t="s">
        <v>2247</v>
      </c>
      <c r="E111" s="8" t="s">
        <v>3007</v>
      </c>
      <c r="F111" s="8"/>
      <c r="G111" s="9" t="s">
        <v>2246</v>
      </c>
      <c r="H111" s="8" t="s">
        <v>760</v>
      </c>
      <c r="I111" s="9" t="s">
        <v>3166</v>
      </c>
      <c r="J111" s="11">
        <v>5</v>
      </c>
      <c r="K111" s="11"/>
      <c r="L111" s="9">
        <v>5</v>
      </c>
      <c r="M111" s="52"/>
      <c r="N111" s="52"/>
      <c r="O111" s="53"/>
      <c r="P111" s="53"/>
      <c r="Q111" s="54"/>
      <c r="R111" s="9" t="s">
        <v>3246</v>
      </c>
      <c r="S111" s="91" t="s">
        <v>2243</v>
      </c>
      <c r="T111" s="8"/>
      <c r="U111" s="9" t="s">
        <v>2245</v>
      </c>
      <c r="V111" s="9" t="s">
        <v>2244</v>
      </c>
      <c r="W111" s="7">
        <v>30317</v>
      </c>
    </row>
    <row r="112" spans="1:39" s="59" customFormat="1" ht="21" customHeight="1">
      <c r="A112" s="9" t="s">
        <v>2248</v>
      </c>
      <c r="B112" s="2"/>
      <c r="C112" s="2"/>
      <c r="D112" s="8" t="s">
        <v>2247</v>
      </c>
      <c r="E112" s="8" t="s">
        <v>3007</v>
      </c>
      <c r="F112" s="8"/>
      <c r="G112" s="9" t="s">
        <v>2246</v>
      </c>
      <c r="H112" s="8" t="s">
        <v>760</v>
      </c>
      <c r="I112" s="9" t="s">
        <v>3166</v>
      </c>
      <c r="J112" s="11">
        <v>5</v>
      </c>
      <c r="K112" s="11"/>
      <c r="L112" s="11"/>
      <c r="M112" s="2"/>
      <c r="N112" s="2"/>
      <c r="O112" s="2"/>
      <c r="P112" s="2"/>
      <c r="Q112" s="2"/>
      <c r="R112" s="9" t="s">
        <v>3246</v>
      </c>
      <c r="S112" s="91" t="s">
        <v>2243</v>
      </c>
      <c r="T112" s="10"/>
      <c r="U112" s="9" t="s">
        <v>2245</v>
      </c>
      <c r="V112" s="9" t="s">
        <v>2244</v>
      </c>
      <c r="W112" s="7"/>
    </row>
    <row r="113" spans="1:23" s="59" customFormat="1" ht="21" customHeight="1">
      <c r="A113" s="17" t="s">
        <v>1844</v>
      </c>
      <c r="B113" s="30" t="s">
        <v>3084</v>
      </c>
      <c r="C113" s="30"/>
      <c r="D113" s="24" t="s">
        <v>1843</v>
      </c>
      <c r="E113" s="24" t="s">
        <v>3460</v>
      </c>
      <c r="F113" s="24"/>
      <c r="G113" s="17" t="s">
        <v>1842</v>
      </c>
      <c r="H113" s="24" t="s">
        <v>1841</v>
      </c>
      <c r="I113" s="17" t="s">
        <v>3166</v>
      </c>
      <c r="J113" s="17" t="s">
        <v>3169</v>
      </c>
      <c r="K113" s="30"/>
      <c r="L113" s="17" t="s">
        <v>3246</v>
      </c>
      <c r="M113" s="17"/>
      <c r="N113" s="17"/>
      <c r="O113" s="17"/>
      <c r="P113" s="17"/>
      <c r="Q113" s="17"/>
      <c r="R113" s="17"/>
      <c r="S113" s="24" t="s">
        <v>1838</v>
      </c>
      <c r="T113" s="24" t="s">
        <v>1840</v>
      </c>
      <c r="U113" s="24" t="s">
        <v>1837</v>
      </c>
      <c r="V113" s="24" t="s">
        <v>1839</v>
      </c>
      <c r="W113" s="24" t="s">
        <v>29</v>
      </c>
    </row>
    <row r="114" spans="1:23" s="59" customFormat="1" ht="21" customHeight="1">
      <c r="A114" s="38" t="s">
        <v>2224</v>
      </c>
      <c r="B114" s="47" t="s">
        <v>3084</v>
      </c>
      <c r="C114" s="47" t="s">
        <v>3426</v>
      </c>
      <c r="D114" s="39" t="s">
        <v>2223</v>
      </c>
      <c r="E114" s="39" t="s">
        <v>2222</v>
      </c>
      <c r="F114" s="39"/>
      <c r="G114" s="38" t="s">
        <v>2221</v>
      </c>
      <c r="H114" s="39" t="s">
        <v>2220</v>
      </c>
      <c r="I114" s="38" t="s">
        <v>3166</v>
      </c>
      <c r="J114" s="40">
        <v>4</v>
      </c>
      <c r="K114" s="40"/>
      <c r="L114" s="31" t="s">
        <v>3395</v>
      </c>
      <c r="M114" s="31">
        <v>4</v>
      </c>
      <c r="N114" s="32">
        <v>254048</v>
      </c>
      <c r="O114" s="38" t="s">
        <v>3169</v>
      </c>
      <c r="P114" s="47" t="s">
        <v>3084</v>
      </c>
      <c r="Q114" s="43" t="s">
        <v>3084</v>
      </c>
      <c r="R114" s="38" t="s">
        <v>3246</v>
      </c>
      <c r="S114" s="42" t="s">
        <v>2217</v>
      </c>
      <c r="T114" s="42" t="s">
        <v>2219</v>
      </c>
      <c r="U114" s="38" t="s">
        <v>2216</v>
      </c>
      <c r="V114" s="38" t="s">
        <v>2218</v>
      </c>
      <c r="W114" s="34">
        <v>22647</v>
      </c>
    </row>
    <row r="115" spans="1:23" ht="28.5" customHeight="1">
      <c r="A115" s="1" t="s">
        <v>1684</v>
      </c>
      <c r="B115" s="2"/>
      <c r="C115" s="2"/>
      <c r="D115" s="2" t="s">
        <v>1683</v>
      </c>
      <c r="E115" s="2" t="s">
        <v>1682</v>
      </c>
      <c r="F115" s="2"/>
      <c r="G115" s="1" t="s">
        <v>1681</v>
      </c>
      <c r="H115" s="2" t="s">
        <v>1680</v>
      </c>
      <c r="I115" s="1" t="s">
        <v>3166</v>
      </c>
      <c r="J115" s="1"/>
      <c r="K115" s="1"/>
      <c r="L115" s="1"/>
      <c r="M115" s="2"/>
      <c r="N115" s="2"/>
      <c r="O115" s="2"/>
      <c r="P115" s="2"/>
      <c r="Q115" s="2"/>
      <c r="R115" s="1" t="s">
        <v>3169</v>
      </c>
      <c r="S115" s="21" t="s">
        <v>1679</v>
      </c>
      <c r="T115" s="2" t="s">
        <v>1678</v>
      </c>
      <c r="U115" s="1" t="s">
        <v>1677</v>
      </c>
      <c r="V115" s="1" t="s">
        <v>1676</v>
      </c>
      <c r="W115" s="13">
        <v>30437</v>
      </c>
    </row>
    <row r="116" spans="1:23" ht="15" customHeight="1">
      <c r="A116" s="38" t="s">
        <v>2534</v>
      </c>
      <c r="B116" s="38" t="s">
        <v>425</v>
      </c>
      <c r="C116" s="38" t="s">
        <v>3435</v>
      </c>
      <c r="D116" s="39" t="s">
        <v>2533</v>
      </c>
      <c r="E116" s="39" t="s">
        <v>3285</v>
      </c>
      <c r="F116" s="39"/>
      <c r="G116" s="38" t="s">
        <v>2532</v>
      </c>
      <c r="H116" s="39" t="s">
        <v>2531</v>
      </c>
      <c r="I116" s="38" t="s">
        <v>3166</v>
      </c>
      <c r="J116" s="38">
        <v>4</v>
      </c>
      <c r="K116" s="38"/>
      <c r="L116" s="31" t="s">
        <v>3395</v>
      </c>
      <c r="M116" s="31">
        <v>4</v>
      </c>
      <c r="N116" s="32">
        <v>254359</v>
      </c>
      <c r="O116" s="17" t="s">
        <v>3169</v>
      </c>
      <c r="P116" s="27" t="s">
        <v>3084</v>
      </c>
      <c r="Q116" s="41" t="s">
        <v>3084</v>
      </c>
      <c r="R116" s="38" t="s">
        <v>3246</v>
      </c>
      <c r="S116" s="42" t="s">
        <v>2529</v>
      </c>
      <c r="T116" s="42"/>
      <c r="U116" s="38" t="s">
        <v>2528</v>
      </c>
      <c r="V116" s="38" t="s">
        <v>2530</v>
      </c>
      <c r="W116" s="34">
        <v>31199</v>
      </c>
    </row>
    <row r="117" spans="1:23" s="67" customFormat="1" ht="21" customHeight="1">
      <c r="A117" s="17" t="s">
        <v>1988</v>
      </c>
      <c r="B117" s="30" t="s">
        <v>3084</v>
      </c>
      <c r="C117" s="30">
        <v>5</v>
      </c>
      <c r="D117" s="24" t="s">
        <v>1987</v>
      </c>
      <c r="E117" s="24" t="s">
        <v>1986</v>
      </c>
      <c r="F117" s="24"/>
      <c r="G117" s="17" t="s">
        <v>1985</v>
      </c>
      <c r="H117" s="24" t="s">
        <v>1984</v>
      </c>
      <c r="I117" s="17" t="s">
        <v>3166</v>
      </c>
      <c r="J117" s="17" t="s">
        <v>3169</v>
      </c>
      <c r="K117" s="30"/>
      <c r="L117" s="17" t="s">
        <v>3246</v>
      </c>
      <c r="M117" s="17"/>
      <c r="N117" s="17"/>
      <c r="O117" s="17"/>
      <c r="P117" s="17"/>
      <c r="Q117" s="17" t="s">
        <v>3825</v>
      </c>
      <c r="R117" s="17"/>
      <c r="S117" s="24" t="s">
        <v>1981</v>
      </c>
      <c r="T117" s="24" t="s">
        <v>1983</v>
      </c>
      <c r="U117" s="24" t="s">
        <v>1980</v>
      </c>
      <c r="V117" s="24" t="s">
        <v>1982</v>
      </c>
      <c r="W117" s="24" t="s">
        <v>29</v>
      </c>
    </row>
    <row r="118" spans="1:23" s="67" customFormat="1" ht="21" customHeight="1">
      <c r="A118" s="9" t="s">
        <v>2092</v>
      </c>
      <c r="B118" s="2"/>
      <c r="C118" s="2"/>
      <c r="D118" s="8" t="s">
        <v>2091</v>
      </c>
      <c r="E118" s="8" t="s">
        <v>2090</v>
      </c>
      <c r="F118" s="8"/>
      <c r="G118" s="9" t="s">
        <v>2089</v>
      </c>
      <c r="H118" s="8" t="s">
        <v>2088</v>
      </c>
      <c r="I118" s="9" t="s">
        <v>3166</v>
      </c>
      <c r="J118" s="11">
        <v>5</v>
      </c>
      <c r="K118" s="11"/>
      <c r="L118" s="11">
        <v>5</v>
      </c>
      <c r="M118" s="2"/>
      <c r="N118" s="2"/>
      <c r="O118" s="2"/>
      <c r="P118" s="2"/>
      <c r="Q118" s="2"/>
      <c r="R118" s="9" t="s">
        <v>3246</v>
      </c>
      <c r="S118" s="91" t="s">
        <v>2086</v>
      </c>
      <c r="T118" s="8"/>
      <c r="U118" s="9" t="s">
        <v>2085</v>
      </c>
      <c r="V118" s="9" t="s">
        <v>2087</v>
      </c>
      <c r="W118" s="7">
        <v>28946</v>
      </c>
    </row>
    <row r="119" spans="1:23" s="67" customFormat="1" ht="21" customHeight="1">
      <c r="A119" s="41" t="s">
        <v>480</v>
      </c>
      <c r="B119" s="41" t="s">
        <v>480</v>
      </c>
      <c r="C119" s="41" t="s">
        <v>3439</v>
      </c>
      <c r="D119" s="81" t="s">
        <v>481</v>
      </c>
      <c r="E119" s="81" t="s">
        <v>482</v>
      </c>
      <c r="F119" s="81"/>
      <c r="G119" s="41">
        <v>8604</v>
      </c>
      <c r="H119" s="81" t="s">
        <v>483</v>
      </c>
      <c r="I119" s="41" t="s">
        <v>3166</v>
      </c>
      <c r="J119" s="41">
        <v>5</v>
      </c>
      <c r="K119" s="41" t="s">
        <v>3389</v>
      </c>
      <c r="L119" s="41" t="s">
        <v>3395</v>
      </c>
      <c r="M119" s="41">
        <v>4</v>
      </c>
      <c r="N119" s="108">
        <v>254124</v>
      </c>
      <c r="O119" s="41" t="s">
        <v>3168</v>
      </c>
      <c r="P119" s="41" t="s">
        <v>3168</v>
      </c>
      <c r="Q119" s="41" t="s">
        <v>3294</v>
      </c>
      <c r="R119" s="41" t="s">
        <v>3257</v>
      </c>
      <c r="S119" s="44" t="s">
        <v>484</v>
      </c>
      <c r="T119" s="44" t="s">
        <v>485</v>
      </c>
      <c r="U119" s="41" t="s">
        <v>486</v>
      </c>
      <c r="V119" s="41" t="s">
        <v>487</v>
      </c>
      <c r="W119" s="109">
        <v>25993</v>
      </c>
    </row>
    <row r="120" spans="1:23" s="67" customFormat="1" ht="21" customHeight="1">
      <c r="A120" s="41" t="s">
        <v>335</v>
      </c>
      <c r="B120" s="41" t="s">
        <v>335</v>
      </c>
      <c r="C120" s="41"/>
      <c r="D120" s="81" t="s">
        <v>336</v>
      </c>
      <c r="E120" s="81" t="s">
        <v>337</v>
      </c>
      <c r="F120" s="81"/>
      <c r="G120" s="41" t="s">
        <v>338</v>
      </c>
      <c r="H120" s="81" t="s">
        <v>339</v>
      </c>
      <c r="I120" s="41" t="s">
        <v>3166</v>
      </c>
      <c r="J120" s="41">
        <v>5</v>
      </c>
      <c r="K120" s="41" t="s">
        <v>3389</v>
      </c>
      <c r="L120" s="41">
        <v>5</v>
      </c>
      <c r="M120" s="41">
        <v>4</v>
      </c>
      <c r="N120" s="108">
        <v>254157</v>
      </c>
      <c r="O120" s="41" t="s">
        <v>3168</v>
      </c>
      <c r="P120" s="41" t="s">
        <v>3168</v>
      </c>
      <c r="Q120" s="41" t="s">
        <v>3084</v>
      </c>
      <c r="R120" s="41" t="s">
        <v>3257</v>
      </c>
      <c r="S120" s="44" t="s">
        <v>340</v>
      </c>
      <c r="T120" s="44" t="s">
        <v>341</v>
      </c>
      <c r="U120" s="41" t="s">
        <v>342</v>
      </c>
      <c r="V120" s="41" t="s">
        <v>343</v>
      </c>
      <c r="W120" s="109">
        <v>36892</v>
      </c>
    </row>
    <row r="121" spans="1:23" s="67" customFormat="1" ht="21" customHeight="1">
      <c r="A121" s="17" t="s">
        <v>1996</v>
      </c>
      <c r="B121" s="30" t="s">
        <v>3084</v>
      </c>
      <c r="C121" s="30"/>
      <c r="D121" s="24" t="s">
        <v>1995</v>
      </c>
      <c r="E121" s="24" t="s">
        <v>1994</v>
      </c>
      <c r="F121" s="24"/>
      <c r="G121" s="17" t="s">
        <v>1993</v>
      </c>
      <c r="H121" s="24" t="s">
        <v>1992</v>
      </c>
      <c r="I121" s="17" t="s">
        <v>3166</v>
      </c>
      <c r="J121" s="17" t="s">
        <v>3169</v>
      </c>
      <c r="K121" s="30"/>
      <c r="L121" s="17" t="s">
        <v>3246</v>
      </c>
      <c r="M121" s="17"/>
      <c r="N121" s="17"/>
      <c r="O121" s="17"/>
      <c r="P121" s="17"/>
      <c r="Q121" s="17"/>
      <c r="R121" s="17"/>
      <c r="S121" s="24" t="s">
        <v>1990</v>
      </c>
      <c r="T121" s="24" t="s">
        <v>3195</v>
      </c>
      <c r="U121" s="24" t="s">
        <v>1989</v>
      </c>
      <c r="V121" s="24" t="s">
        <v>1991</v>
      </c>
      <c r="W121" s="24" t="s">
        <v>29</v>
      </c>
    </row>
    <row r="122" spans="1:23" s="67" customFormat="1" ht="21" customHeight="1">
      <c r="A122" s="1" t="s">
        <v>595</v>
      </c>
      <c r="B122" s="2"/>
      <c r="C122" s="2"/>
      <c r="D122" s="2" t="s">
        <v>596</v>
      </c>
      <c r="E122" s="2" t="s">
        <v>751</v>
      </c>
      <c r="F122" s="2"/>
      <c r="G122" s="1" t="s">
        <v>750</v>
      </c>
      <c r="H122" s="2" t="s">
        <v>749</v>
      </c>
      <c r="I122" s="1" t="s">
        <v>3166</v>
      </c>
      <c r="J122" s="1"/>
      <c r="K122" s="1"/>
      <c r="L122" s="1" t="s">
        <v>84</v>
      </c>
      <c r="M122" s="2"/>
      <c r="N122" s="2"/>
      <c r="O122" s="2"/>
      <c r="P122" s="2"/>
      <c r="Q122" s="2"/>
      <c r="R122" s="1" t="s">
        <v>3169</v>
      </c>
      <c r="S122" s="21" t="s">
        <v>3053</v>
      </c>
      <c r="T122" s="2" t="s">
        <v>341</v>
      </c>
      <c r="U122" s="1" t="s">
        <v>747</v>
      </c>
      <c r="V122" s="1" t="s">
        <v>748</v>
      </c>
      <c r="W122" s="13"/>
    </row>
    <row r="123" spans="1:23" s="67" customFormat="1" ht="21" customHeight="1">
      <c r="A123" s="38" t="s">
        <v>1852</v>
      </c>
      <c r="B123" s="47" t="s">
        <v>3084</v>
      </c>
      <c r="C123" s="47" t="s">
        <v>3429</v>
      </c>
      <c r="D123" s="39" t="s">
        <v>1851</v>
      </c>
      <c r="E123" s="39" t="s">
        <v>3472</v>
      </c>
      <c r="F123" s="39"/>
      <c r="G123" s="38" t="s">
        <v>1850</v>
      </c>
      <c r="H123" s="39" t="s">
        <v>1849</v>
      </c>
      <c r="I123" s="38" t="s">
        <v>3166</v>
      </c>
      <c r="J123" s="40">
        <v>2</v>
      </c>
      <c r="K123" s="40"/>
      <c r="L123" s="31" t="s">
        <v>3394</v>
      </c>
      <c r="M123" s="31">
        <v>2</v>
      </c>
      <c r="N123" s="32">
        <v>254181</v>
      </c>
      <c r="O123" s="38" t="s">
        <v>3169</v>
      </c>
      <c r="P123" s="47" t="s">
        <v>3084</v>
      </c>
      <c r="Q123" s="43" t="s">
        <v>3084</v>
      </c>
      <c r="R123" s="38" t="s">
        <v>3246</v>
      </c>
      <c r="S123" s="42" t="s">
        <v>1846</v>
      </c>
      <c r="T123" s="42" t="s">
        <v>1848</v>
      </c>
      <c r="U123" s="38" t="s">
        <v>1845</v>
      </c>
      <c r="V123" s="38" t="s">
        <v>1847</v>
      </c>
      <c r="W123" s="34">
        <v>33756</v>
      </c>
    </row>
    <row r="124" spans="1:23" s="67" customFormat="1" ht="21" customHeight="1">
      <c r="A124" s="38" t="s">
        <v>2431</v>
      </c>
      <c r="B124" s="38" t="s">
        <v>595</v>
      </c>
      <c r="C124" s="38"/>
      <c r="D124" s="39" t="s">
        <v>2430</v>
      </c>
      <c r="E124" s="39" t="s">
        <v>2429</v>
      </c>
      <c r="F124" s="39"/>
      <c r="G124" s="38" t="s">
        <v>2428</v>
      </c>
      <c r="H124" s="39" t="s">
        <v>2427</v>
      </c>
      <c r="I124" s="38" t="s">
        <v>3166</v>
      </c>
      <c r="J124" s="40">
        <v>5</v>
      </c>
      <c r="K124" s="40"/>
      <c r="L124" s="31" t="s">
        <v>3394</v>
      </c>
      <c r="M124" s="31">
        <v>4</v>
      </c>
      <c r="N124" s="32">
        <v>253937</v>
      </c>
      <c r="O124" s="17" t="s">
        <v>3168</v>
      </c>
      <c r="P124" s="27" t="s">
        <v>3084</v>
      </c>
      <c r="Q124" s="41" t="s">
        <v>3084</v>
      </c>
      <c r="R124" s="38" t="s">
        <v>3170</v>
      </c>
      <c r="S124" s="42" t="s">
        <v>2424</v>
      </c>
      <c r="T124" s="42" t="s">
        <v>2426</v>
      </c>
      <c r="U124" s="38" t="s">
        <v>2423</v>
      </c>
      <c r="V124" s="38" t="s">
        <v>2425</v>
      </c>
      <c r="W124" s="34">
        <v>18264</v>
      </c>
    </row>
    <row r="125" spans="1:23" s="67" customFormat="1" ht="21" customHeight="1">
      <c r="A125" s="11" t="s">
        <v>1632</v>
      </c>
      <c r="B125" s="2"/>
      <c r="C125" s="2"/>
      <c r="D125" s="110" t="s">
        <v>1631</v>
      </c>
      <c r="E125" s="110" t="s">
        <v>1630</v>
      </c>
      <c r="F125" s="11"/>
      <c r="G125" s="11" t="s">
        <v>1629</v>
      </c>
      <c r="H125" s="110" t="s">
        <v>1628</v>
      </c>
      <c r="I125" s="11" t="s">
        <v>3166</v>
      </c>
      <c r="J125" s="11">
        <v>5</v>
      </c>
      <c r="K125" s="11"/>
      <c r="L125" s="11">
        <v>5</v>
      </c>
      <c r="M125" s="2"/>
      <c r="N125" s="2"/>
      <c r="O125" s="2"/>
      <c r="P125" s="2"/>
      <c r="Q125" s="2"/>
      <c r="R125" s="11" t="s">
        <v>3169</v>
      </c>
      <c r="S125" s="21" t="s">
        <v>1627</v>
      </c>
      <c r="T125" s="8" t="s">
        <v>1626</v>
      </c>
      <c r="U125" s="9" t="s">
        <v>1625</v>
      </c>
      <c r="V125" s="9" t="s">
        <v>1624</v>
      </c>
      <c r="W125" s="7">
        <v>24838</v>
      </c>
    </row>
    <row r="126" spans="1:23" s="67" customFormat="1" ht="21" customHeight="1">
      <c r="A126" s="1" t="s">
        <v>1800</v>
      </c>
      <c r="B126" s="2"/>
      <c r="C126" s="2"/>
      <c r="D126" s="2" t="s">
        <v>1794</v>
      </c>
      <c r="E126" s="2" t="s">
        <v>1799</v>
      </c>
      <c r="F126" s="2"/>
      <c r="G126" s="1" t="s">
        <v>743</v>
      </c>
      <c r="H126" s="2" t="s">
        <v>742</v>
      </c>
      <c r="I126" s="1" t="s">
        <v>3166</v>
      </c>
      <c r="J126" s="1" t="s">
        <v>84</v>
      </c>
      <c r="K126" s="1"/>
      <c r="L126" s="1" t="s">
        <v>46</v>
      </c>
      <c r="M126" s="2"/>
      <c r="N126" s="2"/>
      <c r="O126" s="2"/>
      <c r="P126" s="2"/>
      <c r="Q126" s="2"/>
      <c r="R126" s="1" t="s">
        <v>3168</v>
      </c>
      <c r="S126" s="21" t="s">
        <v>1798</v>
      </c>
      <c r="T126" s="2" t="s">
        <v>1791</v>
      </c>
      <c r="U126" s="1" t="s">
        <v>1797</v>
      </c>
      <c r="V126" s="1" t="s">
        <v>1796</v>
      </c>
      <c r="W126" s="13"/>
    </row>
    <row r="127" spans="1:23" s="67" customFormat="1" ht="21" customHeight="1">
      <c r="A127" s="1" t="s">
        <v>1717</v>
      </c>
      <c r="B127" s="2"/>
      <c r="C127" s="2"/>
      <c r="D127" s="2" t="s">
        <v>1716</v>
      </c>
      <c r="E127" s="2" t="s">
        <v>3024</v>
      </c>
      <c r="F127" s="2"/>
      <c r="G127" s="1" t="s">
        <v>1715</v>
      </c>
      <c r="H127" s="2" t="s">
        <v>83</v>
      </c>
      <c r="I127" s="1" t="s">
        <v>3166</v>
      </c>
      <c r="J127" s="1"/>
      <c r="K127" s="1"/>
      <c r="L127" s="1" t="s">
        <v>84</v>
      </c>
      <c r="M127" s="2"/>
      <c r="N127" s="2"/>
      <c r="O127" s="2"/>
      <c r="P127" s="2"/>
      <c r="Q127" s="2"/>
      <c r="R127" s="1" t="s">
        <v>3168</v>
      </c>
      <c r="S127" s="21" t="s">
        <v>1714</v>
      </c>
      <c r="T127" s="2"/>
      <c r="U127" s="1" t="s">
        <v>1713</v>
      </c>
      <c r="V127" s="1" t="s">
        <v>1712</v>
      </c>
      <c r="W127" s="13">
        <v>28460</v>
      </c>
    </row>
    <row r="128" spans="1:23" s="67" customFormat="1" ht="21" customHeight="1">
      <c r="A128" s="1" t="s">
        <v>1795</v>
      </c>
      <c r="B128" s="2"/>
      <c r="C128" s="2"/>
      <c r="D128" s="2" t="s">
        <v>1794</v>
      </c>
      <c r="E128" s="2" t="s">
        <v>1793</v>
      </c>
      <c r="F128" s="2"/>
      <c r="G128" s="1" t="s">
        <v>1406</v>
      </c>
      <c r="H128" s="2" t="s">
        <v>83</v>
      </c>
      <c r="I128" s="1" t="s">
        <v>3166</v>
      </c>
      <c r="J128" s="1" t="s">
        <v>84</v>
      </c>
      <c r="K128" s="1"/>
      <c r="L128" s="1"/>
      <c r="M128" s="2"/>
      <c r="N128" s="2"/>
      <c r="O128" s="2"/>
      <c r="P128" s="2"/>
      <c r="Q128" s="2"/>
      <c r="R128" s="1" t="s">
        <v>3168</v>
      </c>
      <c r="S128" s="21" t="s">
        <v>1792</v>
      </c>
      <c r="T128" s="2" t="s">
        <v>1791</v>
      </c>
      <c r="U128" s="1" t="s">
        <v>1790</v>
      </c>
      <c r="V128" s="1" t="s">
        <v>1789</v>
      </c>
      <c r="W128" s="13"/>
    </row>
    <row r="129" spans="1:45" s="67" customFormat="1" ht="21" customHeight="1">
      <c r="A129" s="9" t="s">
        <v>2165</v>
      </c>
      <c r="B129" s="2"/>
      <c r="C129" s="2"/>
      <c r="D129" s="8" t="s">
        <v>2164</v>
      </c>
      <c r="E129" s="8" t="s">
        <v>2163</v>
      </c>
      <c r="F129" s="8"/>
      <c r="G129" s="9" t="s">
        <v>2162</v>
      </c>
      <c r="H129" s="8" t="s">
        <v>2161</v>
      </c>
      <c r="I129" s="9" t="s">
        <v>3166</v>
      </c>
      <c r="J129" s="11">
        <v>5</v>
      </c>
      <c r="K129" s="11"/>
      <c r="L129" s="11">
        <v>5</v>
      </c>
      <c r="M129" s="2"/>
      <c r="N129" s="2"/>
      <c r="O129" s="2"/>
      <c r="P129" s="2"/>
      <c r="Q129" s="2"/>
      <c r="R129" s="9" t="s">
        <v>3246</v>
      </c>
      <c r="S129" s="112" t="s">
        <v>2159</v>
      </c>
      <c r="T129" s="10" t="s">
        <v>3185</v>
      </c>
      <c r="U129" s="9" t="s">
        <v>2158</v>
      </c>
      <c r="V129" s="9" t="s">
        <v>2160</v>
      </c>
      <c r="W129" s="7">
        <v>27638</v>
      </c>
    </row>
    <row r="130" spans="1:45" s="67" customFormat="1" ht="21" customHeight="1">
      <c r="A130" s="9" t="s">
        <v>1943</v>
      </c>
      <c r="B130" s="52"/>
      <c r="C130" s="52"/>
      <c r="D130" s="8" t="s">
        <v>1942</v>
      </c>
      <c r="E130" s="8" t="s">
        <v>1941</v>
      </c>
      <c r="F130" s="8"/>
      <c r="G130" s="9" t="s">
        <v>1940</v>
      </c>
      <c r="H130" s="8" t="s">
        <v>1939</v>
      </c>
      <c r="I130" s="9" t="s">
        <v>3166</v>
      </c>
      <c r="J130" s="11">
        <v>5</v>
      </c>
      <c r="K130" s="11"/>
      <c r="L130" s="9">
        <v>6</v>
      </c>
      <c r="M130" s="52"/>
      <c r="N130" s="52"/>
      <c r="O130" s="53"/>
      <c r="P130" s="53"/>
      <c r="Q130" s="54"/>
      <c r="R130" s="9" t="s">
        <v>3169</v>
      </c>
      <c r="S130" s="21" t="s">
        <v>1936</v>
      </c>
      <c r="T130" s="8" t="s">
        <v>1938</v>
      </c>
      <c r="U130" s="9" t="s">
        <v>1935</v>
      </c>
      <c r="V130" s="9" t="s">
        <v>1937</v>
      </c>
      <c r="W130" s="7">
        <v>32599</v>
      </c>
    </row>
    <row r="131" spans="1:45" s="67" customFormat="1" ht="21" customHeight="1">
      <c r="A131" s="9" t="s">
        <v>2876</v>
      </c>
      <c r="B131" s="52"/>
      <c r="C131" s="52"/>
      <c r="D131" s="8" t="s">
        <v>2875</v>
      </c>
      <c r="E131" s="8" t="s">
        <v>2996</v>
      </c>
      <c r="F131" s="8"/>
      <c r="G131" s="9" t="s">
        <v>2874</v>
      </c>
      <c r="H131" s="8" t="s">
        <v>2873</v>
      </c>
      <c r="I131" s="9" t="s">
        <v>3166</v>
      </c>
      <c r="J131" s="11">
        <v>6</v>
      </c>
      <c r="K131" s="11"/>
      <c r="L131" s="9">
        <v>6</v>
      </c>
      <c r="M131" s="52"/>
      <c r="N131" s="52"/>
      <c r="O131" s="53"/>
      <c r="P131" s="53"/>
      <c r="Q131" s="54"/>
      <c r="R131" s="9" t="s">
        <v>3170</v>
      </c>
      <c r="S131" s="21" t="s">
        <v>2872</v>
      </c>
      <c r="T131" s="8" t="s">
        <v>2871</v>
      </c>
      <c r="U131" s="9" t="s">
        <v>2869</v>
      </c>
      <c r="V131" s="9" t="s">
        <v>2870</v>
      </c>
      <c r="W131" s="7">
        <v>17849</v>
      </c>
    </row>
    <row r="132" spans="1:45" s="67" customFormat="1" ht="21" customHeight="1">
      <c r="A132" s="1" t="s">
        <v>1739</v>
      </c>
      <c r="B132" s="2"/>
      <c r="C132" s="2"/>
      <c r="D132" s="2" t="s">
        <v>1738</v>
      </c>
      <c r="E132" s="2" t="s">
        <v>1421</v>
      </c>
      <c r="F132" s="2" t="s">
        <v>1737</v>
      </c>
      <c r="G132" s="1" t="s">
        <v>1420</v>
      </c>
      <c r="H132" s="2" t="s">
        <v>1419</v>
      </c>
      <c r="I132" s="1" t="s">
        <v>3166</v>
      </c>
      <c r="J132" s="1"/>
      <c r="K132" s="1"/>
      <c r="L132" s="1"/>
      <c r="M132" s="2"/>
      <c r="N132" s="2"/>
      <c r="O132" s="2"/>
      <c r="P132" s="2"/>
      <c r="Q132" s="2"/>
      <c r="R132" s="1" t="s">
        <v>3169</v>
      </c>
      <c r="S132" s="21"/>
      <c r="T132" s="2"/>
      <c r="U132" s="1" t="s">
        <v>1736</v>
      </c>
      <c r="V132" s="1" t="s">
        <v>1735</v>
      </c>
      <c r="W132" s="13">
        <v>27684</v>
      </c>
    </row>
    <row r="133" spans="1:45" s="67" customFormat="1" ht="21" customHeight="1">
      <c r="A133" s="113" t="s">
        <v>3040</v>
      </c>
      <c r="B133" s="52"/>
      <c r="C133" s="52"/>
      <c r="D133" s="2" t="s">
        <v>1422</v>
      </c>
      <c r="E133" s="2" t="s">
        <v>1421</v>
      </c>
      <c r="F133" s="2"/>
      <c r="G133" s="1" t="s">
        <v>1420</v>
      </c>
      <c r="H133" s="2" t="s">
        <v>1419</v>
      </c>
      <c r="I133" s="1" t="s">
        <v>3166</v>
      </c>
      <c r="J133" s="1" t="s">
        <v>234</v>
      </c>
      <c r="K133" s="1"/>
      <c r="L133" s="1">
        <v>6</v>
      </c>
      <c r="M133" s="52"/>
      <c r="N133" s="52"/>
      <c r="O133" s="53"/>
      <c r="P133" s="53"/>
      <c r="Q133" s="54"/>
      <c r="R133" s="1" t="s">
        <v>3246</v>
      </c>
      <c r="S133" s="91" t="s">
        <v>3282</v>
      </c>
      <c r="T133" s="8" t="s">
        <v>3283</v>
      </c>
      <c r="U133" s="13" t="s">
        <v>1736</v>
      </c>
      <c r="V133" s="13" t="s">
        <v>1735</v>
      </c>
      <c r="W133" s="13">
        <v>39539</v>
      </c>
    </row>
    <row r="134" spans="1:45" s="67" customFormat="1" ht="21" customHeight="1">
      <c r="A134" s="1" t="s">
        <v>1773</v>
      </c>
      <c r="B134" s="2"/>
      <c r="C134" s="2"/>
      <c r="D134" s="2" t="s">
        <v>1772</v>
      </c>
      <c r="E134" s="2" t="s">
        <v>1771</v>
      </c>
      <c r="F134" s="2"/>
      <c r="G134" s="1" t="s">
        <v>1770</v>
      </c>
      <c r="H134" s="2" t="s">
        <v>1769</v>
      </c>
      <c r="I134" s="1" t="s">
        <v>3166</v>
      </c>
      <c r="J134" s="1"/>
      <c r="K134" s="1"/>
      <c r="L134" s="1" t="s">
        <v>46</v>
      </c>
      <c r="M134" s="2"/>
      <c r="N134" s="2"/>
      <c r="O134" s="2"/>
      <c r="P134" s="2"/>
      <c r="Q134" s="2"/>
      <c r="R134" s="1" t="s">
        <v>3169</v>
      </c>
      <c r="S134" s="21" t="s">
        <v>1768</v>
      </c>
      <c r="T134" s="2"/>
      <c r="U134" s="1" t="s">
        <v>1767</v>
      </c>
      <c r="V134" s="1" t="s">
        <v>1766</v>
      </c>
      <c r="W134" s="13">
        <v>25204</v>
      </c>
    </row>
    <row r="135" spans="1:45" s="67" customFormat="1" ht="21" customHeight="1">
      <c r="A135" s="9" t="s">
        <v>2265</v>
      </c>
      <c r="B135" s="2"/>
      <c r="C135" s="2"/>
      <c r="D135" s="8" t="s">
        <v>2264</v>
      </c>
      <c r="E135" s="8" t="s">
        <v>2263</v>
      </c>
      <c r="F135" s="8"/>
      <c r="G135" s="9" t="s">
        <v>2262</v>
      </c>
      <c r="H135" s="8" t="s">
        <v>2261</v>
      </c>
      <c r="I135" s="9" t="s">
        <v>3166</v>
      </c>
      <c r="J135" s="11">
        <v>5</v>
      </c>
      <c r="K135" s="11"/>
      <c r="L135" s="19">
        <v>5</v>
      </c>
      <c r="M135" s="2"/>
      <c r="N135" s="2"/>
      <c r="O135" s="2"/>
      <c r="P135" s="2"/>
      <c r="Q135" s="2"/>
      <c r="R135" s="9" t="s">
        <v>3246</v>
      </c>
      <c r="S135" s="91" t="s">
        <v>2260</v>
      </c>
      <c r="T135" s="8" t="s">
        <v>2259</v>
      </c>
      <c r="U135" s="9" t="s">
        <v>2257</v>
      </c>
      <c r="V135" s="9" t="s">
        <v>2258</v>
      </c>
      <c r="W135" s="7">
        <v>23986</v>
      </c>
    </row>
    <row r="136" spans="1:45" s="67" customFormat="1" ht="21" customHeight="1">
      <c r="A136" s="9" t="s">
        <v>2206</v>
      </c>
      <c r="B136" s="2"/>
      <c r="C136" s="2"/>
      <c r="D136" s="8" t="s">
        <v>2205</v>
      </c>
      <c r="E136" s="8" t="s">
        <v>2204</v>
      </c>
      <c r="F136" s="8"/>
      <c r="G136" s="9" t="s">
        <v>2203</v>
      </c>
      <c r="H136" s="8" t="s">
        <v>2202</v>
      </c>
      <c r="I136" s="9" t="s">
        <v>3166</v>
      </c>
      <c r="J136" s="11">
        <v>5</v>
      </c>
      <c r="K136" s="11"/>
      <c r="L136" s="19">
        <v>5</v>
      </c>
      <c r="M136" s="2"/>
      <c r="N136" s="2"/>
      <c r="O136" s="2"/>
      <c r="P136" s="2"/>
      <c r="Q136" s="2"/>
      <c r="R136" s="9" t="s">
        <v>3246</v>
      </c>
      <c r="S136" s="91" t="s">
        <v>3183</v>
      </c>
      <c r="T136" s="10" t="s">
        <v>3182</v>
      </c>
      <c r="U136" s="9" t="s">
        <v>2201</v>
      </c>
      <c r="V136" s="9" t="s">
        <v>2200</v>
      </c>
      <c r="W136" s="7">
        <v>36892</v>
      </c>
    </row>
    <row r="137" spans="1:45" s="67" customFormat="1" ht="21" customHeight="1">
      <c r="A137" s="1" t="s">
        <v>1748</v>
      </c>
      <c r="B137" s="2"/>
      <c r="C137" s="2"/>
      <c r="D137" s="2" t="s">
        <v>1747</v>
      </c>
      <c r="E137" s="2" t="s">
        <v>1746</v>
      </c>
      <c r="F137" s="2"/>
      <c r="G137" s="1" t="s">
        <v>1745</v>
      </c>
      <c r="H137" s="2" t="s">
        <v>1744</v>
      </c>
      <c r="I137" s="1" t="s">
        <v>3166</v>
      </c>
      <c r="J137" s="1"/>
      <c r="K137" s="1"/>
      <c r="L137" s="1"/>
      <c r="M137" s="2"/>
      <c r="N137" s="2"/>
      <c r="O137" s="2"/>
      <c r="P137" s="2"/>
      <c r="Q137" s="2"/>
      <c r="R137" s="1" t="s">
        <v>3168</v>
      </c>
      <c r="S137" s="21" t="s">
        <v>1743</v>
      </c>
      <c r="T137" s="2" t="s">
        <v>1742</v>
      </c>
      <c r="U137" s="1" t="s">
        <v>1741</v>
      </c>
      <c r="V137" s="1" t="s">
        <v>1740</v>
      </c>
      <c r="W137" s="13">
        <v>26299</v>
      </c>
    </row>
    <row r="138" spans="1:45" s="67" customFormat="1" ht="21" customHeight="1">
      <c r="A138" s="9" t="s">
        <v>2139</v>
      </c>
      <c r="B138" s="52"/>
      <c r="C138" s="52"/>
      <c r="D138" s="8" t="s">
        <v>2138</v>
      </c>
      <c r="E138" s="8" t="s">
        <v>2137</v>
      </c>
      <c r="F138" s="8"/>
      <c r="G138" s="9">
        <v>9656</v>
      </c>
      <c r="H138" s="8" t="s">
        <v>2136</v>
      </c>
      <c r="I138" s="9" t="s">
        <v>3166</v>
      </c>
      <c r="J138" s="11">
        <v>5</v>
      </c>
      <c r="K138" s="11"/>
      <c r="L138" s="9">
        <v>6</v>
      </c>
      <c r="M138" s="52"/>
      <c r="N138" s="52"/>
      <c r="O138" s="53"/>
      <c r="P138" s="53"/>
      <c r="Q138" s="54"/>
      <c r="R138" s="9" t="s">
        <v>3169</v>
      </c>
      <c r="S138" s="21" t="s">
        <v>2134</v>
      </c>
      <c r="T138" s="8"/>
      <c r="U138" s="9" t="s">
        <v>2133</v>
      </c>
      <c r="V138" s="9" t="s">
        <v>2135</v>
      </c>
      <c r="W138" s="7">
        <v>28034</v>
      </c>
    </row>
    <row r="140" spans="1:45" ht="15" customHeight="1">
      <c r="A140" s="137">
        <v>2016</v>
      </c>
    </row>
    <row r="141" spans="1:45" s="67" customFormat="1" ht="21" customHeight="1">
      <c r="A141" s="17" t="s">
        <v>1169</v>
      </c>
      <c r="B141" s="17" t="s">
        <v>3058</v>
      </c>
      <c r="C141" s="17">
        <v>1</v>
      </c>
      <c r="D141" s="24" t="s">
        <v>1168</v>
      </c>
      <c r="E141" s="24" t="s">
        <v>1167</v>
      </c>
      <c r="F141" s="24"/>
      <c r="G141" s="17" t="s">
        <v>1166</v>
      </c>
      <c r="H141" s="24" t="s">
        <v>1165</v>
      </c>
      <c r="I141" s="17" t="s">
        <v>3165</v>
      </c>
      <c r="J141" s="17" t="s">
        <v>3169</v>
      </c>
      <c r="K141" s="27"/>
      <c r="L141" s="17" t="s">
        <v>3246</v>
      </c>
      <c r="M141" s="17"/>
      <c r="N141" s="17"/>
      <c r="O141" s="17"/>
      <c r="P141" s="17"/>
      <c r="Q141" s="17"/>
      <c r="R141" s="17"/>
      <c r="S141" s="28" t="s">
        <v>1164</v>
      </c>
      <c r="T141" s="28" t="s">
        <v>1163</v>
      </c>
      <c r="U141" s="28" t="s">
        <v>1162</v>
      </c>
      <c r="V141" s="28" t="s">
        <v>1161</v>
      </c>
      <c r="W141" s="28" t="s">
        <v>29</v>
      </c>
      <c r="X141" s="74">
        <v>42735</v>
      </c>
      <c r="Y141" s="71" t="s">
        <v>3535</v>
      </c>
      <c r="Z141" s="67">
        <v>250</v>
      </c>
      <c r="AO141" s="79"/>
      <c r="AR141" s="77" t="s">
        <v>3847</v>
      </c>
      <c r="AS141" s="78">
        <v>1000</v>
      </c>
    </row>
    <row r="142" spans="1:45" s="67" customFormat="1" ht="21" customHeight="1">
      <c r="A142" s="17" t="s">
        <v>2256</v>
      </c>
      <c r="B142" s="30" t="s">
        <v>3084</v>
      </c>
      <c r="C142" s="30">
        <v>3</v>
      </c>
      <c r="D142" s="24" t="s">
        <v>2255</v>
      </c>
      <c r="E142" s="24" t="s">
        <v>2254</v>
      </c>
      <c r="F142" s="24"/>
      <c r="G142" s="17" t="s">
        <v>1530</v>
      </c>
      <c r="H142" s="24" t="s">
        <v>2253</v>
      </c>
      <c r="I142" s="17" t="s">
        <v>3166</v>
      </c>
      <c r="J142" s="17" t="s">
        <v>3169</v>
      </c>
      <c r="K142" s="30"/>
      <c r="L142" s="17" t="s">
        <v>3246</v>
      </c>
      <c r="M142" s="17"/>
      <c r="N142" s="17"/>
      <c r="O142" s="17"/>
      <c r="P142" s="17"/>
      <c r="Q142" s="17"/>
      <c r="R142" s="17"/>
      <c r="S142" s="28" t="s">
        <v>2250</v>
      </c>
      <c r="T142" s="28" t="s">
        <v>2252</v>
      </c>
      <c r="U142" s="28" t="s">
        <v>2249</v>
      </c>
      <c r="V142" s="28" t="s">
        <v>2251</v>
      </c>
      <c r="W142" s="28" t="s">
        <v>29</v>
      </c>
      <c r="X142" s="127">
        <v>42735</v>
      </c>
      <c r="Y142" s="4" t="s">
        <v>3481</v>
      </c>
      <c r="Z142" s="67">
        <v>250</v>
      </c>
      <c r="AA142" s="4"/>
      <c r="AB142" s="4"/>
      <c r="AC142" s="4"/>
      <c r="AD142" s="4"/>
      <c r="AE142" s="4"/>
      <c r="AF142" s="4"/>
    </row>
    <row r="143" spans="1:45" ht="15" customHeight="1">
      <c r="A143" s="17" t="s">
        <v>1475</v>
      </c>
      <c r="B143" s="17" t="s">
        <v>312</v>
      </c>
      <c r="C143" s="17">
        <v>2</v>
      </c>
      <c r="D143" s="24" t="s">
        <v>1474</v>
      </c>
      <c r="E143" s="24" t="s">
        <v>1473</v>
      </c>
      <c r="F143" s="24"/>
      <c r="G143" s="17" t="s">
        <v>1472</v>
      </c>
      <c r="H143" s="24" t="s">
        <v>316</v>
      </c>
      <c r="I143" s="17" t="s">
        <v>3166</v>
      </c>
      <c r="J143" s="17" t="s">
        <v>3169</v>
      </c>
      <c r="K143" s="27"/>
      <c r="L143" s="17" t="s">
        <v>3292</v>
      </c>
      <c r="M143" s="17"/>
      <c r="N143" s="17"/>
      <c r="O143" s="17"/>
      <c r="P143" s="17"/>
      <c r="Q143" s="17"/>
      <c r="R143" s="17"/>
      <c r="S143" s="17"/>
      <c r="T143" s="17"/>
      <c r="U143" s="28" t="s">
        <v>1471</v>
      </c>
      <c r="V143" s="28" t="s">
        <v>1470</v>
      </c>
      <c r="W143" s="90"/>
      <c r="X143" s="67"/>
      <c r="Y143" s="67"/>
      <c r="Z143" s="122"/>
      <c r="AA143" s="121"/>
      <c r="AB143" s="121"/>
      <c r="AC143" s="121"/>
      <c r="AD143" s="121"/>
      <c r="AE143" s="121"/>
      <c r="AF143" s="121"/>
    </row>
    <row r="144" spans="1:45" s="121" customFormat="1" ht="21" customHeight="1">
      <c r="A144" s="17" t="s">
        <v>1038</v>
      </c>
      <c r="B144" s="17" t="s">
        <v>325</v>
      </c>
      <c r="C144" s="17">
        <v>2</v>
      </c>
      <c r="D144" s="24" t="s">
        <v>3527</v>
      </c>
      <c r="E144" s="24" t="s">
        <v>1037</v>
      </c>
      <c r="F144" s="24"/>
      <c r="G144" s="17" t="s">
        <v>1036</v>
      </c>
      <c r="H144" s="24" t="s">
        <v>1035</v>
      </c>
      <c r="I144" s="17" t="s">
        <v>3166</v>
      </c>
      <c r="J144" s="17" t="s">
        <v>3168</v>
      </c>
      <c r="K144" s="27" t="s">
        <v>3169</v>
      </c>
      <c r="L144" s="17" t="s">
        <v>3246</v>
      </c>
      <c r="M144" s="17"/>
      <c r="N144" s="17"/>
      <c r="O144" s="17"/>
      <c r="P144" s="17"/>
      <c r="Q144" s="17"/>
      <c r="R144" s="17"/>
      <c r="S144" s="28" t="s">
        <v>1031</v>
      </c>
      <c r="T144" s="28" t="s">
        <v>1034</v>
      </c>
      <c r="U144" s="28" t="s">
        <v>1033</v>
      </c>
      <c r="V144" s="28" t="s">
        <v>1032</v>
      </c>
      <c r="W144" s="28" t="s">
        <v>29</v>
      </c>
      <c r="X144" s="127">
        <v>42735</v>
      </c>
      <c r="Y144" s="4" t="s">
        <v>3481</v>
      </c>
      <c r="Z144" s="67">
        <v>250</v>
      </c>
      <c r="AA144" s="67"/>
      <c r="AB144" s="67"/>
      <c r="AC144" s="67"/>
      <c r="AD144" s="67"/>
      <c r="AE144" s="67"/>
      <c r="AF144" s="67"/>
    </row>
    <row r="145" spans="1:32" s="67" customFormat="1" ht="21" customHeight="1">
      <c r="A145" s="17" t="s">
        <v>2215</v>
      </c>
      <c r="B145" s="30" t="s">
        <v>3084</v>
      </c>
      <c r="C145" s="30">
        <v>2</v>
      </c>
      <c r="D145" s="24" t="s">
        <v>2214</v>
      </c>
      <c r="E145" s="24" t="s">
        <v>2213</v>
      </c>
      <c r="F145" s="24"/>
      <c r="G145" s="17" t="s">
        <v>2212</v>
      </c>
      <c r="H145" s="24" t="s">
        <v>2211</v>
      </c>
      <c r="I145" s="17" t="s">
        <v>3166</v>
      </c>
      <c r="J145" s="17" t="s">
        <v>3169</v>
      </c>
      <c r="K145" s="30"/>
      <c r="L145" s="17" t="s">
        <v>3246</v>
      </c>
      <c r="M145" s="17"/>
      <c r="N145" s="17"/>
      <c r="O145" s="17"/>
      <c r="P145" s="17"/>
      <c r="Q145" s="17"/>
      <c r="R145" s="17"/>
      <c r="S145" s="28" t="s">
        <v>2210</v>
      </c>
      <c r="T145" s="28" t="s">
        <v>2209</v>
      </c>
      <c r="U145" s="28" t="s">
        <v>2208</v>
      </c>
      <c r="V145" s="28" t="s">
        <v>2207</v>
      </c>
      <c r="W145" s="28"/>
      <c r="X145" s="79">
        <v>42585</v>
      </c>
      <c r="Y145" s="4" t="s">
        <v>3481</v>
      </c>
      <c r="Z145" s="67">
        <v>250</v>
      </c>
    </row>
    <row r="146" spans="1:32" s="67" customFormat="1" ht="21" customHeight="1">
      <c r="A146" s="17" t="s">
        <v>2056</v>
      </c>
      <c r="B146" s="30" t="s">
        <v>3084</v>
      </c>
      <c r="C146" s="30">
        <v>2</v>
      </c>
      <c r="D146" s="24" t="s">
        <v>2055</v>
      </c>
      <c r="E146" s="24" t="s">
        <v>2054</v>
      </c>
      <c r="F146" s="24"/>
      <c r="G146" s="17" t="s">
        <v>2053</v>
      </c>
      <c r="H146" s="24" t="s">
        <v>2052</v>
      </c>
      <c r="I146" s="17" t="s">
        <v>3166</v>
      </c>
      <c r="J146" s="17" t="s">
        <v>3169</v>
      </c>
      <c r="K146" s="30"/>
      <c r="L146" s="17" t="s">
        <v>3246</v>
      </c>
      <c r="M146" s="17"/>
      <c r="N146" s="17"/>
      <c r="O146" s="17"/>
      <c r="P146" s="17"/>
      <c r="Q146" s="17"/>
      <c r="R146" s="17"/>
      <c r="S146" s="28" t="s">
        <v>2051</v>
      </c>
      <c r="T146" s="28"/>
      <c r="U146" s="28" t="s">
        <v>2050</v>
      </c>
      <c r="V146" s="28" t="s">
        <v>2049</v>
      </c>
      <c r="W146" s="17"/>
      <c r="Y146" s="79"/>
      <c r="Z146" s="67">
        <v>250</v>
      </c>
    </row>
    <row r="147" spans="1:32" s="67" customFormat="1" ht="21" customHeight="1">
      <c r="A147" s="116" t="s">
        <v>3369</v>
      </c>
      <c r="B147" s="116" t="s">
        <v>241</v>
      </c>
      <c r="C147" s="116"/>
      <c r="D147" s="117" t="s">
        <v>3370</v>
      </c>
      <c r="E147" s="117" t="s">
        <v>3371</v>
      </c>
      <c r="F147" s="117" t="s">
        <v>3376</v>
      </c>
      <c r="G147" s="116">
        <v>6612</v>
      </c>
      <c r="H147" s="117" t="s">
        <v>1536</v>
      </c>
      <c r="I147" s="116" t="s">
        <v>3167</v>
      </c>
      <c r="J147" s="116" t="s">
        <v>3171</v>
      </c>
      <c r="K147" s="118"/>
      <c r="L147" s="116" t="s">
        <v>3292</v>
      </c>
      <c r="M147" s="116"/>
      <c r="N147" s="116"/>
      <c r="O147" s="116"/>
      <c r="P147" s="116"/>
      <c r="Q147" s="116"/>
      <c r="R147" s="116"/>
      <c r="S147" s="119" t="s">
        <v>3372</v>
      </c>
      <c r="T147" s="119" t="s">
        <v>3373</v>
      </c>
      <c r="U147" s="119" t="s">
        <v>3374</v>
      </c>
      <c r="V147" s="119" t="s">
        <v>3375</v>
      </c>
      <c r="W147" s="120"/>
      <c r="X147" s="121"/>
      <c r="Y147" s="121"/>
      <c r="Z147" s="67">
        <v>250</v>
      </c>
      <c r="AA147" s="4"/>
      <c r="AB147" s="4"/>
      <c r="AC147" s="4"/>
      <c r="AD147" s="4"/>
      <c r="AE147" s="4"/>
      <c r="AF147" s="4"/>
    </row>
    <row r="148" spans="1:32" ht="15" customHeight="1">
      <c r="A148" s="30" t="s">
        <v>1464</v>
      </c>
      <c r="B148" s="17" t="s">
        <v>731</v>
      </c>
      <c r="C148" s="17">
        <v>4</v>
      </c>
      <c r="D148" s="24" t="s">
        <v>732</v>
      </c>
      <c r="E148" s="24" t="s">
        <v>1463</v>
      </c>
      <c r="F148" s="24"/>
      <c r="G148" s="17" t="s">
        <v>1462</v>
      </c>
      <c r="H148" s="24" t="s">
        <v>1461</v>
      </c>
      <c r="I148" s="17" t="s">
        <v>3167</v>
      </c>
      <c r="J148" s="17" t="s">
        <v>3168</v>
      </c>
      <c r="K148" s="27"/>
      <c r="L148" s="17" t="s">
        <v>3292</v>
      </c>
      <c r="M148" s="17"/>
      <c r="N148" s="17"/>
      <c r="O148" s="17"/>
      <c r="P148" s="17"/>
      <c r="Q148" s="17"/>
      <c r="R148" s="17"/>
      <c r="S148" s="28" t="s">
        <v>736</v>
      </c>
      <c r="T148" s="28" t="s">
        <v>737</v>
      </c>
      <c r="U148" s="28" t="s">
        <v>738</v>
      </c>
      <c r="V148" s="28" t="s">
        <v>1460</v>
      </c>
      <c r="W148" s="17"/>
      <c r="X148" s="67"/>
      <c r="Y148" s="67"/>
      <c r="Z148" s="67">
        <v>250</v>
      </c>
      <c r="AA148" s="71"/>
      <c r="AB148" s="71"/>
      <c r="AC148" s="71"/>
      <c r="AD148" s="71"/>
      <c r="AE148" s="71"/>
      <c r="AF148" s="71"/>
    </row>
    <row r="149" spans="1:32" s="71" customFormat="1" ht="21" customHeight="1">
      <c r="A149" s="30" t="s">
        <v>1459</v>
      </c>
      <c r="B149" s="17" t="s">
        <v>731</v>
      </c>
      <c r="C149" s="17">
        <v>4</v>
      </c>
      <c r="D149" s="24" t="s">
        <v>732</v>
      </c>
      <c r="E149" s="24" t="s">
        <v>733</v>
      </c>
      <c r="F149" s="24"/>
      <c r="G149" s="17" t="s">
        <v>734</v>
      </c>
      <c r="H149" s="24" t="s">
        <v>735</v>
      </c>
      <c r="I149" s="17" t="s">
        <v>3167</v>
      </c>
      <c r="J149" s="17" t="s">
        <v>3168</v>
      </c>
      <c r="K149" s="33" t="s">
        <v>3084</v>
      </c>
      <c r="L149" s="17" t="s">
        <v>3292</v>
      </c>
      <c r="M149" s="17"/>
      <c r="N149" s="17"/>
      <c r="O149" s="17"/>
      <c r="P149" s="17"/>
      <c r="Q149" s="17"/>
      <c r="R149" s="17"/>
      <c r="S149" s="28" t="s">
        <v>736</v>
      </c>
      <c r="T149" s="28" t="s">
        <v>737</v>
      </c>
      <c r="U149" s="28" t="s">
        <v>738</v>
      </c>
      <c r="V149" s="28" t="s">
        <v>739</v>
      </c>
      <c r="W149" s="17"/>
      <c r="X149" s="67"/>
      <c r="Y149" s="67"/>
      <c r="Z149" s="67"/>
      <c r="AA149" s="67"/>
      <c r="AB149" s="67"/>
      <c r="AC149" s="67"/>
      <c r="AD149" s="67"/>
      <c r="AE149" s="67"/>
      <c r="AF149" s="67"/>
    </row>
    <row r="150" spans="1:32" s="67" customFormat="1" ht="21" customHeight="1">
      <c r="A150" s="17" t="s">
        <v>1914</v>
      </c>
      <c r="B150" s="30" t="s">
        <v>3084</v>
      </c>
      <c r="C150" s="30">
        <v>6</v>
      </c>
      <c r="D150" s="24" t="s">
        <v>3314</v>
      </c>
      <c r="E150" s="24" t="s">
        <v>1913</v>
      </c>
      <c r="F150" s="24"/>
      <c r="G150" s="17" t="s">
        <v>1912</v>
      </c>
      <c r="H150" s="24" t="s">
        <v>682</v>
      </c>
      <c r="I150" s="17" t="s">
        <v>3166</v>
      </c>
      <c r="J150" s="17" t="s">
        <v>3169</v>
      </c>
      <c r="K150" s="30"/>
      <c r="L150" s="17" t="s">
        <v>3246</v>
      </c>
      <c r="M150" s="17"/>
      <c r="N150" s="17"/>
      <c r="O150" s="17"/>
      <c r="P150" s="17"/>
      <c r="Q150" s="17"/>
      <c r="R150" s="17"/>
      <c r="S150" s="28" t="s">
        <v>1911</v>
      </c>
      <c r="T150" s="28" t="s">
        <v>1910</v>
      </c>
      <c r="U150" s="28" t="s">
        <v>1908</v>
      </c>
      <c r="V150" s="28" t="s">
        <v>1909</v>
      </c>
      <c r="W150" s="28" t="s">
        <v>29</v>
      </c>
      <c r="X150" s="127">
        <v>42735</v>
      </c>
      <c r="Y150" s="4" t="s">
        <v>3481</v>
      </c>
      <c r="Z150" s="67">
        <v>250</v>
      </c>
    </row>
    <row r="151" spans="1:32" s="67" customFormat="1" ht="21" customHeight="1">
      <c r="A151" s="17" t="s">
        <v>1815</v>
      </c>
      <c r="B151" s="30" t="s">
        <v>3084</v>
      </c>
      <c r="C151" s="30">
        <v>6</v>
      </c>
      <c r="D151" s="24" t="s">
        <v>1814</v>
      </c>
      <c r="E151" s="24" t="s">
        <v>1813</v>
      </c>
      <c r="F151" s="24"/>
      <c r="G151" s="17" t="s">
        <v>1812</v>
      </c>
      <c r="H151" s="24" t="s">
        <v>1811</v>
      </c>
      <c r="I151" s="17" t="s">
        <v>3166</v>
      </c>
      <c r="J151" s="17" t="s">
        <v>3169</v>
      </c>
      <c r="K151" s="30"/>
      <c r="L151" s="17" t="s">
        <v>3246</v>
      </c>
      <c r="M151" s="17"/>
      <c r="N151" s="17"/>
      <c r="O151" s="17"/>
      <c r="P151" s="17"/>
      <c r="Q151" s="17"/>
      <c r="R151" s="17"/>
      <c r="S151" s="28" t="s">
        <v>1809</v>
      </c>
      <c r="T151" s="28"/>
      <c r="U151" s="28" t="s">
        <v>1808</v>
      </c>
      <c r="V151" s="28" t="s">
        <v>1810</v>
      </c>
      <c r="W151" s="28" t="s">
        <v>29</v>
      </c>
      <c r="X151" s="127">
        <v>42643</v>
      </c>
      <c r="Y151" s="4" t="s">
        <v>3481</v>
      </c>
      <c r="Z151" s="67">
        <v>250</v>
      </c>
    </row>
    <row r="152" spans="1:32" s="67" customFormat="1" ht="21" customHeight="1">
      <c r="A152" s="17" t="s">
        <v>1965</v>
      </c>
      <c r="B152" s="30" t="s">
        <v>3084</v>
      </c>
      <c r="C152" s="30">
        <v>6</v>
      </c>
      <c r="D152" s="24" t="s">
        <v>3161</v>
      </c>
      <c r="E152" s="24" t="s">
        <v>1964</v>
      </c>
      <c r="F152" s="24" t="s">
        <v>1963</v>
      </c>
      <c r="G152" s="17" t="s">
        <v>1962</v>
      </c>
      <c r="H152" s="24" t="s">
        <v>1961</v>
      </c>
      <c r="I152" s="17" t="s">
        <v>3166</v>
      </c>
      <c r="J152" s="17" t="s">
        <v>3169</v>
      </c>
      <c r="K152" s="30"/>
      <c r="L152" s="17" t="s">
        <v>3246</v>
      </c>
      <c r="M152" s="17"/>
      <c r="N152" s="17"/>
      <c r="O152" s="17"/>
      <c r="P152" s="17"/>
      <c r="Q152" s="17"/>
      <c r="R152" s="17"/>
      <c r="S152" s="28" t="s">
        <v>3217</v>
      </c>
      <c r="T152" s="28" t="s">
        <v>3191</v>
      </c>
      <c r="U152" s="28" t="s">
        <v>1958</v>
      </c>
      <c r="V152" s="28" t="s">
        <v>1960</v>
      </c>
      <c r="W152" s="28" t="s">
        <v>29</v>
      </c>
      <c r="X152" s="127">
        <v>42735</v>
      </c>
      <c r="Y152" s="71" t="s">
        <v>4176</v>
      </c>
      <c r="Z152" s="67">
        <v>500</v>
      </c>
    </row>
    <row r="153" spans="1:32" s="67" customFormat="1" ht="21" customHeight="1">
      <c r="A153" s="17" t="s">
        <v>881</v>
      </c>
      <c r="B153" s="17" t="s">
        <v>595</v>
      </c>
      <c r="C153" s="17">
        <v>5</v>
      </c>
      <c r="D153" s="24" t="s">
        <v>880</v>
      </c>
      <c r="E153" s="24" t="s">
        <v>3033</v>
      </c>
      <c r="F153" s="24"/>
      <c r="G153" s="17" t="s">
        <v>879</v>
      </c>
      <c r="H153" s="24" t="s">
        <v>878</v>
      </c>
      <c r="I153" s="17" t="s">
        <v>3166</v>
      </c>
      <c r="J153" s="17" t="s">
        <v>3169</v>
      </c>
      <c r="K153" s="27" t="s">
        <v>3169</v>
      </c>
      <c r="L153" s="17" t="s">
        <v>3246</v>
      </c>
      <c r="M153" s="17"/>
      <c r="N153" s="17"/>
      <c r="O153" s="17"/>
      <c r="P153" s="17"/>
      <c r="Q153" s="17"/>
      <c r="R153" s="17"/>
      <c r="S153" s="28" t="s">
        <v>877</v>
      </c>
      <c r="T153" s="28" t="s">
        <v>876</v>
      </c>
      <c r="U153" s="28" t="s">
        <v>873</v>
      </c>
      <c r="V153" s="28" t="s">
        <v>875</v>
      </c>
      <c r="W153" s="28" t="s">
        <v>29</v>
      </c>
      <c r="X153" s="75"/>
      <c r="Y153" s="71" t="s">
        <v>3511</v>
      </c>
      <c r="Z153" s="67">
        <v>500</v>
      </c>
    </row>
    <row r="154" spans="1:32" s="67" customFormat="1" ht="21" customHeight="1">
      <c r="A154" s="37" t="s">
        <v>568</v>
      </c>
      <c r="B154" s="114" t="s">
        <v>568</v>
      </c>
      <c r="C154" s="114">
        <v>5</v>
      </c>
      <c r="D154" s="115" t="s">
        <v>3461</v>
      </c>
      <c r="E154" s="115" t="s">
        <v>569</v>
      </c>
      <c r="F154" s="115" t="s">
        <v>570</v>
      </c>
      <c r="G154" s="37">
        <v>8820</v>
      </c>
      <c r="H154" s="115" t="s">
        <v>571</v>
      </c>
      <c r="I154" s="37" t="s">
        <v>3166</v>
      </c>
      <c r="J154" s="37" t="s">
        <v>3168</v>
      </c>
      <c r="K154" s="114" t="s">
        <v>3168</v>
      </c>
      <c r="L154" s="37" t="s">
        <v>3257</v>
      </c>
      <c r="M154" s="37"/>
      <c r="N154" s="17"/>
      <c r="O154" s="37"/>
      <c r="P154" s="17"/>
      <c r="Q154" s="37" t="s">
        <v>3825</v>
      </c>
      <c r="R154" s="17"/>
      <c r="S154" s="115" t="s">
        <v>3316</v>
      </c>
      <c r="T154" s="115" t="s">
        <v>572</v>
      </c>
      <c r="U154" s="115" t="s">
        <v>573</v>
      </c>
      <c r="V154" s="115" t="s">
        <v>574</v>
      </c>
      <c r="W154" s="115"/>
      <c r="X154" s="4"/>
      <c r="Y154" s="4"/>
      <c r="Z154" s="79"/>
    </row>
    <row r="155" spans="1:32" s="67" customFormat="1" ht="21" customHeight="1">
      <c r="A155" s="17" t="s">
        <v>2876</v>
      </c>
      <c r="B155" s="30" t="s">
        <v>3084</v>
      </c>
      <c r="C155" s="30">
        <v>6</v>
      </c>
      <c r="D155" s="24" t="s">
        <v>2875</v>
      </c>
      <c r="E155" s="24" t="s">
        <v>2996</v>
      </c>
      <c r="F155" s="24"/>
      <c r="G155" s="17" t="s">
        <v>2874</v>
      </c>
      <c r="H155" s="24" t="s">
        <v>2873</v>
      </c>
      <c r="I155" s="17" t="s">
        <v>3166</v>
      </c>
      <c r="J155" s="17" t="s">
        <v>3169</v>
      </c>
      <c r="K155" s="30"/>
      <c r="L155" s="17" t="s">
        <v>3246</v>
      </c>
      <c r="M155" s="17"/>
      <c r="N155" s="17"/>
      <c r="O155" s="17"/>
      <c r="P155" s="17"/>
      <c r="Q155" s="17"/>
      <c r="R155" s="17"/>
      <c r="S155" s="28" t="s">
        <v>2872</v>
      </c>
      <c r="T155" s="28" t="s">
        <v>2871</v>
      </c>
      <c r="U155" s="28" t="s">
        <v>2869</v>
      </c>
      <c r="V155" s="28" t="s">
        <v>2870</v>
      </c>
      <c r="W155" s="28" t="s">
        <v>16</v>
      </c>
      <c r="X155" s="123">
        <v>42602</v>
      </c>
      <c r="Y155" s="4" t="s">
        <v>3481</v>
      </c>
      <c r="Z155" s="4">
        <v>250</v>
      </c>
      <c r="AA155" s="4"/>
      <c r="AB155" s="4"/>
      <c r="AC155" s="4"/>
      <c r="AD155" s="4"/>
      <c r="AE155" s="4"/>
      <c r="AF155" s="4"/>
    </row>
    <row r="157" spans="1:32" ht="15" customHeight="1">
      <c r="A157" s="137">
        <v>2017</v>
      </c>
    </row>
    <row r="158" spans="1:32" ht="15" customHeight="1">
      <c r="A158" s="17" t="s">
        <v>2114</v>
      </c>
      <c r="B158" s="30" t="s">
        <v>3084</v>
      </c>
      <c r="C158" s="30">
        <v>2</v>
      </c>
      <c r="D158" s="24" t="s">
        <v>2113</v>
      </c>
      <c r="E158" s="24" t="s">
        <v>3008</v>
      </c>
      <c r="F158" s="24"/>
      <c r="G158" s="17" t="s">
        <v>2112</v>
      </c>
      <c r="H158" s="24" t="s">
        <v>2111</v>
      </c>
      <c r="I158" s="17" t="s">
        <v>3166</v>
      </c>
      <c r="J158" s="17" t="s">
        <v>3169</v>
      </c>
      <c r="K158" s="30"/>
      <c r="L158" s="17" t="s">
        <v>3246</v>
      </c>
      <c r="M158" s="17"/>
      <c r="N158" s="17"/>
      <c r="O158" s="17"/>
      <c r="P158" s="17"/>
      <c r="Q158" s="17"/>
      <c r="R158" s="17"/>
      <c r="S158" s="28" t="s">
        <v>2108</v>
      </c>
      <c r="T158" s="28"/>
      <c r="U158" s="28" t="s">
        <v>2110</v>
      </c>
      <c r="V158" s="28" t="s">
        <v>2109</v>
      </c>
      <c r="W158" s="28" t="s">
        <v>29</v>
      </c>
      <c r="X158" s="127">
        <v>42826</v>
      </c>
      <c r="Y158" s="67"/>
      <c r="Z158" s="67">
        <v>250</v>
      </c>
      <c r="AA158" s="67"/>
      <c r="AB158" s="67"/>
      <c r="AC158" s="67"/>
      <c r="AD158" s="67"/>
      <c r="AE158" s="67"/>
      <c r="AF158" s="79"/>
    </row>
    <row r="159" spans="1:32" s="67" customFormat="1" ht="15.75" customHeight="1">
      <c r="A159" s="17" t="s">
        <v>2909</v>
      </c>
      <c r="B159" s="17" t="s">
        <v>55</v>
      </c>
      <c r="C159" s="17">
        <v>1</v>
      </c>
      <c r="D159" s="24" t="s">
        <v>2908</v>
      </c>
      <c r="E159" s="24" t="s">
        <v>4160</v>
      </c>
      <c r="F159" s="24" t="s">
        <v>2907</v>
      </c>
      <c r="G159" s="17" t="s">
        <v>2906</v>
      </c>
      <c r="H159" s="24" t="s">
        <v>2905</v>
      </c>
      <c r="I159" s="17" t="s">
        <v>3165</v>
      </c>
      <c r="J159" s="17" t="s">
        <v>3168</v>
      </c>
      <c r="K159" s="27" t="s">
        <v>3169</v>
      </c>
      <c r="L159" s="17" t="s">
        <v>3170</v>
      </c>
      <c r="M159" s="17"/>
      <c r="N159" s="17"/>
      <c r="O159" s="17"/>
      <c r="P159" s="17"/>
      <c r="Q159" s="17"/>
      <c r="R159" s="17"/>
      <c r="S159" s="85" t="s">
        <v>2903</v>
      </c>
      <c r="T159" s="28"/>
      <c r="U159" s="28" t="s">
        <v>2902</v>
      </c>
      <c r="V159" s="28" t="s">
        <v>2904</v>
      </c>
      <c r="W159" s="28"/>
      <c r="X159" s="127">
        <v>42826</v>
      </c>
      <c r="Z159" s="67">
        <v>250</v>
      </c>
      <c r="AF159" s="79"/>
    </row>
    <row r="160" spans="1:32" s="67" customFormat="1" ht="21" customHeight="1">
      <c r="A160" s="17" t="s">
        <v>1604</v>
      </c>
      <c r="B160" s="30" t="s">
        <v>3084</v>
      </c>
      <c r="C160" s="30">
        <v>2</v>
      </c>
      <c r="D160" s="24" t="s">
        <v>1603</v>
      </c>
      <c r="E160" s="24" t="s">
        <v>1602</v>
      </c>
      <c r="F160" s="24"/>
      <c r="G160" s="17" t="s">
        <v>1601</v>
      </c>
      <c r="H160" s="24" t="s">
        <v>1600</v>
      </c>
      <c r="I160" s="17" t="s">
        <v>3166</v>
      </c>
      <c r="J160" s="17" t="s">
        <v>3169</v>
      </c>
      <c r="K160" s="30"/>
      <c r="L160" s="17" t="s">
        <v>3246</v>
      </c>
      <c r="M160" s="17" t="s">
        <v>3246</v>
      </c>
      <c r="N160" s="17"/>
      <c r="O160" s="17"/>
      <c r="P160" s="17"/>
      <c r="Q160" s="17"/>
      <c r="R160" s="17"/>
      <c r="S160" s="28" t="s">
        <v>3223</v>
      </c>
      <c r="T160" s="28"/>
      <c r="U160" s="28" t="s">
        <v>1599</v>
      </c>
      <c r="V160" s="28" t="s">
        <v>1598</v>
      </c>
      <c r="W160" s="28" t="s">
        <v>29</v>
      </c>
      <c r="X160" s="127">
        <v>42916</v>
      </c>
      <c r="Y160" s="71" t="s">
        <v>3481</v>
      </c>
      <c r="Z160" s="67">
        <v>250</v>
      </c>
      <c r="AF160" s="79"/>
    </row>
    <row r="161" spans="1:63" s="67" customFormat="1" ht="21" customHeight="1">
      <c r="A161" s="17" t="s">
        <v>1505</v>
      </c>
      <c r="B161" s="17" t="s">
        <v>147</v>
      </c>
      <c r="C161" s="17">
        <v>2</v>
      </c>
      <c r="D161" s="24" t="s">
        <v>1504</v>
      </c>
      <c r="E161" s="24" t="s">
        <v>1503</v>
      </c>
      <c r="F161" s="24"/>
      <c r="G161" s="17" t="s">
        <v>1502</v>
      </c>
      <c r="H161" s="24" t="s">
        <v>1501</v>
      </c>
      <c r="I161" s="17" t="s">
        <v>3166</v>
      </c>
      <c r="J161" s="17" t="s">
        <v>3169</v>
      </c>
      <c r="K161" s="33"/>
      <c r="L161" s="17" t="s">
        <v>3292</v>
      </c>
      <c r="M161" s="17"/>
      <c r="N161" s="17"/>
      <c r="O161" s="17"/>
      <c r="P161" s="17"/>
      <c r="Q161" s="17"/>
      <c r="R161" s="17"/>
      <c r="S161" s="17"/>
      <c r="T161" s="17"/>
      <c r="U161" s="28" t="s">
        <v>3196</v>
      </c>
      <c r="V161" s="28" t="s">
        <v>3178</v>
      </c>
      <c r="X161" s="127">
        <v>42916</v>
      </c>
      <c r="Y161" s="71" t="s">
        <v>3481</v>
      </c>
      <c r="Z161" s="67">
        <v>0</v>
      </c>
      <c r="AA161" s="71" t="s">
        <v>4452</v>
      </c>
      <c r="AE161" s="79"/>
    </row>
    <row r="162" spans="1:63" s="67" customFormat="1" ht="21" customHeight="1">
      <c r="A162" s="17" t="s">
        <v>4432</v>
      </c>
      <c r="B162" s="17"/>
      <c r="C162" s="17"/>
      <c r="D162" s="24" t="s">
        <v>4433</v>
      </c>
      <c r="E162" s="24" t="s">
        <v>4434</v>
      </c>
      <c r="F162" s="24"/>
      <c r="G162" s="17">
        <v>8057</v>
      </c>
      <c r="H162" s="24" t="s">
        <v>597</v>
      </c>
      <c r="I162" s="17" t="s">
        <v>3166</v>
      </c>
      <c r="J162" s="17" t="s">
        <v>3169</v>
      </c>
      <c r="K162" s="33" t="s">
        <v>3169</v>
      </c>
      <c r="L162" s="17" t="s">
        <v>3246</v>
      </c>
      <c r="M162" s="17"/>
      <c r="N162" s="17"/>
      <c r="O162" s="17"/>
      <c r="P162" s="17"/>
      <c r="Q162" s="17"/>
      <c r="R162" s="17"/>
      <c r="S162" s="17"/>
      <c r="T162" s="17"/>
      <c r="U162" s="28"/>
      <c r="V162" s="28"/>
      <c r="X162" s="127">
        <v>42916</v>
      </c>
      <c r="Y162" s="71" t="s">
        <v>4435</v>
      </c>
      <c r="Z162" s="67">
        <v>500</v>
      </c>
      <c r="AE162" s="79"/>
    </row>
    <row r="163" spans="1:63" s="67" customFormat="1" ht="21" customHeight="1">
      <c r="A163" s="17" t="s">
        <v>1487</v>
      </c>
      <c r="B163" s="17" t="s">
        <v>263</v>
      </c>
      <c r="C163" s="17">
        <v>1</v>
      </c>
      <c r="D163" s="24" t="s">
        <v>3055</v>
      </c>
      <c r="E163" s="24" t="s">
        <v>2987</v>
      </c>
      <c r="F163" s="24"/>
      <c r="G163" s="17" t="s">
        <v>1486</v>
      </c>
      <c r="H163" s="24" t="s">
        <v>1485</v>
      </c>
      <c r="I163" s="17" t="s">
        <v>3165</v>
      </c>
      <c r="J163" s="17" t="s">
        <v>3168</v>
      </c>
      <c r="K163" s="27"/>
      <c r="L163" s="17" t="s">
        <v>3292</v>
      </c>
      <c r="M163" s="17"/>
      <c r="N163" s="17"/>
      <c r="O163" s="17"/>
      <c r="P163" s="17"/>
      <c r="Q163" s="17"/>
      <c r="R163" s="17"/>
      <c r="S163" s="17"/>
      <c r="T163" s="28"/>
      <c r="U163" s="28" t="s">
        <v>1484</v>
      </c>
      <c r="V163" s="28" t="s">
        <v>1483</v>
      </c>
      <c r="X163" s="127">
        <v>42978</v>
      </c>
      <c r="Y163" s="71" t="s">
        <v>3481</v>
      </c>
      <c r="Z163" s="67">
        <v>0</v>
      </c>
      <c r="AA163" s="71" t="s">
        <v>4452</v>
      </c>
      <c r="AE163" s="79"/>
    </row>
    <row r="164" spans="1:63" s="167" customFormat="1" ht="21" customHeight="1">
      <c r="A164" s="159" t="s">
        <v>1378</v>
      </c>
      <c r="B164" s="197" t="s">
        <v>3084</v>
      </c>
      <c r="C164" s="197">
        <v>1</v>
      </c>
      <c r="D164" s="160" t="s">
        <v>1377</v>
      </c>
      <c r="E164" s="160" t="s">
        <v>1376</v>
      </c>
      <c r="F164" s="160" t="s">
        <v>1375</v>
      </c>
      <c r="G164" s="159" t="s">
        <v>1374</v>
      </c>
      <c r="H164" s="160" t="s">
        <v>1373</v>
      </c>
      <c r="I164" s="159" t="s">
        <v>3165</v>
      </c>
      <c r="J164" s="159" t="s">
        <v>3169</v>
      </c>
      <c r="K164" s="171" t="s">
        <v>3169</v>
      </c>
      <c r="L164" s="159" t="s">
        <v>3246</v>
      </c>
      <c r="M164" s="159"/>
      <c r="N164" s="159"/>
      <c r="O164" s="159"/>
      <c r="P164" s="159"/>
      <c r="Q164" s="159"/>
      <c r="R164" s="159"/>
      <c r="S164" s="163" t="s">
        <v>1370</v>
      </c>
      <c r="T164" s="163"/>
      <c r="U164" s="163" t="s">
        <v>1369</v>
      </c>
      <c r="V164" s="163" t="s">
        <v>1372</v>
      </c>
      <c r="W164" s="163" t="s">
        <v>29</v>
      </c>
      <c r="X164" s="127">
        <v>43100</v>
      </c>
      <c r="Y164" s="71" t="s">
        <v>3480</v>
      </c>
      <c r="Z164" s="67">
        <v>500</v>
      </c>
      <c r="AA164" s="67"/>
      <c r="AB164" s="67"/>
      <c r="AC164" s="67"/>
      <c r="AD164" s="67"/>
      <c r="AE164" s="79"/>
      <c r="AF164" s="67"/>
      <c r="AG164" s="67"/>
      <c r="AH164" s="67"/>
      <c r="AI164" s="67"/>
      <c r="AJ164" s="67"/>
      <c r="AK164" s="67"/>
      <c r="AL164" s="67"/>
      <c r="AM164" s="67"/>
      <c r="AS164" s="168"/>
    </row>
    <row r="165" spans="1:63" s="167" customFormat="1" ht="21" customHeight="1">
      <c r="A165" s="171" t="s">
        <v>671</v>
      </c>
      <c r="B165" s="171" t="s">
        <v>3469</v>
      </c>
      <c r="C165" s="171">
        <v>5</v>
      </c>
      <c r="D165" s="203" t="s">
        <v>672</v>
      </c>
      <c r="E165" s="203" t="s">
        <v>673</v>
      </c>
      <c r="F165" s="203"/>
      <c r="G165" s="171" t="s">
        <v>674</v>
      </c>
      <c r="H165" s="203" t="s">
        <v>675</v>
      </c>
      <c r="I165" s="171" t="s">
        <v>3166</v>
      </c>
      <c r="J165" s="171" t="s">
        <v>3169</v>
      </c>
      <c r="K165" s="171"/>
      <c r="L165" s="171" t="s">
        <v>3246</v>
      </c>
      <c r="M165" s="171"/>
      <c r="N165" s="171"/>
      <c r="O165" s="171"/>
      <c r="P165" s="171"/>
      <c r="Q165" s="171"/>
      <c r="R165" s="171"/>
      <c r="S165" s="204" t="s">
        <v>676</v>
      </c>
      <c r="T165" s="204" t="s">
        <v>677</v>
      </c>
      <c r="U165" s="204" t="s">
        <v>678</v>
      </c>
      <c r="V165" s="204" t="s">
        <v>679</v>
      </c>
      <c r="W165" s="204" t="s">
        <v>29</v>
      </c>
      <c r="X165" s="127">
        <v>43100</v>
      </c>
      <c r="Y165" s="71" t="s">
        <v>3480</v>
      </c>
      <c r="Z165" s="67">
        <v>500</v>
      </c>
      <c r="AA165" s="67"/>
      <c r="AB165" s="67"/>
      <c r="AC165" s="67"/>
      <c r="AD165" s="67"/>
      <c r="AE165" s="79"/>
      <c r="AF165" s="67"/>
      <c r="AG165" s="67"/>
      <c r="AH165" s="67"/>
      <c r="AI165" s="67"/>
      <c r="AJ165" s="67"/>
      <c r="AK165" s="67"/>
      <c r="AL165" s="67"/>
      <c r="AM165" s="67"/>
      <c r="AS165" s="168"/>
    </row>
    <row r="166" spans="1:63" s="167" customFormat="1" ht="21" customHeight="1">
      <c r="A166" s="159" t="s">
        <v>3928</v>
      </c>
      <c r="B166" s="197"/>
      <c r="C166" s="197"/>
      <c r="D166" s="160" t="s">
        <v>1639</v>
      </c>
      <c r="E166" s="160" t="s">
        <v>1638</v>
      </c>
      <c r="F166" s="160"/>
      <c r="G166" s="239" t="s">
        <v>1637</v>
      </c>
      <c r="H166" s="160" t="s">
        <v>1636</v>
      </c>
      <c r="I166" s="159" t="s">
        <v>3167</v>
      </c>
      <c r="J166" s="159"/>
      <c r="K166" s="197"/>
      <c r="L166" s="159" t="s">
        <v>3246</v>
      </c>
      <c r="M166" s="159"/>
      <c r="N166" s="159"/>
      <c r="O166" s="159"/>
      <c r="P166" s="159"/>
      <c r="Q166" s="159"/>
      <c r="R166" s="159"/>
      <c r="S166" s="177" t="s">
        <v>2692</v>
      </c>
      <c r="T166" s="177" t="s">
        <v>2691</v>
      </c>
      <c r="U166" s="163" t="s">
        <v>1635</v>
      </c>
      <c r="V166" s="163" t="s">
        <v>1634</v>
      </c>
      <c r="W166" s="67"/>
      <c r="X166" s="127">
        <v>43100</v>
      </c>
      <c r="Y166" s="71" t="s">
        <v>3481</v>
      </c>
      <c r="Z166" s="67">
        <v>250</v>
      </c>
      <c r="AA166" s="67"/>
      <c r="AB166" s="67"/>
      <c r="AC166" s="67"/>
      <c r="AD166" s="67"/>
      <c r="AE166" s="79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</row>
    <row r="167" spans="1:63" s="167" customFormat="1" ht="21" customHeight="1">
      <c r="A167" s="159" t="s">
        <v>900</v>
      </c>
      <c r="B167" s="159" t="s">
        <v>576</v>
      </c>
      <c r="C167" s="159">
        <v>5</v>
      </c>
      <c r="D167" s="160" t="s">
        <v>899</v>
      </c>
      <c r="E167" s="160" t="s">
        <v>898</v>
      </c>
      <c r="F167" s="160"/>
      <c r="G167" s="159" t="s">
        <v>897</v>
      </c>
      <c r="H167" s="160" t="s">
        <v>896</v>
      </c>
      <c r="I167" s="159" t="s">
        <v>3166</v>
      </c>
      <c r="J167" s="159" t="s">
        <v>3168</v>
      </c>
      <c r="K167" s="171" t="s">
        <v>3169</v>
      </c>
      <c r="L167" s="159" t="s">
        <v>3170</v>
      </c>
      <c r="M167" s="159"/>
      <c r="N167" s="159"/>
      <c r="O167" s="159"/>
      <c r="P167" s="159"/>
      <c r="Q167" s="159"/>
      <c r="R167" s="159"/>
      <c r="S167" s="163" t="s">
        <v>895</v>
      </c>
      <c r="T167" s="163" t="s">
        <v>894</v>
      </c>
      <c r="U167" s="163" t="s">
        <v>893</v>
      </c>
      <c r="V167" s="163" t="s">
        <v>892</v>
      </c>
      <c r="W167" s="163" t="s">
        <v>29</v>
      </c>
      <c r="X167" s="123" t="s">
        <v>4467</v>
      </c>
      <c r="Y167" s="71" t="s">
        <v>3480</v>
      </c>
      <c r="Z167" s="67">
        <v>850</v>
      </c>
      <c r="AA167" s="67"/>
      <c r="AB167" s="67"/>
      <c r="AC167" s="67"/>
      <c r="AD167" s="67"/>
      <c r="AE167" s="79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W167" s="168"/>
    </row>
    <row r="168" spans="1:63" s="67" customFormat="1" ht="21" customHeight="1">
      <c r="A168" s="73"/>
      <c r="B168" s="73"/>
      <c r="C168" s="73"/>
      <c r="D168" s="134"/>
      <c r="E168" s="134"/>
      <c r="F168" s="134"/>
      <c r="G168" s="73"/>
      <c r="H168" s="134"/>
      <c r="I168" s="73"/>
      <c r="J168" s="73"/>
      <c r="K168" s="135"/>
      <c r="L168" s="73"/>
      <c r="M168" s="73"/>
      <c r="N168" s="73"/>
      <c r="O168" s="73"/>
      <c r="P168" s="73"/>
      <c r="Q168" s="73"/>
      <c r="R168" s="73"/>
      <c r="S168" s="73"/>
      <c r="T168" s="73"/>
      <c r="U168" s="136"/>
      <c r="V168" s="136"/>
      <c r="X168" s="127"/>
      <c r="Y168" s="71"/>
      <c r="AE168" s="79"/>
    </row>
    <row r="169" spans="1:63" s="67" customFormat="1" ht="21" customHeight="1">
      <c r="A169" s="262">
        <v>2018</v>
      </c>
      <c r="B169" s="73"/>
      <c r="C169" s="73"/>
      <c r="D169" s="134"/>
      <c r="E169" s="134"/>
      <c r="F169" s="134"/>
      <c r="G169" s="73"/>
      <c r="H169" s="134"/>
      <c r="I169" s="73"/>
      <c r="J169" s="73"/>
      <c r="K169" s="135"/>
      <c r="L169" s="73"/>
      <c r="M169" s="73"/>
      <c r="N169" s="73"/>
      <c r="O169" s="73"/>
      <c r="P169" s="73"/>
      <c r="Q169" s="73"/>
      <c r="R169" s="73"/>
      <c r="S169" s="73"/>
      <c r="T169" s="73"/>
      <c r="U169" s="136"/>
      <c r="V169" s="136"/>
      <c r="X169" s="127"/>
      <c r="Y169" s="71"/>
      <c r="AE169" s="79"/>
    </row>
    <row r="170" spans="1:63" s="167" customFormat="1" ht="21" customHeight="1">
      <c r="A170" s="159" t="s">
        <v>4405</v>
      </c>
      <c r="B170" s="159"/>
      <c r="C170" s="159">
        <v>1</v>
      </c>
      <c r="D170" s="160" t="s">
        <v>4406</v>
      </c>
      <c r="E170" s="160" t="s">
        <v>3013</v>
      </c>
      <c r="F170" s="160"/>
      <c r="G170" s="159">
        <v>1053</v>
      </c>
      <c r="H170" s="160" t="s">
        <v>1307</v>
      </c>
      <c r="I170" s="159" t="s">
        <v>3165</v>
      </c>
      <c r="J170" s="159" t="s">
        <v>3169</v>
      </c>
      <c r="K170" s="161"/>
      <c r="L170" s="159" t="s">
        <v>3246</v>
      </c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93" t="s">
        <v>4407</v>
      </c>
      <c r="AC170" s="193" t="s">
        <v>4408</v>
      </c>
      <c r="AD170" s="163" t="s">
        <v>1306</v>
      </c>
      <c r="AE170" s="163"/>
      <c r="AF170" s="163" t="s">
        <v>29</v>
      </c>
      <c r="AG170" s="163" t="s">
        <v>39</v>
      </c>
      <c r="AH170" s="164" t="s">
        <v>4409</v>
      </c>
      <c r="AI170" s="164" t="s">
        <v>4410</v>
      </c>
      <c r="AJ170" s="194" t="s">
        <v>4407</v>
      </c>
      <c r="AK170" s="160" t="s">
        <v>1306</v>
      </c>
      <c r="AL170" s="159"/>
      <c r="AM170" s="165" t="s">
        <v>3825</v>
      </c>
      <c r="AN170" s="166"/>
      <c r="AO170" s="166"/>
      <c r="AP170" s="167" t="s">
        <v>3535</v>
      </c>
      <c r="AQ170" s="167">
        <f>IF(AP170="NEIN", 0, IF(AM170="", 0, IF(L170="DARA", Partnerliste!$BJ$2,IF(L170="CSA", Partnerliste!$BJ$3,IF(L170="AR",Partnerliste!$BJ$4,IF(L170="SAT", 0))))))</f>
        <v>0</v>
      </c>
      <c r="AR170" s="167">
        <f>IF(AP170="NEIN", 0, IF(AP170="JA",IF(L170="DARA", AL170*Partnerliste!$BJ$5, 0)))</f>
        <v>0</v>
      </c>
      <c r="AS170" s="167">
        <f>IF(AP170="NEIN", 0, IF(AP170="JA",IF(L170="DARA", AL170*Partnerliste!$BJ$6, 0)))</f>
        <v>0</v>
      </c>
      <c r="AT170" s="167">
        <f>AQ170+AR170+AS170</f>
        <v>0</v>
      </c>
      <c r="AU170" s="167">
        <f>IF(AP170="Nein", 0, IF(AN170="", 0, IF(M170="SAT", 0, IF(AM170="X", $BJ$170, Partnerliste!$BJ$7))))</f>
        <v>0</v>
      </c>
      <c r="AV170" s="167">
        <f>IF(AP170="Nein",0,IF(AO170="",0,IF(N170="",0,IF(N170="AR",0,IF(AM170="X", Partnerliste!$BJ$9, Ausgeschiedene!$AS$141)))))</f>
        <v>0</v>
      </c>
      <c r="AW170" s="167" t="str">
        <f>IF(AP170="JA", AT170+AU170+AV170, "NEIN")</f>
        <v>NEIN</v>
      </c>
      <c r="BF170" s="168"/>
      <c r="BI170" s="169" t="s">
        <v>3846</v>
      </c>
      <c r="BJ170" s="170">
        <v>150</v>
      </c>
    </row>
    <row r="171" spans="1:63" s="167" customFormat="1" ht="21" customHeight="1">
      <c r="A171" s="159" t="s">
        <v>2036</v>
      </c>
      <c r="B171" s="197" t="s">
        <v>3084</v>
      </c>
      <c r="C171" s="197">
        <v>3</v>
      </c>
      <c r="D171" s="160" t="s">
        <v>3377</v>
      </c>
      <c r="E171" s="160" t="s">
        <v>2035</v>
      </c>
      <c r="F171" s="160"/>
      <c r="G171" s="159" t="s">
        <v>2034</v>
      </c>
      <c r="H171" s="160" t="s">
        <v>2033</v>
      </c>
      <c r="I171" s="159" t="s">
        <v>3166</v>
      </c>
      <c r="J171" s="159" t="s">
        <v>3169</v>
      </c>
      <c r="K171" s="197"/>
      <c r="L171" s="159" t="s">
        <v>3246</v>
      </c>
      <c r="M171" s="159"/>
      <c r="N171" s="159"/>
      <c r="O171" s="159"/>
      <c r="P171" s="159"/>
      <c r="Q171" s="159"/>
      <c r="R171" s="159"/>
      <c r="S171" s="163" t="s">
        <v>3380</v>
      </c>
      <c r="T171" s="163" t="s">
        <v>2032</v>
      </c>
      <c r="U171" s="163" t="s">
        <v>2030</v>
      </c>
      <c r="V171" s="163" t="s">
        <v>2031</v>
      </c>
      <c r="W171" s="163" t="s">
        <v>29</v>
      </c>
      <c r="X171" s="259">
        <v>43190</v>
      </c>
      <c r="Y171" s="71" t="s">
        <v>3481</v>
      </c>
      <c r="Z171" s="167">
        <v>250</v>
      </c>
      <c r="AC171" s="168"/>
    </row>
    <row r="172" spans="1:63" s="167" customFormat="1" ht="21" customHeight="1">
      <c r="A172" s="171" t="s">
        <v>3401</v>
      </c>
      <c r="B172" s="171" t="s">
        <v>576</v>
      </c>
      <c r="C172" s="171">
        <v>5</v>
      </c>
      <c r="D172" s="203" t="s">
        <v>3396</v>
      </c>
      <c r="E172" s="203" t="s">
        <v>337</v>
      </c>
      <c r="F172" s="203"/>
      <c r="G172" s="171" t="s">
        <v>338</v>
      </c>
      <c r="H172" s="203" t="s">
        <v>339</v>
      </c>
      <c r="I172" s="171" t="s">
        <v>3166</v>
      </c>
      <c r="J172" s="171" t="s">
        <v>3168</v>
      </c>
      <c r="K172" s="171"/>
      <c r="L172" s="171" t="s">
        <v>3246</v>
      </c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90" t="s">
        <v>3402</v>
      </c>
      <c r="AC172" s="204" t="s">
        <v>3399</v>
      </c>
      <c r="AD172" s="204" t="s">
        <v>3403</v>
      </c>
      <c r="AE172" s="204" t="s">
        <v>3404</v>
      </c>
      <c r="AF172" s="204" t="s">
        <v>16</v>
      </c>
      <c r="AG172" s="204" t="s">
        <v>17</v>
      </c>
      <c r="AH172" s="205" t="s">
        <v>1207</v>
      </c>
      <c r="AI172" s="205" t="s">
        <v>3397</v>
      </c>
      <c r="AJ172" s="172" t="s">
        <v>3398</v>
      </c>
      <c r="AK172" s="205" t="s">
        <v>3400</v>
      </c>
      <c r="AL172" s="159"/>
      <c r="AM172" s="165" t="s">
        <v>3825</v>
      </c>
      <c r="AN172" s="166"/>
      <c r="AO172" s="166"/>
      <c r="AP172" s="167" t="s">
        <v>3535</v>
      </c>
      <c r="AQ172" s="167">
        <f>IF(AP172="NEIN", 0, IF(AM172="", 0, IF(L172="DARA", Partnerliste!$BJ$2,IF(L172="CSA", Partnerliste!$BJ$3,IF(L172="AR",Partnerliste!$BJ$4,IF(L172="SAT", 0))))))</f>
        <v>0</v>
      </c>
      <c r="AR172" s="167">
        <f>IF(AP172="NEIN", 0, IF(AP172="JA",IF(L172="DARA", AL172*Partnerliste!$BJ$5, 0)))</f>
        <v>0</v>
      </c>
      <c r="AS172" s="167">
        <f>IF(AP172="NEIN", 0, IF(AP172="JA",IF(L172="DARA", AL172*Partnerliste!$BJ$6, 0)))</f>
        <v>0</v>
      </c>
      <c r="AT172" s="167">
        <f t="shared" ref="AT172:AT185" si="0">AQ172+AR172+AS172</f>
        <v>0</v>
      </c>
      <c r="AU172" s="167">
        <f>IF(AP172="Nein", 0, IF(AN172="", 0, IF(M172="SAT", 0, IF(AM172="X", Ausgeschiedene!$BJ$170, Partnerliste!$BJ$7))))</f>
        <v>0</v>
      </c>
      <c r="AV172" s="167">
        <f>IF(AP172="Nein",0,IF(AO172="",0,IF(N172="",0,IF(N172="AR",0,IF(AM172="X", Partnerliste!$BJ$9, Ausgeschiedene!$AS$141)))))</f>
        <v>0</v>
      </c>
      <c r="AW172" s="167" t="str">
        <f t="shared" ref="AW172:AW185" si="1">IF(AP172="JA", AT172+AU172+AV172, "NEIN")</f>
        <v>NEIN</v>
      </c>
      <c r="BF172" s="168"/>
    </row>
    <row r="173" spans="1:63" s="167" customFormat="1" ht="21" customHeight="1">
      <c r="A173" s="181" t="s">
        <v>3466</v>
      </c>
      <c r="B173" s="181" t="s">
        <v>3466</v>
      </c>
      <c r="C173" s="181">
        <v>3</v>
      </c>
      <c r="D173" s="183" t="s">
        <v>3467</v>
      </c>
      <c r="E173" s="183" t="s">
        <v>3518</v>
      </c>
      <c r="F173" s="183"/>
      <c r="G173" s="181">
        <v>4052</v>
      </c>
      <c r="H173" s="183" t="s">
        <v>10</v>
      </c>
      <c r="I173" s="181" t="s">
        <v>3166</v>
      </c>
      <c r="J173" s="181" t="s">
        <v>3168</v>
      </c>
      <c r="K173" s="181" t="s">
        <v>3168</v>
      </c>
      <c r="L173" s="181" t="s">
        <v>3257</v>
      </c>
      <c r="M173" s="181"/>
      <c r="N173" s="181"/>
      <c r="O173" s="181"/>
      <c r="P173" s="171"/>
      <c r="Q173" s="171"/>
      <c r="R173" s="184" t="s">
        <v>3825</v>
      </c>
      <c r="S173" s="171"/>
      <c r="T173" s="171"/>
      <c r="U173" s="181"/>
      <c r="V173" s="171"/>
      <c r="W173" s="171"/>
      <c r="X173" s="171"/>
      <c r="Y173" s="171"/>
      <c r="Z173" s="171"/>
      <c r="AA173" s="171"/>
      <c r="AB173" s="221" t="s">
        <v>3522</v>
      </c>
      <c r="AC173" s="222" t="s">
        <v>3468</v>
      </c>
      <c r="AD173" s="185" t="s">
        <v>3523</v>
      </c>
      <c r="AE173" s="185" t="s">
        <v>3524</v>
      </c>
      <c r="AF173" s="185" t="s">
        <v>16</v>
      </c>
      <c r="AG173" s="185" t="s">
        <v>17</v>
      </c>
      <c r="AH173" s="81" t="s">
        <v>4462</v>
      </c>
      <c r="AI173" s="81" t="s">
        <v>4463</v>
      </c>
      <c r="AJ173" s="258" t="s">
        <v>4464</v>
      </c>
      <c r="AK173" s="186" t="s">
        <v>3479</v>
      </c>
      <c r="AL173" s="275">
        <v>459</v>
      </c>
      <c r="AM173" s="165" t="s">
        <v>3825</v>
      </c>
      <c r="AN173" s="165"/>
      <c r="AO173" s="165"/>
      <c r="AP173" s="167" t="s">
        <v>3511</v>
      </c>
      <c r="AQ173" s="167">
        <f>IF(AP173="NEIN", 0, IF(AM173="", 0, IF(L173="DARA", Partnerliste!$BJ$2,IF(L173="CSA", Partnerliste!$BJ$3,IF(L173="AR",Partnerliste!$BJ$4,IF(L173="SAT", 0))))))</f>
        <v>1000</v>
      </c>
      <c r="AR173" s="167">
        <f>IF(AP173="NEIN", 0, IF(AP173="JA",IF(L173="DARA", AL173*Partnerliste!$BJ$5, 0)))</f>
        <v>1377</v>
      </c>
      <c r="AS173" s="167">
        <f>IF(AP173="NEIN", 0, IF(AP173="JA",IF(L173="DARA", AL173*Partnerliste!$BJ$6, 0)))</f>
        <v>1377</v>
      </c>
      <c r="AT173" s="167">
        <f t="shared" si="0"/>
        <v>3754</v>
      </c>
      <c r="AU173" s="167">
        <f>IF(AP173="Nein", 0, IF(AN173="", 0, IF(M173="SAT", 0, IF(AM173="X", Ausgeschiedene!$BJ$170, Partnerliste!$BJ$7))))</f>
        <v>0</v>
      </c>
      <c r="AV173" s="167">
        <f>IF(AP173="Nein",0,IF(AO173="",0,IF(N173="",0,IF(N173="AR",0,IF(AM173="X", Partnerliste!$BJ$9, Ausgeschiedene!$AS$141)))))</f>
        <v>0</v>
      </c>
      <c r="AW173" s="167">
        <f t="shared" si="1"/>
        <v>3754</v>
      </c>
      <c r="AY173" s="71" t="s">
        <v>4465</v>
      </c>
      <c r="AZ173" s="71" t="s">
        <v>4466</v>
      </c>
      <c r="BF173" s="168">
        <v>43117</v>
      </c>
    </row>
    <row r="174" spans="1:63" s="167" customFormat="1" ht="21" customHeight="1">
      <c r="A174" s="197" t="s">
        <v>1433</v>
      </c>
      <c r="B174" s="159" t="s">
        <v>595</v>
      </c>
      <c r="C174" s="159">
        <v>5</v>
      </c>
      <c r="D174" s="160" t="s">
        <v>596</v>
      </c>
      <c r="E174" s="160" t="s">
        <v>1432</v>
      </c>
      <c r="F174" s="160"/>
      <c r="G174" s="159" t="s">
        <v>1431</v>
      </c>
      <c r="H174" s="160" t="s">
        <v>597</v>
      </c>
      <c r="I174" s="159" t="s">
        <v>3166</v>
      </c>
      <c r="J174" s="159" t="s">
        <v>3169</v>
      </c>
      <c r="K174" s="171"/>
      <c r="L174" s="159" t="s">
        <v>3292</v>
      </c>
      <c r="M174" s="17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63"/>
      <c r="AC174" s="163"/>
      <c r="AD174" s="163" t="s">
        <v>1430</v>
      </c>
      <c r="AE174" s="163" t="s">
        <v>1429</v>
      </c>
      <c r="AF174" s="213"/>
      <c r="AG174" s="163"/>
      <c r="AH174" s="164"/>
      <c r="AI174" s="164"/>
      <c r="AJ174" s="164"/>
      <c r="AK174" s="164"/>
      <c r="AL174" s="181"/>
      <c r="AM174" s="165" t="s">
        <v>3825</v>
      </c>
      <c r="AN174" s="165"/>
      <c r="AO174" s="165"/>
      <c r="AP174" s="167" t="s">
        <v>3511</v>
      </c>
      <c r="AQ174" s="167">
        <f>IF(AP174="NEIN", 0, IF(AM174="", 0, IF(L174="DARA", Partnerliste!$BJ$2,IF(L174="CSA", Partnerliste!$BJ$3,IF(L174="AR", Ausgeschiedene!#REF!,IF(L174="SAT", 0))))))</f>
        <v>0</v>
      </c>
      <c r="AR174" s="167">
        <f>IF(AP174="NEIN", 0, IF(AP174="JA",IF(L174="DARA", AL174*Partnerliste!$BJ$5, 0)))</f>
        <v>0</v>
      </c>
      <c r="AS174" s="167">
        <f>IF(AP174="NEIN", 0, IF(AP174="JA",IF(L174="DARA", AL174*Partnerliste!$BJ$6, 0)))</f>
        <v>0</v>
      </c>
      <c r="AT174" s="167">
        <f t="shared" si="0"/>
        <v>0</v>
      </c>
      <c r="AU174" s="167">
        <f>IF(AP174="Nein", 0, IF(AN174="", 0, IF(M174="SAT", 0, IF(AM174="X", Ausgeschiedene!$BJ$170, Partnerliste!$BJ$7))))</f>
        <v>0</v>
      </c>
      <c r="AV174" s="167">
        <f>IF(AP174="Nein",0,IF(AO174="",0,IF(N174="",0,IF(N174="AR",0,IF(AM174="X", Partnerliste!$BJ$9, Ausgeschiedene!$AS$141)))))</f>
        <v>0</v>
      </c>
      <c r="AW174" s="167">
        <f t="shared" si="1"/>
        <v>0</v>
      </c>
      <c r="BF174" s="168"/>
    </row>
    <row r="175" spans="1:63" s="167" customFormat="1" ht="21" customHeight="1">
      <c r="A175" s="181" t="s">
        <v>362</v>
      </c>
      <c r="B175" s="181" t="s">
        <v>362</v>
      </c>
      <c r="C175" s="181">
        <v>3</v>
      </c>
      <c r="D175" s="183" t="s">
        <v>363</v>
      </c>
      <c r="E175" s="183" t="s">
        <v>364</v>
      </c>
      <c r="F175" s="183"/>
      <c r="G175" s="181" t="s">
        <v>365</v>
      </c>
      <c r="H175" s="183" t="s">
        <v>366</v>
      </c>
      <c r="I175" s="181" t="s">
        <v>3166</v>
      </c>
      <c r="J175" s="181" t="s">
        <v>3168</v>
      </c>
      <c r="K175" s="181" t="s">
        <v>3169</v>
      </c>
      <c r="L175" s="181" t="s">
        <v>3257</v>
      </c>
      <c r="M175" s="181"/>
      <c r="N175" s="181"/>
      <c r="O175" s="181"/>
      <c r="P175" s="171"/>
      <c r="Q175" s="171"/>
      <c r="R175" s="184" t="s">
        <v>3825</v>
      </c>
      <c r="S175" s="171"/>
      <c r="T175" s="171"/>
      <c r="U175" s="181"/>
      <c r="V175" s="171"/>
      <c r="W175" s="171"/>
      <c r="X175" s="171"/>
      <c r="Y175" s="171"/>
      <c r="Z175" s="171"/>
      <c r="AA175" s="171"/>
      <c r="AB175" s="185" t="s">
        <v>367</v>
      </c>
      <c r="AC175" s="185" t="s">
        <v>368</v>
      </c>
      <c r="AD175" s="185" t="s">
        <v>369</v>
      </c>
      <c r="AE175" s="185" t="s">
        <v>370</v>
      </c>
      <c r="AF175" s="185" t="s">
        <v>16</v>
      </c>
      <c r="AG175" s="185" t="s">
        <v>17</v>
      </c>
      <c r="AH175" s="186" t="s">
        <v>371</v>
      </c>
      <c r="AI175" s="186" t="s">
        <v>372</v>
      </c>
      <c r="AJ175" s="186" t="s">
        <v>367</v>
      </c>
      <c r="AK175" s="186" t="s">
        <v>369</v>
      </c>
      <c r="AL175" s="275">
        <v>66</v>
      </c>
      <c r="AM175" s="165" t="s">
        <v>3825</v>
      </c>
      <c r="AN175" s="165"/>
      <c r="AO175" s="165"/>
      <c r="AP175" s="167" t="s">
        <v>3511</v>
      </c>
      <c r="AQ175" s="167">
        <f>IF(AP175="NEIN", 0, IF(AM175="", 0, IF(L175="DARA", Partnerliste!$BJ$2,IF(L175="CSA", Partnerliste!$BJ$3,IF(L175="AR",Partnerliste!$BJ$4,IF(L175="SAT", 0))))))</f>
        <v>1000</v>
      </c>
      <c r="AR175" s="167">
        <f>IF(AP175="NEIN", 0, IF(AP175="JA",IF(L175="DARA", AL175*Partnerliste!$BJ$5, 0)))</f>
        <v>198</v>
      </c>
      <c r="AS175" s="167">
        <f>IF(AP175="NEIN", 0, IF(AP175="JA",IF(L175="DARA", AL175*Partnerliste!$BJ$6, 0)))</f>
        <v>198</v>
      </c>
      <c r="AT175" s="167">
        <f t="shared" si="0"/>
        <v>1396</v>
      </c>
      <c r="AU175" s="167">
        <f>IF(AP175="Nein", 0, IF(AN175="", 0, IF(M175="SAT", 0, IF(AM175="X", Ausgeschiedene!$BJ$170, Partnerliste!$BJ$7))))</f>
        <v>0</v>
      </c>
      <c r="AV175" s="167">
        <f>IF(AP175="Nein",0,IF(AO175="",0,IF(N175="",0,IF(N175="AR",0,IF(AM175="X", Partnerliste!$BJ$9, Ausgeschiedene!$AS$141)))))</f>
        <v>0</v>
      </c>
      <c r="AW175" s="167">
        <f t="shared" si="1"/>
        <v>1396</v>
      </c>
      <c r="AY175" s="167" t="s">
        <v>4213</v>
      </c>
      <c r="AZ175" s="167">
        <v>280519</v>
      </c>
      <c r="BF175" s="168"/>
      <c r="BK175" s="167" t="s">
        <v>4402</v>
      </c>
    </row>
    <row r="176" spans="1:63" s="167" customFormat="1" ht="21" customHeight="1">
      <c r="A176" s="159" t="s">
        <v>2645</v>
      </c>
      <c r="B176" s="159" t="s">
        <v>301</v>
      </c>
      <c r="C176" s="159">
        <v>3</v>
      </c>
      <c r="D176" s="160" t="s">
        <v>2644</v>
      </c>
      <c r="E176" s="160" t="s">
        <v>2643</v>
      </c>
      <c r="F176" s="160" t="s">
        <v>2642</v>
      </c>
      <c r="G176" s="159" t="s">
        <v>2641</v>
      </c>
      <c r="H176" s="160" t="s">
        <v>2640</v>
      </c>
      <c r="I176" s="159" t="s">
        <v>3166</v>
      </c>
      <c r="J176" s="159" t="s">
        <v>3168</v>
      </c>
      <c r="K176" s="171"/>
      <c r="L176" s="159" t="s">
        <v>3170</v>
      </c>
      <c r="M176" s="159"/>
      <c r="N176" s="159"/>
      <c r="O176" s="159"/>
      <c r="P176" s="159"/>
      <c r="Q176" s="159"/>
      <c r="R176" s="159"/>
      <c r="S176" s="162" t="s">
        <v>3825</v>
      </c>
      <c r="T176" s="159"/>
      <c r="U176" s="159"/>
      <c r="V176" s="159"/>
      <c r="W176" s="159"/>
      <c r="X176" s="159"/>
      <c r="Y176" s="159"/>
      <c r="Z176" s="159"/>
      <c r="AA176" s="159"/>
      <c r="AB176" s="163" t="s">
        <v>2638</v>
      </c>
      <c r="AC176" s="163" t="s">
        <v>3207</v>
      </c>
      <c r="AD176" s="163" t="s">
        <v>2637</v>
      </c>
      <c r="AE176" s="163" t="s">
        <v>2639</v>
      </c>
      <c r="AF176" s="163" t="s">
        <v>29</v>
      </c>
      <c r="AG176" s="163" t="s">
        <v>17</v>
      </c>
      <c r="AH176" s="164" t="s">
        <v>2409</v>
      </c>
      <c r="AI176" s="164" t="s">
        <v>759</v>
      </c>
      <c r="AJ176" s="164" t="s">
        <v>2638</v>
      </c>
      <c r="AK176" s="164" t="s">
        <v>2637</v>
      </c>
      <c r="AL176" s="273"/>
      <c r="AM176" s="165" t="s">
        <v>3825</v>
      </c>
      <c r="AN176" s="166"/>
      <c r="AO176" s="166"/>
      <c r="AP176" s="167" t="s">
        <v>3511</v>
      </c>
      <c r="AQ176" s="167">
        <f>IF(AP176="NEIN", 0, IF(AM176="", 0, IF(L176="DARA", Partnerliste!$BJ$2,IF(L176="CSA", Partnerliste!$BJ$3,IF(L176="AR",Partnerliste!$BJ$4,IF(L176="SAT", 0))))))</f>
        <v>850</v>
      </c>
      <c r="AR176" s="167">
        <f>IF(AP176="NEIN", 0, IF(AP176="JA",IF(L176="DARA", AL176*Partnerliste!$BJ$5, 0)))</f>
        <v>0</v>
      </c>
      <c r="AS176" s="167">
        <f>IF(AP176="NEIN", 0, IF(AP176="JA",IF(L176="DARA", AL176*Partnerliste!$BJ$6, 0)))</f>
        <v>0</v>
      </c>
      <c r="AT176" s="167">
        <f t="shared" si="0"/>
        <v>850</v>
      </c>
      <c r="AU176" s="167">
        <f>IF(AP176="Nein", 0, IF(AN176="", 0, IF(M176="SAT", 0, IF(AM176="X", Ausgeschiedene!$BJ$170, Partnerliste!$BJ$7))))</f>
        <v>0</v>
      </c>
      <c r="AV176" s="167">
        <f>IF(AP176="Nein",0,IF(AO176="",0,IF(N176="",0,IF(N176="AR",0,IF(AM176="X", Partnerliste!$BJ$9, Ausgeschiedene!$AS$141)))))</f>
        <v>0</v>
      </c>
      <c r="AW176" s="167">
        <f t="shared" si="1"/>
        <v>850</v>
      </c>
      <c r="AY176" s="167" t="s">
        <v>4276</v>
      </c>
      <c r="AZ176" s="167">
        <v>906861</v>
      </c>
      <c r="BF176" s="168"/>
      <c r="BK176" s="167" t="s">
        <v>4404</v>
      </c>
    </row>
    <row r="177" spans="1:59" s="167" customFormat="1" ht="21" customHeight="1">
      <c r="A177" s="159" t="s">
        <v>1561</v>
      </c>
      <c r="B177" s="159" t="s">
        <v>350</v>
      </c>
      <c r="C177" s="159">
        <v>4</v>
      </c>
      <c r="D177" s="160" t="s">
        <v>3366</v>
      </c>
      <c r="E177" s="160" t="s">
        <v>1560</v>
      </c>
      <c r="F177" s="160"/>
      <c r="G177" s="159" t="s">
        <v>1559</v>
      </c>
      <c r="H177" s="160" t="s">
        <v>1558</v>
      </c>
      <c r="I177" s="159" t="s">
        <v>3165</v>
      </c>
      <c r="J177" s="159" t="s">
        <v>3168</v>
      </c>
      <c r="K177" s="171"/>
      <c r="L177" s="159" t="s">
        <v>3170</v>
      </c>
      <c r="M177" s="159" t="s">
        <v>3246</v>
      </c>
      <c r="N177" s="159"/>
      <c r="O177" s="159"/>
      <c r="P177" s="162" t="s">
        <v>3825</v>
      </c>
      <c r="Q177" s="159"/>
      <c r="R177" s="159"/>
      <c r="S177" s="159"/>
      <c r="T177" s="159"/>
      <c r="U177" s="159"/>
      <c r="V177" s="159"/>
      <c r="W177" s="159"/>
      <c r="X177" s="162" t="s">
        <v>3825</v>
      </c>
      <c r="Y177" s="159"/>
      <c r="Z177" s="159"/>
      <c r="AA177" s="159"/>
      <c r="AB177" s="163" t="s">
        <v>2568</v>
      </c>
      <c r="AC177" s="163" t="s">
        <v>2569</v>
      </c>
      <c r="AD177" s="163" t="s">
        <v>1554</v>
      </c>
      <c r="AE177" s="163" t="s">
        <v>1557</v>
      </c>
      <c r="AF177" s="163" t="s">
        <v>29</v>
      </c>
      <c r="AG177" s="163" t="s">
        <v>39</v>
      </c>
      <c r="AH177" s="164" t="s">
        <v>1556</v>
      </c>
      <c r="AI177" s="164" t="s">
        <v>1555</v>
      </c>
      <c r="AJ177" s="164" t="s">
        <v>2568</v>
      </c>
      <c r="AK177" s="164" t="s">
        <v>1554</v>
      </c>
      <c r="AL177" s="273"/>
      <c r="AM177" s="165" t="s">
        <v>3825</v>
      </c>
      <c r="AN177" s="209" t="s">
        <v>3825</v>
      </c>
      <c r="AO177" s="209"/>
      <c r="AP177" s="167" t="s">
        <v>3511</v>
      </c>
      <c r="AQ177" s="167">
        <f>IF(AP177="NEIN", 0, IF(AM177="", 0, IF(L177="DARA", Partnerliste!$BJ$2,IF(L177="CSA", Partnerliste!$BJ$3,IF(L177="AR",Partnerliste!$BJ$4,IF(L177="SAT", 0))))))</f>
        <v>850</v>
      </c>
      <c r="AR177" s="167">
        <f>IF(AP177="NEIN", 0, IF(AP177="JA",IF(L177="DARA", AL177*Partnerliste!$BJ$5, 0)))</f>
        <v>0</v>
      </c>
      <c r="AS177" s="167">
        <f>IF(AP177="NEIN", 0, IF(AP177="JA",IF(L177="DARA", AL177*Partnerliste!$BJ$6, 0)))</f>
        <v>0</v>
      </c>
      <c r="AT177" s="167">
        <f t="shared" si="0"/>
        <v>850</v>
      </c>
      <c r="AU177" s="167">
        <f>IF(AP177="Nein", 0, IF(AN177="", 0, IF(M177="SAT", 0, IF(AM177="X", Ausgeschiedene!$BJ$170, Partnerliste!$BJ$7))))</f>
        <v>150</v>
      </c>
      <c r="AV177" s="167">
        <f>IF(AP177="Nein",0,IF(AO177="",0,IF(N177="",0,IF(N177="AR",0,IF(AM177="X", Partnerliste!$BJ$9, Ausgeschiedene!$AS$141)))))</f>
        <v>0</v>
      </c>
      <c r="AW177" s="167">
        <f t="shared" si="1"/>
        <v>1000</v>
      </c>
      <c r="AY177" s="167" t="s">
        <v>4266</v>
      </c>
      <c r="AZ177" s="167">
        <v>262429</v>
      </c>
      <c r="BA177" s="167" t="s">
        <v>4359</v>
      </c>
      <c r="BB177" s="167">
        <v>157388</v>
      </c>
      <c r="BF177" s="168"/>
    </row>
    <row r="178" spans="1:59" s="167" customFormat="1" ht="21" customHeight="1">
      <c r="A178" s="159" t="s">
        <v>1577</v>
      </c>
      <c r="B178" s="159" t="s">
        <v>345</v>
      </c>
      <c r="C178" s="159">
        <v>4</v>
      </c>
      <c r="D178" s="160" t="s">
        <v>1576</v>
      </c>
      <c r="E178" s="160" t="s">
        <v>1575</v>
      </c>
      <c r="F178" s="160"/>
      <c r="G178" s="159" t="s">
        <v>1574</v>
      </c>
      <c r="H178" s="160" t="s">
        <v>1573</v>
      </c>
      <c r="I178" s="159" t="s">
        <v>3165</v>
      </c>
      <c r="J178" s="159" t="s">
        <v>3168</v>
      </c>
      <c r="K178" s="171"/>
      <c r="L178" s="159" t="s">
        <v>3170</v>
      </c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63" t="s">
        <v>1568</v>
      </c>
      <c r="AC178" s="163" t="s">
        <v>1572</v>
      </c>
      <c r="AD178" s="163" t="s">
        <v>1567</v>
      </c>
      <c r="AE178" s="163" t="s">
        <v>1571</v>
      </c>
      <c r="AF178" s="163" t="s">
        <v>29</v>
      </c>
      <c r="AG178" s="163" t="s">
        <v>39</v>
      </c>
      <c r="AH178" s="164" t="s">
        <v>1570</v>
      </c>
      <c r="AI178" s="164" t="s">
        <v>1569</v>
      </c>
      <c r="AJ178" s="164" t="s">
        <v>1568</v>
      </c>
      <c r="AK178" s="164" t="s">
        <v>1567</v>
      </c>
      <c r="AL178" s="274"/>
      <c r="AM178" s="165" t="s">
        <v>3825</v>
      </c>
      <c r="AN178" s="166"/>
      <c r="AO178" s="166"/>
      <c r="AP178" s="71" t="s">
        <v>3535</v>
      </c>
      <c r="AQ178" s="167">
        <f>IF(AP178="NEIN", 0, IF(AM178="", 0, IF(L178="DARA", Partnerliste!$BJ$2,IF(L178="CSA", Partnerliste!$BJ$3,IF(L178="AR",Partnerliste!$BJ$4,IF(L178="SAT", 0))))))</f>
        <v>0</v>
      </c>
      <c r="AR178" s="167">
        <f>IF(AP178="NEIN", 0, IF(AP178="JA",IF(L178="DARA", AL178*Partnerliste!$BJ$5, 0)))</f>
        <v>0</v>
      </c>
      <c r="AS178" s="167">
        <f>IF(AP178="NEIN", 0, IF(AP178="JA",IF(L178="DARA", AL178*Partnerliste!$BJ$6, 0)))</f>
        <v>0</v>
      </c>
      <c r="AT178" s="167">
        <f t="shared" si="0"/>
        <v>0</v>
      </c>
      <c r="AU178" s="167">
        <f>IF(AP178="Nein", 0, IF(AN178="", 0, IF(M178="SAT", 0, IF(AM178="X", Ausgeschiedene!$BJ$170, Partnerliste!$BJ$7))))</f>
        <v>0</v>
      </c>
      <c r="AV178" s="167">
        <f>IF(AP178="Nein",0,IF(AO178="",0,IF(N178="",0,IF(N178="AR",0,IF(AM178="X", Partnerliste!$BJ$9, Ausgeschiedene!$AS$141)))))</f>
        <v>0</v>
      </c>
      <c r="AW178" s="167" t="str">
        <f t="shared" si="1"/>
        <v>NEIN</v>
      </c>
      <c r="AY178" s="167" t="s">
        <v>4264</v>
      </c>
      <c r="AZ178" s="71" t="s">
        <v>4501</v>
      </c>
      <c r="BF178" s="168">
        <v>43465</v>
      </c>
      <c r="BG178" s="71" t="s">
        <v>4500</v>
      </c>
    </row>
    <row r="179" spans="1:59" s="167" customFormat="1" ht="21" customHeight="1">
      <c r="A179" s="159" t="s">
        <v>1440</v>
      </c>
      <c r="B179" s="159" t="s">
        <v>587</v>
      </c>
      <c r="C179" s="159"/>
      <c r="D179" s="160" t="s">
        <v>1439</v>
      </c>
      <c r="E179" s="160" t="s">
        <v>1438</v>
      </c>
      <c r="F179" s="160"/>
      <c r="G179" s="159" t="s">
        <v>1437</v>
      </c>
      <c r="H179" s="160" t="s">
        <v>1436</v>
      </c>
      <c r="I179" s="159" t="s">
        <v>3165</v>
      </c>
      <c r="J179" s="159" t="s">
        <v>3171</v>
      </c>
      <c r="K179" s="171"/>
      <c r="L179" s="159" t="s">
        <v>3292</v>
      </c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63"/>
      <c r="AC179" s="163"/>
      <c r="AD179" s="163" t="s">
        <v>1435</v>
      </c>
      <c r="AE179" s="163" t="s">
        <v>1434</v>
      </c>
      <c r="AF179" s="213"/>
      <c r="AG179" s="163"/>
      <c r="AH179" s="164"/>
      <c r="AI179" s="164"/>
      <c r="AJ179" s="164"/>
      <c r="AK179" s="160"/>
      <c r="AL179" s="159"/>
      <c r="AM179" s="165" t="s">
        <v>3825</v>
      </c>
      <c r="AN179" s="209"/>
      <c r="AO179" s="209"/>
      <c r="AP179" s="167" t="s">
        <v>3511</v>
      </c>
      <c r="AQ179" s="167">
        <f>IF(AP179="NEIN", 0, IF(AM179="", 0, IF(L179="DARA", Partnerliste!$BJ$2,IF(L179="CSA", Partnerliste!$BJ$3,IF(L179="AR", Ausgeschiedene!#REF!,IF(L179="SAT", 0))))))</f>
        <v>0</v>
      </c>
      <c r="AR179" s="167">
        <f>IF(AP179="NEIN", 0, IF(AP179="JA",IF(L179="DARA", AL179*Partnerliste!$BJ$5, 0)))</f>
        <v>0</v>
      </c>
      <c r="AS179" s="167">
        <f>IF(AP179="NEIN", 0, IF(AP179="JA",IF(L179="DARA", AL179*Partnerliste!$BJ$6, 0)))</f>
        <v>0</v>
      </c>
      <c r="AT179" s="167">
        <f t="shared" si="0"/>
        <v>0</v>
      </c>
      <c r="AU179" s="167">
        <f>IF(AP179="Nein", 0, IF(AN179="", 0, IF(M179="SAT", 0, IF(AM179="X", Ausgeschiedene!$BJ$170, Partnerliste!$BJ$7))))</f>
        <v>0</v>
      </c>
      <c r="AV179" s="71">
        <f>IF(AP179="Nein",0,IF(AO179="",0,IF(N179="",0,IF(N179="AR",0,IF(N179="SAT",0,IF(AM179="X",Partnerliste!$BJ$9,Ausgeschiedene!$AS$141))))))</f>
        <v>0</v>
      </c>
      <c r="AW179" s="167">
        <f t="shared" si="1"/>
        <v>0</v>
      </c>
      <c r="BF179" s="168"/>
    </row>
    <row r="180" spans="1:59" s="167" customFormat="1" ht="21" customHeight="1">
      <c r="A180" s="159" t="s">
        <v>2901</v>
      </c>
      <c r="B180" s="159" t="s">
        <v>69</v>
      </c>
      <c r="C180" s="159">
        <v>1</v>
      </c>
      <c r="D180" s="160" t="s">
        <v>2900</v>
      </c>
      <c r="E180" s="160" t="s">
        <v>2899</v>
      </c>
      <c r="F180" s="160" t="s">
        <v>58</v>
      </c>
      <c r="G180" s="159" t="s">
        <v>1529</v>
      </c>
      <c r="H180" s="160" t="s">
        <v>1528</v>
      </c>
      <c r="I180" s="159" t="s">
        <v>3165</v>
      </c>
      <c r="J180" s="159" t="s">
        <v>3168</v>
      </c>
      <c r="K180" s="161"/>
      <c r="L180" s="159" t="s">
        <v>3170</v>
      </c>
      <c r="M180" s="159" t="s">
        <v>3246</v>
      </c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63" t="s">
        <v>2898</v>
      </c>
      <c r="AC180" s="163" t="s">
        <v>2897</v>
      </c>
      <c r="AD180" s="163" t="s">
        <v>2894</v>
      </c>
      <c r="AE180" s="163" t="s">
        <v>2896</v>
      </c>
      <c r="AF180" s="163" t="s">
        <v>2895</v>
      </c>
      <c r="AG180" s="163" t="s">
        <v>39</v>
      </c>
      <c r="AH180" s="164" t="s">
        <v>76</v>
      </c>
      <c r="AI180" s="164" t="s">
        <v>1371</v>
      </c>
      <c r="AJ180" s="164"/>
      <c r="AK180" s="160" t="s">
        <v>2894</v>
      </c>
      <c r="AL180" s="273"/>
      <c r="AM180" s="165" t="s">
        <v>3825</v>
      </c>
      <c r="AN180" s="166" t="s">
        <v>3825</v>
      </c>
      <c r="AO180" s="166"/>
      <c r="AP180" s="167" t="s">
        <v>3535</v>
      </c>
      <c r="AQ180" s="167">
        <f>IF(AP180="NEIN", 0, IF(AM180="", 0, IF(L180="DARA", Partnerliste!$BJ$2,IF(L180="CSA", Partnerliste!$BJ$3,IF(L180="AR",Partnerliste!$BJ$4,IF(L180="SAT", 0))))))</f>
        <v>0</v>
      </c>
      <c r="AR180" s="167">
        <f>IF(AP180="NEIN", 0, IF(AP180="JA",IF(L180="DARA", AL180*Partnerliste!$BJ$5, 0)))</f>
        <v>0</v>
      </c>
      <c r="AS180" s="167">
        <f>IF(AP180="NEIN", 0, IF(AP180="JA",IF(L180="DARA", AL180*Partnerliste!$BJ$6, 0)))</f>
        <v>0</v>
      </c>
      <c r="AT180" s="167">
        <f t="shared" si="0"/>
        <v>0</v>
      </c>
      <c r="AU180" s="167">
        <f>IF(AP180="Nein", 0, IF(AN180="", 0, IF(M180="SAT", 0, IF(AM180="X", Ausgeschiedene!$BJ$170, Partnerliste!$BJ$7))))</f>
        <v>0</v>
      </c>
      <c r="AV180" s="167">
        <f>IF(AP180="Nein",0,IF(AO180="",0,IF(N180="",0,IF(N180="AR",0,IF(AM180="X", Partnerliste!$BJ$9, Ausgeschiedene!$AS$141)))))</f>
        <v>0</v>
      </c>
      <c r="AW180" s="167" t="str">
        <f t="shared" si="1"/>
        <v>NEIN</v>
      </c>
      <c r="BF180" s="168"/>
    </row>
    <row r="181" spans="1:59" s="167" customFormat="1" ht="21" customHeight="1">
      <c r="A181" s="159" t="s">
        <v>947</v>
      </c>
      <c r="B181" s="197" t="s">
        <v>3084</v>
      </c>
      <c r="C181" s="197">
        <v>3</v>
      </c>
      <c r="D181" s="160" t="s">
        <v>946</v>
      </c>
      <c r="E181" s="160" t="s">
        <v>945</v>
      </c>
      <c r="F181" s="160"/>
      <c r="G181" s="159" t="s">
        <v>944</v>
      </c>
      <c r="H181" s="160" t="s">
        <v>943</v>
      </c>
      <c r="I181" s="159" t="s">
        <v>3166</v>
      </c>
      <c r="J181" s="159" t="s">
        <v>3169</v>
      </c>
      <c r="K181" s="171" t="s">
        <v>3169</v>
      </c>
      <c r="L181" s="159" t="s">
        <v>3246</v>
      </c>
      <c r="M181" s="159" t="s">
        <v>3246</v>
      </c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63" t="s">
        <v>939</v>
      </c>
      <c r="AC181" s="163" t="s">
        <v>942</v>
      </c>
      <c r="AD181" s="163" t="s">
        <v>938</v>
      </c>
      <c r="AE181" s="163" t="s">
        <v>941</v>
      </c>
      <c r="AF181" s="163" t="s">
        <v>16</v>
      </c>
      <c r="AG181" s="163" t="s">
        <v>17</v>
      </c>
      <c r="AH181" s="164" t="s">
        <v>940</v>
      </c>
      <c r="AI181" s="164" t="s">
        <v>90</v>
      </c>
      <c r="AJ181" s="164" t="s">
        <v>939</v>
      </c>
      <c r="AK181" s="164" t="s">
        <v>938</v>
      </c>
      <c r="AL181" s="277"/>
      <c r="AM181" s="165" t="s">
        <v>3825</v>
      </c>
      <c r="AN181" s="165" t="s">
        <v>3825</v>
      </c>
      <c r="AO181" s="165"/>
      <c r="AP181" s="167" t="s">
        <v>3535</v>
      </c>
      <c r="AQ181" s="167">
        <f>IF(AP181="NEIN", 0, IF(AM181="", 0, IF(L181="DARA", Partnerliste!$BJ$2,IF(L181="CSA", Partnerliste!$BJ$3,IF(L181="AR",Partnerliste!$BJ$4,IF(L181="SAT", 0))))))</f>
        <v>0</v>
      </c>
      <c r="AR181" s="167">
        <f>IF(AP181="NEIN", 0, IF(AP181="JA",IF(L181="DARA", AL181*Partnerliste!$BJ$5, 0)))</f>
        <v>0</v>
      </c>
      <c r="AS181" s="167">
        <f>IF(AP181="NEIN", 0, IF(AP181="JA",IF(L181="DARA", AL181*Partnerliste!$BJ$6, 0)))</f>
        <v>0</v>
      </c>
      <c r="AT181" s="167">
        <f t="shared" si="0"/>
        <v>0</v>
      </c>
      <c r="AU181" s="167">
        <f>IF(AP181="Nein", 0, IF(AN181="", 0, IF(M181="SAT", 0, IF(AM181="X", Ausgeschiedene!$BJ$170, Partnerliste!$BJ$7))))</f>
        <v>0</v>
      </c>
      <c r="AV181" s="167">
        <f>IF(AP181="Nein",0,IF(AO181="",0,IF(N181="",0,IF(N181="AR",0,IF(AM181="X", Partnerliste!$BJ$9, Ausgeschiedene!$AS$141)))))</f>
        <v>0</v>
      </c>
      <c r="AW181" s="167" t="str">
        <f t="shared" si="1"/>
        <v>NEIN</v>
      </c>
      <c r="BF181" s="168"/>
    </row>
    <row r="182" spans="1:59" s="167" customFormat="1" ht="21" customHeight="1">
      <c r="A182" s="159" t="s">
        <v>2718</v>
      </c>
      <c r="B182" s="197" t="s">
        <v>229</v>
      </c>
      <c r="C182" s="197">
        <v>6</v>
      </c>
      <c r="D182" s="160" t="s">
        <v>2717</v>
      </c>
      <c r="E182" s="160" t="s">
        <v>2999</v>
      </c>
      <c r="F182" s="160"/>
      <c r="G182" s="159" t="s">
        <v>2716</v>
      </c>
      <c r="H182" s="160" t="s">
        <v>2715</v>
      </c>
      <c r="I182" s="159" t="s">
        <v>3166</v>
      </c>
      <c r="J182" s="159" t="s">
        <v>3169</v>
      </c>
      <c r="K182" s="197"/>
      <c r="L182" s="159" t="s">
        <v>3246</v>
      </c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63" t="s">
        <v>2710</v>
      </c>
      <c r="AC182" s="163" t="s">
        <v>2714</v>
      </c>
      <c r="AD182" s="163" t="s">
        <v>2713</v>
      </c>
      <c r="AE182" s="163" t="s">
        <v>2712</v>
      </c>
      <c r="AF182" s="163" t="s">
        <v>29</v>
      </c>
      <c r="AG182" s="163" t="s">
        <v>17</v>
      </c>
      <c r="AH182" s="164" t="s">
        <v>2711</v>
      </c>
      <c r="AI182" s="164" t="s">
        <v>1959</v>
      </c>
      <c r="AJ182" s="164" t="s">
        <v>2710</v>
      </c>
      <c r="AK182" s="164" t="s">
        <v>2709</v>
      </c>
      <c r="AL182" s="159"/>
      <c r="AM182" s="165" t="s">
        <v>3825</v>
      </c>
      <c r="AN182" s="166"/>
      <c r="AO182" s="166"/>
      <c r="AP182" s="71" t="s">
        <v>3535</v>
      </c>
      <c r="AQ182" s="167">
        <f>IF(AP182="NEIN", 0, IF(AM182="", 0, IF(L182="DARA", Partnerliste!$BJ$2,IF(L182="CSA", Partnerliste!$BJ$3,IF(L182="AR",Partnerliste!$BJ$4,IF(L182="SAT", 0))))))</f>
        <v>0</v>
      </c>
      <c r="AR182" s="167">
        <f>IF(AP182="NEIN", 0, IF(AP182="JA",IF(L182="DARA", AL182*Partnerliste!$BJ$5, 0)))</f>
        <v>0</v>
      </c>
      <c r="AS182" s="167">
        <f>IF(AP182="NEIN", 0, IF(AP182="JA",IF(L182="DARA", AL182*Partnerliste!$BJ$6, 0)))</f>
        <v>0</v>
      </c>
      <c r="AT182" s="167">
        <f t="shared" si="0"/>
        <v>0</v>
      </c>
      <c r="AU182" s="167">
        <f>IF(AP182="Nein", 0, IF(AN182="", 0, IF(M182="SAT", 0, IF(AM182="X", Ausgeschiedene!$BJ$170, Partnerliste!$BJ$7))))</f>
        <v>0</v>
      </c>
      <c r="AV182" s="167">
        <f>IF(AP182="Nein",0,IF(AO182="",0,IF(N182="",0,IF(N182="AR",0,IF(AM182="X", Partnerliste!$BJ$9, Ausgeschiedene!$AS$141)))))</f>
        <v>0</v>
      </c>
      <c r="AW182" s="167" t="str">
        <f t="shared" si="1"/>
        <v>NEIN</v>
      </c>
      <c r="AY182" s="167" t="s">
        <v>4314</v>
      </c>
      <c r="AZ182" s="71" t="s">
        <v>4501</v>
      </c>
      <c r="BF182" s="168">
        <v>43465</v>
      </c>
      <c r="BG182" s="71" t="s">
        <v>4500</v>
      </c>
    </row>
    <row r="183" spans="1:59" s="167" customFormat="1" ht="21" customHeight="1">
      <c r="A183" s="159" t="s">
        <v>1359</v>
      </c>
      <c r="B183" s="197" t="s">
        <v>3084</v>
      </c>
      <c r="C183" s="197">
        <v>4</v>
      </c>
      <c r="D183" s="160" t="s">
        <v>1358</v>
      </c>
      <c r="E183" s="160" t="s">
        <v>1357</v>
      </c>
      <c r="F183" s="160"/>
      <c r="G183" s="159" t="s">
        <v>1356</v>
      </c>
      <c r="H183" s="160" t="s">
        <v>1355</v>
      </c>
      <c r="I183" s="159" t="s">
        <v>3166</v>
      </c>
      <c r="J183" s="159" t="s">
        <v>3169</v>
      </c>
      <c r="K183" s="171" t="s">
        <v>3169</v>
      </c>
      <c r="L183" s="159" t="s">
        <v>3246</v>
      </c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63" t="s">
        <v>1354</v>
      </c>
      <c r="AC183" s="163" t="s">
        <v>1353</v>
      </c>
      <c r="AD183" s="163" t="s">
        <v>1348</v>
      </c>
      <c r="AE183" s="163" t="s">
        <v>1352</v>
      </c>
      <c r="AF183" s="163" t="s">
        <v>16</v>
      </c>
      <c r="AG183" s="163" t="s">
        <v>17</v>
      </c>
      <c r="AH183" s="164" t="s">
        <v>1351</v>
      </c>
      <c r="AI183" s="164" t="s">
        <v>1350</v>
      </c>
      <c r="AJ183" s="164" t="s">
        <v>1349</v>
      </c>
      <c r="AK183" s="164" t="s">
        <v>1348</v>
      </c>
      <c r="AL183" s="273"/>
      <c r="AM183" s="165" t="s">
        <v>3825</v>
      </c>
      <c r="AN183" s="209"/>
      <c r="AO183" s="209"/>
      <c r="AP183" s="167" t="s">
        <v>3535</v>
      </c>
      <c r="AQ183" s="167">
        <f>IF(AP183="NEIN", 0, IF(AM183="", 0, IF(L183="DARA", Partnerliste!$BJ$2,IF(L183="CSA", Partnerliste!$BJ$3,IF(L183="AR",Partnerliste!$BJ$4,IF(L183="SAT", 0))))))</f>
        <v>0</v>
      </c>
      <c r="AR183" s="167">
        <f>IF(AP183="NEIN", 0, IF(AP183="JA",IF(L183="DARA", AL183*Partnerliste!$BJ$5, 0)))</f>
        <v>0</v>
      </c>
      <c r="AS183" s="167">
        <f>IF(AP183="NEIN", 0, IF(AP183="JA",IF(L183="DARA", AL183*Partnerliste!$BJ$6, 0)))</f>
        <v>0</v>
      </c>
      <c r="AT183" s="167">
        <f t="shared" si="0"/>
        <v>0</v>
      </c>
      <c r="AU183" s="167">
        <f>IF(AP183="Nein", 0, IF(AN183="", 0, IF(M183="SAT", 0, IF(AM183="X", Ausgeschiedene!$BJ$170, Partnerliste!$BJ$7))))</f>
        <v>0</v>
      </c>
      <c r="AV183" s="167">
        <f>IF(AP183="Nein",0,IF(AO183="",0,IF(N183="",0,IF(N183="AR",0,IF(AM183="X", Partnerliste!$BJ$9, Ausgeschiedene!$AS$141)))))</f>
        <v>0</v>
      </c>
      <c r="AW183" s="167" t="str">
        <f t="shared" si="1"/>
        <v>NEIN</v>
      </c>
      <c r="BF183" s="168"/>
    </row>
    <row r="184" spans="1:59" s="167" customFormat="1" ht="21" customHeight="1">
      <c r="A184" s="159" t="s">
        <v>1899</v>
      </c>
      <c r="B184" s="197" t="s">
        <v>3084</v>
      </c>
      <c r="C184" s="197">
        <v>1</v>
      </c>
      <c r="D184" s="160" t="s">
        <v>1898</v>
      </c>
      <c r="E184" s="160" t="s">
        <v>1897</v>
      </c>
      <c r="F184" s="160"/>
      <c r="G184" s="159" t="s">
        <v>1896</v>
      </c>
      <c r="H184" s="160" t="s">
        <v>1895</v>
      </c>
      <c r="I184" s="159" t="s">
        <v>3165</v>
      </c>
      <c r="J184" s="159" t="s">
        <v>3169</v>
      </c>
      <c r="K184" s="197"/>
      <c r="L184" s="159" t="s">
        <v>3246</v>
      </c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63" t="s">
        <v>1892</v>
      </c>
      <c r="AC184" s="163"/>
      <c r="AD184" s="163" t="s">
        <v>1891</v>
      </c>
      <c r="AE184" s="163" t="s">
        <v>1894</v>
      </c>
      <c r="AF184" s="163" t="s">
        <v>29</v>
      </c>
      <c r="AG184" s="163" t="s">
        <v>39</v>
      </c>
      <c r="AH184" s="164" t="s">
        <v>1893</v>
      </c>
      <c r="AI184" s="164" t="s">
        <v>957</v>
      </c>
      <c r="AJ184" s="164" t="s">
        <v>1892</v>
      </c>
      <c r="AK184" s="160" t="s">
        <v>1891</v>
      </c>
      <c r="AL184" s="273"/>
      <c r="AM184" s="165" t="s">
        <v>3825</v>
      </c>
      <c r="AN184" s="166"/>
      <c r="AO184" s="166"/>
      <c r="AP184" s="167" t="s">
        <v>3535</v>
      </c>
      <c r="AQ184" s="167">
        <f>IF(AP184="NEIN", 0, IF(AM184="", 0, IF(L184="DARA", Partnerliste!$BJ$2,IF(L184="CSA", Partnerliste!$BJ$3,IF(L184="AR",Partnerliste!$BJ$4,IF(L184="SAT", 0))))))</f>
        <v>0</v>
      </c>
      <c r="AR184" s="167">
        <f>IF(AP184="NEIN", 0, IF(AP184="JA",IF(L184="DARA", AL184*Partnerliste!$BJ$5, 0)))</f>
        <v>0</v>
      </c>
      <c r="AS184" s="167">
        <f>IF(AP184="NEIN", 0, IF(AP184="JA",IF(L184="DARA", AL184*Partnerliste!$BJ$6, 0)))</f>
        <v>0</v>
      </c>
      <c r="AT184" s="167">
        <f t="shared" si="0"/>
        <v>0</v>
      </c>
      <c r="AU184" s="167">
        <f>IF(AP184="Nein", 0, IF(AN184="", 0, IF(M184="SAT", 0, IF(AM184="X", Ausgeschiedene!$BJ$170, Partnerliste!$BJ$7))))</f>
        <v>0</v>
      </c>
      <c r="AV184" s="167">
        <f>IF(AP184="Nein",0,IF(AO184="",0,IF(N184="",0,IF(N184="AR",0,IF(AM184="X", Partnerliste!$BJ$9, Ausgeschiedene!$AS$141)))))</f>
        <v>0</v>
      </c>
      <c r="AW184" s="167" t="str">
        <f t="shared" si="1"/>
        <v>NEIN</v>
      </c>
      <c r="BF184" s="168"/>
    </row>
    <row r="185" spans="1:59" s="167" customFormat="1" ht="21" customHeight="1">
      <c r="A185" s="159" t="s">
        <v>1862</v>
      </c>
      <c r="B185" s="197" t="s">
        <v>3084</v>
      </c>
      <c r="C185" s="197">
        <v>2</v>
      </c>
      <c r="D185" s="160" t="s">
        <v>1861</v>
      </c>
      <c r="E185" s="160" t="s">
        <v>1860</v>
      </c>
      <c r="F185" s="160"/>
      <c r="G185" s="159" t="s">
        <v>1859</v>
      </c>
      <c r="H185" s="160" t="s">
        <v>1858</v>
      </c>
      <c r="I185" s="159" t="s">
        <v>3166</v>
      </c>
      <c r="J185" s="159" t="s">
        <v>3169</v>
      </c>
      <c r="K185" s="197"/>
      <c r="L185" s="159" t="s">
        <v>3246</v>
      </c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63" t="s">
        <v>1853</v>
      </c>
      <c r="AC185" s="163" t="s">
        <v>1857</v>
      </c>
      <c r="AD185" s="163" t="s">
        <v>1856</v>
      </c>
      <c r="AE185" s="163" t="s">
        <v>1855</v>
      </c>
      <c r="AF185" s="163" t="s">
        <v>29</v>
      </c>
      <c r="AG185" s="163" t="s">
        <v>17</v>
      </c>
      <c r="AH185" s="164" t="s">
        <v>1333</v>
      </c>
      <c r="AI185" s="164" t="s">
        <v>1854</v>
      </c>
      <c r="AJ185" s="164" t="s">
        <v>1853</v>
      </c>
      <c r="AK185" s="164" t="s">
        <v>1856</v>
      </c>
      <c r="AL185" s="273"/>
      <c r="AM185" s="165" t="s">
        <v>3825</v>
      </c>
      <c r="AN185" s="166"/>
      <c r="AO185" s="166"/>
      <c r="AP185" s="167" t="s">
        <v>3535</v>
      </c>
      <c r="AQ185" s="167">
        <f>IF(AP185="NEIN", 0, IF(AM185="", 0, IF(L185="DARA", Partnerliste!$BJ$2,IF(L185="CSA", Partnerliste!$BJ$3,IF(L185="AR",Partnerliste!$BJ$4,IF(L185="SAT", 0))))))</f>
        <v>0</v>
      </c>
      <c r="AR185" s="167">
        <f>IF(AP185="NEIN", 0, IF(AP185="JA",IF(L185="DARA", AL185*Partnerliste!$BJ$5, 0)))</f>
        <v>0</v>
      </c>
      <c r="AS185" s="167">
        <f>IF(AP185="NEIN", 0, IF(AP185="JA",IF(L185="DARA", AL185*Partnerliste!$BJ$6, 0)))</f>
        <v>0</v>
      </c>
      <c r="AT185" s="167">
        <f t="shared" si="0"/>
        <v>0</v>
      </c>
      <c r="AU185" s="167">
        <f>IF(AP185="Nein", 0, IF(AN185="", 0, IF(M185="SAT", 0, IF(AM185="X", Ausgeschiedene!$BJ$170, Partnerliste!$BJ$7))))</f>
        <v>0</v>
      </c>
      <c r="AV185" s="167">
        <f>IF(AP185="Nein",0,IF(AO185="",0,IF(N185="",0,IF(N185="AR",0,IF(AM185="X", Partnerliste!$BJ$9, Ausgeschiedene!$AS$141)))))</f>
        <v>0</v>
      </c>
      <c r="AW185" s="167" t="str">
        <f t="shared" si="1"/>
        <v>NEIN</v>
      </c>
      <c r="BF185" s="168"/>
    </row>
    <row r="186" spans="1:59" ht="15" customHeight="1">
      <c r="Z186" s="67">
        <v>250</v>
      </c>
    </row>
    <row r="187" spans="1:59" ht="15" customHeight="1">
      <c r="W187" s="64"/>
      <c r="Z187" s="67">
        <v>250</v>
      </c>
    </row>
    <row r="188" spans="1:59" ht="15" customHeight="1">
      <c r="A188" s="70" t="s">
        <v>3573</v>
      </c>
      <c r="B188" s="64"/>
      <c r="C188" s="64"/>
      <c r="D188" s="64"/>
      <c r="E188" s="64"/>
      <c r="F188" s="63"/>
      <c r="G188" s="64"/>
      <c r="H188" s="63"/>
      <c r="I188" s="63"/>
      <c r="J188" s="63"/>
      <c r="K188" s="63"/>
      <c r="L188" s="63"/>
      <c r="M188" s="65"/>
      <c r="N188" s="64"/>
      <c r="O188" s="63"/>
      <c r="P188" s="63"/>
      <c r="Q188" s="66"/>
      <c r="R188" s="66"/>
      <c r="S188" s="64"/>
      <c r="T188" s="64"/>
      <c r="U188" s="64"/>
      <c r="V188" s="64"/>
      <c r="Z188" s="67">
        <v>250</v>
      </c>
      <c r="AA188" s="67"/>
      <c r="AB188" s="67"/>
      <c r="AC188" s="67"/>
      <c r="AD188" s="67"/>
      <c r="AE188" s="67"/>
      <c r="AF188" s="67"/>
    </row>
    <row r="189" spans="1:59" ht="15" customHeight="1">
      <c r="A189" s="137" t="s">
        <v>4158</v>
      </c>
      <c r="M189" s="4"/>
      <c r="W189" s="52"/>
      <c r="Z189" s="67">
        <v>250</v>
      </c>
      <c r="AG189" s="67"/>
      <c r="AH189" s="67"/>
      <c r="AI189" s="67"/>
      <c r="AJ189" s="67"/>
      <c r="AK189" s="67"/>
      <c r="AL189" s="67"/>
      <c r="AM189" s="67"/>
    </row>
    <row r="190" spans="1:59" ht="15" customHeight="1">
      <c r="B190" s="53" t="s">
        <v>3676</v>
      </c>
      <c r="C190" s="53"/>
      <c r="D190" s="52" t="s">
        <v>3677</v>
      </c>
      <c r="E190" s="52" t="s">
        <v>3678</v>
      </c>
      <c r="F190" s="52"/>
      <c r="G190" s="53">
        <v>1018</v>
      </c>
      <c r="H190" s="52" t="s">
        <v>1173</v>
      </c>
      <c r="I190" s="61" t="s">
        <v>3679</v>
      </c>
      <c r="J190" s="53"/>
      <c r="K190" s="53"/>
      <c r="L190" s="53"/>
      <c r="M190" s="53"/>
      <c r="N190" s="52"/>
      <c r="O190" s="52"/>
      <c r="P190" s="53"/>
      <c r="Q190" s="53"/>
      <c r="R190" s="12" t="s">
        <v>3246</v>
      </c>
      <c r="S190" s="54"/>
      <c r="T190" s="52"/>
      <c r="U190" s="52"/>
      <c r="V190" s="52"/>
      <c r="W190" s="55"/>
      <c r="Z190" s="67">
        <v>250</v>
      </c>
      <c r="AA190" s="67"/>
      <c r="AB190" s="67"/>
      <c r="AC190" s="67"/>
      <c r="AD190" s="67"/>
      <c r="AE190" s="67"/>
      <c r="AF190" s="67"/>
    </row>
    <row r="191" spans="1:59" ht="15" customHeight="1">
      <c r="B191" s="1" t="s">
        <v>3886</v>
      </c>
      <c r="C191" s="1"/>
      <c r="D191" s="2" t="s">
        <v>3735</v>
      </c>
      <c r="E191" s="2" t="s">
        <v>3736</v>
      </c>
      <c r="F191" s="2"/>
      <c r="G191" s="1">
        <v>1196</v>
      </c>
      <c r="H191" s="2" t="s">
        <v>1532</v>
      </c>
      <c r="I191" s="62" t="s">
        <v>4157</v>
      </c>
      <c r="J191" s="12"/>
      <c r="K191" s="12"/>
      <c r="L191" s="12"/>
      <c r="M191" s="12"/>
      <c r="N191" s="12"/>
      <c r="O191" s="12"/>
      <c r="P191" s="12"/>
      <c r="Q191" s="12"/>
      <c r="R191" s="12" t="s">
        <v>3246</v>
      </c>
      <c r="S191" s="12"/>
      <c r="T191" s="12"/>
      <c r="U191" s="12" t="s">
        <v>3958</v>
      </c>
      <c r="V191" s="12" t="s">
        <v>3957</v>
      </c>
      <c r="W191" s="52"/>
      <c r="X191" s="67"/>
      <c r="Y191" s="67"/>
      <c r="Z191" s="67">
        <v>250</v>
      </c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</row>
    <row r="192" spans="1:59" s="67" customFormat="1" ht="21" customHeight="1">
      <c r="A192" s="3"/>
      <c r="B192" s="53" t="s">
        <v>3714</v>
      </c>
      <c r="C192" s="53"/>
      <c r="D192" s="52" t="s">
        <v>3715</v>
      </c>
      <c r="E192" s="52" t="s">
        <v>3716</v>
      </c>
      <c r="F192" s="52"/>
      <c r="G192" s="53">
        <v>2013</v>
      </c>
      <c r="H192" s="52" t="s">
        <v>3717</v>
      </c>
      <c r="I192" s="52" t="s">
        <v>3718</v>
      </c>
      <c r="J192" s="53"/>
      <c r="K192" s="53"/>
      <c r="L192" s="53"/>
      <c r="M192" s="53"/>
      <c r="N192" s="53"/>
      <c r="O192" s="52"/>
      <c r="P192" s="52"/>
      <c r="Q192" s="53"/>
      <c r="R192" s="12" t="s">
        <v>3246</v>
      </c>
      <c r="S192" s="54"/>
      <c r="T192" s="54"/>
      <c r="U192" s="52"/>
      <c r="V192" s="52"/>
      <c r="W192" s="52"/>
      <c r="X192" s="4"/>
      <c r="Y192" s="4"/>
      <c r="Z192" s="67">
        <v>250</v>
      </c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ht="15" customHeight="1">
      <c r="A193" s="67"/>
      <c r="B193" s="53" t="s">
        <v>7</v>
      </c>
      <c r="C193" s="53"/>
      <c r="D193" s="52" t="s">
        <v>8</v>
      </c>
      <c r="E193" s="52" t="s">
        <v>1521</v>
      </c>
      <c r="F193" s="52"/>
      <c r="G193" s="53">
        <v>4153</v>
      </c>
      <c r="H193" s="52" t="s">
        <v>1407</v>
      </c>
      <c r="I193" s="52" t="s">
        <v>3675</v>
      </c>
      <c r="J193" s="52"/>
      <c r="K193" s="53"/>
      <c r="L193" s="53"/>
      <c r="M193" s="53"/>
      <c r="N193" s="52"/>
      <c r="O193" s="52"/>
      <c r="P193" s="53"/>
      <c r="Q193" s="53"/>
      <c r="R193" s="12" t="s">
        <v>3246</v>
      </c>
      <c r="S193" s="54"/>
      <c r="T193" s="52"/>
      <c r="U193" s="52"/>
      <c r="V193" s="52"/>
      <c r="W193" s="52"/>
      <c r="X193" s="67"/>
      <c r="Y193" s="67"/>
      <c r="Z193" s="67">
        <v>250</v>
      </c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X193" s="67"/>
      <c r="AY193" s="67"/>
      <c r="AZ193" s="67"/>
      <c r="BA193" s="67"/>
      <c r="BB193" s="67"/>
      <c r="BC193" s="67"/>
      <c r="BD193" s="67"/>
      <c r="BE193" s="67"/>
      <c r="BF193" s="67"/>
    </row>
    <row r="194" spans="1:58" s="67" customFormat="1" ht="21" customHeight="1">
      <c r="A194" s="3"/>
      <c r="B194" s="53" t="s">
        <v>3724</v>
      </c>
      <c r="C194" s="53"/>
      <c r="D194" s="52" t="s">
        <v>3725</v>
      </c>
      <c r="E194" s="52" t="s">
        <v>3726</v>
      </c>
      <c r="F194" s="52"/>
      <c r="G194" s="53">
        <v>4629</v>
      </c>
      <c r="H194" s="52" t="s">
        <v>3727</v>
      </c>
      <c r="I194" s="61" t="s">
        <v>3728</v>
      </c>
      <c r="J194" s="53"/>
      <c r="K194" s="53"/>
      <c r="L194" s="53"/>
      <c r="M194" s="53"/>
      <c r="N194" s="53"/>
      <c r="O194" s="52"/>
      <c r="P194" s="52"/>
      <c r="Q194" s="53"/>
      <c r="R194" s="12" t="s">
        <v>3246</v>
      </c>
      <c r="S194" s="54"/>
      <c r="T194" s="54"/>
      <c r="U194" s="52"/>
      <c r="V194" s="52"/>
      <c r="W194" s="90"/>
      <c r="X194" s="4"/>
      <c r="Y194" s="4"/>
      <c r="Z194" s="67">
        <v>250</v>
      </c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ht="15" customHeight="1">
      <c r="A195" s="67"/>
      <c r="B195" s="1" t="s">
        <v>3769</v>
      </c>
      <c r="C195" s="1"/>
      <c r="D195" s="2" t="s">
        <v>3770</v>
      </c>
      <c r="E195" s="2" t="s">
        <v>1589</v>
      </c>
      <c r="F195" s="2"/>
      <c r="G195" s="1">
        <v>5242</v>
      </c>
      <c r="H195" s="2" t="s">
        <v>3771</v>
      </c>
      <c r="I195" s="12" t="s">
        <v>3166</v>
      </c>
      <c r="J195" s="12"/>
      <c r="K195" s="12"/>
      <c r="L195" s="12"/>
      <c r="M195" s="12"/>
      <c r="N195" s="12"/>
      <c r="O195" s="12"/>
      <c r="P195" s="12"/>
      <c r="Q195" s="12"/>
      <c r="R195" s="12" t="s">
        <v>3246</v>
      </c>
      <c r="S195" s="90"/>
      <c r="T195" s="131"/>
      <c r="U195" s="90"/>
      <c r="V195" s="90"/>
      <c r="W195" s="52"/>
      <c r="X195" s="67"/>
      <c r="Y195" s="67"/>
      <c r="Z195" s="67">
        <v>250</v>
      </c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X195" s="67"/>
      <c r="AY195" s="67"/>
      <c r="AZ195" s="67"/>
      <c r="BA195" s="67"/>
      <c r="BB195" s="67"/>
      <c r="BC195" s="67"/>
      <c r="BD195" s="67"/>
      <c r="BE195" s="67"/>
      <c r="BF195" s="67"/>
    </row>
    <row r="196" spans="1:58" s="67" customFormat="1" ht="21" customHeight="1">
      <c r="A196" s="3"/>
      <c r="B196" s="53" t="s">
        <v>3719</v>
      </c>
      <c r="C196" s="53"/>
      <c r="D196" s="52" t="s">
        <v>3720</v>
      </c>
      <c r="E196" s="52" t="s">
        <v>3721</v>
      </c>
      <c r="F196" s="52"/>
      <c r="G196" s="53">
        <v>6855</v>
      </c>
      <c r="H196" s="52" t="s">
        <v>3722</v>
      </c>
      <c r="I196" s="52" t="s">
        <v>3723</v>
      </c>
      <c r="J196" s="53"/>
      <c r="K196" s="53"/>
      <c r="L196" s="53"/>
      <c r="M196" s="53"/>
      <c r="N196" s="53"/>
      <c r="O196" s="52"/>
      <c r="P196" s="52"/>
      <c r="Q196" s="53"/>
      <c r="R196" s="12" t="s">
        <v>3246</v>
      </c>
      <c r="S196" s="54"/>
      <c r="T196" s="54"/>
      <c r="U196" s="52"/>
      <c r="V196" s="52"/>
      <c r="W196" s="61" t="s">
        <v>4092</v>
      </c>
      <c r="Y196" s="79"/>
      <c r="Z196" s="67">
        <v>250</v>
      </c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ht="15" customHeight="1">
      <c r="A197" s="67"/>
      <c r="B197" s="1" t="s">
        <v>3932</v>
      </c>
      <c r="C197" s="1"/>
      <c r="D197" s="2" t="s">
        <v>3784</v>
      </c>
      <c r="E197" s="2" t="s">
        <v>3785</v>
      </c>
      <c r="F197" s="2"/>
      <c r="G197" s="1">
        <v>6916</v>
      </c>
      <c r="H197" s="2" t="s">
        <v>3786</v>
      </c>
      <c r="I197" s="12" t="s">
        <v>3167</v>
      </c>
      <c r="J197" s="12"/>
      <c r="K197" s="12"/>
      <c r="L197" s="12"/>
      <c r="M197" s="12"/>
      <c r="N197" s="12"/>
      <c r="O197" s="12"/>
      <c r="P197" s="12"/>
      <c r="Q197" s="12"/>
      <c r="R197" s="12" t="s">
        <v>3246</v>
      </c>
      <c r="S197" s="12"/>
      <c r="T197" s="83" t="s">
        <v>4090</v>
      </c>
      <c r="U197" s="83" t="s">
        <v>4089</v>
      </c>
      <c r="V197" s="61" t="s">
        <v>4091</v>
      </c>
      <c r="W197" s="55"/>
      <c r="Z197" s="67">
        <v>250</v>
      </c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X197" s="67"/>
      <c r="AY197" s="67"/>
      <c r="AZ197" s="67"/>
      <c r="BA197" s="67"/>
      <c r="BB197" s="67"/>
      <c r="BC197" s="67"/>
      <c r="BD197" s="67"/>
      <c r="BE197" s="67"/>
      <c r="BF197" s="67"/>
    </row>
    <row r="198" spans="1:58" s="67" customFormat="1" ht="21" customHeight="1">
      <c r="A198" s="3"/>
      <c r="B198" s="129" t="s">
        <v>3935</v>
      </c>
      <c r="C198" s="129"/>
      <c r="D198" s="130" t="s">
        <v>3787</v>
      </c>
      <c r="E198" s="130" t="s">
        <v>3788</v>
      </c>
      <c r="F198" s="130"/>
      <c r="G198" s="129">
        <v>6982</v>
      </c>
      <c r="H198" s="130" t="s">
        <v>3789</v>
      </c>
      <c r="I198" s="12" t="s">
        <v>3167</v>
      </c>
      <c r="J198" s="12"/>
      <c r="K198" s="12"/>
      <c r="L198" s="12"/>
      <c r="M198" s="12"/>
      <c r="N198" s="12"/>
      <c r="O198" s="12"/>
      <c r="P198" s="12"/>
      <c r="Q198" s="12"/>
      <c r="R198" s="12" t="s">
        <v>3246</v>
      </c>
      <c r="S198" s="12"/>
      <c r="T198" s="139" t="s">
        <v>4100</v>
      </c>
      <c r="U198" s="12" t="s">
        <v>4101</v>
      </c>
      <c r="V198" s="12" t="s">
        <v>4102</v>
      </c>
      <c r="W198" s="90"/>
      <c r="Z198" s="67">
        <v>250</v>
      </c>
      <c r="AN198" s="4"/>
      <c r="AO198" s="4"/>
      <c r="AP198" s="4"/>
      <c r="AQ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ht="15.75" customHeight="1">
      <c r="A199" s="67"/>
      <c r="B199" s="1" t="s">
        <v>3795</v>
      </c>
      <c r="C199" s="1"/>
      <c r="D199" s="2" t="s">
        <v>3796</v>
      </c>
      <c r="E199" s="2" t="s">
        <v>3797</v>
      </c>
      <c r="F199" s="2"/>
      <c r="G199" s="1">
        <v>8340</v>
      </c>
      <c r="H199" s="2" t="s">
        <v>3798</v>
      </c>
      <c r="I199" s="12" t="s">
        <v>3166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90"/>
      <c r="U199" s="90"/>
      <c r="V199" s="131"/>
      <c r="W199" s="61" t="s">
        <v>4117</v>
      </c>
      <c r="X199" s="79"/>
      <c r="Y199" s="67"/>
      <c r="Z199" s="67">
        <v>250</v>
      </c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X199" s="67"/>
      <c r="AY199" s="67"/>
      <c r="AZ199" s="67"/>
      <c r="BA199" s="67"/>
      <c r="BB199" s="67"/>
      <c r="BC199" s="67"/>
      <c r="BD199" s="67"/>
      <c r="BE199" s="67"/>
      <c r="BF199" s="67"/>
    </row>
    <row r="200" spans="1:58" s="67" customFormat="1" ht="21" customHeight="1">
      <c r="A200" s="4"/>
      <c r="B200" s="1" t="s">
        <v>3939</v>
      </c>
      <c r="C200" s="1"/>
      <c r="D200" s="2" t="s">
        <v>3799</v>
      </c>
      <c r="E200" s="2" t="s">
        <v>3800</v>
      </c>
      <c r="F200" s="2"/>
      <c r="G200" s="1">
        <v>8400</v>
      </c>
      <c r="H200" s="2" t="s">
        <v>760</v>
      </c>
      <c r="I200" s="12" t="s">
        <v>3166</v>
      </c>
      <c r="J200" s="12"/>
      <c r="K200" s="12"/>
      <c r="L200" s="12"/>
      <c r="M200" s="12"/>
      <c r="N200" s="12"/>
      <c r="O200" s="12"/>
      <c r="P200" s="12"/>
      <c r="Q200" s="12"/>
      <c r="R200" s="12" t="s">
        <v>3246</v>
      </c>
      <c r="S200" s="12"/>
      <c r="T200" s="83" t="s">
        <v>4118</v>
      </c>
      <c r="U200" s="83" t="s">
        <v>4119</v>
      </c>
      <c r="V200" s="61" t="s">
        <v>4116</v>
      </c>
      <c r="W200" s="52"/>
      <c r="Z200" s="67">
        <v>250</v>
      </c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s="67" customFormat="1" ht="21" customHeight="1">
      <c r="A201" s="16"/>
      <c r="B201" s="53" t="s">
        <v>3729</v>
      </c>
      <c r="C201" s="53"/>
      <c r="D201" s="52" t="s">
        <v>3730</v>
      </c>
      <c r="E201" s="52" t="s">
        <v>3731</v>
      </c>
      <c r="F201" s="52"/>
      <c r="G201" s="53">
        <v>8906</v>
      </c>
      <c r="H201" s="52" t="s">
        <v>3541</v>
      </c>
      <c r="I201" s="52" t="s">
        <v>3732</v>
      </c>
      <c r="J201" s="53"/>
      <c r="K201" s="53"/>
      <c r="L201" s="53"/>
      <c r="M201" s="53"/>
      <c r="N201" s="53"/>
      <c r="O201" s="52"/>
      <c r="P201" s="52"/>
      <c r="Q201" s="53"/>
      <c r="R201" s="12" t="s">
        <v>3246</v>
      </c>
      <c r="S201" s="54"/>
      <c r="T201" s="54"/>
      <c r="U201" s="52"/>
      <c r="V201" s="52"/>
      <c r="W201" s="12"/>
      <c r="Z201" s="67">
        <v>250</v>
      </c>
      <c r="AF201" s="79"/>
      <c r="AG201" s="4"/>
      <c r="AH201" s="4"/>
      <c r="AI201" s="4"/>
      <c r="AJ201" s="4"/>
      <c r="AK201" s="4"/>
      <c r="AL201" s="4"/>
      <c r="AM201" s="4"/>
    </row>
    <row r="202" spans="1:58" s="67" customFormat="1" ht="21" customHeight="1">
      <c r="B202" s="1" t="s">
        <v>1632</v>
      </c>
      <c r="C202" s="1"/>
      <c r="D202" s="2" t="s">
        <v>1631</v>
      </c>
      <c r="E202" s="2" t="s">
        <v>1630</v>
      </c>
      <c r="F202" s="2"/>
      <c r="G202" s="1">
        <v>8912</v>
      </c>
      <c r="H202" s="2" t="s">
        <v>1628</v>
      </c>
      <c r="I202" s="12" t="s">
        <v>3166</v>
      </c>
      <c r="J202" s="12"/>
      <c r="K202" s="12"/>
      <c r="L202" s="12"/>
      <c r="M202" s="12"/>
      <c r="N202" s="12"/>
      <c r="O202" s="12"/>
      <c r="P202" s="12"/>
      <c r="Q202" s="12"/>
      <c r="R202" s="12" t="s">
        <v>3246</v>
      </c>
      <c r="S202" s="12"/>
      <c r="T202" s="12"/>
      <c r="U202" s="12"/>
      <c r="V202" s="12"/>
      <c r="W202" s="90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58" ht="15" customHeight="1">
      <c r="A203" s="67"/>
      <c r="B203" s="1" t="s">
        <v>3710</v>
      </c>
      <c r="C203" s="1"/>
      <c r="D203" s="2" t="s">
        <v>3711</v>
      </c>
      <c r="E203" s="2" t="s">
        <v>3712</v>
      </c>
      <c r="F203" s="2"/>
      <c r="G203" s="1">
        <v>9242</v>
      </c>
      <c r="H203" s="2" t="s">
        <v>3713</v>
      </c>
      <c r="I203" s="72" t="s">
        <v>3166</v>
      </c>
      <c r="J203" s="12"/>
      <c r="K203" s="12"/>
      <c r="L203" s="12"/>
      <c r="M203" s="12"/>
      <c r="N203" s="12"/>
      <c r="O203" s="12"/>
      <c r="P203" s="12"/>
      <c r="Q203" s="12"/>
      <c r="R203" s="12" t="s">
        <v>3246</v>
      </c>
      <c r="S203" s="12"/>
      <c r="T203" s="61"/>
      <c r="U203" s="61" t="s">
        <v>4145</v>
      </c>
      <c r="V203" s="61" t="s">
        <v>4146</v>
      </c>
      <c r="W203" s="61"/>
      <c r="AX203" s="67"/>
      <c r="AY203" s="67"/>
      <c r="AZ203" s="67"/>
      <c r="BA203" s="67"/>
      <c r="BB203" s="67"/>
      <c r="BC203" s="67"/>
      <c r="BD203" s="67"/>
      <c r="BE203" s="67"/>
      <c r="BF203" s="67"/>
    </row>
    <row r="204" spans="1:58" ht="15" customHeight="1">
      <c r="B204" s="1" t="s">
        <v>3806</v>
      </c>
      <c r="C204" s="1"/>
      <c r="D204" s="2" t="s">
        <v>3807</v>
      </c>
      <c r="E204" s="2" t="s">
        <v>3808</v>
      </c>
      <c r="F204" s="2"/>
      <c r="G204" s="1">
        <v>9555</v>
      </c>
      <c r="H204" s="2" t="s">
        <v>3386</v>
      </c>
      <c r="I204" s="12" t="s">
        <v>3166</v>
      </c>
      <c r="J204" s="12"/>
      <c r="K204" s="12"/>
      <c r="L204" s="12"/>
      <c r="M204" s="12"/>
      <c r="N204" s="12"/>
      <c r="O204" s="12"/>
      <c r="P204" s="12"/>
      <c r="Q204" s="12"/>
      <c r="R204" s="12" t="s">
        <v>3246</v>
      </c>
      <c r="S204" s="12"/>
      <c r="T204" s="83" t="s">
        <v>4152</v>
      </c>
      <c r="U204" s="83" t="s">
        <v>4151</v>
      </c>
      <c r="V204" s="61" t="s">
        <v>4153</v>
      </c>
      <c r="W204" s="12"/>
      <c r="X204" s="67"/>
      <c r="Y204" s="67"/>
      <c r="Z204" s="67">
        <v>250</v>
      </c>
      <c r="AA204" s="67"/>
      <c r="AB204" s="67"/>
      <c r="AC204" s="67"/>
      <c r="AD204" s="67"/>
      <c r="AE204" s="67"/>
      <c r="AF204" s="67"/>
    </row>
    <row r="205" spans="1:58" ht="15" customHeight="1">
      <c r="A205" s="4"/>
      <c r="B205" s="1" t="s">
        <v>3758</v>
      </c>
      <c r="C205" s="1"/>
      <c r="D205" s="2" t="s">
        <v>3759</v>
      </c>
      <c r="E205" s="2" t="s">
        <v>3760</v>
      </c>
      <c r="F205" s="2"/>
      <c r="G205" s="1">
        <v>4053</v>
      </c>
      <c r="H205" s="140" t="s">
        <v>10</v>
      </c>
      <c r="I205" s="12" t="s">
        <v>3166</v>
      </c>
      <c r="J205" s="12"/>
      <c r="K205" s="12"/>
      <c r="L205" s="12"/>
      <c r="M205" s="12"/>
      <c r="N205" s="12"/>
      <c r="O205" s="12"/>
      <c r="P205" s="12"/>
      <c r="Q205" s="12"/>
      <c r="R205" s="12" t="s">
        <v>3246</v>
      </c>
      <c r="S205" s="12"/>
      <c r="T205" s="12"/>
      <c r="U205" s="12"/>
      <c r="V205" s="12"/>
      <c r="W205" s="16"/>
      <c r="X205" s="67"/>
      <c r="Y205" s="79"/>
      <c r="Z205" s="67">
        <v>250</v>
      </c>
      <c r="AG205" s="67"/>
      <c r="AH205" s="67"/>
      <c r="AI205" s="67"/>
      <c r="AJ205" s="67"/>
      <c r="AK205" s="67"/>
      <c r="AL205" s="67"/>
      <c r="AM205" s="67"/>
    </row>
    <row r="206" spans="1:58" ht="15" customHeight="1">
      <c r="B206" s="23"/>
      <c r="C206" s="23"/>
      <c r="D206" s="6"/>
      <c r="E206" s="6"/>
      <c r="F206" s="6"/>
      <c r="G206" s="23"/>
      <c r="H206" s="6"/>
      <c r="I206" s="128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Z206" s="67">
        <v>250</v>
      </c>
      <c r="AA206" s="67"/>
      <c r="AB206" s="67"/>
      <c r="AC206" s="67"/>
      <c r="AD206" s="79"/>
      <c r="AE206" s="67"/>
      <c r="AF206" s="67"/>
    </row>
    <row r="207" spans="1:58" s="67" customFormat="1" ht="21" customHeight="1">
      <c r="A207" s="137">
        <v>2016</v>
      </c>
      <c r="B207" s="4"/>
      <c r="C207" s="4"/>
      <c r="D207" s="4"/>
      <c r="E207" s="4"/>
      <c r="F207" s="3"/>
      <c r="G207" s="4"/>
      <c r="H207" s="3"/>
      <c r="I207" s="3"/>
      <c r="J207" s="3"/>
      <c r="K207" s="3"/>
      <c r="L207" s="3"/>
      <c r="M207" s="4"/>
      <c r="N207" s="4"/>
      <c r="O207" s="3"/>
      <c r="P207" s="3"/>
      <c r="Q207" s="5"/>
      <c r="R207" s="5"/>
      <c r="S207" s="4"/>
      <c r="T207" s="4"/>
      <c r="U207" s="4"/>
      <c r="V207" s="4"/>
      <c r="W207" s="61"/>
      <c r="X207" s="80"/>
      <c r="Y207" s="71"/>
      <c r="Z207" s="67">
        <v>250</v>
      </c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ht="15" customHeight="1">
      <c r="B208" s="1" t="s">
        <v>3897</v>
      </c>
      <c r="C208" s="1"/>
      <c r="D208" s="2" t="s">
        <v>3715</v>
      </c>
      <c r="E208" s="2" t="s">
        <v>3716</v>
      </c>
      <c r="F208" s="2"/>
      <c r="G208" s="1">
        <v>2013</v>
      </c>
      <c r="H208" s="2" t="s">
        <v>3717</v>
      </c>
      <c r="I208" s="12" t="s">
        <v>3165</v>
      </c>
      <c r="J208" s="12"/>
      <c r="K208" s="12"/>
      <c r="L208" s="12"/>
      <c r="M208" s="12"/>
      <c r="N208" s="12"/>
      <c r="O208" s="12"/>
      <c r="P208" s="12"/>
      <c r="Q208" s="12"/>
      <c r="R208" s="12" t="s">
        <v>3246</v>
      </c>
      <c r="S208" s="12"/>
      <c r="T208" s="83" t="s">
        <v>4008</v>
      </c>
      <c r="U208" s="83" t="s">
        <v>4007</v>
      </c>
      <c r="V208" s="61" t="s">
        <v>4009</v>
      </c>
      <c r="W208" s="61"/>
      <c r="X208" s="67"/>
      <c r="Y208" s="67"/>
      <c r="Z208" s="67">
        <v>250</v>
      </c>
      <c r="AA208" s="71"/>
      <c r="AB208" s="71"/>
      <c r="AC208" s="71"/>
      <c r="AD208" s="71"/>
      <c r="AE208" s="71"/>
      <c r="AF208" s="71"/>
      <c r="AG208" s="67"/>
      <c r="AH208" s="67"/>
      <c r="AI208" s="67"/>
      <c r="AJ208" s="67"/>
      <c r="AK208" s="67"/>
      <c r="AL208" s="67"/>
      <c r="AM208" s="67"/>
      <c r="AR208" s="67"/>
      <c r="AS208" s="67"/>
      <c r="AT208" s="67"/>
      <c r="AU208" s="67"/>
      <c r="AV208" s="67"/>
      <c r="AW208" s="67"/>
    </row>
    <row r="209" spans="1:58" s="67" customFormat="1" ht="21" customHeight="1">
      <c r="A209" s="23"/>
      <c r="B209" s="1" t="s">
        <v>3902</v>
      </c>
      <c r="C209" s="1"/>
      <c r="D209" s="2" t="s">
        <v>3751</v>
      </c>
      <c r="E209" s="2" t="s">
        <v>4017</v>
      </c>
      <c r="F209" s="2"/>
      <c r="G209" s="1">
        <v>3532</v>
      </c>
      <c r="H209" s="2" t="s">
        <v>3752</v>
      </c>
      <c r="I209" s="12" t="s">
        <v>3166</v>
      </c>
      <c r="J209" s="12"/>
      <c r="K209" s="12"/>
      <c r="L209" s="12"/>
      <c r="M209" s="12"/>
      <c r="N209" s="12"/>
      <c r="O209" s="12"/>
      <c r="P209" s="12"/>
      <c r="Q209" s="12"/>
      <c r="R209" s="12" t="s">
        <v>3246</v>
      </c>
      <c r="S209" s="12"/>
      <c r="T209" s="83" t="s">
        <v>4016</v>
      </c>
      <c r="U209" s="61" t="s">
        <v>4018</v>
      </c>
      <c r="V209" s="61" t="s">
        <v>4019</v>
      </c>
      <c r="W209" s="52"/>
      <c r="X209" s="133">
        <v>42735</v>
      </c>
      <c r="Y209" s="71"/>
      <c r="Z209" s="67">
        <v>250</v>
      </c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R209" s="4"/>
      <c r="AS209" s="4"/>
      <c r="AT209" s="4"/>
      <c r="AU209" s="4"/>
      <c r="AV209" s="4"/>
      <c r="AW209" s="4"/>
    </row>
    <row r="210" spans="1:58" s="67" customFormat="1" ht="21" customHeight="1">
      <c r="A210" s="3"/>
      <c r="B210" s="1" t="s">
        <v>3756</v>
      </c>
      <c r="C210" s="1"/>
      <c r="D210" s="2" t="s">
        <v>8</v>
      </c>
      <c r="E210" s="2" t="s">
        <v>3757</v>
      </c>
      <c r="F210" s="2"/>
      <c r="G210" s="1">
        <v>4002</v>
      </c>
      <c r="H210" s="2" t="s">
        <v>10</v>
      </c>
      <c r="I210" s="12" t="s">
        <v>3166</v>
      </c>
      <c r="J210" s="12"/>
      <c r="K210" s="12"/>
      <c r="L210" s="12"/>
      <c r="M210" s="12"/>
      <c r="N210" s="12"/>
      <c r="O210" s="12"/>
      <c r="P210" s="12"/>
      <c r="Q210" s="12"/>
      <c r="R210" s="12" t="s">
        <v>3246</v>
      </c>
      <c r="S210" s="90"/>
      <c r="T210" s="52"/>
      <c r="U210" s="52"/>
      <c r="V210" s="52"/>
      <c r="W210" s="82"/>
      <c r="X210" s="80"/>
      <c r="Y210" s="71"/>
      <c r="Z210" s="67">
        <v>250</v>
      </c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X210" s="4"/>
      <c r="AY210" s="4"/>
      <c r="AZ210" s="4"/>
      <c r="BA210" s="4"/>
      <c r="BB210" s="4"/>
      <c r="BC210" s="4"/>
      <c r="BD210" s="4"/>
      <c r="BE210" s="4"/>
      <c r="BF210" s="4"/>
    </row>
    <row r="211" spans="1:58" s="71" customFormat="1" ht="21" customHeight="1">
      <c r="A211" s="67"/>
      <c r="B211" s="27" t="s">
        <v>3909</v>
      </c>
      <c r="C211" s="27"/>
      <c r="D211" s="57" t="s">
        <v>3910</v>
      </c>
      <c r="E211" s="57" t="s">
        <v>3911</v>
      </c>
      <c r="F211" s="57"/>
      <c r="G211" s="27">
        <v>4414</v>
      </c>
      <c r="H211" s="57" t="s">
        <v>3912</v>
      </c>
      <c r="I211" s="27" t="s">
        <v>3166</v>
      </c>
      <c r="J211" s="27"/>
      <c r="K211" s="27"/>
      <c r="L211" s="27"/>
      <c r="M211" s="27"/>
      <c r="N211" s="27"/>
      <c r="O211" s="27"/>
      <c r="P211" s="27"/>
      <c r="Q211" s="27"/>
      <c r="R211" s="27" t="s">
        <v>3246</v>
      </c>
      <c r="S211" s="27"/>
      <c r="T211" s="83" t="s">
        <v>4045</v>
      </c>
      <c r="U211" s="84" t="s">
        <v>4043</v>
      </c>
      <c r="V211" s="82" t="s">
        <v>4044</v>
      </c>
      <c r="W211" s="90"/>
      <c r="X211" s="80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</row>
    <row r="212" spans="1:58" s="67" customFormat="1" ht="21" customHeight="1">
      <c r="B212" s="17" t="s">
        <v>3913</v>
      </c>
      <c r="C212" s="30"/>
      <c r="D212" s="24" t="s">
        <v>3914</v>
      </c>
      <c r="E212" s="24" t="s">
        <v>3726</v>
      </c>
      <c r="F212" s="24"/>
      <c r="G212" s="17">
        <v>4629</v>
      </c>
      <c r="H212" s="24" t="s">
        <v>3727</v>
      </c>
      <c r="I212" s="17" t="s">
        <v>3166</v>
      </c>
      <c r="J212" s="17"/>
      <c r="K212" s="30"/>
      <c r="L212" s="17"/>
      <c r="M212" s="17"/>
      <c r="N212" s="17"/>
      <c r="O212" s="17"/>
      <c r="P212" s="17"/>
      <c r="Q212" s="17"/>
      <c r="R212" s="17" t="s">
        <v>3246</v>
      </c>
      <c r="S212" s="17"/>
      <c r="T212" s="132"/>
      <c r="U212" s="90"/>
      <c r="V212" s="90"/>
      <c r="W212" s="61"/>
      <c r="X212" s="80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R212" s="71"/>
      <c r="AS212" s="71"/>
      <c r="AT212" s="71"/>
      <c r="AU212" s="71"/>
      <c r="AV212" s="71"/>
      <c r="AW212" s="71"/>
    </row>
    <row r="213" spans="1:58" s="71" customFormat="1" ht="21" customHeight="1">
      <c r="B213" s="1" t="s">
        <v>3943</v>
      </c>
      <c r="C213" s="1"/>
      <c r="D213" s="2" t="s">
        <v>3708</v>
      </c>
      <c r="E213" s="2" t="s">
        <v>3709</v>
      </c>
      <c r="F213" s="2"/>
      <c r="G213" s="1">
        <v>8645</v>
      </c>
      <c r="H213" s="2" t="s">
        <v>339</v>
      </c>
      <c r="I213" s="27" t="s">
        <v>3166</v>
      </c>
      <c r="J213" s="12"/>
      <c r="K213" s="12"/>
      <c r="L213" s="12"/>
      <c r="M213" s="12"/>
      <c r="N213" s="12"/>
      <c r="O213" s="12"/>
      <c r="P213" s="12"/>
      <c r="Q213" s="12"/>
      <c r="R213" s="12" t="s">
        <v>3246</v>
      </c>
      <c r="S213" s="12"/>
      <c r="T213" s="83" t="s">
        <v>4137</v>
      </c>
      <c r="U213" s="61" t="s">
        <v>4138</v>
      </c>
      <c r="V213" s="61" t="s">
        <v>4139</v>
      </c>
      <c r="W213" s="82"/>
      <c r="X213" s="80"/>
      <c r="AR213" s="67"/>
      <c r="AS213" s="67"/>
      <c r="AT213" s="67"/>
      <c r="AU213" s="67"/>
      <c r="AV213" s="67"/>
      <c r="AW213" s="67"/>
    </row>
    <row r="214" spans="1:58" s="71" customFormat="1" ht="21" customHeight="1">
      <c r="A214" s="67"/>
      <c r="B214" s="1" t="s">
        <v>3942</v>
      </c>
      <c r="C214" s="1"/>
      <c r="D214" s="2" t="s">
        <v>3705</v>
      </c>
      <c r="E214" s="2" t="s">
        <v>3706</v>
      </c>
      <c r="F214" s="2"/>
      <c r="G214" s="1">
        <v>8600</v>
      </c>
      <c r="H214" s="2" t="s">
        <v>3707</v>
      </c>
      <c r="I214" s="72" t="s">
        <v>3166</v>
      </c>
      <c r="J214" s="72"/>
      <c r="K214" s="72"/>
      <c r="L214" s="72"/>
      <c r="M214" s="72"/>
      <c r="N214" s="72"/>
      <c r="O214" s="12"/>
      <c r="P214" s="12"/>
      <c r="Q214" s="12"/>
      <c r="R214" s="12" t="s">
        <v>3246</v>
      </c>
      <c r="S214" s="12"/>
      <c r="T214" s="83" t="s">
        <v>4136</v>
      </c>
      <c r="U214" s="83" t="s">
        <v>4134</v>
      </c>
      <c r="V214" s="61" t="s">
        <v>4135</v>
      </c>
      <c r="W214" s="26"/>
      <c r="X214" s="127">
        <v>42916</v>
      </c>
      <c r="Y214" s="71" t="s">
        <v>4439</v>
      </c>
      <c r="Z214" s="67">
        <v>250</v>
      </c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X214" s="79"/>
      <c r="AY214" s="67"/>
      <c r="AZ214" s="67"/>
      <c r="BA214" s="67"/>
      <c r="BB214" s="67"/>
      <c r="BC214" s="67"/>
      <c r="BD214" s="67"/>
      <c r="BE214" s="67"/>
      <c r="BF214" s="67"/>
    </row>
    <row r="215" spans="1:58" s="71" customFormat="1" ht="21" customHeight="1">
      <c r="B215" s="60"/>
      <c r="C215" s="60"/>
      <c r="D215" s="124"/>
      <c r="E215" s="124"/>
      <c r="F215" s="124"/>
      <c r="G215" s="60"/>
      <c r="H215" s="124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125"/>
      <c r="U215" s="126"/>
      <c r="V215" s="26"/>
      <c r="W215" s="26"/>
      <c r="X215" s="127">
        <v>43008</v>
      </c>
      <c r="Y215" s="71" t="s">
        <v>4439</v>
      </c>
      <c r="Z215" s="67">
        <v>250</v>
      </c>
      <c r="AA215" s="67"/>
      <c r="AB215" s="67"/>
      <c r="AC215" s="67"/>
      <c r="AD215" s="67"/>
      <c r="AE215" s="67"/>
      <c r="AF215" s="79"/>
      <c r="AG215" s="67"/>
      <c r="AH215" s="67"/>
      <c r="AI215" s="67"/>
      <c r="AJ215" s="67"/>
      <c r="AK215" s="67"/>
      <c r="AL215" s="67"/>
      <c r="AM215" s="67"/>
    </row>
    <row r="216" spans="1:58" s="71" customFormat="1" ht="21" customHeight="1">
      <c r="B216" s="60"/>
      <c r="C216" s="60"/>
      <c r="D216" s="124"/>
      <c r="E216" s="124"/>
      <c r="F216" s="124"/>
      <c r="G216" s="60"/>
      <c r="H216" s="124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125"/>
      <c r="U216" s="126"/>
      <c r="V216" s="26"/>
      <c r="W216" s="26"/>
      <c r="X216" s="80"/>
      <c r="Z216" s="4"/>
      <c r="AA216" s="4"/>
      <c r="AB216" s="4"/>
      <c r="AC216" s="4"/>
      <c r="AD216" s="4"/>
      <c r="AE216" s="4"/>
      <c r="AF216" s="4"/>
      <c r="AN216" s="67"/>
      <c r="AO216" s="67"/>
      <c r="AP216" s="67"/>
      <c r="AQ216" s="67"/>
    </row>
    <row r="217" spans="1:58" s="67" customFormat="1" ht="21" customHeight="1">
      <c r="A217" s="138">
        <v>2017</v>
      </c>
      <c r="B217" s="60"/>
      <c r="C217" s="60"/>
      <c r="D217" s="124"/>
      <c r="E217" s="124"/>
      <c r="F217" s="124"/>
      <c r="G217" s="60"/>
      <c r="H217" s="124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125"/>
      <c r="U217" s="126"/>
      <c r="V217" s="26"/>
      <c r="W217" s="28"/>
      <c r="X217" s="80"/>
      <c r="Y217" s="71"/>
      <c r="Z217" s="4"/>
      <c r="AA217" s="4"/>
      <c r="AB217" s="4"/>
      <c r="AC217" s="4"/>
      <c r="AD217" s="4"/>
      <c r="AE217" s="4"/>
      <c r="AF217" s="4"/>
      <c r="AG217" s="71"/>
      <c r="AH217" s="71"/>
      <c r="AI217" s="71"/>
      <c r="AJ217" s="71"/>
      <c r="AK217" s="71"/>
      <c r="AL217" s="71"/>
      <c r="AM217" s="71"/>
      <c r="AX217" s="71"/>
      <c r="AY217" s="71"/>
      <c r="AZ217" s="71"/>
      <c r="BA217" s="71"/>
      <c r="BB217" s="71"/>
      <c r="BC217" s="71"/>
      <c r="BD217" s="71"/>
      <c r="BE217" s="71"/>
      <c r="BF217" s="71"/>
    </row>
    <row r="218" spans="1:58" s="71" customFormat="1" ht="21" customHeight="1">
      <c r="A218" s="67"/>
      <c r="B218" s="17" t="s">
        <v>3880</v>
      </c>
      <c r="C218" s="30"/>
      <c r="D218" s="24" t="s">
        <v>3881</v>
      </c>
      <c r="E218" s="24" t="s">
        <v>3882</v>
      </c>
      <c r="F218" s="24"/>
      <c r="G218" s="17">
        <v>1084</v>
      </c>
      <c r="H218" s="24" t="s">
        <v>935</v>
      </c>
      <c r="I218" s="17" t="s">
        <v>3165</v>
      </c>
      <c r="J218" s="17"/>
      <c r="K218" s="27"/>
      <c r="L218" s="17"/>
      <c r="M218" s="17" t="s">
        <v>3246</v>
      </c>
      <c r="N218" s="17"/>
      <c r="O218" s="17"/>
      <c r="P218" s="17"/>
      <c r="Q218" s="17"/>
      <c r="R218" s="17"/>
      <c r="S218" s="17"/>
      <c r="T218" s="84" t="s">
        <v>3964</v>
      </c>
      <c r="U218" s="84" t="s">
        <v>3955</v>
      </c>
      <c r="V218" s="28" t="s">
        <v>3956</v>
      </c>
      <c r="W218" s="61" t="s">
        <v>4080</v>
      </c>
      <c r="X218" s="80"/>
      <c r="Z218" s="4"/>
      <c r="AA218" s="4"/>
      <c r="AB218" s="4"/>
      <c r="AC218" s="4"/>
      <c r="AD218" s="4"/>
      <c r="AE218" s="4"/>
      <c r="AF218" s="4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</row>
    <row r="219" spans="1:58" s="67" customFormat="1" ht="21" customHeight="1">
      <c r="B219" s="1" t="s">
        <v>3925</v>
      </c>
      <c r="C219" s="1"/>
      <c r="D219" s="2" t="s">
        <v>3694</v>
      </c>
      <c r="E219" s="2" t="s">
        <v>3695</v>
      </c>
      <c r="F219" s="2"/>
      <c r="G219" s="1">
        <v>6345</v>
      </c>
      <c r="H219" s="2" t="s">
        <v>3696</v>
      </c>
      <c r="I219" s="72" t="s">
        <v>3166</v>
      </c>
      <c r="J219" s="12"/>
      <c r="K219" s="12"/>
      <c r="L219" s="12"/>
      <c r="M219" s="12" t="s">
        <v>3246</v>
      </c>
      <c r="N219" s="12"/>
      <c r="O219" s="12"/>
      <c r="P219" s="12"/>
      <c r="Q219" s="12"/>
      <c r="R219" s="12"/>
      <c r="S219" s="12"/>
      <c r="T219" s="83" t="s">
        <v>4078</v>
      </c>
      <c r="U219" s="83" t="s">
        <v>4077</v>
      </c>
      <c r="V219" s="61" t="s">
        <v>4079</v>
      </c>
      <c r="W219" s="26"/>
      <c r="X219" s="80"/>
      <c r="Y219" s="71"/>
      <c r="Z219" s="4"/>
      <c r="AA219" s="4"/>
      <c r="AB219" s="4"/>
      <c r="AC219" s="4"/>
      <c r="AD219" s="4"/>
      <c r="AE219" s="4"/>
      <c r="AF219" s="4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</row>
    <row r="220" spans="1:58" s="167" customFormat="1" ht="21" customHeight="1">
      <c r="B220" s="173" t="s">
        <v>3934</v>
      </c>
      <c r="C220" s="173"/>
      <c r="D220" s="174" t="s">
        <v>3790</v>
      </c>
      <c r="E220" s="174" t="s">
        <v>3791</v>
      </c>
      <c r="F220" s="174"/>
      <c r="G220" s="173">
        <v>6982</v>
      </c>
      <c r="H220" s="174" t="s">
        <v>3792</v>
      </c>
      <c r="I220" s="175" t="s">
        <v>3167</v>
      </c>
      <c r="J220" s="175"/>
      <c r="K220" s="175"/>
      <c r="L220" s="175"/>
      <c r="M220" s="175" t="s">
        <v>3246</v>
      </c>
      <c r="N220" s="175"/>
      <c r="O220" s="175"/>
      <c r="P220" s="175"/>
      <c r="Q220" s="175"/>
      <c r="R220" s="175"/>
      <c r="S220" s="175"/>
      <c r="T220" s="176" t="s">
        <v>4104</v>
      </c>
      <c r="U220" s="176" t="s">
        <v>4103</v>
      </c>
      <c r="V220" s="177" t="s">
        <v>4105</v>
      </c>
      <c r="W220" s="177" t="s">
        <v>4106</v>
      </c>
      <c r="X220" s="259">
        <v>43100</v>
      </c>
      <c r="Y220" s="71" t="s">
        <v>3481</v>
      </c>
      <c r="Z220" s="167">
        <v>250</v>
      </c>
      <c r="AF220" s="168"/>
    </row>
    <row r="221" spans="1:58" s="167" customFormat="1" ht="21" customHeight="1">
      <c r="B221" s="173" t="s">
        <v>3892</v>
      </c>
      <c r="C221" s="173"/>
      <c r="D221" s="174" t="s">
        <v>3680</v>
      </c>
      <c r="E221" s="174" t="s">
        <v>3681</v>
      </c>
      <c r="F221" s="174"/>
      <c r="G221" s="173">
        <v>1400</v>
      </c>
      <c r="H221" s="174" t="s">
        <v>475</v>
      </c>
      <c r="I221" s="202" t="s">
        <v>3165</v>
      </c>
      <c r="J221" s="175"/>
      <c r="K221" s="175"/>
      <c r="L221" s="175"/>
      <c r="M221" s="175" t="s">
        <v>3246</v>
      </c>
      <c r="N221" s="175"/>
      <c r="O221" s="175"/>
      <c r="P221" s="175"/>
      <c r="Q221" s="175"/>
      <c r="R221" s="175"/>
      <c r="S221" s="175"/>
      <c r="T221" s="176" t="s">
        <v>3982</v>
      </c>
      <c r="U221" s="176" t="s">
        <v>3981</v>
      </c>
      <c r="V221" s="177" t="s">
        <v>3983</v>
      </c>
      <c r="W221" s="177" t="s">
        <v>3984</v>
      </c>
      <c r="X221" s="259">
        <v>43100</v>
      </c>
      <c r="Y221" s="71" t="s">
        <v>3481</v>
      </c>
      <c r="Z221" s="167">
        <v>250</v>
      </c>
      <c r="AC221" s="168"/>
    </row>
    <row r="222" spans="1:58" s="167" customFormat="1" ht="21" customHeight="1">
      <c r="B222" s="173" t="s">
        <v>3878</v>
      </c>
      <c r="C222" s="173"/>
      <c r="D222" s="174" t="s">
        <v>3733</v>
      </c>
      <c r="E222" s="174" t="s">
        <v>3734</v>
      </c>
      <c r="F222" s="174"/>
      <c r="G222" s="173">
        <v>1018</v>
      </c>
      <c r="H222" s="174" t="s">
        <v>1173</v>
      </c>
      <c r="I222" s="175" t="s">
        <v>3165</v>
      </c>
      <c r="J222" s="175"/>
      <c r="K222" s="175"/>
      <c r="L222" s="175"/>
      <c r="M222" s="175" t="s">
        <v>3246</v>
      </c>
      <c r="N222" s="175"/>
      <c r="O222" s="175"/>
      <c r="P222" s="175"/>
      <c r="Q222" s="175"/>
      <c r="R222" s="175"/>
      <c r="S222" s="175"/>
      <c r="T222" s="176" t="s">
        <v>3951</v>
      </c>
      <c r="U222" s="176" t="s">
        <v>3952</v>
      </c>
      <c r="V222" s="177" t="s">
        <v>3953</v>
      </c>
      <c r="W222" s="177" t="s">
        <v>3954</v>
      </c>
      <c r="X222" s="259">
        <v>43100</v>
      </c>
      <c r="Y222" s="71" t="s">
        <v>3480</v>
      </c>
      <c r="Z222" s="167">
        <v>300</v>
      </c>
      <c r="AA222" s="168"/>
    </row>
    <row r="223" spans="1:58" s="71" customFormat="1" ht="21" customHeight="1">
      <c r="B223" s="60"/>
      <c r="C223" s="60"/>
      <c r="D223" s="124"/>
      <c r="E223" s="124"/>
      <c r="F223" s="124"/>
      <c r="G223" s="60"/>
      <c r="H223" s="124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125"/>
      <c r="U223" s="126"/>
      <c r="V223" s="26"/>
      <c r="W223" s="26"/>
      <c r="X223" s="80"/>
      <c r="Z223" s="4"/>
      <c r="AA223" s="4"/>
      <c r="AB223" s="4"/>
      <c r="AC223" s="4"/>
      <c r="AD223" s="4"/>
      <c r="AE223" s="4"/>
      <c r="AF223" s="4"/>
    </row>
    <row r="224" spans="1:58" s="71" customFormat="1" ht="21" customHeight="1">
      <c r="B224" s="60"/>
      <c r="C224" s="60"/>
      <c r="D224" s="124"/>
      <c r="E224" s="124"/>
      <c r="F224" s="124"/>
      <c r="G224" s="60"/>
      <c r="H224" s="124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125"/>
      <c r="U224" s="126"/>
      <c r="V224" s="26"/>
      <c r="W224" s="2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58" s="71" customFormat="1" ht="21" customHeight="1">
      <c r="A225" s="283">
        <v>2018</v>
      </c>
      <c r="B225" s="60"/>
      <c r="C225" s="60"/>
      <c r="D225" s="124"/>
      <c r="E225" s="124"/>
      <c r="F225" s="124"/>
      <c r="G225" s="60"/>
      <c r="H225" s="124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125"/>
      <c r="U225" s="126"/>
      <c r="V225" s="26"/>
      <c r="W225" s="2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58" s="167" customFormat="1" ht="21" customHeight="1">
      <c r="B226" s="173" t="s">
        <v>3917</v>
      </c>
      <c r="C226" s="173"/>
      <c r="D226" s="174" t="s">
        <v>3766</v>
      </c>
      <c r="E226" s="174" t="s">
        <v>3767</v>
      </c>
      <c r="F226" s="174"/>
      <c r="G226" s="173">
        <v>5063</v>
      </c>
      <c r="H226" s="174" t="s">
        <v>3768</v>
      </c>
      <c r="I226" s="175" t="s">
        <v>3166</v>
      </c>
      <c r="J226" s="175"/>
      <c r="K226" s="175"/>
      <c r="L226" s="175" t="s">
        <v>3246</v>
      </c>
      <c r="M226" s="175"/>
      <c r="N226" s="175"/>
      <c r="O226" s="175"/>
      <c r="P226" s="175"/>
      <c r="Q226" s="175"/>
      <c r="R226" s="175"/>
      <c r="S226" s="177"/>
      <c r="T226" s="177"/>
      <c r="U226" s="177" t="s">
        <v>4056</v>
      </c>
      <c r="V226" s="177" t="s">
        <v>4057</v>
      </c>
      <c r="W226" s="177" t="s">
        <v>29</v>
      </c>
      <c r="X226" s="177" t="s">
        <v>17</v>
      </c>
      <c r="Y226" s="172" t="s">
        <v>4055</v>
      </c>
      <c r="Z226" s="172" t="s">
        <v>334</v>
      </c>
      <c r="AA226" s="172"/>
      <c r="AB226" s="217" t="s">
        <v>4056</v>
      </c>
      <c r="AC226" s="282"/>
      <c r="AD226" s="180"/>
      <c r="AE226" s="180" t="s">
        <v>3825</v>
      </c>
      <c r="AF226" s="180"/>
      <c r="AG226" s="167" t="s">
        <v>3535</v>
      </c>
      <c r="AH226" s="167">
        <f>IF(AG226="NEIN", 0, IF(AD226="", 0, IF(#REF!="DARA", Partnerliste!$BJ$2,IF(#REF!="CSA", Partnerliste!$BJ$3,IF(#REF!="AR",Partnerliste!$BJ$4,IF(#REF!="SAT", 0))))))</f>
        <v>0</v>
      </c>
      <c r="AI226" s="167">
        <f>IF(AG226="NEIN", 0, IF(AG226="JA",IF(#REF!="DARA", AC226*Partnerliste!$BJ$5, 0)))</f>
        <v>0</v>
      </c>
      <c r="AJ226" s="167">
        <f>IF(AG226="NEIN", 0, IF(AG226="JA",IF(#REF!="DARA", AC226*Partnerliste!$BJ$6, 0)))</f>
        <v>0</v>
      </c>
      <c r="AK226" s="167">
        <f>AH226+AI226+AJ226</f>
        <v>0</v>
      </c>
      <c r="AL226" s="167">
        <f>IF(AG226="Nein", 0, IF(AE226="", 0, IF(L226="SAT", 0, IF(AD226="X", Ausgeschiedene!$BJ$170, Partnerliste!$BJ$7))))</f>
        <v>0</v>
      </c>
      <c r="AM226" s="167">
        <f>IF(AG226="Nein",0,IF(AF226="",0,IF(M226="",0,IF(M226="AR",0,IF(AD226="X", Partnerliste!$BJ$9, Ausgeschiedene!$AS$141)))))</f>
        <v>0</v>
      </c>
      <c r="AN226" s="167" t="str">
        <f>IF(AG226="JA", AK226+AL226+AM226, "NEIN")</f>
        <v>NEIN</v>
      </c>
      <c r="AW226" s="168"/>
    </row>
    <row r="227" spans="1:58" s="167" customFormat="1" ht="21" customHeight="1">
      <c r="B227" s="173" t="s">
        <v>3920</v>
      </c>
      <c r="C227" s="175"/>
      <c r="D227" s="191" t="s">
        <v>3579</v>
      </c>
      <c r="E227" s="191" t="s">
        <v>3580</v>
      </c>
      <c r="F227" s="191"/>
      <c r="G227" s="173">
        <v>5432</v>
      </c>
      <c r="H227" s="191" t="s">
        <v>560</v>
      </c>
      <c r="I227" s="175" t="s">
        <v>3166</v>
      </c>
      <c r="J227" s="175"/>
      <c r="K227" s="175"/>
      <c r="L227" s="173" t="s">
        <v>3246</v>
      </c>
      <c r="M227" s="173" t="s">
        <v>3246</v>
      </c>
      <c r="N227" s="173"/>
      <c r="O227" s="173"/>
      <c r="P227" s="173"/>
      <c r="Q227" s="173"/>
      <c r="R227" s="173"/>
      <c r="S227" s="177" t="s">
        <v>3615</v>
      </c>
      <c r="T227" s="177" t="s">
        <v>3616</v>
      </c>
      <c r="U227" s="177" t="s">
        <v>3617</v>
      </c>
      <c r="V227" s="177"/>
      <c r="W227" s="177" t="s">
        <v>29</v>
      </c>
      <c r="X227" s="177" t="s">
        <v>17</v>
      </c>
      <c r="Y227" s="172" t="s">
        <v>3618</v>
      </c>
      <c r="Z227" s="172" t="s">
        <v>3619</v>
      </c>
      <c r="AA227" s="172" t="s">
        <v>3620</v>
      </c>
      <c r="AB227" s="172" t="s">
        <v>3617</v>
      </c>
      <c r="AC227" s="281"/>
      <c r="AD227" s="192"/>
      <c r="AE227" s="192" t="s">
        <v>3825</v>
      </c>
      <c r="AF227" s="192"/>
      <c r="AG227" s="167" t="s">
        <v>3511</v>
      </c>
      <c r="AH227" s="167">
        <f>IF(AG227="NEIN", 0, IF(AD227="", 0, IF(#REF!="DARA", Partnerliste!$BJ$2,IF(#REF!="CSA", Partnerliste!$BJ$3,IF(#REF!="AR",Partnerliste!$BJ$4,IF(#REF!="SAT", 0))))))</f>
        <v>0</v>
      </c>
      <c r="AI227" s="167" t="e">
        <f>IF(AG227="NEIN", 0, IF(AG227="JA",IF(#REF!="DARA", AC227*Partnerliste!$BJ$5, 0)))</f>
        <v>#REF!</v>
      </c>
      <c r="AJ227" s="167" t="e">
        <f>IF(AG227="NEIN", 0, IF(AG227="JA",IF(#REF!="DARA", AC227*Partnerliste!$BJ$6, 0)))</f>
        <v>#REF!</v>
      </c>
      <c r="AK227" s="167" t="e">
        <f>AH227+AI227+AJ227</f>
        <v>#REF!</v>
      </c>
      <c r="AL227" s="167">
        <f>IF(AG227="Nein", 0, IF(AE227="", 0, IF(L227="SAT", 0, IF(AD227="X", Ausgeschiedene!$BJ$170, Partnerliste!$BJ$7))))</f>
        <v>300</v>
      </c>
      <c r="AM227" s="167">
        <f>IF(AG227="Nein",0,IF(AF227="",0,IF(M227="",0,IF(M227="AR",0,IF(AD227="X", Partnerliste!$BJ$9, Ausgeschiedene!$AS$141)))))</f>
        <v>0</v>
      </c>
      <c r="AN227" s="167" t="e">
        <f>IF(AG227="JA", AK227+AL227+AM227, "NEIN")</f>
        <v>#REF!</v>
      </c>
      <c r="AR227" s="167" t="s">
        <v>4384</v>
      </c>
      <c r="AT227" s="167" t="s">
        <v>4384</v>
      </c>
      <c r="AW227" s="168"/>
    </row>
    <row r="228" spans="1:58" s="167" customFormat="1" ht="21" customHeight="1">
      <c r="B228" s="173" t="s">
        <v>1577</v>
      </c>
      <c r="C228" s="173"/>
      <c r="D228" s="174" t="s">
        <v>1576</v>
      </c>
      <c r="E228" s="174" t="s">
        <v>1575</v>
      </c>
      <c r="F228" s="174"/>
      <c r="G228" s="173">
        <v>2605</v>
      </c>
      <c r="H228" s="174" t="s">
        <v>1573</v>
      </c>
      <c r="I228" s="175" t="s">
        <v>3165</v>
      </c>
      <c r="J228" s="175"/>
      <c r="K228" s="175"/>
      <c r="L228" s="175"/>
      <c r="M228" s="175" t="s">
        <v>3246</v>
      </c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7"/>
      <c r="AC228" s="177"/>
      <c r="AD228" s="177"/>
      <c r="AE228" s="177"/>
      <c r="AF228" s="177"/>
      <c r="AG228" s="177"/>
      <c r="AH228" s="172"/>
      <c r="AI228" s="172"/>
      <c r="AJ228" s="172"/>
      <c r="AK228" s="217"/>
      <c r="AL228" s="282"/>
      <c r="AM228" s="180"/>
      <c r="AN228" s="180" t="s">
        <v>4166</v>
      </c>
      <c r="AO228" s="180"/>
      <c r="AP228" s="167" t="s">
        <v>3535</v>
      </c>
      <c r="AQ228" s="167">
        <f>IF(AP228="NEIN", 0, IF(AM228="", 0, IF(L228="DARA", Partnerliste!$BJ$2,IF(L228="CSA", Partnerliste!$BJ$3,IF(L228="AR",Partnerliste!$BJ$4,IF(L228="SAT", 0))))))</f>
        <v>0</v>
      </c>
      <c r="AR228" s="167">
        <f>IF(AP228="NEIN", 0, IF(AP228="JA",IF(L228="DARA", AL228*Partnerliste!$BJ$5, 0)))</f>
        <v>0</v>
      </c>
      <c r="AS228" s="167">
        <f>IF(AP228="NEIN", 0, IF(AP228="JA",IF(L228="DARA", AL228*Partnerliste!$BJ$6, 0)))</f>
        <v>0</v>
      </c>
      <c r="AT228" s="167">
        <f>AQ228+AR228+AS228</f>
        <v>0</v>
      </c>
      <c r="AU228" s="167">
        <f>IF(AP228="Nein", 0, IF(AN228="", 0, IF(M228="SAT", 0, IF(AM228="X", Ausgeschiedene!$BJ$170, Partnerliste!$BJ$7))))</f>
        <v>0</v>
      </c>
      <c r="AV228" s="167">
        <f>IF(AP228="Nein",0,IF(AO228="",0,IF(N228="",0,IF(N228="AR",0,IF(AM228="X", Partnerliste!$BJ$9, Ausgeschiedene!$AS$141)))))</f>
        <v>0</v>
      </c>
      <c r="AW228" s="167" t="str">
        <f>IF(AP228="JA", AT228+AU228+AV228, "NEIN")</f>
        <v>NEIN</v>
      </c>
      <c r="BF228" s="168" t="s">
        <v>4177</v>
      </c>
    </row>
    <row r="229" spans="1:58" s="167" customFormat="1" ht="21" customHeight="1">
      <c r="B229" s="173" t="s">
        <v>3933</v>
      </c>
      <c r="C229" s="173"/>
      <c r="D229" s="174" t="s">
        <v>3700</v>
      </c>
      <c r="E229" s="174" t="s">
        <v>3701</v>
      </c>
      <c r="F229" s="174"/>
      <c r="G229" s="173">
        <v>6944</v>
      </c>
      <c r="H229" s="174" t="s">
        <v>3702</v>
      </c>
      <c r="I229" s="202" t="s">
        <v>3167</v>
      </c>
      <c r="J229" s="175"/>
      <c r="K229" s="175"/>
      <c r="L229" s="175"/>
      <c r="M229" s="175" t="s">
        <v>3246</v>
      </c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6" t="s">
        <v>4095</v>
      </c>
      <c r="AC229" s="176" t="s">
        <v>4094</v>
      </c>
      <c r="AD229" s="177" t="s">
        <v>4096</v>
      </c>
      <c r="AE229" s="177" t="s">
        <v>4097</v>
      </c>
      <c r="AF229" s="177" t="s">
        <v>29</v>
      </c>
      <c r="AG229" s="177" t="s">
        <v>3648</v>
      </c>
      <c r="AH229" s="172" t="s">
        <v>4098</v>
      </c>
      <c r="AI229" s="172" t="s">
        <v>4099</v>
      </c>
      <c r="AJ229" s="178" t="s">
        <v>4095</v>
      </c>
      <c r="AK229" s="217" t="s">
        <v>4096</v>
      </c>
      <c r="AL229" s="282"/>
      <c r="AM229" s="180"/>
      <c r="AN229" s="180" t="s">
        <v>3825</v>
      </c>
      <c r="AO229" s="180"/>
      <c r="AP229" s="167" t="s">
        <v>3535</v>
      </c>
      <c r="AQ229" s="167">
        <f>IF(AP229="NEIN", 0, IF(AM229="", 0, IF(L229="DARA", Partnerliste!$BJ$2,IF(L229="CSA", Partnerliste!$BJ$3,IF(L229="AR",Partnerliste!$BJ$4,IF(L229="SAT", 0))))))</f>
        <v>0</v>
      </c>
      <c r="AR229" s="167">
        <f>IF(AP229="NEIN", 0, IF(AP229="JA",IF(L229="DARA", AL229*Partnerliste!$BJ$5, 0)))</f>
        <v>0</v>
      </c>
      <c r="AS229" s="167">
        <f>IF(AP229="NEIN", 0, IF(AP229="JA",IF(L229="DARA", AL229*Partnerliste!$BJ$6, 0)))</f>
        <v>0</v>
      </c>
      <c r="AT229" s="167">
        <f>AQ229+AR229+AS229</f>
        <v>0</v>
      </c>
      <c r="AU229" s="167">
        <f>IF(AP229="Nein", 0, IF(AN229="", 0, IF(M229="SAT", 0, IF(AM229="X", Ausgeschiedene!$BJ$170, Partnerliste!$BJ$7))))</f>
        <v>0</v>
      </c>
      <c r="AV229" s="167">
        <f>IF(AP229="Nein",0,IF(AO229="",0,IF(N229="",0,IF(N229="AR",0,IF(AM229="X", Partnerliste!$BJ$9, Ausgeschiedene!$AS$141)))))</f>
        <v>0</v>
      </c>
      <c r="AW229" s="167" t="str">
        <f>IF(AP229="JA", AT229+AU229+AV229, "NEIN")</f>
        <v>NEIN</v>
      </c>
      <c r="BF229" s="168"/>
    </row>
    <row r="230" spans="1:58" ht="15" customHeight="1">
      <c r="A230" s="71"/>
      <c r="B230" s="60"/>
      <c r="C230" s="60"/>
      <c r="D230" s="124"/>
      <c r="E230" s="124"/>
      <c r="F230" s="124"/>
      <c r="G230" s="60"/>
      <c r="H230" s="124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125"/>
      <c r="U230" s="126"/>
      <c r="V230" s="26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</row>
    <row r="231" spans="1:58" ht="15" customHeight="1">
      <c r="A231" s="71"/>
      <c r="B231" s="60"/>
      <c r="C231" s="60"/>
      <c r="D231" s="124"/>
      <c r="E231" s="124"/>
      <c r="F231" s="124"/>
      <c r="G231" s="60"/>
      <c r="H231" s="124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125"/>
      <c r="U231" s="126"/>
      <c r="V231" s="26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</row>
    <row r="232" spans="1:58" ht="15" customHeight="1">
      <c r="A232" s="71"/>
      <c r="B232" s="60"/>
      <c r="C232" s="60"/>
      <c r="D232" s="124"/>
      <c r="E232" s="124"/>
      <c r="F232" s="124"/>
      <c r="G232" s="60"/>
      <c r="H232" s="124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125"/>
      <c r="U232" s="126"/>
      <c r="V232" s="26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</row>
    <row r="233" spans="1:58" ht="15" customHeight="1">
      <c r="A233" s="71"/>
      <c r="B233" s="60"/>
      <c r="C233" s="60"/>
      <c r="D233" s="124"/>
      <c r="E233" s="124"/>
      <c r="F233" s="124"/>
      <c r="G233" s="60"/>
      <c r="H233" s="124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125"/>
      <c r="U233" s="126"/>
      <c r="V233" s="26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</row>
    <row r="234" spans="1:58" ht="15" customHeight="1">
      <c r="A234" s="71"/>
      <c r="B234" s="60"/>
      <c r="C234" s="60"/>
      <c r="D234" s="124"/>
      <c r="E234" s="124"/>
      <c r="F234" s="124"/>
      <c r="G234" s="60"/>
      <c r="H234" s="124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125"/>
      <c r="U234" s="126"/>
      <c r="V234" s="26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</row>
    <row r="235" spans="1:58" ht="15" customHeight="1">
      <c r="A235" s="71"/>
      <c r="B235" s="60"/>
      <c r="C235" s="60"/>
      <c r="D235" s="124"/>
      <c r="E235" s="124"/>
      <c r="F235" s="124"/>
      <c r="G235" s="60"/>
      <c r="H235" s="124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125"/>
      <c r="U235" s="126"/>
      <c r="V235" s="26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</row>
    <row r="236" spans="1:58" ht="15" customHeight="1">
      <c r="A236" s="71"/>
      <c r="B236" s="60"/>
      <c r="C236" s="60"/>
      <c r="D236" s="124"/>
      <c r="E236" s="124"/>
      <c r="F236" s="124"/>
      <c r="G236" s="60"/>
      <c r="H236" s="124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125"/>
      <c r="U236" s="126"/>
      <c r="V236" s="26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</row>
    <row r="237" spans="1:58" ht="15" customHeight="1">
      <c r="A237" s="71"/>
      <c r="B237" s="60"/>
      <c r="C237" s="60"/>
      <c r="D237" s="124"/>
      <c r="E237" s="124"/>
      <c r="F237" s="124"/>
      <c r="G237" s="60"/>
      <c r="H237" s="124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125"/>
      <c r="U237" s="126"/>
      <c r="V237" s="26"/>
      <c r="AX237" s="71"/>
      <c r="AY237" s="71"/>
      <c r="AZ237" s="71"/>
      <c r="BA237" s="71"/>
      <c r="BB237" s="71"/>
      <c r="BC237" s="71"/>
      <c r="BD237" s="71"/>
      <c r="BE237" s="71"/>
      <c r="BF237" s="71"/>
    </row>
    <row r="238" spans="1:58" ht="15" customHeight="1">
      <c r="M238" s="4"/>
    </row>
    <row r="239" spans="1:58" ht="15" customHeight="1">
      <c r="M239" s="4"/>
      <c r="W239" s="87"/>
    </row>
    <row r="240" spans="1:58" ht="15" customHeight="1">
      <c r="A240" s="86" t="s">
        <v>3566</v>
      </c>
      <c r="B240" s="87"/>
      <c r="C240" s="87"/>
      <c r="D240" s="87"/>
      <c r="E240" s="87"/>
      <c r="F240" s="88"/>
      <c r="G240" s="87"/>
      <c r="H240" s="88"/>
      <c r="I240" s="88"/>
      <c r="J240" s="88"/>
      <c r="K240" s="88"/>
      <c r="L240" s="88"/>
      <c r="M240" s="87"/>
      <c r="N240" s="87"/>
      <c r="O240" s="88"/>
      <c r="P240" s="88"/>
      <c r="Q240" s="89"/>
      <c r="R240" s="89"/>
      <c r="S240" s="87"/>
      <c r="T240" s="87"/>
      <c r="U240" s="87"/>
      <c r="V240" s="87"/>
      <c r="W240" s="61"/>
    </row>
    <row r="241" spans="1:23" ht="15" customHeight="1">
      <c r="A241" s="284" t="s">
        <v>4158</v>
      </c>
      <c r="B241" s="12"/>
      <c r="C241" s="55"/>
      <c r="D241" s="62" t="s">
        <v>3557</v>
      </c>
      <c r="E241" s="62" t="s">
        <v>3558</v>
      </c>
      <c r="F241" s="62"/>
      <c r="G241" s="12">
        <v>7000</v>
      </c>
      <c r="H241" s="62" t="s">
        <v>682</v>
      </c>
      <c r="I241" s="68" t="s">
        <v>3166</v>
      </c>
      <c r="J241" s="61"/>
      <c r="K241" s="61"/>
      <c r="L241" s="61"/>
      <c r="M241" s="61"/>
      <c r="N241" s="61"/>
      <c r="O241" s="61"/>
      <c r="P241" s="61"/>
      <c r="Q241" s="61"/>
      <c r="R241" s="61"/>
      <c r="S241" s="69"/>
      <c r="T241" s="61"/>
      <c r="U241" s="61"/>
      <c r="V241" s="61"/>
      <c r="W241" s="61"/>
    </row>
    <row r="242" spans="1:23" ht="15" customHeight="1">
      <c r="B242" s="12"/>
      <c r="C242" s="55"/>
      <c r="D242" s="62" t="s">
        <v>3567</v>
      </c>
      <c r="E242" s="62" t="s">
        <v>1409</v>
      </c>
      <c r="F242" s="62"/>
      <c r="G242" s="12">
        <v>1752</v>
      </c>
      <c r="H242" s="62" t="s">
        <v>3568</v>
      </c>
      <c r="I242" s="53"/>
      <c r="J242" s="53"/>
      <c r="K242" s="53"/>
      <c r="L242" s="53"/>
      <c r="M242" s="52"/>
      <c r="N242" s="52"/>
      <c r="O242" s="53"/>
      <c r="P242" s="53"/>
      <c r="Q242" s="54"/>
      <c r="R242" s="54"/>
      <c r="S242" s="69"/>
      <c r="T242" s="61"/>
      <c r="U242" s="61"/>
      <c r="V242" s="61"/>
      <c r="W242" s="61"/>
    </row>
    <row r="243" spans="1:23" ht="15" customHeight="1">
      <c r="B243" s="12"/>
      <c r="C243" s="55"/>
      <c r="D243" s="62" t="s">
        <v>3569</v>
      </c>
      <c r="E243" s="62" t="s">
        <v>1140</v>
      </c>
      <c r="F243" s="62"/>
      <c r="G243" s="12">
        <v>3422</v>
      </c>
      <c r="H243" s="62" t="s">
        <v>3570</v>
      </c>
      <c r="I243" s="53"/>
      <c r="J243" s="53"/>
      <c r="K243" s="53"/>
      <c r="L243" s="53"/>
      <c r="M243" s="52"/>
      <c r="N243" s="52"/>
      <c r="O243" s="53"/>
      <c r="P243" s="53"/>
      <c r="Q243" s="54"/>
      <c r="R243" s="54"/>
      <c r="S243" s="69"/>
      <c r="T243" s="61"/>
      <c r="U243" s="61"/>
      <c r="V243" s="61"/>
      <c r="W243" s="61"/>
    </row>
    <row r="244" spans="1:23" ht="15" customHeight="1">
      <c r="B244" s="12"/>
      <c r="C244" s="55"/>
      <c r="D244" s="62" t="s">
        <v>3571</v>
      </c>
      <c r="E244" s="62" t="s">
        <v>681</v>
      </c>
      <c r="F244" s="62"/>
      <c r="G244" s="12">
        <v>7007</v>
      </c>
      <c r="H244" s="62" t="s">
        <v>682</v>
      </c>
      <c r="I244" s="53"/>
      <c r="J244" s="53"/>
      <c r="K244" s="53"/>
      <c r="L244" s="53"/>
      <c r="M244" s="52"/>
      <c r="N244" s="52"/>
      <c r="O244" s="53"/>
      <c r="P244" s="53"/>
      <c r="Q244" s="54"/>
      <c r="R244" s="54"/>
      <c r="S244" s="69"/>
      <c r="T244" s="61"/>
      <c r="U244" s="61"/>
      <c r="V244" s="61"/>
      <c r="W244" s="61"/>
    </row>
    <row r="245" spans="1:23" ht="15" customHeight="1">
      <c r="B245" s="12"/>
      <c r="C245" s="55"/>
      <c r="D245" s="62" t="s">
        <v>3572</v>
      </c>
      <c r="E245" s="62" t="s">
        <v>569</v>
      </c>
      <c r="F245" s="62"/>
      <c r="G245" s="12">
        <v>8820</v>
      </c>
      <c r="H245" s="62" t="s">
        <v>571</v>
      </c>
      <c r="I245" s="53"/>
      <c r="J245" s="53"/>
      <c r="K245" s="53"/>
      <c r="L245" s="53"/>
      <c r="M245" s="52"/>
      <c r="N245" s="52"/>
      <c r="O245" s="53"/>
      <c r="P245" s="53"/>
      <c r="Q245" s="54"/>
      <c r="R245" s="54"/>
      <c r="S245" s="69"/>
      <c r="T245" s="61"/>
      <c r="U245" s="61"/>
      <c r="V245" s="61"/>
    </row>
    <row r="246" spans="1:23" ht="15" customHeight="1">
      <c r="A246" s="284">
        <v>2016</v>
      </c>
      <c r="M246" s="4"/>
    </row>
    <row r="247" spans="1:23" ht="15" customHeight="1">
      <c r="A247" s="284">
        <v>2017</v>
      </c>
      <c r="M247" s="4"/>
    </row>
    <row r="248" spans="1:23" ht="15" customHeight="1">
      <c r="A248" s="284">
        <v>2018</v>
      </c>
      <c r="M248" s="4"/>
    </row>
    <row r="249" spans="1:23" ht="15" customHeight="1">
      <c r="M249" s="4"/>
    </row>
    <row r="250" spans="1:23" ht="15" customHeight="1">
      <c r="M250" s="4"/>
    </row>
    <row r="251" spans="1:23" ht="15" customHeight="1">
      <c r="M251" s="4"/>
    </row>
  </sheetData>
  <autoFilter ref="A1:BD116"/>
  <sortState ref="G141:M154">
    <sortCondition ref="J141:J154"/>
  </sortState>
  <hyperlinks>
    <hyperlink ref="T17" r:id="rId1"/>
    <hyperlink ref="T108" r:id="rId2"/>
    <hyperlink ref="T19" r:id="rId3"/>
    <hyperlink ref="T46" r:id="rId4"/>
    <hyperlink ref="T125" r:id="rId5"/>
    <hyperlink ref="T26" r:id="rId6"/>
    <hyperlink ref="T66" r:id="rId7"/>
    <hyperlink ref="T88" r:id="rId8"/>
    <hyperlink ref="T43" r:id="rId9"/>
    <hyperlink ref="T84" r:id="rId10"/>
    <hyperlink ref="T58" r:id="rId11"/>
    <hyperlink ref="T133" r:id="rId12"/>
    <hyperlink ref="T15" r:id="rId13"/>
    <hyperlink ref="T47" r:id="rId14"/>
    <hyperlink ref="T135" r:id="rId15"/>
    <hyperlink ref="S136" r:id="rId16"/>
    <hyperlink ref="S41" r:id="rId17"/>
    <hyperlink ref="S27" r:id="rId18"/>
    <hyperlink ref="S48" r:id="rId19"/>
    <hyperlink ref="S42" r:id="rId20"/>
    <hyperlink ref="T42" r:id="rId21"/>
    <hyperlink ref="T124" r:id="rId22"/>
    <hyperlink ref="S4" r:id="rId23"/>
    <hyperlink ref="T198" r:id="rId24"/>
    <hyperlink ref="S95" r:id="rId25"/>
    <hyperlink ref="S147" r:id="rId26"/>
    <hyperlink ref="T147" r:id="rId27"/>
    <hyperlink ref="T213" r:id="rId28"/>
    <hyperlink ref="T209" r:id="rId29"/>
    <hyperlink ref="U208" r:id="rId30"/>
    <hyperlink ref="T208" r:id="rId31"/>
    <hyperlink ref="U211" r:id="rId32"/>
    <hyperlink ref="T211" r:id="rId33"/>
    <hyperlink ref="T144" r:id="rId34"/>
    <hyperlink ref="S144" r:id="rId35"/>
    <hyperlink ref="U197" r:id="rId36"/>
    <hyperlink ref="T197" r:id="rId37"/>
    <hyperlink ref="T200" r:id="rId38"/>
    <hyperlink ref="U200" r:id="rId39"/>
    <hyperlink ref="U204" r:id="rId40"/>
    <hyperlink ref="T204" r:id="rId41"/>
    <hyperlink ref="U214" r:id="rId42"/>
    <hyperlink ref="T214" r:id="rId43"/>
    <hyperlink ref="S159" r:id="rId44"/>
    <hyperlink ref="U218" r:id="rId45"/>
    <hyperlink ref="T218" r:id="rId46"/>
    <hyperlink ref="U219" r:id="rId47"/>
    <hyperlink ref="T219" r:id="rId48"/>
    <hyperlink ref="T220" r:id="rId49"/>
    <hyperlink ref="U220" r:id="rId50"/>
    <hyperlink ref="U221" r:id="rId51"/>
    <hyperlink ref="T221" r:id="rId52"/>
    <hyperlink ref="T222" r:id="rId53"/>
    <hyperlink ref="U222" r:id="rId54"/>
    <hyperlink ref="AB172" r:id="rId55"/>
    <hyperlink ref="AB170" r:id="rId56"/>
    <hyperlink ref="AC170" r:id="rId57"/>
    <hyperlink ref="AJ170" r:id="rId58"/>
    <hyperlink ref="AB173" r:id="rId59"/>
    <hyperlink ref="AC173" r:id="rId60"/>
    <hyperlink ref="AJ173" r:id="rId61"/>
    <hyperlink ref="AC229" r:id="rId62"/>
    <hyperlink ref="AB229" r:id="rId63"/>
    <hyperlink ref="AJ229" r:id="rId64"/>
  </hyperlinks>
  <printOptions horizontalCentered="1"/>
  <pageMargins left="0.23622047244094491" right="0.23622047244094491" top="0.74803149606299213" bottom="0.56000000000000005" header="0.31496062992125984" footer="0.31496062992125984"/>
  <headerFooter alignWithMargins="0">
    <oddHeader>&amp;L&amp;"Opel Sans Condensed,Fett"&amp;16HÄNDLERLISTE OPEL&amp;C&amp;"Opel Sans Condensed,Fett"&amp;16AUSGESCHIEDENE</oddHeader>
    <oddFooter>&amp;L&amp;"Opel Sans Condensed,Standard"&amp;9&amp;D mmü&amp;C&amp;"Opel Sans Condensed,Standard"&amp;9&amp;P / &amp;N</oddFooter>
  </headerFooter>
  <drawing r:id="rId65"/>
  <legacyDrawing r:id="rId6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Partnerliste</vt:lpstr>
      <vt:lpstr>Ausgeschiedene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W Antener</dc:creator>
  <cp:lastModifiedBy>Norbert Marks</cp:lastModifiedBy>
  <cp:lastPrinted>2016-10-14T10:37:48Z</cp:lastPrinted>
  <dcterms:created xsi:type="dcterms:W3CDTF">2009-11-11T14:22:23Z</dcterms:created>
  <dcterms:modified xsi:type="dcterms:W3CDTF">2019-03-20T12:30:25Z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