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amaxx\Documents\Certificates for placement\"/>
    </mc:Choice>
  </mc:AlternateContent>
  <bookViews>
    <workbookView xWindow="0" yWindow="0" windowWidth="14380" windowHeight="4100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0" i="3" l="1"/>
  <c r="H56" i="3"/>
  <c r="H35" i="3"/>
  <c r="H18" i="3"/>
  <c r="G56" i="3"/>
  <c r="G35" i="3"/>
  <c r="G18" i="3"/>
  <c r="R26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40" i="3"/>
  <c r="T46" i="3"/>
  <c r="S46" i="3"/>
  <c r="R46" i="3"/>
  <c r="Q46" i="3"/>
  <c r="P46" i="3"/>
  <c r="O46" i="3"/>
  <c r="N46" i="3"/>
  <c r="L46" i="3"/>
  <c r="M46" i="3"/>
  <c r="K46" i="3"/>
  <c r="T26" i="3"/>
  <c r="S26" i="3"/>
  <c r="Q26" i="3"/>
  <c r="P26" i="3"/>
  <c r="O26" i="3"/>
  <c r="N26" i="3"/>
  <c r="M26" i="3"/>
  <c r="L26" i="3"/>
  <c r="K26" i="3"/>
  <c r="T9" i="3"/>
  <c r="S9" i="3"/>
  <c r="R9" i="3"/>
  <c r="Q9" i="3"/>
  <c r="P9" i="3"/>
  <c r="O9" i="3"/>
  <c r="N9" i="3"/>
  <c r="L9" i="3"/>
  <c r="M9" i="3"/>
  <c r="K9" i="3"/>
  <c r="G34" i="3"/>
  <c r="G21" i="3"/>
  <c r="G22" i="3"/>
  <c r="G23" i="3"/>
  <c r="G25" i="3"/>
  <c r="G26" i="3"/>
  <c r="G27" i="3"/>
  <c r="G28" i="3"/>
  <c r="G29" i="3"/>
  <c r="G30" i="3"/>
  <c r="G31" i="3"/>
  <c r="G32" i="3"/>
  <c r="G33" i="3"/>
  <c r="G20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3" i="3"/>
  <c r="S40" i="3"/>
  <c r="S41" i="3"/>
  <c r="T41" i="3" s="1"/>
  <c r="S42" i="3"/>
  <c r="T42" i="3" s="1"/>
  <c r="S43" i="3"/>
  <c r="T43" i="3" s="1"/>
  <c r="S44" i="3"/>
  <c r="T44" i="3" s="1"/>
  <c r="S45" i="3"/>
  <c r="T45" i="3" s="1"/>
  <c r="Q40" i="3"/>
  <c r="Q41" i="3"/>
  <c r="Q42" i="3"/>
  <c r="Q43" i="3"/>
  <c r="Q44" i="3"/>
  <c r="Q45" i="3"/>
  <c r="N40" i="3"/>
  <c r="T40" i="3" s="1"/>
  <c r="N41" i="3"/>
  <c r="N42" i="3"/>
  <c r="N43" i="3"/>
  <c r="N44" i="3"/>
  <c r="N45" i="3"/>
  <c r="S20" i="3"/>
  <c r="T20" i="3" s="1"/>
  <c r="S21" i="3"/>
  <c r="T21" i="3" s="1"/>
  <c r="S22" i="3"/>
  <c r="T22" i="3" s="1"/>
  <c r="S23" i="3"/>
  <c r="T23" i="3" s="1"/>
  <c r="S24" i="3"/>
  <c r="T24" i="3" s="1"/>
  <c r="S25" i="3"/>
  <c r="T25" i="3" s="1"/>
  <c r="Q20" i="3"/>
  <c r="Q21" i="3"/>
  <c r="Q22" i="3"/>
  <c r="Q23" i="3"/>
  <c r="Q24" i="3"/>
  <c r="Q25" i="3"/>
  <c r="N20" i="3"/>
  <c r="N21" i="3"/>
  <c r="N22" i="3"/>
  <c r="N23" i="3"/>
  <c r="N24" i="3"/>
  <c r="N25" i="3"/>
  <c r="S4" i="3"/>
  <c r="T4" i="3" s="1"/>
  <c r="S5" i="3"/>
  <c r="T5" i="3" s="1"/>
  <c r="S6" i="3"/>
  <c r="T6" i="3" s="1"/>
  <c r="S7" i="3"/>
  <c r="T7" i="3" s="1"/>
  <c r="S8" i="3"/>
  <c r="T8" i="3" s="1"/>
  <c r="S3" i="3"/>
  <c r="T3" i="3" s="1"/>
  <c r="Q4" i="3"/>
  <c r="Q5" i="3"/>
  <c r="Q6" i="3"/>
  <c r="Q7" i="3"/>
  <c r="Q8" i="3"/>
  <c r="Q3" i="3"/>
  <c r="N4" i="3"/>
  <c r="N5" i="3"/>
  <c r="N6" i="3"/>
  <c r="N7" i="3"/>
  <c r="N8" i="3"/>
  <c r="N3" i="3"/>
</calcChain>
</file>

<file path=xl/sharedStrings.xml><?xml version="1.0" encoding="utf-8"?>
<sst xmlns="http://schemas.openxmlformats.org/spreadsheetml/2006/main" count="106" uniqueCount="24">
  <si>
    <t>Announcement Date</t>
  </si>
  <si>
    <t>Ex-Date</t>
  </si>
  <si>
    <t>Dividend Type</t>
  </si>
  <si>
    <t>Interim</t>
  </si>
  <si>
    <t>Final</t>
  </si>
  <si>
    <t>Share price</t>
  </si>
  <si>
    <t>IOC</t>
  </si>
  <si>
    <t>Special</t>
  </si>
  <si>
    <t>BPCL</t>
  </si>
  <si>
    <t>ONGC</t>
  </si>
  <si>
    <t>Year</t>
  </si>
  <si>
    <t>Cash from operations</t>
  </si>
  <si>
    <t>Capex</t>
  </si>
  <si>
    <t>Net issuance of debt</t>
  </si>
  <si>
    <t>FCFE</t>
  </si>
  <si>
    <t>Net income</t>
  </si>
  <si>
    <t>Payout ratio</t>
  </si>
  <si>
    <t>Buyback</t>
  </si>
  <si>
    <t>Cash returned to shareholders</t>
  </si>
  <si>
    <t>Cash returned/FCFE</t>
  </si>
  <si>
    <t>Total dividends paid</t>
  </si>
  <si>
    <t>Dividend (Rs) per share</t>
  </si>
  <si>
    <t>Dividend yield</t>
  </si>
  <si>
    <t>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</si>
</sst>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0">
    <xf numFmtId="0" fontId="0" fillId="0" borderId="0" xfId="0"/>
    <xf numFmtId="14" fontId="0" fillId="0" borderId="0" xfId="0" applyNumberFormat="1"/>
    <xf numFmtId="17" fontId="0" fillId="0" borderId="0" xfId="0" applyNumberFormat="1"/>
    <xf numFmtId="9" fontId="0" fillId="0" borderId="0" xfId="0" applyNumberFormat="1"/>
    <xf numFmtId="1" fontId="0" fillId="0" borderId="0" xfId="0" applyNumberFormat="1"/>
    <xf numFmtId="1" fontId="0" fillId="0" borderId="0" xfId="0" applyNumberFormat="1" applyFont="1"/>
    <xf numFmtId="0" fontId="0" fillId="0" borderId="0" xfId="0" applyAlignment="1">
      <alignment wrapText="1"/>
    </xf>
    <xf numFmtId="10" fontId="0" fillId="0" borderId="0" xfId="0" applyNumberFormat="1"/>
    <xf numFmtId="0" fontId="2" fillId="0" borderId="0" xfId="0" applyFont="1" applyAlignment="1">
      <alignment wrapText="1"/>
    </xf>
    <xf numFmtId="17" fontId="0" fillId="0" borderId="0" xfId="0" applyNumberFormat="1" applyAlignment="1">
      <alignment horizontal="center" vertical="center" wrapText="1"/>
    </xf>
    <xf numFmtId="1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1" applyAlignment="1">
      <alignment horizontal="center" vertical="center" wrapText="1"/>
    </xf>
    <xf numFmtId="10" fontId="1" fillId="0" borderId="1" xfId="1" applyNumberFormat="1"/>
    <xf numFmtId="0" fontId="0" fillId="0" borderId="0" xfId="0" applyAlignment="1">
      <alignment horizontal="center" vertical="center" wrapText="1"/>
    </xf>
    <xf numFmtId="0" fontId="2" fillId="0" borderId="0" xfId="0" applyFont="1"/>
    <xf numFmtId="14" fontId="1" fillId="0" borderId="1" xfId="1" applyNumberFormat="1"/>
    <xf numFmtId="0" fontId="1" fillId="0" borderId="1" xfId="1"/>
    <xf numFmtId="0" fontId="1" fillId="0" borderId="1" xfId="1" applyFont="1" applyAlignment="1">
      <alignment horizontal="center" vertical="center" wrapText="1"/>
    </xf>
    <xf numFmtId="10" fontId="2" fillId="0" borderId="0" xfId="0" applyNumberFormat="1" applyFon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Cash returned/FCFE comparison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Sheet3!$Y$4</c:f>
              <c:strCache>
                <c:ptCount val="1"/>
                <c:pt idx="0">
                  <c:v>IOC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Sheet3!$Z$4</c:f>
              <c:numCache>
                <c:formatCode>0.00%</c:formatCode>
                <c:ptCount val="1"/>
                <c:pt idx="0">
                  <c:v>0.80610000000000004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FB-494A-9379-446DE26162AA}"/>
            </c:ext>
          </c:extLst>
        </c:ser>
        <c:ser>
          <c:idx val="1"/>
          <c:order val="1"/>
          <c:tx>
            <c:strRef>
              <c:f>Sheet3!$Y$5</c:f>
              <c:strCache>
                <c:ptCount val="1"/>
                <c:pt idx="0">
                  <c:v>BPCL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Sheet3!$Z$5</c:f>
              <c:numCache>
                <c:formatCode>0.00%</c:formatCode>
                <c:ptCount val="1"/>
                <c:pt idx="0">
                  <c:v>0.87909999999999999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FB-494A-9379-446DE26162AA}"/>
            </c:ext>
          </c:extLst>
        </c:ser>
        <c:ser>
          <c:idx val="2"/>
          <c:order val="2"/>
          <c:tx>
            <c:strRef>
              <c:f>Sheet3!$Y$6</c:f>
              <c:strCache>
                <c:ptCount val="1"/>
                <c:pt idx="0">
                  <c:v>ONGC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Sheet3!$Z$6</c:f>
              <c:numCache>
                <c:formatCode>0.00%</c:formatCode>
                <c:ptCount val="1"/>
                <c:pt idx="0">
                  <c:v>0.58230000000000004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FB-494A-9379-446DE26162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396287"/>
        <c:axId val="207396703"/>
      </c:barChart>
      <c:catAx>
        <c:axId val="20739628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7396703"/>
        <c:crosses val="autoZero"/>
        <c:auto val="1"/>
        <c:lblAlgn val="ctr"/>
        <c:lblOffset val="100"/>
        <c:noMultiLvlLbl val="0"/>
      </c:catAx>
      <c:valAx>
        <c:axId val="20739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96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248879</xdr:colOff>
      <xdr:row>8</xdr:row>
      <xdr:rowOff>46908</xdr:rowOff>
    </xdr:from>
    <xdr:to>
      <xdr:col>28</xdr:col>
      <xdr:colOff>519266</xdr:colOff>
      <xdr:row>20</xdr:row>
      <xdr:rowOff>4302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6"/>
  <sheetViews>
    <sheetView showGridLines="0" tabSelected="1" topLeftCell="C20" zoomScale="62" zoomScaleNormal="71" workbookViewId="0">
      <selection activeCell="J46" sqref="J46"/>
    </sheetView>
  </sheetViews>
  <sheetFormatPr defaultRowHeight="14.5" x14ac:dyDescent="0.35"/>
  <cols>
    <col min="2" max="2" width="18.1796875" bestFit="1" customWidth="1"/>
    <col min="3" max="3" width="10.453125" bestFit="1" customWidth="1"/>
    <col min="4" max="4" width="12.6328125" bestFit="1" customWidth="1"/>
    <col min="5" max="5" width="11.81640625" bestFit="1" customWidth="1"/>
    <col min="11" max="11" width="10.36328125" bestFit="1" customWidth="1"/>
    <col min="12" max="12" width="10.90625" bestFit="1" customWidth="1"/>
    <col min="13" max="13" width="10" bestFit="1" customWidth="1"/>
    <col min="14" max="14" width="10.26953125" bestFit="1" customWidth="1"/>
    <col min="15" max="16" width="9.36328125" bestFit="1" customWidth="1"/>
    <col min="17" max="17" width="11.1796875" bestFit="1" customWidth="1"/>
    <col min="19" max="19" width="11.81640625" customWidth="1"/>
  </cols>
  <sheetData>
    <row r="2" spans="1:26" s="6" customFormat="1" ht="49" customHeight="1" thickBot="1" x14ac:dyDescent="0.4">
      <c r="A2" s="8" t="s">
        <v>6</v>
      </c>
      <c r="B2" s="18" t="s">
        <v>0</v>
      </c>
      <c r="C2" s="18" t="s">
        <v>1</v>
      </c>
      <c r="D2" s="18" t="s">
        <v>2</v>
      </c>
      <c r="E2" s="18" t="s">
        <v>21</v>
      </c>
      <c r="F2" s="18" t="s">
        <v>5</v>
      </c>
      <c r="G2" s="18" t="s">
        <v>22</v>
      </c>
      <c r="H2" s="14"/>
      <c r="I2" s="14"/>
      <c r="J2" s="9" t="s">
        <v>10</v>
      </c>
      <c r="K2" s="9" t="s">
        <v>11</v>
      </c>
      <c r="L2" s="9" t="s">
        <v>12</v>
      </c>
      <c r="M2" s="9" t="s">
        <v>13</v>
      </c>
      <c r="N2" s="10" t="s">
        <v>14</v>
      </c>
      <c r="O2" s="9" t="s">
        <v>15</v>
      </c>
      <c r="P2" s="9" t="s">
        <v>20</v>
      </c>
      <c r="Q2" s="9" t="s">
        <v>16</v>
      </c>
      <c r="R2" s="9" t="s">
        <v>17</v>
      </c>
      <c r="S2" s="9" t="s">
        <v>18</v>
      </c>
      <c r="T2" s="11" t="s">
        <v>19</v>
      </c>
    </row>
    <row r="3" spans="1:26" ht="15" thickBot="1" x14ac:dyDescent="0.4">
      <c r="B3" s="16">
        <v>44698</v>
      </c>
      <c r="C3" s="16">
        <v>44784</v>
      </c>
      <c r="D3" s="17" t="s">
        <v>4</v>
      </c>
      <c r="E3" s="17">
        <v>2.4</v>
      </c>
      <c r="F3" s="17">
        <v>73.62</v>
      </c>
      <c r="G3" s="13">
        <f>E3/F3</f>
        <v>3.2599837000814993E-2</v>
      </c>
      <c r="H3" s="7"/>
      <c r="I3" s="7"/>
      <c r="J3" s="2">
        <v>42795</v>
      </c>
      <c r="K3" s="4">
        <v>282161</v>
      </c>
      <c r="L3" s="4">
        <v>147861</v>
      </c>
      <c r="M3" s="5">
        <v>46420</v>
      </c>
      <c r="N3" s="5">
        <f>K3-L3+M3</f>
        <v>180720</v>
      </c>
      <c r="O3" s="4">
        <v>279558</v>
      </c>
      <c r="P3" s="4">
        <v>127736</v>
      </c>
      <c r="Q3" s="3">
        <f>P3/O3</f>
        <v>0.45692128288226413</v>
      </c>
      <c r="R3" s="4">
        <v>0</v>
      </c>
      <c r="S3" s="4">
        <f>P3+R3</f>
        <v>127736</v>
      </c>
      <c r="T3" s="7">
        <f>S3/N3</f>
        <v>0.70681717574147851</v>
      </c>
    </row>
    <row r="4" spans="1:26" ht="15" thickBot="1" x14ac:dyDescent="0.4">
      <c r="B4" s="16">
        <v>44592</v>
      </c>
      <c r="C4" s="16">
        <v>44601</v>
      </c>
      <c r="D4" s="17" t="s">
        <v>3</v>
      </c>
      <c r="E4" s="17">
        <v>4</v>
      </c>
      <c r="F4" s="17">
        <v>79</v>
      </c>
      <c r="G4" s="13">
        <f t="shared" ref="G4:G17" si="0">E4/F4</f>
        <v>5.0632911392405063E-2</v>
      </c>
      <c r="H4" s="7"/>
      <c r="I4" s="7"/>
      <c r="J4" s="2">
        <v>43160</v>
      </c>
      <c r="K4" s="4">
        <v>291153</v>
      </c>
      <c r="L4" s="4">
        <v>224448</v>
      </c>
      <c r="M4" s="4">
        <v>23552</v>
      </c>
      <c r="N4" s="5">
        <f t="shared" ref="N4:N46" si="1">K4-L4+M4</f>
        <v>90257</v>
      </c>
      <c r="O4" s="4">
        <v>344502</v>
      </c>
      <c r="P4" s="4">
        <v>114672</v>
      </c>
      <c r="Q4" s="3">
        <f t="shared" ref="Q4:Q46" si="2">P4/O4</f>
        <v>0.33286308932894437</v>
      </c>
      <c r="R4" s="4">
        <v>0</v>
      </c>
      <c r="S4" s="4">
        <f t="shared" ref="S4:S46" si="3">P4+R4</f>
        <v>114672</v>
      </c>
      <c r="T4" s="7">
        <f t="shared" ref="T4:T46" si="4">S4/N4</f>
        <v>1.2705053347662785</v>
      </c>
      <c r="Y4" t="s">
        <v>6</v>
      </c>
      <c r="Z4" s="7">
        <v>0.80610000000000004</v>
      </c>
    </row>
    <row r="5" spans="1:26" ht="15" thickBot="1" x14ac:dyDescent="0.4">
      <c r="B5" s="16">
        <v>44501</v>
      </c>
      <c r="C5" s="16">
        <v>44511</v>
      </c>
      <c r="D5" s="17" t="s">
        <v>3</v>
      </c>
      <c r="E5" s="17">
        <v>5</v>
      </c>
      <c r="F5" s="17">
        <v>89.43</v>
      </c>
      <c r="G5" s="13">
        <f t="shared" si="0"/>
        <v>5.5909650005590963E-2</v>
      </c>
      <c r="H5" s="7"/>
      <c r="I5" s="7"/>
      <c r="J5" s="2">
        <v>43525</v>
      </c>
      <c r="K5" s="4">
        <v>127465</v>
      </c>
      <c r="L5" s="4">
        <v>254949</v>
      </c>
      <c r="M5" s="4">
        <v>309209</v>
      </c>
      <c r="N5" s="5">
        <f t="shared" si="1"/>
        <v>181725</v>
      </c>
      <c r="O5" s="4">
        <v>259269</v>
      </c>
      <c r="P5" s="4">
        <v>116790</v>
      </c>
      <c r="Q5" s="3">
        <f t="shared" si="2"/>
        <v>0.45045878990546501</v>
      </c>
      <c r="R5" s="4">
        <v>44350</v>
      </c>
      <c r="S5" s="4">
        <f t="shared" si="3"/>
        <v>161140</v>
      </c>
      <c r="T5" s="7">
        <f t="shared" si="4"/>
        <v>0.88672444627871783</v>
      </c>
      <c r="Y5" t="s">
        <v>8</v>
      </c>
      <c r="Z5" s="7">
        <v>0.87909999999999999</v>
      </c>
    </row>
    <row r="6" spans="1:26" ht="15" thickBot="1" x14ac:dyDescent="0.4">
      <c r="B6" s="16">
        <v>44335</v>
      </c>
      <c r="C6" s="16">
        <v>44413</v>
      </c>
      <c r="D6" s="17" t="s">
        <v>4</v>
      </c>
      <c r="E6" s="17">
        <v>1.5</v>
      </c>
      <c r="F6" s="17">
        <v>69.67</v>
      </c>
      <c r="G6" s="13">
        <f t="shared" si="0"/>
        <v>2.1530070331563081E-2</v>
      </c>
      <c r="H6" s="7"/>
      <c r="I6" s="7"/>
      <c r="J6" s="2">
        <v>43891</v>
      </c>
      <c r="K6" s="4">
        <v>86533</v>
      </c>
      <c r="L6" s="4">
        <v>321774</v>
      </c>
      <c r="M6" s="4">
        <v>326531</v>
      </c>
      <c r="N6" s="5">
        <f t="shared" si="1"/>
        <v>91290</v>
      </c>
      <c r="O6" s="4">
        <v>-71770</v>
      </c>
      <c r="P6" s="4">
        <v>58029</v>
      </c>
      <c r="Q6" s="3">
        <f t="shared" si="2"/>
        <v>-0.80854117319214158</v>
      </c>
      <c r="R6" s="4">
        <v>0</v>
      </c>
      <c r="S6" s="4">
        <f t="shared" si="3"/>
        <v>58029</v>
      </c>
      <c r="T6" s="7">
        <f t="shared" si="4"/>
        <v>0.63565560302333224</v>
      </c>
      <c r="Y6" t="s">
        <v>9</v>
      </c>
      <c r="Z6" s="7">
        <v>0.58230000000000004</v>
      </c>
    </row>
    <row r="7" spans="1:26" ht="15" thickBot="1" x14ac:dyDescent="0.4">
      <c r="B7" s="16">
        <v>44265</v>
      </c>
      <c r="C7" s="16">
        <v>44278</v>
      </c>
      <c r="D7" s="17" t="s">
        <v>3</v>
      </c>
      <c r="E7" s="17">
        <v>3</v>
      </c>
      <c r="F7" s="17">
        <v>64.8</v>
      </c>
      <c r="G7" s="13">
        <f t="shared" si="0"/>
        <v>4.6296296296296301E-2</v>
      </c>
      <c r="H7" s="7"/>
      <c r="I7" s="7"/>
      <c r="J7" s="2">
        <v>44256</v>
      </c>
      <c r="K7" s="4">
        <v>498617</v>
      </c>
      <c r="L7" s="4">
        <v>238332</v>
      </c>
      <c r="M7" s="4">
        <v>-133807</v>
      </c>
      <c r="N7" s="5">
        <f t="shared" si="1"/>
        <v>126478</v>
      </c>
      <c r="O7" s="4">
        <v>307507</v>
      </c>
      <c r="P7" s="4">
        <v>83832</v>
      </c>
      <c r="Q7" s="3">
        <f t="shared" si="2"/>
        <v>0.27261818430149559</v>
      </c>
      <c r="R7" s="4">
        <v>0</v>
      </c>
      <c r="S7" s="4">
        <f t="shared" si="3"/>
        <v>83832</v>
      </c>
      <c r="T7" s="7">
        <f t="shared" si="4"/>
        <v>0.66281883015227949</v>
      </c>
    </row>
    <row r="8" spans="1:26" ht="15" thickBot="1" x14ac:dyDescent="0.4">
      <c r="B8" s="16">
        <v>44225</v>
      </c>
      <c r="C8" s="16">
        <v>44236</v>
      </c>
      <c r="D8" s="17" t="s">
        <v>3</v>
      </c>
      <c r="E8" s="17">
        <v>7.5</v>
      </c>
      <c r="F8" s="17">
        <v>66.53</v>
      </c>
      <c r="G8" s="13">
        <f t="shared" si="0"/>
        <v>0.1127310987524425</v>
      </c>
      <c r="H8" s="7"/>
      <c r="I8" s="7"/>
      <c r="J8" s="2">
        <v>44621</v>
      </c>
      <c r="K8" s="4">
        <v>245703</v>
      </c>
      <c r="L8" s="4">
        <v>230371</v>
      </c>
      <c r="M8" s="4">
        <v>125965</v>
      </c>
      <c r="N8" s="5">
        <f t="shared" si="1"/>
        <v>141297</v>
      </c>
      <c r="O8" s="4">
        <v>342886</v>
      </c>
      <c r="P8" s="4">
        <v>108960</v>
      </c>
      <c r="Q8" s="3">
        <f t="shared" si="2"/>
        <v>0.3177732540844479</v>
      </c>
      <c r="R8" s="4">
        <v>0</v>
      </c>
      <c r="S8" s="4">
        <f t="shared" si="3"/>
        <v>108960</v>
      </c>
      <c r="T8" s="7">
        <f t="shared" si="4"/>
        <v>0.77114163782670542</v>
      </c>
    </row>
    <row r="9" spans="1:26" ht="15" thickBot="1" x14ac:dyDescent="0.4">
      <c r="B9" s="16">
        <v>43903</v>
      </c>
      <c r="C9" s="16">
        <v>43913</v>
      </c>
      <c r="D9" s="17" t="s">
        <v>3</v>
      </c>
      <c r="E9" s="17">
        <v>4.25</v>
      </c>
      <c r="F9" s="17">
        <v>54.67</v>
      </c>
      <c r="G9" s="13">
        <f t="shared" si="0"/>
        <v>7.7739162246204502E-2</v>
      </c>
      <c r="H9" s="7"/>
      <c r="I9" s="7"/>
      <c r="J9" s="15" t="s">
        <v>23</v>
      </c>
      <c r="K9" s="4">
        <f>SUM(K3:K8)</f>
        <v>1531632</v>
      </c>
      <c r="L9" s="4">
        <f t="shared" ref="L9:M9" si="5">SUM(L3:L8)</f>
        <v>1417735</v>
      </c>
      <c r="M9" s="4">
        <f t="shared" si="5"/>
        <v>697870</v>
      </c>
      <c r="N9" s="5">
        <f t="shared" si="1"/>
        <v>811767</v>
      </c>
      <c r="O9" s="4">
        <f>SUM(O3:O8)</f>
        <v>1461952</v>
      </c>
      <c r="P9" s="4">
        <f>SUM(P3:P8)</f>
        <v>610019</v>
      </c>
      <c r="Q9" s="3">
        <f t="shared" si="2"/>
        <v>0.41726335748369303</v>
      </c>
      <c r="R9" s="4">
        <f>SUM(R3:R8)</f>
        <v>44350</v>
      </c>
      <c r="S9" s="4">
        <f t="shared" si="3"/>
        <v>654369</v>
      </c>
      <c r="T9" s="7">
        <f t="shared" si="4"/>
        <v>0.80610446100913191</v>
      </c>
    </row>
    <row r="10" spans="1:26" ht="15" thickBot="1" x14ac:dyDescent="0.4">
      <c r="B10" s="16">
        <v>43602</v>
      </c>
      <c r="C10" s="16">
        <v>43698</v>
      </c>
      <c r="D10" s="17" t="s">
        <v>4</v>
      </c>
      <c r="E10" s="17">
        <v>1</v>
      </c>
      <c r="F10" s="17">
        <v>59.97</v>
      </c>
      <c r="G10" s="13">
        <f t="shared" si="0"/>
        <v>1.6675004168751041E-2</v>
      </c>
      <c r="H10" s="7"/>
      <c r="I10" s="7"/>
      <c r="N10" s="5"/>
      <c r="Q10" s="3">
        <f>AVERAGE(Q3:Q9)</f>
        <v>0.20562239782773833</v>
      </c>
      <c r="S10" s="4"/>
      <c r="T10" s="7"/>
    </row>
    <row r="11" spans="1:26" ht="15" thickBot="1" x14ac:dyDescent="0.4">
      <c r="B11" s="16">
        <v>43537</v>
      </c>
      <c r="C11" s="16">
        <v>43551</v>
      </c>
      <c r="D11" s="17" t="s">
        <v>3</v>
      </c>
      <c r="E11" s="17">
        <v>1.5</v>
      </c>
      <c r="F11" s="17">
        <v>52.33</v>
      </c>
      <c r="G11" s="13">
        <f t="shared" si="0"/>
        <v>2.8664246130326775E-2</v>
      </c>
      <c r="H11" s="7"/>
      <c r="I11" s="7"/>
      <c r="N11" s="5"/>
      <c r="Q11" s="3"/>
      <c r="S11" s="4"/>
      <c r="T11" s="7"/>
    </row>
    <row r="12" spans="1:26" ht="15" thickBot="1" x14ac:dyDescent="0.4">
      <c r="B12" s="16">
        <v>43447</v>
      </c>
      <c r="C12" s="16">
        <v>43455</v>
      </c>
      <c r="D12" s="17" t="s">
        <v>3</v>
      </c>
      <c r="E12" s="17">
        <v>6.75</v>
      </c>
      <c r="F12" s="17">
        <v>97.03</v>
      </c>
      <c r="G12" s="13">
        <f t="shared" si="0"/>
        <v>6.9566113573121716E-2</v>
      </c>
      <c r="H12" s="7"/>
      <c r="I12" s="7"/>
      <c r="N12" s="5"/>
      <c r="Q12" s="3"/>
      <c r="S12" s="4"/>
      <c r="T12" s="7"/>
    </row>
    <row r="13" spans="1:26" ht="15" thickBot="1" x14ac:dyDescent="0.4">
      <c r="B13" s="16">
        <v>43242</v>
      </c>
      <c r="C13" s="16">
        <v>43332</v>
      </c>
      <c r="D13" s="17" t="s">
        <v>4</v>
      </c>
      <c r="E13" s="17">
        <v>2</v>
      </c>
      <c r="F13" s="17">
        <v>106.33</v>
      </c>
      <c r="G13" s="13">
        <f t="shared" si="0"/>
        <v>1.8809367064798271E-2</v>
      </c>
      <c r="H13" s="7"/>
      <c r="I13" s="7"/>
      <c r="N13" s="5"/>
      <c r="Q13" s="3"/>
      <c r="S13" s="4"/>
      <c r="T13" s="7"/>
    </row>
    <row r="14" spans="1:26" ht="15" thickBot="1" x14ac:dyDescent="0.4">
      <c r="B14" s="16">
        <v>43130</v>
      </c>
      <c r="C14" s="16">
        <v>43139</v>
      </c>
      <c r="D14" s="17" t="s">
        <v>3</v>
      </c>
      <c r="E14" s="17">
        <v>19</v>
      </c>
      <c r="F14" s="17">
        <v>129.62</v>
      </c>
      <c r="G14" s="13">
        <f t="shared" si="0"/>
        <v>0.14658231754358894</v>
      </c>
      <c r="H14" s="7"/>
      <c r="I14" s="7"/>
      <c r="N14" s="5"/>
      <c r="Q14" s="3"/>
      <c r="S14" s="4"/>
      <c r="T14" s="7"/>
    </row>
    <row r="15" spans="1:26" ht="15" thickBot="1" x14ac:dyDescent="0.4">
      <c r="B15" s="16">
        <v>42881</v>
      </c>
      <c r="C15" s="16">
        <v>42965</v>
      </c>
      <c r="D15" s="17" t="s">
        <v>4</v>
      </c>
      <c r="E15" s="17">
        <v>1</v>
      </c>
      <c r="F15" s="17">
        <v>142.33000000000001</v>
      </c>
      <c r="G15" s="13">
        <f t="shared" si="0"/>
        <v>7.0259256657064558E-3</v>
      </c>
      <c r="H15" s="7"/>
      <c r="I15" s="7"/>
      <c r="N15" s="5"/>
      <c r="Q15" s="3"/>
      <c r="S15" s="4"/>
      <c r="T15" s="7"/>
    </row>
    <row r="16" spans="1:26" ht="15" thickBot="1" x14ac:dyDescent="0.4">
      <c r="B16" s="16">
        <v>42817</v>
      </c>
      <c r="C16" s="16">
        <v>42818</v>
      </c>
      <c r="D16" s="17" t="s">
        <v>3</v>
      </c>
      <c r="E16" s="17">
        <v>4.5</v>
      </c>
      <c r="F16" s="17">
        <v>124.9</v>
      </c>
      <c r="G16" s="13">
        <f t="shared" si="0"/>
        <v>3.6028823058446756E-2</v>
      </c>
      <c r="H16" s="7"/>
      <c r="I16" s="7"/>
      <c r="N16" s="5"/>
      <c r="Q16" s="3"/>
      <c r="S16" s="4"/>
      <c r="T16" s="7"/>
    </row>
    <row r="17" spans="1:20" ht="15" thickBot="1" x14ac:dyDescent="0.4">
      <c r="B17" s="16">
        <v>42766</v>
      </c>
      <c r="C17" s="16">
        <v>42775</v>
      </c>
      <c r="D17" s="17" t="s">
        <v>3</v>
      </c>
      <c r="E17" s="17">
        <v>13.5</v>
      </c>
      <c r="F17" s="17">
        <v>128.9</v>
      </c>
      <c r="G17" s="13">
        <f t="shared" si="0"/>
        <v>0.1047323506594259</v>
      </c>
      <c r="H17" s="7"/>
      <c r="I17" s="7"/>
      <c r="N17" s="5"/>
      <c r="Q17" s="3"/>
      <c r="S17" s="4"/>
      <c r="T17" s="7"/>
    </row>
    <row r="18" spans="1:20" ht="15" thickBot="1" x14ac:dyDescent="0.4">
      <c r="B18" s="16"/>
      <c r="C18" s="16"/>
      <c r="D18" s="17"/>
      <c r="E18" s="17"/>
      <c r="F18" s="17"/>
      <c r="G18" s="13">
        <f>_xlfn.STDEV.P(G3:G17)</f>
        <v>3.8964893309920194E-2</v>
      </c>
      <c r="H18" s="19">
        <f>AVERAGE(G3:G17)</f>
        <v>5.503487825929889E-2</v>
      </c>
      <c r="N18" s="5"/>
      <c r="Q18" s="3"/>
      <c r="S18" s="4"/>
      <c r="T18" s="7"/>
    </row>
    <row r="19" spans="1:20" ht="50.5" customHeight="1" thickBot="1" x14ac:dyDescent="0.4">
      <c r="B19" s="12" t="s">
        <v>0</v>
      </c>
      <c r="C19" s="12" t="s">
        <v>1</v>
      </c>
      <c r="D19" s="12" t="s">
        <v>2</v>
      </c>
      <c r="E19" s="12" t="s">
        <v>21</v>
      </c>
      <c r="F19" s="12" t="s">
        <v>5</v>
      </c>
      <c r="G19" s="12" t="s">
        <v>22</v>
      </c>
      <c r="H19" s="14"/>
      <c r="I19" s="14"/>
      <c r="J19" s="9" t="s">
        <v>10</v>
      </c>
      <c r="K19" s="9" t="s">
        <v>11</v>
      </c>
      <c r="L19" s="9" t="s">
        <v>12</v>
      </c>
      <c r="M19" s="9" t="s">
        <v>13</v>
      </c>
      <c r="N19" s="10" t="s">
        <v>14</v>
      </c>
      <c r="O19" s="9" t="s">
        <v>15</v>
      </c>
      <c r="P19" s="9" t="s">
        <v>20</v>
      </c>
      <c r="Q19" s="9" t="s">
        <v>16</v>
      </c>
      <c r="R19" s="9" t="s">
        <v>17</v>
      </c>
      <c r="S19" s="9" t="s">
        <v>18</v>
      </c>
      <c r="T19" s="11" t="s">
        <v>19</v>
      </c>
    </row>
    <row r="20" spans="1:20" ht="15" thickBot="1" x14ac:dyDescent="0.4">
      <c r="A20" s="15" t="s">
        <v>8</v>
      </c>
      <c r="B20" s="16">
        <v>44706</v>
      </c>
      <c r="C20" s="16">
        <v>44792</v>
      </c>
      <c r="D20" s="17" t="s">
        <v>4</v>
      </c>
      <c r="E20" s="17">
        <v>6</v>
      </c>
      <c r="F20" s="17">
        <v>342.45</v>
      </c>
      <c r="G20" s="13">
        <f>E20/F20</f>
        <v>1.7520805957074025E-2</v>
      </c>
      <c r="H20" s="7"/>
      <c r="I20" s="7"/>
      <c r="J20" s="2">
        <v>42795</v>
      </c>
      <c r="K20">
        <v>90</v>
      </c>
      <c r="L20">
        <v>96</v>
      </c>
      <c r="M20">
        <v>127</v>
      </c>
      <c r="N20" s="5">
        <f t="shared" si="1"/>
        <v>121</v>
      </c>
      <c r="O20">
        <v>137</v>
      </c>
      <c r="P20">
        <v>55</v>
      </c>
      <c r="Q20" s="3">
        <f t="shared" si="2"/>
        <v>0.40145985401459855</v>
      </c>
      <c r="R20">
        <v>0</v>
      </c>
      <c r="S20" s="4">
        <f t="shared" si="3"/>
        <v>55</v>
      </c>
      <c r="T20" s="7">
        <f t="shared" si="4"/>
        <v>0.45454545454545453</v>
      </c>
    </row>
    <row r="21" spans="1:20" ht="15" thickBot="1" x14ac:dyDescent="0.4">
      <c r="B21" s="16">
        <v>44592</v>
      </c>
      <c r="C21" s="16">
        <v>44602</v>
      </c>
      <c r="D21" s="17" t="s">
        <v>3</v>
      </c>
      <c r="E21" s="17">
        <v>5</v>
      </c>
      <c r="F21" s="17">
        <v>372.7</v>
      </c>
      <c r="G21" s="13">
        <f t="shared" ref="G21:G33" si="6">E21/F21</f>
        <v>1.3415615776764154E-2</v>
      </c>
      <c r="H21" s="7"/>
      <c r="I21" s="7"/>
      <c r="J21" s="2">
        <v>43160</v>
      </c>
      <c r="K21">
        <v>111</v>
      </c>
      <c r="L21">
        <v>78</v>
      </c>
      <c r="M21">
        <v>15</v>
      </c>
      <c r="N21" s="5">
        <f t="shared" si="1"/>
        <v>48</v>
      </c>
      <c r="O21">
        <v>142</v>
      </c>
      <c r="P21">
        <v>36</v>
      </c>
      <c r="Q21" s="3">
        <f t="shared" si="2"/>
        <v>0.25352112676056338</v>
      </c>
      <c r="R21">
        <v>0</v>
      </c>
      <c r="S21" s="4">
        <f t="shared" si="3"/>
        <v>36</v>
      </c>
      <c r="T21" s="7">
        <f t="shared" si="4"/>
        <v>0.75</v>
      </c>
    </row>
    <row r="22" spans="1:20" ht="15" thickBot="1" x14ac:dyDescent="0.4">
      <c r="B22" s="16">
        <v>44498</v>
      </c>
      <c r="C22" s="16">
        <v>44511</v>
      </c>
      <c r="D22" s="17" t="s">
        <v>3</v>
      </c>
      <c r="E22" s="17">
        <v>5</v>
      </c>
      <c r="F22" s="17">
        <v>425.95</v>
      </c>
      <c r="G22" s="13">
        <f t="shared" si="6"/>
        <v>1.1738466956215518E-2</v>
      </c>
      <c r="H22" s="7"/>
      <c r="I22" s="7"/>
      <c r="J22" s="2">
        <v>43525</v>
      </c>
      <c r="K22">
        <v>102</v>
      </c>
      <c r="L22">
        <v>105</v>
      </c>
      <c r="M22">
        <v>66</v>
      </c>
      <c r="N22" s="5">
        <f t="shared" si="1"/>
        <v>63</v>
      </c>
      <c r="O22">
        <v>129</v>
      </c>
      <c r="P22">
        <v>40</v>
      </c>
      <c r="Q22" s="3">
        <f t="shared" si="2"/>
        <v>0.31007751937984496</v>
      </c>
      <c r="R22">
        <v>0</v>
      </c>
      <c r="S22" s="4">
        <f t="shared" si="3"/>
        <v>40</v>
      </c>
      <c r="T22" s="7">
        <f t="shared" si="4"/>
        <v>0.63492063492063489</v>
      </c>
    </row>
    <row r="23" spans="1:20" ht="15" thickBot="1" x14ac:dyDescent="0.4">
      <c r="B23" s="16">
        <v>44342</v>
      </c>
      <c r="C23" s="16">
        <v>44455</v>
      </c>
      <c r="D23" s="17" t="s">
        <v>4</v>
      </c>
      <c r="E23" s="17">
        <v>23</v>
      </c>
      <c r="F23" s="17">
        <v>437.5</v>
      </c>
      <c r="G23" s="13">
        <f t="shared" si="6"/>
        <v>5.2571428571428575E-2</v>
      </c>
      <c r="H23" s="7"/>
      <c r="I23" s="7"/>
      <c r="J23" s="2">
        <v>43891</v>
      </c>
      <c r="K23">
        <v>80</v>
      </c>
      <c r="L23">
        <v>123</v>
      </c>
      <c r="M23">
        <v>118</v>
      </c>
      <c r="N23" s="5">
        <f t="shared" si="1"/>
        <v>75</v>
      </c>
      <c r="O23">
        <v>37</v>
      </c>
      <c r="P23">
        <v>53</v>
      </c>
      <c r="Q23" s="3">
        <f t="shared" si="2"/>
        <v>1.4324324324324325</v>
      </c>
      <c r="R23">
        <v>0</v>
      </c>
      <c r="S23" s="4">
        <f t="shared" si="3"/>
        <v>53</v>
      </c>
      <c r="T23" s="7">
        <f t="shared" si="4"/>
        <v>0.70666666666666667</v>
      </c>
    </row>
    <row r="24" spans="1:20" ht="15" thickBot="1" x14ac:dyDescent="0.4">
      <c r="B24" s="16">
        <v>44343</v>
      </c>
      <c r="C24" s="16">
        <v>44455</v>
      </c>
      <c r="D24" s="17" t="s">
        <v>7</v>
      </c>
      <c r="E24" s="17">
        <v>35</v>
      </c>
      <c r="F24" s="17"/>
      <c r="G24" s="13"/>
      <c r="H24" s="7"/>
      <c r="I24" s="7"/>
      <c r="J24" s="2">
        <v>44256</v>
      </c>
      <c r="K24">
        <v>235</v>
      </c>
      <c r="L24">
        <v>91</v>
      </c>
      <c r="M24">
        <v>-127</v>
      </c>
      <c r="N24" s="5">
        <f t="shared" si="1"/>
        <v>17</v>
      </c>
      <c r="O24">
        <v>224</v>
      </c>
      <c r="P24">
        <v>49</v>
      </c>
      <c r="Q24" s="3">
        <f t="shared" si="2"/>
        <v>0.21875</v>
      </c>
      <c r="R24">
        <v>0</v>
      </c>
      <c r="S24" s="4">
        <f t="shared" si="3"/>
        <v>49</v>
      </c>
      <c r="T24" s="7">
        <f t="shared" si="4"/>
        <v>2.8823529411764706</v>
      </c>
    </row>
    <row r="25" spans="1:20" ht="15" thickBot="1" x14ac:dyDescent="0.4">
      <c r="B25" s="16">
        <v>44271</v>
      </c>
      <c r="C25" s="16">
        <v>44280</v>
      </c>
      <c r="D25" s="17" t="s">
        <v>3</v>
      </c>
      <c r="E25" s="17">
        <v>5</v>
      </c>
      <c r="F25" s="17">
        <v>426.45</v>
      </c>
      <c r="G25" s="13">
        <f t="shared" si="6"/>
        <v>1.1724703951225232E-2</v>
      </c>
      <c r="H25" s="7"/>
      <c r="I25" s="7"/>
      <c r="J25" s="2">
        <v>44621</v>
      </c>
      <c r="K25">
        <v>203</v>
      </c>
      <c r="L25">
        <v>78</v>
      </c>
      <c r="M25">
        <v>-19</v>
      </c>
      <c r="N25" s="5">
        <f t="shared" si="1"/>
        <v>106</v>
      </c>
      <c r="O25">
        <v>160</v>
      </c>
      <c r="P25">
        <v>145</v>
      </c>
      <c r="Q25" s="3">
        <f t="shared" si="2"/>
        <v>0.90625</v>
      </c>
      <c r="R25">
        <v>0</v>
      </c>
      <c r="S25" s="4">
        <f t="shared" si="3"/>
        <v>145</v>
      </c>
      <c r="T25" s="7">
        <f t="shared" si="4"/>
        <v>1.3679245283018868</v>
      </c>
    </row>
    <row r="26" spans="1:20" ht="15" thickBot="1" x14ac:dyDescent="0.4">
      <c r="B26" s="16">
        <v>44235</v>
      </c>
      <c r="C26" s="16">
        <v>44244</v>
      </c>
      <c r="D26" s="17" t="s">
        <v>3</v>
      </c>
      <c r="E26" s="17">
        <v>16</v>
      </c>
      <c r="F26" s="17">
        <v>404.5</v>
      </c>
      <c r="G26" s="13">
        <f t="shared" si="6"/>
        <v>3.9555006180469712E-2</v>
      </c>
      <c r="H26" s="7"/>
      <c r="I26" s="7"/>
      <c r="J26" s="15" t="s">
        <v>23</v>
      </c>
      <c r="K26">
        <f>SUM(K20:K25)</f>
        <v>821</v>
      </c>
      <c r="L26">
        <f>SUM(L20:L25)</f>
        <v>571</v>
      </c>
      <c r="M26">
        <f>SUM(M20:M25)</f>
        <v>180</v>
      </c>
      <c r="N26" s="5">
        <f t="shared" si="1"/>
        <v>430</v>
      </c>
      <c r="O26">
        <f>SUM(O20:O25)</f>
        <v>829</v>
      </c>
      <c r="P26">
        <f>SUM(P20:P25)</f>
        <v>378</v>
      </c>
      <c r="Q26" s="3">
        <f t="shared" si="2"/>
        <v>0.45597104945717731</v>
      </c>
      <c r="R26">
        <f>SUM(R20:R25)</f>
        <v>0</v>
      </c>
      <c r="S26" s="4">
        <f t="shared" si="3"/>
        <v>378</v>
      </c>
      <c r="T26" s="7">
        <f t="shared" si="4"/>
        <v>0.87906976744186049</v>
      </c>
    </row>
    <row r="27" spans="1:20" ht="15" thickBot="1" x14ac:dyDescent="0.4">
      <c r="B27" s="16">
        <v>43902</v>
      </c>
      <c r="C27" s="16">
        <v>43913</v>
      </c>
      <c r="D27" s="17" t="s">
        <v>3</v>
      </c>
      <c r="E27" s="17">
        <v>16.5</v>
      </c>
      <c r="F27" s="17">
        <v>285</v>
      </c>
      <c r="G27" s="13">
        <f t="shared" si="6"/>
        <v>5.7894736842105263E-2</v>
      </c>
      <c r="H27" s="7"/>
      <c r="I27" s="7"/>
      <c r="N27" s="5"/>
      <c r="Q27" s="3"/>
      <c r="S27" s="4"/>
      <c r="T27" s="7"/>
    </row>
    <row r="28" spans="1:20" ht="15" thickBot="1" x14ac:dyDescent="0.4">
      <c r="B28" s="16">
        <v>43605</v>
      </c>
      <c r="C28" s="16">
        <v>43698</v>
      </c>
      <c r="D28" s="17" t="s">
        <v>4</v>
      </c>
      <c r="E28" s="17">
        <v>8</v>
      </c>
      <c r="F28" s="17">
        <v>328</v>
      </c>
      <c r="G28" s="13">
        <f t="shared" si="6"/>
        <v>2.4390243902439025E-2</v>
      </c>
      <c r="H28" s="7"/>
      <c r="I28" s="7"/>
      <c r="N28" s="5"/>
      <c r="Q28" s="3"/>
      <c r="S28" s="4"/>
      <c r="T28" s="7"/>
    </row>
    <row r="29" spans="1:20" ht="15" thickBot="1" x14ac:dyDescent="0.4">
      <c r="B29" s="16">
        <v>43504</v>
      </c>
      <c r="C29" s="16">
        <v>43517</v>
      </c>
      <c r="D29" s="17" t="s">
        <v>3</v>
      </c>
      <c r="E29" s="17">
        <v>11</v>
      </c>
      <c r="F29" s="17">
        <v>388</v>
      </c>
      <c r="G29" s="13">
        <f t="shared" si="6"/>
        <v>2.8350515463917526E-2</v>
      </c>
      <c r="H29" s="7"/>
      <c r="I29" s="7"/>
      <c r="N29" s="5"/>
      <c r="Q29" s="3"/>
      <c r="S29" s="4"/>
      <c r="T29" s="7"/>
    </row>
    <row r="30" spans="1:20" ht="15" thickBot="1" x14ac:dyDescent="0.4">
      <c r="B30" s="16">
        <v>43249</v>
      </c>
      <c r="C30" s="16">
        <v>43343</v>
      </c>
      <c r="D30" s="17" t="s">
        <v>4</v>
      </c>
      <c r="E30" s="17">
        <v>7</v>
      </c>
      <c r="F30" s="17">
        <v>356</v>
      </c>
      <c r="G30" s="13">
        <f t="shared" si="6"/>
        <v>1.9662921348314606E-2</v>
      </c>
      <c r="H30" s="7"/>
      <c r="I30" s="7"/>
      <c r="N30" s="5"/>
      <c r="Q30" s="3"/>
      <c r="S30" s="4"/>
      <c r="T30" s="7"/>
    </row>
    <row r="31" spans="1:20" ht="15" thickBot="1" x14ac:dyDescent="0.4">
      <c r="B31" s="16">
        <v>43140</v>
      </c>
      <c r="C31" s="16">
        <v>43153</v>
      </c>
      <c r="D31" s="17" t="s">
        <v>3</v>
      </c>
      <c r="E31" s="17">
        <v>14</v>
      </c>
      <c r="F31" s="17">
        <v>431.2</v>
      </c>
      <c r="G31" s="13">
        <f t="shared" si="6"/>
        <v>3.2467532467532471E-2</v>
      </c>
      <c r="H31" s="7"/>
      <c r="I31" s="7"/>
      <c r="N31" s="5"/>
      <c r="Q31" s="3"/>
      <c r="S31" s="4"/>
      <c r="T31" s="7"/>
    </row>
    <row r="32" spans="1:20" ht="15" thickBot="1" x14ac:dyDescent="0.4">
      <c r="B32" s="16">
        <v>42885</v>
      </c>
      <c r="C32" s="16">
        <v>42894</v>
      </c>
      <c r="D32" s="17" t="s">
        <v>4</v>
      </c>
      <c r="E32" s="17">
        <v>1</v>
      </c>
      <c r="F32" s="17">
        <v>483.23</v>
      </c>
      <c r="G32" s="13">
        <f t="shared" si="6"/>
        <v>2.0694079423876828E-3</v>
      </c>
      <c r="H32" s="7"/>
      <c r="I32" s="7"/>
      <c r="N32" s="5"/>
      <c r="Q32" s="3"/>
      <c r="S32" s="4"/>
      <c r="T32" s="7"/>
    </row>
    <row r="33" spans="1:20" ht="15" thickBot="1" x14ac:dyDescent="0.4">
      <c r="B33" s="16">
        <v>42817</v>
      </c>
      <c r="C33" s="16">
        <v>42818</v>
      </c>
      <c r="D33" s="17" t="s">
        <v>3</v>
      </c>
      <c r="E33" s="17">
        <v>12</v>
      </c>
      <c r="F33" s="17">
        <v>422.6</v>
      </c>
      <c r="G33" s="13">
        <f t="shared" si="6"/>
        <v>2.8395646000946521E-2</v>
      </c>
      <c r="H33" s="7"/>
      <c r="I33" s="7"/>
      <c r="N33" s="5"/>
      <c r="Q33" s="3"/>
      <c r="S33" s="4"/>
      <c r="T33" s="7"/>
    </row>
    <row r="34" spans="1:20" ht="15" thickBot="1" x14ac:dyDescent="0.4">
      <c r="B34" s="16">
        <v>42776</v>
      </c>
      <c r="C34" s="16">
        <v>42794</v>
      </c>
      <c r="D34" s="17" t="s">
        <v>3</v>
      </c>
      <c r="E34" s="17">
        <v>19.5</v>
      </c>
      <c r="F34" s="17">
        <v>460</v>
      </c>
      <c r="G34" s="13">
        <f t="shared" ref="G34" si="7">E34/F34</f>
        <v>4.2391304347826085E-2</v>
      </c>
      <c r="H34" s="7"/>
      <c r="I34" s="7"/>
      <c r="N34" s="5"/>
      <c r="Q34" s="3"/>
      <c r="S34" s="4"/>
      <c r="T34" s="7"/>
    </row>
    <row r="35" spans="1:20" ht="15" thickBot="1" x14ac:dyDescent="0.4">
      <c r="B35" s="16"/>
      <c r="C35" s="16"/>
      <c r="D35" s="17"/>
      <c r="E35" s="17"/>
      <c r="F35" s="17"/>
      <c r="G35" s="13">
        <f>_xlfn.STDEV.P(G20:G34)</f>
        <v>1.5716590954989011E-2</v>
      </c>
      <c r="H35" s="19">
        <f>AVERAGE(G20:G34)</f>
        <v>2.7296309693474741E-2</v>
      </c>
      <c r="I35" s="7"/>
      <c r="N35" s="5"/>
      <c r="Q35" s="3"/>
      <c r="S35" s="4"/>
      <c r="T35" s="7"/>
    </row>
    <row r="36" spans="1:20" x14ac:dyDescent="0.35">
      <c r="B36" s="1"/>
      <c r="C36" s="1"/>
      <c r="N36" s="5"/>
      <c r="Q36" s="3"/>
      <c r="S36" s="4"/>
      <c r="T36" s="7"/>
    </row>
    <row r="37" spans="1:20" x14ac:dyDescent="0.35">
      <c r="B37" s="1"/>
      <c r="C37" s="1"/>
      <c r="N37" s="5"/>
      <c r="Q37" s="3"/>
      <c r="S37" s="4"/>
      <c r="T37" s="7"/>
    </row>
    <row r="38" spans="1:20" x14ac:dyDescent="0.35">
      <c r="B38" s="1"/>
      <c r="C38" s="1"/>
      <c r="N38" s="5"/>
      <c r="Q38" s="3"/>
      <c r="S38" s="4"/>
      <c r="T38" s="7"/>
    </row>
    <row r="39" spans="1:20" ht="56.5" customHeight="1" thickBot="1" x14ac:dyDescent="0.4">
      <c r="A39" s="15" t="s">
        <v>9</v>
      </c>
      <c r="B39" s="12" t="s">
        <v>0</v>
      </c>
      <c r="C39" s="12" t="s">
        <v>1</v>
      </c>
      <c r="D39" s="12" t="s">
        <v>2</v>
      </c>
      <c r="E39" s="12" t="s">
        <v>21</v>
      </c>
      <c r="F39" s="12" t="s">
        <v>5</v>
      </c>
      <c r="G39" s="12" t="s">
        <v>22</v>
      </c>
      <c r="H39" s="14"/>
      <c r="I39" s="14"/>
      <c r="J39" s="9" t="s">
        <v>10</v>
      </c>
      <c r="K39" s="9" t="s">
        <v>11</v>
      </c>
      <c r="L39" s="9" t="s">
        <v>12</v>
      </c>
      <c r="M39" s="9" t="s">
        <v>13</v>
      </c>
      <c r="N39" s="10" t="s">
        <v>14</v>
      </c>
      <c r="O39" s="9" t="s">
        <v>15</v>
      </c>
      <c r="P39" s="9" t="s">
        <v>20</v>
      </c>
      <c r="Q39" s="9" t="s">
        <v>16</v>
      </c>
      <c r="R39" s="9" t="s">
        <v>17</v>
      </c>
      <c r="S39" s="9" t="s">
        <v>18</v>
      </c>
      <c r="T39" s="11" t="s">
        <v>19</v>
      </c>
    </row>
    <row r="40" spans="1:20" ht="15" thickBot="1" x14ac:dyDescent="0.4">
      <c r="B40" s="16">
        <v>44966</v>
      </c>
      <c r="C40" s="16">
        <v>44981</v>
      </c>
      <c r="D40" s="17" t="s">
        <v>3</v>
      </c>
      <c r="E40" s="17">
        <v>4</v>
      </c>
      <c r="F40" s="17">
        <v>153.69999999999999</v>
      </c>
      <c r="G40" s="13">
        <f>E40/F40</f>
        <v>2.602472348731295E-2</v>
      </c>
      <c r="H40" s="7"/>
      <c r="I40" s="7"/>
      <c r="J40" s="2">
        <v>42795</v>
      </c>
      <c r="K40">
        <v>458</v>
      </c>
      <c r="L40">
        <v>363</v>
      </c>
      <c r="M40">
        <v>160</v>
      </c>
      <c r="N40" s="5">
        <f t="shared" si="1"/>
        <v>255</v>
      </c>
      <c r="O40">
        <v>292</v>
      </c>
      <c r="P40">
        <v>154</v>
      </c>
      <c r="Q40" s="3">
        <f t="shared" si="2"/>
        <v>0.5273972602739726</v>
      </c>
      <c r="R40">
        <v>0</v>
      </c>
      <c r="S40" s="4">
        <f t="shared" si="3"/>
        <v>154</v>
      </c>
      <c r="T40" s="7">
        <f t="shared" si="4"/>
        <v>0.60392156862745094</v>
      </c>
    </row>
    <row r="41" spans="1:20" ht="15" thickBot="1" x14ac:dyDescent="0.4">
      <c r="B41" s="16">
        <v>44874</v>
      </c>
      <c r="C41" s="16">
        <v>44886</v>
      </c>
      <c r="D41" s="17" t="s">
        <v>3</v>
      </c>
      <c r="E41" s="17">
        <v>6.75</v>
      </c>
      <c r="F41" s="17">
        <v>136</v>
      </c>
      <c r="G41" s="13">
        <f t="shared" ref="G41:G55" si="8">E41/F41</f>
        <v>4.9632352941176468E-2</v>
      </c>
      <c r="H41" s="7"/>
      <c r="I41" s="7"/>
      <c r="J41" s="2">
        <v>43160</v>
      </c>
      <c r="K41">
        <v>568</v>
      </c>
      <c r="L41">
        <v>449</v>
      </c>
      <c r="M41">
        <v>241</v>
      </c>
      <c r="N41" s="5">
        <f t="shared" si="1"/>
        <v>360</v>
      </c>
      <c r="O41">
        <v>261</v>
      </c>
      <c r="P41">
        <v>95</v>
      </c>
      <c r="Q41" s="3">
        <f t="shared" si="2"/>
        <v>0.36398467432950193</v>
      </c>
      <c r="R41">
        <v>0</v>
      </c>
      <c r="S41" s="4">
        <f t="shared" si="3"/>
        <v>95</v>
      </c>
      <c r="T41" s="7">
        <f t="shared" si="4"/>
        <v>0.2638888888888889</v>
      </c>
    </row>
    <row r="42" spans="1:20" ht="15" thickBot="1" x14ac:dyDescent="0.4">
      <c r="B42" s="16">
        <v>44711</v>
      </c>
      <c r="C42" s="16">
        <v>44791</v>
      </c>
      <c r="D42" s="17" t="s">
        <v>4</v>
      </c>
      <c r="E42" s="17">
        <v>3.25</v>
      </c>
      <c r="F42" s="17">
        <v>138.25</v>
      </c>
      <c r="G42" s="13">
        <f t="shared" si="8"/>
        <v>2.3508137432188065E-2</v>
      </c>
      <c r="H42" s="7"/>
      <c r="I42" s="7"/>
      <c r="J42" s="2">
        <v>43525</v>
      </c>
      <c r="K42">
        <v>615</v>
      </c>
      <c r="L42">
        <v>428</v>
      </c>
      <c r="M42">
        <v>-31</v>
      </c>
      <c r="N42" s="5">
        <f t="shared" si="1"/>
        <v>156</v>
      </c>
      <c r="O42">
        <v>339</v>
      </c>
      <c r="P42">
        <v>101</v>
      </c>
      <c r="Q42" s="3">
        <f t="shared" si="2"/>
        <v>0.29793510324483774</v>
      </c>
      <c r="R42">
        <v>44.02</v>
      </c>
      <c r="S42" s="4">
        <f t="shared" si="3"/>
        <v>145.02000000000001</v>
      </c>
      <c r="T42" s="7">
        <f t="shared" si="4"/>
        <v>0.92961538461538473</v>
      </c>
    </row>
    <row r="43" spans="1:20" ht="15" thickBot="1" x14ac:dyDescent="0.4">
      <c r="B43" s="16">
        <v>44600</v>
      </c>
      <c r="C43" s="16">
        <v>44613</v>
      </c>
      <c r="D43" s="17" t="s">
        <v>3</v>
      </c>
      <c r="E43" s="17">
        <v>1.75</v>
      </c>
      <c r="F43" s="17">
        <v>167.4</v>
      </c>
      <c r="G43" s="13">
        <f t="shared" si="8"/>
        <v>1.045400238948626E-2</v>
      </c>
      <c r="H43" s="7"/>
      <c r="I43" s="7"/>
      <c r="J43" s="2">
        <v>43891</v>
      </c>
      <c r="K43">
        <v>716</v>
      </c>
      <c r="L43">
        <v>550</v>
      </c>
      <c r="M43">
        <v>-34</v>
      </c>
      <c r="N43" s="5">
        <f t="shared" si="1"/>
        <v>132</v>
      </c>
      <c r="O43">
        <v>116</v>
      </c>
      <c r="P43">
        <v>83</v>
      </c>
      <c r="Q43" s="3">
        <f t="shared" si="2"/>
        <v>0.71551724137931039</v>
      </c>
      <c r="R43">
        <v>0</v>
      </c>
      <c r="S43" s="4">
        <f t="shared" si="3"/>
        <v>83</v>
      </c>
      <c r="T43" s="7">
        <f t="shared" si="4"/>
        <v>0.62878787878787878</v>
      </c>
    </row>
    <row r="44" spans="1:20" ht="15" thickBot="1" x14ac:dyDescent="0.4">
      <c r="B44" s="16">
        <v>44508</v>
      </c>
      <c r="C44" s="16">
        <v>44522</v>
      </c>
      <c r="D44" s="17" t="s">
        <v>3</v>
      </c>
      <c r="E44" s="17">
        <v>5.5</v>
      </c>
      <c r="F44" s="17">
        <v>156.6</v>
      </c>
      <c r="G44" s="13">
        <f t="shared" si="8"/>
        <v>3.5121328224776503E-2</v>
      </c>
      <c r="H44" s="7"/>
      <c r="I44" s="7"/>
      <c r="J44" s="2">
        <v>44256</v>
      </c>
      <c r="K44">
        <v>472</v>
      </c>
      <c r="L44">
        <v>430</v>
      </c>
      <c r="M44">
        <v>-4</v>
      </c>
      <c r="N44" s="5">
        <f t="shared" si="1"/>
        <v>38</v>
      </c>
      <c r="O44">
        <v>214</v>
      </c>
      <c r="P44">
        <v>31</v>
      </c>
      <c r="Q44" s="3">
        <f t="shared" si="2"/>
        <v>0.14485981308411214</v>
      </c>
      <c r="R44">
        <v>0</v>
      </c>
      <c r="S44" s="4">
        <f t="shared" si="3"/>
        <v>31</v>
      </c>
      <c r="T44" s="7">
        <f t="shared" si="4"/>
        <v>0.81578947368421051</v>
      </c>
    </row>
    <row r="45" spans="1:20" ht="15" thickBot="1" x14ac:dyDescent="0.4">
      <c r="B45" s="16">
        <v>44372</v>
      </c>
      <c r="C45" s="16">
        <v>44447</v>
      </c>
      <c r="D45" s="17" t="s">
        <v>4</v>
      </c>
      <c r="E45" s="17">
        <v>1.85</v>
      </c>
      <c r="F45" s="17">
        <v>119</v>
      </c>
      <c r="G45" s="13">
        <f t="shared" si="8"/>
        <v>1.5546218487394958E-2</v>
      </c>
      <c r="H45" s="7"/>
      <c r="I45" s="7"/>
      <c r="J45" s="2">
        <v>44621</v>
      </c>
      <c r="K45">
        <v>780</v>
      </c>
      <c r="L45">
        <v>445</v>
      </c>
      <c r="M45">
        <v>-182</v>
      </c>
      <c r="N45" s="5">
        <f t="shared" si="1"/>
        <v>153</v>
      </c>
      <c r="O45">
        <v>493</v>
      </c>
      <c r="P45">
        <v>129</v>
      </c>
      <c r="Q45" s="3">
        <f t="shared" si="2"/>
        <v>0.26166328600405681</v>
      </c>
      <c r="R45">
        <v>0</v>
      </c>
      <c r="S45" s="4">
        <f t="shared" si="3"/>
        <v>129</v>
      </c>
      <c r="T45" s="7">
        <f t="shared" si="4"/>
        <v>0.84313725490196079</v>
      </c>
    </row>
    <row r="46" spans="1:20" ht="15" thickBot="1" x14ac:dyDescent="0.4">
      <c r="B46" s="16">
        <v>44242</v>
      </c>
      <c r="C46" s="16">
        <v>44244</v>
      </c>
      <c r="D46" s="17" t="s">
        <v>3</v>
      </c>
      <c r="E46" s="17">
        <v>1.75</v>
      </c>
      <c r="F46" s="17">
        <v>102</v>
      </c>
      <c r="G46" s="13">
        <f t="shared" si="8"/>
        <v>1.7156862745098041E-2</v>
      </c>
      <c r="H46" s="7"/>
      <c r="I46" s="7"/>
      <c r="J46" s="15" t="s">
        <v>23</v>
      </c>
      <c r="K46">
        <f>SUM(K40:K45)</f>
        <v>3609</v>
      </c>
      <c r="L46">
        <f t="shared" ref="L46:M46" si="9">SUM(L40:L45)</f>
        <v>2665</v>
      </c>
      <c r="M46">
        <f t="shared" si="9"/>
        <v>150</v>
      </c>
      <c r="N46" s="5">
        <f t="shared" si="1"/>
        <v>1094</v>
      </c>
      <c r="O46">
        <f>SUM(O40:O45)</f>
        <v>1715</v>
      </c>
      <c r="P46">
        <f>SUM(P40:P45)</f>
        <v>593</v>
      </c>
      <c r="Q46" s="3">
        <f t="shared" si="2"/>
        <v>0.34577259475218658</v>
      </c>
      <c r="R46">
        <f>SUM(R40:R45)</f>
        <v>44.02</v>
      </c>
      <c r="S46" s="4">
        <f t="shared" si="3"/>
        <v>637.02</v>
      </c>
      <c r="T46" s="7">
        <f t="shared" si="4"/>
        <v>0.58228519195612427</v>
      </c>
    </row>
    <row r="47" spans="1:20" ht="15" thickBot="1" x14ac:dyDescent="0.4">
      <c r="B47" s="16">
        <v>43889</v>
      </c>
      <c r="C47" s="16">
        <v>43913</v>
      </c>
      <c r="D47" s="17" t="s">
        <v>3</v>
      </c>
      <c r="E47" s="17">
        <v>5</v>
      </c>
      <c r="F47" s="17">
        <v>60.65</v>
      </c>
      <c r="G47" s="13">
        <f t="shared" si="8"/>
        <v>8.244023083264633E-2</v>
      </c>
      <c r="H47" s="7"/>
      <c r="I47" s="7"/>
      <c r="Q47" s="3"/>
      <c r="S47" s="4"/>
      <c r="T47" s="7"/>
    </row>
    <row r="48" spans="1:20" ht="15" thickBot="1" x14ac:dyDescent="0.4">
      <c r="B48" s="16">
        <v>43615</v>
      </c>
      <c r="C48" s="16">
        <v>43699</v>
      </c>
      <c r="D48" s="17" t="s">
        <v>4</v>
      </c>
      <c r="E48" s="17">
        <v>0.75</v>
      </c>
      <c r="F48" s="17">
        <v>121.2</v>
      </c>
      <c r="G48" s="13">
        <f t="shared" si="8"/>
        <v>6.1881188118811875E-3</v>
      </c>
      <c r="H48" s="7"/>
      <c r="I48" s="7"/>
      <c r="Q48" s="3"/>
      <c r="S48" s="4"/>
      <c r="T48" s="7"/>
    </row>
    <row r="49" spans="2:9" ht="15" thickBot="1" x14ac:dyDescent="0.4">
      <c r="B49" s="16">
        <v>43543</v>
      </c>
      <c r="C49" s="16">
        <v>43550</v>
      </c>
      <c r="D49" s="17" t="s">
        <v>3</v>
      </c>
      <c r="E49" s="17">
        <v>1</v>
      </c>
      <c r="F49" s="17">
        <v>159</v>
      </c>
      <c r="G49" s="13">
        <f t="shared" si="8"/>
        <v>6.2893081761006293E-3</v>
      </c>
      <c r="H49" s="7"/>
      <c r="I49" s="7"/>
    </row>
    <row r="50" spans="2:9" ht="15" thickBot="1" x14ac:dyDescent="0.4">
      <c r="B50" s="16">
        <v>43500</v>
      </c>
      <c r="C50" s="16">
        <v>43524</v>
      </c>
      <c r="D50" s="17" t="s">
        <v>3</v>
      </c>
      <c r="E50" s="17">
        <v>5.25</v>
      </c>
      <c r="F50" s="17">
        <v>144.4</v>
      </c>
      <c r="G50" s="13">
        <f t="shared" si="8"/>
        <v>3.6357340720221606E-2</v>
      </c>
      <c r="H50" s="7"/>
      <c r="I50" s="7"/>
    </row>
    <row r="51" spans="2:9" ht="15" thickBot="1" x14ac:dyDescent="0.4">
      <c r="B51" s="16">
        <v>43250</v>
      </c>
      <c r="C51" s="16">
        <v>43362</v>
      </c>
      <c r="D51" s="17" t="s">
        <v>4</v>
      </c>
      <c r="E51" s="17">
        <v>1.35</v>
      </c>
      <c r="F51" s="17">
        <v>173.25</v>
      </c>
      <c r="G51" s="13">
        <f t="shared" si="8"/>
        <v>7.7922077922077931E-3</v>
      </c>
      <c r="H51" s="7"/>
      <c r="I51" s="7"/>
    </row>
    <row r="52" spans="2:9" ht="15" thickBot="1" x14ac:dyDescent="0.4">
      <c r="B52" s="16">
        <v>43150</v>
      </c>
      <c r="C52" s="16">
        <v>43172</v>
      </c>
      <c r="D52" s="17" t="s">
        <v>3</v>
      </c>
      <c r="E52" s="17">
        <v>2.25</v>
      </c>
      <c r="F52" s="17">
        <v>182.4</v>
      </c>
      <c r="G52" s="13">
        <f t="shared" si="8"/>
        <v>1.2335526315789474E-2</v>
      </c>
      <c r="H52" s="7"/>
      <c r="I52" s="7"/>
    </row>
    <row r="53" spans="2:9" ht="15" thickBot="1" x14ac:dyDescent="0.4">
      <c r="B53" s="16">
        <v>43026</v>
      </c>
      <c r="C53" s="16">
        <v>43042</v>
      </c>
      <c r="D53" s="17" t="s">
        <v>3</v>
      </c>
      <c r="E53" s="17">
        <v>3</v>
      </c>
      <c r="F53" s="17">
        <v>187.15</v>
      </c>
      <c r="G53" s="13">
        <f t="shared" si="8"/>
        <v>1.6029922522041141E-2</v>
      </c>
      <c r="H53" s="7"/>
      <c r="I53" s="7"/>
    </row>
    <row r="54" spans="2:9" ht="15" thickBot="1" x14ac:dyDescent="0.4">
      <c r="B54" s="16">
        <v>42887</v>
      </c>
      <c r="C54" s="16">
        <v>42999</v>
      </c>
      <c r="D54" s="17" t="s">
        <v>4</v>
      </c>
      <c r="E54" s="17">
        <v>0.8</v>
      </c>
      <c r="F54" s="17">
        <v>167.7</v>
      </c>
      <c r="G54" s="13">
        <f t="shared" si="8"/>
        <v>4.7704233750745385E-3</v>
      </c>
      <c r="H54" s="7"/>
      <c r="I54" s="7"/>
    </row>
    <row r="55" spans="2:9" ht="15" thickBot="1" x14ac:dyDescent="0.4">
      <c r="B55" s="16">
        <v>42753</v>
      </c>
      <c r="C55" s="16">
        <v>42773</v>
      </c>
      <c r="D55" s="17" t="s">
        <v>3</v>
      </c>
      <c r="E55" s="17">
        <v>2.25</v>
      </c>
      <c r="F55" s="17">
        <v>198</v>
      </c>
      <c r="G55" s="13">
        <f t="shared" si="8"/>
        <v>1.1363636363636364E-2</v>
      </c>
      <c r="H55" s="7"/>
      <c r="I55" s="7"/>
    </row>
    <row r="56" spans="2:9" ht="15" thickBot="1" x14ac:dyDescent="0.4">
      <c r="B56" s="17"/>
      <c r="C56" s="17"/>
      <c r="D56" s="17"/>
      <c r="E56" s="17"/>
      <c r="F56" s="17"/>
      <c r="G56" s="13">
        <f>_xlfn.STDEV.P(G40:G55)</f>
        <v>1.9755417286272732E-2</v>
      </c>
      <c r="H56" s="19">
        <f>AVERAGE(G40:G55)</f>
        <v>2.2563146288564522E-2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6C0472806280458D64CF375E497C41" ma:contentTypeVersion="6" ma:contentTypeDescription="Create a new document." ma:contentTypeScope="" ma:versionID="24ae367a6137df2c3c82f87c75b09092">
  <xsd:schema xmlns:xsd="http://www.w3.org/2001/XMLSchema" xmlns:xs="http://www.w3.org/2001/XMLSchema" xmlns:p="http://schemas.microsoft.com/office/2006/metadata/properties" xmlns:ns3="f905e183-fde2-4024-a5df-aefece81b57b" targetNamespace="http://schemas.microsoft.com/office/2006/metadata/properties" ma:root="true" ma:fieldsID="0be3338af83db33c99800f39a614bf07" ns3:_="">
    <xsd:import namespace="f905e183-fde2-4024-a5df-aefece81b5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5e183-fde2-4024-a5df-aefece81b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BB4709-E9EC-45E3-AA7F-512057A018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D4EA61-A582-4465-BFF6-09A931B139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05e183-fde2-4024-a5df-aefece81b5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F8784C-7271-4396-BD87-C77956662B38}">
  <ds:schemaRefs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f905e183-fde2-4024-a5df-aefece81b57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 Ghosh</dc:creator>
  <cp:lastModifiedBy>Pritam Ghosh</cp:lastModifiedBy>
  <dcterms:created xsi:type="dcterms:W3CDTF">2023-02-23T07:39:07Z</dcterms:created>
  <dcterms:modified xsi:type="dcterms:W3CDTF">2023-08-31T15:09:57Z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0x010100056C0472806280458D64CF375E497C41</vt:lpwstr>
  </property>
</Properties>
</file>