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tchaj\OneDrive - ARIAD\Documents\MutationFreq_ABL_IC50\Figures\Figure 1\"/>
    </mc:Choice>
  </mc:AlternateContent>
  <bookViews>
    <workbookView xWindow="0" yWindow="0" windowWidth="19368" windowHeight="9084" activeTab="1"/>
  </bookViews>
  <sheets>
    <sheet name="Sheet1" sheetId="1" r:id="rId1"/>
    <sheet name="Sheet2" sheetId="2" r:id="rId2"/>
  </sheets>
  <definedNames>
    <definedName name="_xlnm._FilterDatabase" localSheetId="0" hidden="1">Sheet1!$F$107:$H$135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1" l="1"/>
  <c r="AD13" i="1"/>
  <c r="AA18" i="1"/>
  <c r="P44" i="1" l="1"/>
  <c r="R46" i="1"/>
  <c r="R47" i="1"/>
  <c r="R48" i="1"/>
  <c r="R49" i="1"/>
  <c r="R50" i="1"/>
  <c r="R51" i="1"/>
  <c r="R52" i="1"/>
  <c r="R53" i="1"/>
  <c r="R56" i="1"/>
  <c r="R57" i="1"/>
  <c r="R58" i="1"/>
  <c r="R59" i="1"/>
  <c r="R61" i="1"/>
  <c r="R62" i="1"/>
  <c r="R63" i="1"/>
  <c r="R65" i="1"/>
  <c r="R66" i="1"/>
  <c r="R71" i="1"/>
  <c r="Q44" i="1"/>
  <c r="Q46" i="1"/>
  <c r="Q47" i="1"/>
  <c r="Q48" i="1"/>
  <c r="Q49" i="1"/>
  <c r="Q50" i="1"/>
  <c r="Q51" i="1"/>
  <c r="Q52" i="1"/>
  <c r="Q53" i="1"/>
  <c r="Q56" i="1"/>
  <c r="Q57" i="1"/>
  <c r="Q58" i="1"/>
  <c r="Q59" i="1"/>
  <c r="Q60" i="1"/>
  <c r="Q61" i="1"/>
  <c r="Q62" i="1"/>
  <c r="Q63" i="1"/>
  <c r="Q65" i="1"/>
  <c r="Q66" i="1"/>
  <c r="Q71" i="1"/>
  <c r="P46" i="1"/>
  <c r="P47" i="1"/>
  <c r="P48" i="1"/>
  <c r="P49" i="1"/>
  <c r="P50" i="1"/>
  <c r="P51" i="1"/>
  <c r="P52" i="1"/>
  <c r="P53" i="1"/>
  <c r="P56" i="1"/>
  <c r="P57" i="1"/>
  <c r="P58" i="1"/>
  <c r="P59" i="1"/>
  <c r="P60" i="1"/>
  <c r="P61" i="1"/>
  <c r="P62" i="1"/>
  <c r="P63" i="1"/>
  <c r="P65" i="1"/>
  <c r="P66" i="1"/>
  <c r="P71" i="1"/>
  <c r="Q43" i="1" l="1"/>
  <c r="P43" i="1"/>
  <c r="R44" i="1"/>
  <c r="R43" i="1"/>
  <c r="S57" i="1" l="1"/>
  <c r="S58" i="1"/>
  <c r="S51" i="1"/>
  <c r="S62" i="1"/>
  <c r="S50" i="1"/>
  <c r="S59" i="1"/>
  <c r="S47" i="1"/>
  <c r="S46" i="1"/>
  <c r="S56" i="1"/>
  <c r="S44" i="1"/>
  <c r="S66" i="1"/>
  <c r="S52" i="1"/>
  <c r="S61" i="1"/>
  <c r="S48" i="1"/>
  <c r="S63" i="1"/>
  <c r="S71" i="1"/>
  <c r="S43" i="1"/>
  <c r="S31" i="1" l="1"/>
  <c r="S28" i="1"/>
  <c r="S29" i="1"/>
  <c r="S30" i="1"/>
  <c r="S32" i="1"/>
  <c r="S33" i="1"/>
  <c r="S34" i="1"/>
  <c r="S35" i="1"/>
  <c r="S6" i="1"/>
  <c r="S7" i="1"/>
  <c r="S8" i="1"/>
  <c r="S9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T14" i="2" l="1"/>
  <c r="V14" i="2" s="1"/>
  <c r="T15" i="2"/>
  <c r="T17" i="2"/>
  <c r="V17" i="2" s="1"/>
  <c r="T18" i="2"/>
  <c r="T19" i="2"/>
  <c r="V19" i="2" s="1"/>
  <c r="T21" i="2"/>
  <c r="V21" i="2" s="1"/>
  <c r="T22" i="2"/>
  <c r="V22" i="2" s="1"/>
  <c r="T23" i="2"/>
  <c r="U23" i="2" s="1"/>
  <c r="T27" i="2"/>
  <c r="V27" i="2" s="1"/>
  <c r="T28" i="2"/>
  <c r="V28" i="2" s="1"/>
  <c r="T29" i="2"/>
  <c r="V29" i="2" s="1"/>
  <c r="V30" i="2"/>
  <c r="T33" i="2"/>
  <c r="T34" i="2"/>
  <c r="V34" i="2" s="1"/>
  <c r="T36" i="2"/>
  <c r="V36" i="2" s="1"/>
  <c r="S15" i="2"/>
  <c r="U15" i="2" s="1"/>
  <c r="S17" i="2"/>
  <c r="S18" i="2"/>
  <c r="S19" i="2"/>
  <c r="S21" i="2"/>
  <c r="S22" i="2"/>
  <c r="S23" i="2"/>
  <c r="S27" i="2"/>
  <c r="S28" i="2"/>
  <c r="S29" i="2"/>
  <c r="S30" i="2"/>
  <c r="S32" i="2"/>
  <c r="S33" i="2"/>
  <c r="S34" i="2"/>
  <c r="S36" i="2"/>
  <c r="S37" i="2"/>
  <c r="S14" i="2"/>
  <c r="R17" i="2"/>
  <c r="R18" i="2"/>
  <c r="R19" i="2"/>
  <c r="R21" i="2"/>
  <c r="R22" i="2"/>
  <c r="R23" i="2"/>
  <c r="R27" i="2"/>
  <c r="R28" i="2"/>
  <c r="R29" i="2"/>
  <c r="R30" i="2"/>
  <c r="R32" i="2"/>
  <c r="R33" i="2"/>
  <c r="R34" i="2"/>
  <c r="R36" i="2"/>
  <c r="R37" i="2"/>
  <c r="R15" i="2"/>
  <c r="R14" i="2"/>
  <c r="V37" i="2"/>
  <c r="V35" i="2"/>
  <c r="V33" i="2"/>
  <c r="V32" i="2"/>
  <c r="V31" i="2"/>
  <c r="U19" i="2"/>
  <c r="V18" i="2"/>
  <c r="O37" i="2"/>
  <c r="N37" i="2"/>
  <c r="M37" i="2"/>
  <c r="O36" i="2"/>
  <c r="N36" i="2"/>
  <c r="M36" i="2"/>
  <c r="Q35" i="2"/>
  <c r="O34" i="2"/>
  <c r="Q34" i="2" s="1"/>
  <c r="N34" i="2"/>
  <c r="M34" i="2"/>
  <c r="O33" i="2"/>
  <c r="Q33" i="2" s="1"/>
  <c r="N33" i="2"/>
  <c r="M33" i="2"/>
  <c r="Q32" i="2"/>
  <c r="Q31" i="2"/>
  <c r="Q30" i="2"/>
  <c r="O29" i="2"/>
  <c r="Q29" i="2" s="1"/>
  <c r="N29" i="2"/>
  <c r="M29" i="2"/>
  <c r="O28" i="2"/>
  <c r="Q28" i="2" s="1"/>
  <c r="N28" i="2"/>
  <c r="M28" i="2"/>
  <c r="O27" i="2"/>
  <c r="Q27" i="2" s="1"/>
  <c r="N27" i="2"/>
  <c r="M27" i="2"/>
  <c r="Q26" i="2"/>
  <c r="Q25" i="2"/>
  <c r="Q24" i="2"/>
  <c r="O23" i="2"/>
  <c r="Q23" i="2" s="1"/>
  <c r="N23" i="2"/>
  <c r="M23" i="2"/>
  <c r="O22" i="2"/>
  <c r="N22" i="2"/>
  <c r="M22" i="2"/>
  <c r="O21" i="2"/>
  <c r="Q21" i="2" s="1"/>
  <c r="N21" i="2"/>
  <c r="M21" i="2"/>
  <c r="Q20" i="2"/>
  <c r="O19" i="2"/>
  <c r="Q19" i="2" s="1"/>
  <c r="N19" i="2"/>
  <c r="M19" i="2"/>
  <c r="O18" i="2"/>
  <c r="N18" i="2"/>
  <c r="M18" i="2"/>
  <c r="O17" i="2"/>
  <c r="P17" i="2" s="1"/>
  <c r="N17" i="2"/>
  <c r="M17" i="2"/>
  <c r="Q16" i="2"/>
  <c r="O15" i="2"/>
  <c r="Q15" i="2" s="1"/>
  <c r="N15" i="2"/>
  <c r="M15" i="2"/>
  <c r="O14" i="2"/>
  <c r="N14" i="2"/>
  <c r="M14" i="2"/>
  <c r="T45" i="1"/>
  <c r="T59" i="1"/>
  <c r="T61" i="1"/>
  <c r="T44" i="1"/>
  <c r="T46" i="1"/>
  <c r="T47" i="1"/>
  <c r="T48" i="1"/>
  <c r="T50" i="1"/>
  <c r="T51" i="1"/>
  <c r="T52" i="1"/>
  <c r="T56" i="1"/>
  <c r="T57" i="1"/>
  <c r="T58" i="1"/>
  <c r="T62" i="1"/>
  <c r="T63" i="1"/>
  <c r="T71" i="1"/>
  <c r="T43" i="1"/>
  <c r="V23" i="2" l="1"/>
  <c r="P34" i="2"/>
  <c r="P18" i="2"/>
  <c r="P14" i="2"/>
  <c r="Q17" i="2"/>
  <c r="P37" i="2"/>
  <c r="P22" i="2"/>
  <c r="P29" i="2"/>
  <c r="P33" i="2"/>
  <c r="Q37" i="2"/>
  <c r="P36" i="2"/>
  <c r="P21" i="2"/>
  <c r="Q36" i="2"/>
  <c r="U27" i="2"/>
  <c r="U22" i="2"/>
  <c r="U14" i="2"/>
  <c r="V15" i="2"/>
  <c r="U29" i="2"/>
  <c r="U33" i="2"/>
  <c r="U18" i="2"/>
  <c r="U28" i="2"/>
  <c r="U17" i="2"/>
  <c r="U21" i="2"/>
  <c r="U36" i="2"/>
  <c r="U34" i="2"/>
  <c r="P15" i="2"/>
  <c r="P19" i="2"/>
  <c r="P23" i="2"/>
  <c r="P27" i="2"/>
  <c r="Q14" i="2"/>
  <c r="Q18" i="2"/>
  <c r="Q22" i="2"/>
  <c r="P28" i="2"/>
  <c r="T66" i="1"/>
</calcChain>
</file>

<file path=xl/sharedStrings.xml><?xml version="1.0" encoding="utf-8"?>
<sst xmlns="http://schemas.openxmlformats.org/spreadsheetml/2006/main" count="518" uniqueCount="85">
  <si>
    <t>Cortes J, Jabbour E, Kantarjian H, Yin CC, Shan J, O’Brien S, et al. Dynam-ics of BCR-ABL kinase domain mutations in chronic myeloid leukemia aftersequential treatment with multiple tyrosine kinase inhibitors. Blood 2007;110:4005–11.[41] Bengio RM, Riva</t>
  </si>
  <si>
    <t>Bengio RM, Riva ME, Moiraghi B, Lanari E, Milone J, Ventriglia V, et al. Clinicaloutcome of chronic myeloid leukemia imatinib-resistant patients: do BCR-ABLkinase domain mutations affect patient survival? First multicenter Argentineanstudy. Leuk Lymphoma 2011;52:1720–6.[42] Qin</t>
  </si>
  <si>
    <t>Kim SH, Kim D, Kim DW, Goh HG, Jang SE, Lee J, et al. Analysis of Bcr-Abl kinasedomain mutations in Korean chronic myeloid leukaemia patients: poor clinicaloutcome of P-loop and T315I mutation is disease phase dependent. HematolOncol 2009;27:190–7.[44] Lewandowski K, Warzocha</t>
  </si>
  <si>
    <t>Branford S, Rudzki Z, Walsh S, Parkinson I, Grigg A, Szer J, et al. Detectionof BCR-ABL mutations in patients with CML treated with imatinib is virtu-ally always accompanied by clinical resistance, and mutations in the ATPphosphate-binding loop (P-loop) are associated with a poor prognosis. Blood2003</t>
  </si>
  <si>
    <t>MD Anderson</t>
  </si>
  <si>
    <t>Argentinean</t>
  </si>
  <si>
    <t>Korean</t>
  </si>
  <si>
    <t>Australian</t>
  </si>
  <si>
    <t>Sum Australian+MDANDERSON</t>
  </si>
  <si>
    <t>M244V</t>
  </si>
  <si>
    <t>K247L</t>
  </si>
  <si>
    <t>L248V</t>
  </si>
  <si>
    <t>G250E</t>
  </si>
  <si>
    <t>Q252H</t>
  </si>
  <si>
    <t>G-&gt;C4, G-&gt;T 1</t>
  </si>
  <si>
    <t>Y253F</t>
  </si>
  <si>
    <t>Y253H</t>
  </si>
  <si>
    <t>E255V</t>
  </si>
  <si>
    <t>E255K</t>
  </si>
  <si>
    <t>D276G</t>
  </si>
  <si>
    <t>L298V</t>
  </si>
  <si>
    <t>F311I</t>
  </si>
  <si>
    <t>T315I</t>
  </si>
  <si>
    <t>F317L</t>
  </si>
  <si>
    <t>M351T</t>
  </si>
  <si>
    <t>E355A</t>
  </si>
  <si>
    <t>E355G</t>
  </si>
  <si>
    <t>F359C</t>
  </si>
  <si>
    <t>F359I</t>
  </si>
  <si>
    <t>F359V</t>
  </si>
  <si>
    <t>L364I</t>
  </si>
  <si>
    <t>H396P</t>
  </si>
  <si>
    <t>H396R</t>
  </si>
  <si>
    <t>S417Y</t>
  </si>
  <si>
    <t>A433T</t>
  </si>
  <si>
    <t>E459G</t>
  </si>
  <si>
    <t>E459K</t>
  </si>
  <si>
    <t>E459Q</t>
  </si>
  <si>
    <t>F486S</t>
  </si>
  <si>
    <t>Gozgit IC50 2013</t>
  </si>
  <si>
    <t>Zabriskie IC50 2014</t>
  </si>
  <si>
    <t>Redaelli IC50 2009</t>
  </si>
  <si>
    <t>RedaelliIC50 2012</t>
  </si>
  <si>
    <t>&gt;10240</t>
  </si>
  <si>
    <t>WT</t>
  </si>
  <si>
    <t>Approximate_Wylie_2017</t>
  </si>
  <si>
    <t>Censor any that is in only 1 study</t>
  </si>
  <si>
    <t>Median</t>
  </si>
  <si>
    <t>Mean</t>
  </si>
  <si>
    <t>Red pasted for graphing only</t>
  </si>
  <si>
    <t>Redaelli</t>
  </si>
  <si>
    <t>STD</t>
  </si>
  <si>
    <t>Zabriskie</t>
  </si>
  <si>
    <t>_Wylie_2017</t>
  </si>
  <si>
    <t>Remove T315I</t>
  </si>
  <si>
    <t>Fold Change</t>
  </si>
  <si>
    <t xml:space="preserve">Mean </t>
  </si>
  <si>
    <t>Gozgit</t>
  </si>
  <si>
    <t>SEM</t>
  </si>
  <si>
    <t>CV</t>
  </si>
  <si>
    <t>Remove Wylie</t>
  </si>
  <si>
    <t>Daisision</t>
  </si>
  <si>
    <t>Hughes et al Leukemia</t>
  </si>
  <si>
    <t>E450G</t>
  </si>
  <si>
    <t>Enestnd</t>
  </si>
  <si>
    <t>Single muts only</t>
  </si>
  <si>
    <t>Hochaus et al. Blood 2013</t>
  </si>
  <si>
    <t>Chuan 2017</t>
  </si>
  <si>
    <t>Study N</t>
  </si>
  <si>
    <t>Observed resistant patients N</t>
  </si>
  <si>
    <t>Wylie</t>
  </si>
  <si>
    <t>Total</t>
  </si>
  <si>
    <t>Bengio 2011</t>
  </si>
  <si>
    <t>Cortes 2007</t>
  </si>
  <si>
    <t>Branford 2003</t>
  </si>
  <si>
    <t>Hughes 2015</t>
  </si>
  <si>
    <t>Hochaus 2013</t>
  </si>
  <si>
    <t>Kim        2009</t>
  </si>
  <si>
    <t>T315I+E255K</t>
  </si>
  <si>
    <t>T315I+ E255V</t>
  </si>
  <si>
    <t>T315M (not a typo) M sustitution takes 2 muts</t>
  </si>
  <si>
    <t>G250E+E255V</t>
  </si>
  <si>
    <t>G250E+E255K</t>
  </si>
  <si>
    <t>G250E+V299L+E255K</t>
  </si>
  <si>
    <t>G250E+T315A+E255V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</si>
</sst>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ill="1" applyBorder="1"/>
    <xf numFmtId="0" fontId="0" fillId="0" borderId="0" xfId="0" applyAlignment="1">
      <alignment horizontal="right"/>
    </xf>
    <xf numFmtId="0" fontId="0" fillId="0" borderId="0" xfId="0" applyFill="1" applyBorder="1"/>
    <xf numFmtId="11" fontId="0" fillId="0" borderId="0" xfId="0" applyNumberFormat="1"/>
    <xf numFmtId="0" fontId="1" fillId="0" borderId="0" xfId="0" applyFont="1"/>
    <xf numFmtId="0" fontId="1" fillId="0" borderId="1" xfId="0" applyFont="1" applyFill="1" applyBorder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92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908573928258968E-2"/>
                  <c:y val="-0.213551181102362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Sheet1!$AS$43:$AS$66</c:f>
              <c:numCache>
                <c:formatCode>General</c:formatCode>
                <c:ptCount val="24"/>
                <c:pt idx="0">
                  <c:v>410.32499999999999</c:v>
                </c:pt>
                <c:pt idx="1">
                  <c:v>480.7</c:v>
                </c:pt>
                <c:pt idx="3">
                  <c:v>1094.3333333333333</c:v>
                </c:pt>
                <c:pt idx="4">
                  <c:v>3232.6750000000002</c:v>
                </c:pt>
                <c:pt idx="5">
                  <c:v>909.26666666666677</c:v>
                </c:pt>
                <c:pt idx="6">
                  <c:v>1634.5</c:v>
                </c:pt>
                <c:pt idx="7">
                  <c:v>6086.75</c:v>
                </c:pt>
                <c:pt idx="8">
                  <c:v>8433.75</c:v>
                </c:pt>
                <c:pt idx="9">
                  <c:v>2271.3333333333335</c:v>
                </c:pt>
                <c:pt idx="10">
                  <c:v>705.5</c:v>
                </c:pt>
                <c:pt idx="13">
                  <c:v>8908</c:v>
                </c:pt>
                <c:pt idx="14">
                  <c:v>832.33333333333337</c:v>
                </c:pt>
                <c:pt idx="15">
                  <c:v>617.33333333333337</c:v>
                </c:pt>
                <c:pt idx="16">
                  <c:v>435.5</c:v>
                </c:pt>
                <c:pt idx="17">
                  <c:v>632</c:v>
                </c:pt>
                <c:pt idx="18">
                  <c:v>758.5</c:v>
                </c:pt>
                <c:pt idx="19">
                  <c:v>1282.6666666666667</c:v>
                </c:pt>
                <c:pt idx="20">
                  <c:v>1479.825</c:v>
                </c:pt>
                <c:pt idx="22">
                  <c:v>1507</c:v>
                </c:pt>
                <c:pt idx="23">
                  <c:v>1749.075</c:v>
                </c:pt>
              </c:numCache>
            </c:numRef>
          </c:xVal>
          <c:yVal>
            <c:numRef>
              <c:f>Sheet1!$AT$43:$AT$66</c:f>
              <c:numCache>
                <c:formatCode>General</c:formatCode>
                <c:ptCount val="24"/>
                <c:pt idx="0">
                  <c:v>527</c:v>
                </c:pt>
                <c:pt idx="1">
                  <c:v>453</c:v>
                </c:pt>
                <c:pt idx="3">
                  <c:v>1866</c:v>
                </c:pt>
                <c:pt idx="4">
                  <c:v>3613</c:v>
                </c:pt>
                <c:pt idx="5">
                  <c:v>733.6</c:v>
                </c:pt>
                <c:pt idx="6">
                  <c:v>1888</c:v>
                </c:pt>
                <c:pt idx="7">
                  <c:v>4589</c:v>
                </c:pt>
                <c:pt idx="8">
                  <c:v>8953</c:v>
                </c:pt>
                <c:pt idx="9">
                  <c:v>3174</c:v>
                </c:pt>
                <c:pt idx="10">
                  <c:v>1147</c:v>
                </c:pt>
                <c:pt idx="13">
                  <c:v>9221</c:v>
                </c:pt>
                <c:pt idx="14">
                  <c:v>1370</c:v>
                </c:pt>
                <c:pt idx="15">
                  <c:v>926</c:v>
                </c:pt>
                <c:pt idx="19">
                  <c:v>3147</c:v>
                </c:pt>
                <c:pt idx="20">
                  <c:v>1509</c:v>
                </c:pt>
                <c:pt idx="22">
                  <c:v>1280</c:v>
                </c:pt>
                <c:pt idx="23">
                  <c:v>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C-4F2C-87D7-29F429F77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58056"/>
        <c:axId val="352857400"/>
      </c:scatterChart>
      <c:valAx>
        <c:axId val="35285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57400"/>
        <c:crosses val="autoZero"/>
        <c:crossBetween val="midCat"/>
      </c:valAx>
      <c:valAx>
        <c:axId val="35285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5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228127734033245E-2"/>
                  <c:y val="-0.21187736949547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Sheet1!$AH$44:$AH$72</c:f>
              <c:numCache>
                <c:formatCode>General</c:formatCode>
                <c:ptCount val="29"/>
                <c:pt idx="0">
                  <c:v>364</c:v>
                </c:pt>
                <c:pt idx="1">
                  <c:v>370</c:v>
                </c:pt>
                <c:pt idx="3">
                  <c:v>831</c:v>
                </c:pt>
                <c:pt idx="4">
                  <c:v>2808.5</c:v>
                </c:pt>
                <c:pt idx="5">
                  <c:v>947.2</c:v>
                </c:pt>
                <c:pt idx="6">
                  <c:v>1634.5</c:v>
                </c:pt>
                <c:pt idx="7">
                  <c:v>4748.5</c:v>
                </c:pt>
                <c:pt idx="8">
                  <c:v>8637.5</c:v>
                </c:pt>
                <c:pt idx="9">
                  <c:v>2487</c:v>
                </c:pt>
                <c:pt idx="10">
                  <c:v>705.5</c:v>
                </c:pt>
                <c:pt idx="13">
                  <c:v>9497</c:v>
                </c:pt>
                <c:pt idx="14">
                  <c:v>675</c:v>
                </c:pt>
                <c:pt idx="15">
                  <c:v>522</c:v>
                </c:pt>
                <c:pt idx="16">
                  <c:v>435.5</c:v>
                </c:pt>
                <c:pt idx="17">
                  <c:v>632</c:v>
                </c:pt>
                <c:pt idx="18">
                  <c:v>758.5</c:v>
                </c:pt>
                <c:pt idx="19">
                  <c:v>377</c:v>
                </c:pt>
                <c:pt idx="20">
                  <c:v>1014</c:v>
                </c:pt>
                <c:pt idx="22">
                  <c:v>1507</c:v>
                </c:pt>
                <c:pt idx="23">
                  <c:v>1295.5</c:v>
                </c:pt>
                <c:pt idx="28">
                  <c:v>486</c:v>
                </c:pt>
              </c:numCache>
            </c:numRef>
          </c:xVal>
          <c:yVal>
            <c:numRef>
              <c:f>Sheet1!$AJ$44:$AJ$72</c:f>
              <c:numCache>
                <c:formatCode>General</c:formatCode>
                <c:ptCount val="29"/>
                <c:pt idx="0">
                  <c:v>201</c:v>
                </c:pt>
                <c:pt idx="1">
                  <c:v>287</c:v>
                </c:pt>
                <c:pt idx="3">
                  <c:v>586</c:v>
                </c:pt>
                <c:pt idx="4">
                  <c:v>1087</c:v>
                </c:pt>
                <c:pt idx="7">
                  <c:v>4908</c:v>
                </c:pt>
                <c:pt idx="8">
                  <c:v>8322</c:v>
                </c:pt>
                <c:pt idx="9">
                  <c:v>2487</c:v>
                </c:pt>
                <c:pt idx="13">
                  <c:v>9773</c:v>
                </c:pt>
                <c:pt idx="14">
                  <c:v>675</c:v>
                </c:pt>
                <c:pt idx="15">
                  <c:v>404</c:v>
                </c:pt>
                <c:pt idx="16">
                  <c:v>441</c:v>
                </c:pt>
                <c:pt idx="18">
                  <c:v>728</c:v>
                </c:pt>
                <c:pt idx="19">
                  <c:v>324</c:v>
                </c:pt>
                <c:pt idx="20">
                  <c:v>346</c:v>
                </c:pt>
                <c:pt idx="23">
                  <c:v>395</c:v>
                </c:pt>
                <c:pt idx="28">
                  <c:v>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5-47A7-B666-D66D01671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96552"/>
        <c:axId val="830492944"/>
      </c:scatterChart>
      <c:valAx>
        <c:axId val="83049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92944"/>
        <c:crosses val="autoZero"/>
        <c:crossBetween val="midCat"/>
      </c:valAx>
      <c:valAx>
        <c:axId val="8304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9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679571303587049E-2"/>
                  <c:y val="-0.26163021289005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Sheet1!$AI$44:$AI$72</c:f>
              <c:numCache>
                <c:formatCode>General</c:formatCode>
                <c:ptCount val="29"/>
                <c:pt idx="0">
                  <c:v>410.32499999999999</c:v>
                </c:pt>
                <c:pt idx="1">
                  <c:v>480.7</c:v>
                </c:pt>
                <c:pt idx="3">
                  <c:v>1094.3333333333333</c:v>
                </c:pt>
                <c:pt idx="4">
                  <c:v>3232.6750000000002</c:v>
                </c:pt>
                <c:pt idx="5">
                  <c:v>909.26666666666677</c:v>
                </c:pt>
                <c:pt idx="6">
                  <c:v>1634.5</c:v>
                </c:pt>
                <c:pt idx="7">
                  <c:v>6086.75</c:v>
                </c:pt>
                <c:pt idx="8">
                  <c:v>8433.75</c:v>
                </c:pt>
                <c:pt idx="9">
                  <c:v>2271.3333333333335</c:v>
                </c:pt>
                <c:pt idx="10">
                  <c:v>705.5</c:v>
                </c:pt>
                <c:pt idx="13">
                  <c:v>8908</c:v>
                </c:pt>
                <c:pt idx="14">
                  <c:v>832.33333333333337</c:v>
                </c:pt>
                <c:pt idx="15">
                  <c:v>617.33333333333337</c:v>
                </c:pt>
                <c:pt idx="16">
                  <c:v>435.5</c:v>
                </c:pt>
                <c:pt idx="17">
                  <c:v>632</c:v>
                </c:pt>
                <c:pt idx="18">
                  <c:v>758.5</c:v>
                </c:pt>
                <c:pt idx="19">
                  <c:v>1282.6666666666667</c:v>
                </c:pt>
                <c:pt idx="20">
                  <c:v>1479.825</c:v>
                </c:pt>
                <c:pt idx="22">
                  <c:v>1507</c:v>
                </c:pt>
                <c:pt idx="23">
                  <c:v>1749.075</c:v>
                </c:pt>
                <c:pt idx="28">
                  <c:v>486</c:v>
                </c:pt>
              </c:numCache>
            </c:numRef>
          </c:xVal>
          <c:yVal>
            <c:numRef>
              <c:f>Sheet1!$AJ$44:$AJ$72</c:f>
              <c:numCache>
                <c:formatCode>General</c:formatCode>
                <c:ptCount val="29"/>
                <c:pt idx="0">
                  <c:v>201</c:v>
                </c:pt>
                <c:pt idx="1">
                  <c:v>287</c:v>
                </c:pt>
                <c:pt idx="3">
                  <c:v>586</c:v>
                </c:pt>
                <c:pt idx="4">
                  <c:v>1087</c:v>
                </c:pt>
                <c:pt idx="7">
                  <c:v>4908</c:v>
                </c:pt>
                <c:pt idx="8">
                  <c:v>8322</c:v>
                </c:pt>
                <c:pt idx="9">
                  <c:v>2487</c:v>
                </c:pt>
                <c:pt idx="13">
                  <c:v>9773</c:v>
                </c:pt>
                <c:pt idx="14">
                  <c:v>675</c:v>
                </c:pt>
                <c:pt idx="15">
                  <c:v>404</c:v>
                </c:pt>
                <c:pt idx="16">
                  <c:v>441</c:v>
                </c:pt>
                <c:pt idx="18">
                  <c:v>728</c:v>
                </c:pt>
                <c:pt idx="19">
                  <c:v>324</c:v>
                </c:pt>
                <c:pt idx="20">
                  <c:v>346</c:v>
                </c:pt>
                <c:pt idx="23">
                  <c:v>395</c:v>
                </c:pt>
                <c:pt idx="28">
                  <c:v>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7-4CF3-87B8-F088CB78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43792"/>
        <c:axId val="540642808"/>
      </c:scatterChart>
      <c:valAx>
        <c:axId val="5406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42808"/>
        <c:crosses val="autoZero"/>
        <c:crossBetween val="midCat"/>
      </c:valAx>
      <c:valAx>
        <c:axId val="54064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4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818897637795274E-3"/>
                  <c:y val="-0.17236548556430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Sheet1!$AZ$42:$AZ$65</c:f>
              <c:numCache>
                <c:formatCode>General</c:formatCode>
                <c:ptCount val="24"/>
                <c:pt idx="0">
                  <c:v>364</c:v>
                </c:pt>
                <c:pt idx="1">
                  <c:v>370</c:v>
                </c:pt>
                <c:pt idx="3">
                  <c:v>831</c:v>
                </c:pt>
                <c:pt idx="4">
                  <c:v>2808.5</c:v>
                </c:pt>
                <c:pt idx="5">
                  <c:v>947.2</c:v>
                </c:pt>
                <c:pt idx="6">
                  <c:v>1634.5</c:v>
                </c:pt>
                <c:pt idx="7">
                  <c:v>4748.5</c:v>
                </c:pt>
                <c:pt idx="8">
                  <c:v>8637.5</c:v>
                </c:pt>
                <c:pt idx="9">
                  <c:v>2487</c:v>
                </c:pt>
                <c:pt idx="10">
                  <c:v>705.5</c:v>
                </c:pt>
                <c:pt idx="13">
                  <c:v>9497</c:v>
                </c:pt>
                <c:pt idx="14">
                  <c:v>675</c:v>
                </c:pt>
                <c:pt idx="15">
                  <c:v>522</c:v>
                </c:pt>
                <c:pt idx="16">
                  <c:v>435.5</c:v>
                </c:pt>
                <c:pt idx="17">
                  <c:v>632</c:v>
                </c:pt>
                <c:pt idx="18">
                  <c:v>758.5</c:v>
                </c:pt>
                <c:pt idx="19">
                  <c:v>377</c:v>
                </c:pt>
                <c:pt idx="20">
                  <c:v>1014</c:v>
                </c:pt>
                <c:pt idx="22">
                  <c:v>1507</c:v>
                </c:pt>
                <c:pt idx="23">
                  <c:v>1295.5</c:v>
                </c:pt>
              </c:numCache>
            </c:numRef>
          </c:xVal>
          <c:yVal>
            <c:numRef>
              <c:f>Sheet1!$BB$42:$BB$65</c:f>
              <c:numCache>
                <c:formatCode>General</c:formatCode>
                <c:ptCount val="24"/>
                <c:pt idx="0">
                  <c:v>768.3</c:v>
                </c:pt>
                <c:pt idx="1">
                  <c:v>1024.8</c:v>
                </c:pt>
                <c:pt idx="4">
                  <c:v>6226.7</c:v>
                </c:pt>
                <c:pt idx="5">
                  <c:v>947.2</c:v>
                </c:pt>
                <c:pt idx="7">
                  <c:v>10420</c:v>
                </c:pt>
                <c:pt idx="8">
                  <c:v>10420</c:v>
                </c:pt>
                <c:pt idx="13">
                  <c:v>10420</c:v>
                </c:pt>
                <c:pt idx="20">
                  <c:v>3545.3</c:v>
                </c:pt>
                <c:pt idx="23">
                  <c:v>4010.3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5-4652-863A-8E60EFC8A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80432"/>
        <c:axId val="532081744"/>
      </c:scatterChart>
      <c:valAx>
        <c:axId val="53208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81744"/>
        <c:crosses val="autoZero"/>
        <c:crossBetween val="midCat"/>
      </c:valAx>
      <c:valAx>
        <c:axId val="5320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8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255249343832022E-2"/>
                  <c:y val="-0.18097222222222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Sheet1!$BI$43:$BI$66</c:f>
              <c:numCache>
                <c:formatCode>General</c:formatCode>
                <c:ptCount val="24"/>
                <c:pt idx="0">
                  <c:v>364</c:v>
                </c:pt>
                <c:pt idx="1">
                  <c:v>370</c:v>
                </c:pt>
                <c:pt idx="3">
                  <c:v>831</c:v>
                </c:pt>
                <c:pt idx="4">
                  <c:v>2808.5</c:v>
                </c:pt>
                <c:pt idx="5">
                  <c:v>947.2</c:v>
                </c:pt>
                <c:pt idx="6">
                  <c:v>1634.5</c:v>
                </c:pt>
                <c:pt idx="7">
                  <c:v>4748.5</c:v>
                </c:pt>
                <c:pt idx="8">
                  <c:v>8637.5</c:v>
                </c:pt>
                <c:pt idx="9">
                  <c:v>2487</c:v>
                </c:pt>
                <c:pt idx="10">
                  <c:v>705.5</c:v>
                </c:pt>
                <c:pt idx="13">
                  <c:v>9497</c:v>
                </c:pt>
                <c:pt idx="14">
                  <c:v>675</c:v>
                </c:pt>
                <c:pt idx="15">
                  <c:v>522</c:v>
                </c:pt>
                <c:pt idx="16">
                  <c:v>435.5</c:v>
                </c:pt>
                <c:pt idx="17">
                  <c:v>632</c:v>
                </c:pt>
                <c:pt idx="18">
                  <c:v>758.5</c:v>
                </c:pt>
                <c:pt idx="19">
                  <c:v>377</c:v>
                </c:pt>
                <c:pt idx="20">
                  <c:v>1014</c:v>
                </c:pt>
                <c:pt idx="22">
                  <c:v>1507</c:v>
                </c:pt>
                <c:pt idx="23">
                  <c:v>1295.5</c:v>
                </c:pt>
              </c:numCache>
            </c:numRef>
          </c:xVal>
          <c:yVal>
            <c:numRef>
              <c:f>Sheet1!$BK$43:$BK$66</c:f>
              <c:numCache>
                <c:formatCode>General</c:formatCode>
                <c:ptCount val="24"/>
                <c:pt idx="0">
                  <c:v>145</c:v>
                </c:pt>
                <c:pt idx="1">
                  <c:v>158</c:v>
                </c:pt>
                <c:pt idx="3">
                  <c:v>831</c:v>
                </c:pt>
                <c:pt idx="4">
                  <c:v>2004</c:v>
                </c:pt>
                <c:pt idx="5">
                  <c:v>1047</c:v>
                </c:pt>
                <c:pt idx="6">
                  <c:v>1381</c:v>
                </c:pt>
                <c:pt idx="7">
                  <c:v>4430</c:v>
                </c:pt>
                <c:pt idx="8">
                  <c:v>6040</c:v>
                </c:pt>
                <c:pt idx="9">
                  <c:v>1153</c:v>
                </c:pt>
                <c:pt idx="10">
                  <c:v>264</c:v>
                </c:pt>
                <c:pt idx="13">
                  <c:v>6218</c:v>
                </c:pt>
                <c:pt idx="14">
                  <c:v>452</c:v>
                </c:pt>
                <c:pt idx="15">
                  <c:v>522</c:v>
                </c:pt>
                <c:pt idx="16">
                  <c:v>430</c:v>
                </c:pt>
                <c:pt idx="17">
                  <c:v>632</c:v>
                </c:pt>
                <c:pt idx="18">
                  <c:v>789</c:v>
                </c:pt>
                <c:pt idx="19">
                  <c:v>377</c:v>
                </c:pt>
                <c:pt idx="20">
                  <c:v>519</c:v>
                </c:pt>
                <c:pt idx="22">
                  <c:v>1734</c:v>
                </c:pt>
                <c:pt idx="23">
                  <c:v>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9-49D0-9341-58E7622BC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01000"/>
        <c:axId val="541595752"/>
      </c:scatterChart>
      <c:valAx>
        <c:axId val="54160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95752"/>
        <c:crosses val="autoZero"/>
        <c:crossBetween val="midCat"/>
      </c:valAx>
      <c:valAx>
        <c:axId val="54159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0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Sheet1!$BJ$43:$BJ$71</c:f>
              <c:numCache>
                <c:formatCode>General</c:formatCode>
                <c:ptCount val="29"/>
                <c:pt idx="0">
                  <c:v>410.32499999999999</c:v>
                </c:pt>
                <c:pt idx="1">
                  <c:v>480.7</c:v>
                </c:pt>
                <c:pt idx="3">
                  <c:v>1094.3333333333333</c:v>
                </c:pt>
                <c:pt idx="4">
                  <c:v>3232.6750000000002</c:v>
                </c:pt>
                <c:pt idx="5">
                  <c:v>909.26666666666677</c:v>
                </c:pt>
                <c:pt idx="6">
                  <c:v>1634.5</c:v>
                </c:pt>
                <c:pt idx="7">
                  <c:v>6086.75</c:v>
                </c:pt>
                <c:pt idx="8">
                  <c:v>8433.75</c:v>
                </c:pt>
                <c:pt idx="9">
                  <c:v>2271.3333333333335</c:v>
                </c:pt>
                <c:pt idx="10">
                  <c:v>705.5</c:v>
                </c:pt>
                <c:pt idx="13">
                  <c:v>8908</c:v>
                </c:pt>
                <c:pt idx="14">
                  <c:v>832.33333333333337</c:v>
                </c:pt>
                <c:pt idx="15">
                  <c:v>617.33333333333337</c:v>
                </c:pt>
                <c:pt idx="16">
                  <c:v>435.5</c:v>
                </c:pt>
                <c:pt idx="17">
                  <c:v>632</c:v>
                </c:pt>
                <c:pt idx="18">
                  <c:v>758.5</c:v>
                </c:pt>
                <c:pt idx="19">
                  <c:v>1282.6666666666667</c:v>
                </c:pt>
                <c:pt idx="20">
                  <c:v>1479.825</c:v>
                </c:pt>
                <c:pt idx="22">
                  <c:v>1507</c:v>
                </c:pt>
                <c:pt idx="23">
                  <c:v>1749.075</c:v>
                </c:pt>
                <c:pt idx="28">
                  <c:v>486</c:v>
                </c:pt>
              </c:numCache>
            </c:numRef>
          </c:xVal>
          <c:yVal>
            <c:numRef>
              <c:f>Sheet1!$BK$43:$BK$71</c:f>
              <c:numCache>
                <c:formatCode>General</c:formatCode>
                <c:ptCount val="29"/>
                <c:pt idx="0">
                  <c:v>145</c:v>
                </c:pt>
                <c:pt idx="1">
                  <c:v>158</c:v>
                </c:pt>
                <c:pt idx="3">
                  <c:v>831</c:v>
                </c:pt>
                <c:pt idx="4">
                  <c:v>2004</c:v>
                </c:pt>
                <c:pt idx="5">
                  <c:v>1047</c:v>
                </c:pt>
                <c:pt idx="6">
                  <c:v>1381</c:v>
                </c:pt>
                <c:pt idx="7">
                  <c:v>4430</c:v>
                </c:pt>
                <c:pt idx="8">
                  <c:v>6040</c:v>
                </c:pt>
                <c:pt idx="9">
                  <c:v>1153</c:v>
                </c:pt>
                <c:pt idx="10">
                  <c:v>264</c:v>
                </c:pt>
                <c:pt idx="13">
                  <c:v>6218</c:v>
                </c:pt>
                <c:pt idx="14">
                  <c:v>452</c:v>
                </c:pt>
                <c:pt idx="15">
                  <c:v>522</c:v>
                </c:pt>
                <c:pt idx="16">
                  <c:v>430</c:v>
                </c:pt>
                <c:pt idx="17">
                  <c:v>632</c:v>
                </c:pt>
                <c:pt idx="18">
                  <c:v>789</c:v>
                </c:pt>
                <c:pt idx="19">
                  <c:v>377</c:v>
                </c:pt>
                <c:pt idx="20">
                  <c:v>519</c:v>
                </c:pt>
                <c:pt idx="22">
                  <c:v>1734</c:v>
                </c:pt>
                <c:pt idx="23">
                  <c:v>533</c:v>
                </c:pt>
                <c:pt idx="28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1F-4150-BD38-4287EF9EADA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618328958880143E-2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Sheet1!$BJ$43:$BJ$71</c:f>
              <c:numCache>
                <c:formatCode>General</c:formatCode>
                <c:ptCount val="29"/>
                <c:pt idx="0">
                  <c:v>410.32499999999999</c:v>
                </c:pt>
                <c:pt idx="1">
                  <c:v>480.7</c:v>
                </c:pt>
                <c:pt idx="3">
                  <c:v>1094.3333333333333</c:v>
                </c:pt>
                <c:pt idx="4">
                  <c:v>3232.6750000000002</c:v>
                </c:pt>
                <c:pt idx="5">
                  <c:v>909.26666666666677</c:v>
                </c:pt>
                <c:pt idx="6">
                  <c:v>1634.5</c:v>
                </c:pt>
                <c:pt idx="7">
                  <c:v>6086.75</c:v>
                </c:pt>
                <c:pt idx="8">
                  <c:v>8433.75</c:v>
                </c:pt>
                <c:pt idx="9">
                  <c:v>2271.3333333333335</c:v>
                </c:pt>
                <c:pt idx="10">
                  <c:v>705.5</c:v>
                </c:pt>
                <c:pt idx="13">
                  <c:v>8908</c:v>
                </c:pt>
                <c:pt idx="14">
                  <c:v>832.33333333333337</c:v>
                </c:pt>
                <c:pt idx="15">
                  <c:v>617.33333333333337</c:v>
                </c:pt>
                <c:pt idx="16">
                  <c:v>435.5</c:v>
                </c:pt>
                <c:pt idx="17">
                  <c:v>632</c:v>
                </c:pt>
                <c:pt idx="18">
                  <c:v>758.5</c:v>
                </c:pt>
                <c:pt idx="19">
                  <c:v>1282.6666666666667</c:v>
                </c:pt>
                <c:pt idx="20">
                  <c:v>1479.825</c:v>
                </c:pt>
                <c:pt idx="22">
                  <c:v>1507</c:v>
                </c:pt>
                <c:pt idx="23">
                  <c:v>1749.075</c:v>
                </c:pt>
                <c:pt idx="28">
                  <c:v>486</c:v>
                </c:pt>
              </c:numCache>
            </c:numRef>
          </c:xVal>
          <c:yVal>
            <c:numRef>
              <c:f>Sheet1!$BK$43:$BK$71</c:f>
              <c:numCache>
                <c:formatCode>General</c:formatCode>
                <c:ptCount val="29"/>
                <c:pt idx="0">
                  <c:v>145</c:v>
                </c:pt>
                <c:pt idx="1">
                  <c:v>158</c:v>
                </c:pt>
                <c:pt idx="3">
                  <c:v>831</c:v>
                </c:pt>
                <c:pt idx="4">
                  <c:v>2004</c:v>
                </c:pt>
                <c:pt idx="5">
                  <c:v>1047</c:v>
                </c:pt>
                <c:pt idx="6">
                  <c:v>1381</c:v>
                </c:pt>
                <c:pt idx="7">
                  <c:v>4430</c:v>
                </c:pt>
                <c:pt idx="8">
                  <c:v>6040</c:v>
                </c:pt>
                <c:pt idx="9">
                  <c:v>1153</c:v>
                </c:pt>
                <c:pt idx="10">
                  <c:v>264</c:v>
                </c:pt>
                <c:pt idx="13">
                  <c:v>6218</c:v>
                </c:pt>
                <c:pt idx="14">
                  <c:v>452</c:v>
                </c:pt>
                <c:pt idx="15">
                  <c:v>522</c:v>
                </c:pt>
                <c:pt idx="16">
                  <c:v>430</c:v>
                </c:pt>
                <c:pt idx="17">
                  <c:v>632</c:v>
                </c:pt>
                <c:pt idx="18">
                  <c:v>789</c:v>
                </c:pt>
                <c:pt idx="19">
                  <c:v>377</c:v>
                </c:pt>
                <c:pt idx="20">
                  <c:v>519</c:v>
                </c:pt>
                <c:pt idx="22">
                  <c:v>1734</c:v>
                </c:pt>
                <c:pt idx="23">
                  <c:v>533</c:v>
                </c:pt>
                <c:pt idx="28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1F-4150-BD38-4287EF9EA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76728"/>
        <c:axId val="541575744"/>
      </c:scatterChart>
      <c:valAx>
        <c:axId val="54157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75744"/>
        <c:crosses val="autoZero"/>
        <c:crossBetween val="midCat"/>
      </c:valAx>
      <c:valAx>
        <c:axId val="5415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767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Sheet1!$BJ$43:$BJ$71</c:f>
              <c:numCache>
                <c:formatCode>General</c:formatCode>
                <c:ptCount val="29"/>
                <c:pt idx="0">
                  <c:v>410.32499999999999</c:v>
                </c:pt>
                <c:pt idx="1">
                  <c:v>480.7</c:v>
                </c:pt>
                <c:pt idx="3">
                  <c:v>1094.3333333333333</c:v>
                </c:pt>
                <c:pt idx="4">
                  <c:v>3232.6750000000002</c:v>
                </c:pt>
                <c:pt idx="5">
                  <c:v>909.26666666666677</c:v>
                </c:pt>
                <c:pt idx="6">
                  <c:v>1634.5</c:v>
                </c:pt>
                <c:pt idx="7">
                  <c:v>6086.75</c:v>
                </c:pt>
                <c:pt idx="8">
                  <c:v>8433.75</c:v>
                </c:pt>
                <c:pt idx="9">
                  <c:v>2271.3333333333335</c:v>
                </c:pt>
                <c:pt idx="10">
                  <c:v>705.5</c:v>
                </c:pt>
                <c:pt idx="13">
                  <c:v>8908</c:v>
                </c:pt>
                <c:pt idx="14">
                  <c:v>832.33333333333337</c:v>
                </c:pt>
                <c:pt idx="15">
                  <c:v>617.33333333333337</c:v>
                </c:pt>
                <c:pt idx="16">
                  <c:v>435.5</c:v>
                </c:pt>
                <c:pt idx="17">
                  <c:v>632</c:v>
                </c:pt>
                <c:pt idx="18">
                  <c:v>758.5</c:v>
                </c:pt>
                <c:pt idx="19">
                  <c:v>1282.6666666666667</c:v>
                </c:pt>
                <c:pt idx="20">
                  <c:v>1479.825</c:v>
                </c:pt>
                <c:pt idx="22">
                  <c:v>1507</c:v>
                </c:pt>
                <c:pt idx="23">
                  <c:v>1749.075</c:v>
                </c:pt>
                <c:pt idx="28">
                  <c:v>486</c:v>
                </c:pt>
              </c:numCache>
            </c:numRef>
          </c:xVal>
          <c:yVal>
            <c:numRef>
              <c:f>Sheet1!$BK$43:$BK$71</c:f>
              <c:numCache>
                <c:formatCode>General</c:formatCode>
                <c:ptCount val="29"/>
                <c:pt idx="0">
                  <c:v>145</c:v>
                </c:pt>
                <c:pt idx="1">
                  <c:v>158</c:v>
                </c:pt>
                <c:pt idx="3">
                  <c:v>831</c:v>
                </c:pt>
                <c:pt idx="4">
                  <c:v>2004</c:v>
                </c:pt>
                <c:pt idx="5">
                  <c:v>1047</c:v>
                </c:pt>
                <c:pt idx="6">
                  <c:v>1381</c:v>
                </c:pt>
                <c:pt idx="7">
                  <c:v>4430</c:v>
                </c:pt>
                <c:pt idx="8">
                  <c:v>6040</c:v>
                </c:pt>
                <c:pt idx="9">
                  <c:v>1153</c:v>
                </c:pt>
                <c:pt idx="10">
                  <c:v>264</c:v>
                </c:pt>
                <c:pt idx="13">
                  <c:v>6218</c:v>
                </c:pt>
                <c:pt idx="14">
                  <c:v>452</c:v>
                </c:pt>
                <c:pt idx="15">
                  <c:v>522</c:v>
                </c:pt>
                <c:pt idx="16">
                  <c:v>430</c:v>
                </c:pt>
                <c:pt idx="17">
                  <c:v>632</c:v>
                </c:pt>
                <c:pt idx="18">
                  <c:v>789</c:v>
                </c:pt>
                <c:pt idx="19">
                  <c:v>377</c:v>
                </c:pt>
                <c:pt idx="20">
                  <c:v>519</c:v>
                </c:pt>
                <c:pt idx="22">
                  <c:v>1734</c:v>
                </c:pt>
                <c:pt idx="23">
                  <c:v>533</c:v>
                </c:pt>
                <c:pt idx="28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D7D-4B73-830D-CA1125265273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Sheet1!$AI$44:$AI$72</c:f>
              <c:numCache>
                <c:formatCode>General</c:formatCode>
                <c:ptCount val="29"/>
                <c:pt idx="0">
                  <c:v>410.32499999999999</c:v>
                </c:pt>
                <c:pt idx="1">
                  <c:v>480.7</c:v>
                </c:pt>
                <c:pt idx="3">
                  <c:v>1094.3333333333333</c:v>
                </c:pt>
                <c:pt idx="4">
                  <c:v>3232.6750000000002</c:v>
                </c:pt>
                <c:pt idx="5">
                  <c:v>909.26666666666677</c:v>
                </c:pt>
                <c:pt idx="6">
                  <c:v>1634.5</c:v>
                </c:pt>
                <c:pt idx="7">
                  <c:v>6086.75</c:v>
                </c:pt>
                <c:pt idx="8">
                  <c:v>8433.75</c:v>
                </c:pt>
                <c:pt idx="9">
                  <c:v>2271.3333333333335</c:v>
                </c:pt>
                <c:pt idx="10">
                  <c:v>705.5</c:v>
                </c:pt>
                <c:pt idx="13">
                  <c:v>8908</c:v>
                </c:pt>
                <c:pt idx="14">
                  <c:v>832.33333333333337</c:v>
                </c:pt>
                <c:pt idx="15">
                  <c:v>617.33333333333337</c:v>
                </c:pt>
                <c:pt idx="16">
                  <c:v>435.5</c:v>
                </c:pt>
                <c:pt idx="17">
                  <c:v>632</c:v>
                </c:pt>
                <c:pt idx="18">
                  <c:v>758.5</c:v>
                </c:pt>
                <c:pt idx="19">
                  <c:v>1282.6666666666667</c:v>
                </c:pt>
                <c:pt idx="20">
                  <c:v>1479.825</c:v>
                </c:pt>
                <c:pt idx="22">
                  <c:v>1507</c:v>
                </c:pt>
                <c:pt idx="23">
                  <c:v>1749.075</c:v>
                </c:pt>
                <c:pt idx="28">
                  <c:v>486</c:v>
                </c:pt>
              </c:numCache>
            </c:numRef>
          </c:xVal>
          <c:yVal>
            <c:numRef>
              <c:f>Sheet1!$AJ$44:$AJ$72</c:f>
              <c:numCache>
                <c:formatCode>General</c:formatCode>
                <c:ptCount val="29"/>
                <c:pt idx="0">
                  <c:v>201</c:v>
                </c:pt>
                <c:pt idx="1">
                  <c:v>287</c:v>
                </c:pt>
                <c:pt idx="3">
                  <c:v>586</c:v>
                </c:pt>
                <c:pt idx="4">
                  <c:v>1087</c:v>
                </c:pt>
                <c:pt idx="7">
                  <c:v>4908</c:v>
                </c:pt>
                <c:pt idx="8">
                  <c:v>8322</c:v>
                </c:pt>
                <c:pt idx="9">
                  <c:v>2487</c:v>
                </c:pt>
                <c:pt idx="13">
                  <c:v>9773</c:v>
                </c:pt>
                <c:pt idx="14">
                  <c:v>675</c:v>
                </c:pt>
                <c:pt idx="15">
                  <c:v>404</c:v>
                </c:pt>
                <c:pt idx="16">
                  <c:v>441</c:v>
                </c:pt>
                <c:pt idx="18">
                  <c:v>728</c:v>
                </c:pt>
                <c:pt idx="19">
                  <c:v>324</c:v>
                </c:pt>
                <c:pt idx="20">
                  <c:v>346</c:v>
                </c:pt>
                <c:pt idx="23">
                  <c:v>395</c:v>
                </c:pt>
                <c:pt idx="28">
                  <c:v>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D7D-4B73-830D-CA1125265273}"/>
            </c:ext>
          </c:extLst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xVal>
            <c:numRef>
              <c:f>Sheet1!$AS$43:$AS$66</c:f>
              <c:numCache>
                <c:formatCode>General</c:formatCode>
                <c:ptCount val="24"/>
                <c:pt idx="0">
                  <c:v>410.32499999999999</c:v>
                </c:pt>
                <c:pt idx="1">
                  <c:v>480.7</c:v>
                </c:pt>
                <c:pt idx="3">
                  <c:v>1094.3333333333333</c:v>
                </c:pt>
                <c:pt idx="4">
                  <c:v>3232.6750000000002</c:v>
                </c:pt>
                <c:pt idx="5">
                  <c:v>909.26666666666677</c:v>
                </c:pt>
                <c:pt idx="6">
                  <c:v>1634.5</c:v>
                </c:pt>
                <c:pt idx="7">
                  <c:v>6086.75</c:v>
                </c:pt>
                <c:pt idx="8">
                  <c:v>8433.75</c:v>
                </c:pt>
                <c:pt idx="9">
                  <c:v>2271.3333333333335</c:v>
                </c:pt>
                <c:pt idx="10">
                  <c:v>705.5</c:v>
                </c:pt>
                <c:pt idx="13">
                  <c:v>8908</c:v>
                </c:pt>
                <c:pt idx="14">
                  <c:v>832.33333333333337</c:v>
                </c:pt>
                <c:pt idx="15">
                  <c:v>617.33333333333337</c:v>
                </c:pt>
                <c:pt idx="16">
                  <c:v>435.5</c:v>
                </c:pt>
                <c:pt idx="17">
                  <c:v>632</c:v>
                </c:pt>
                <c:pt idx="18">
                  <c:v>758.5</c:v>
                </c:pt>
                <c:pt idx="19">
                  <c:v>1282.6666666666667</c:v>
                </c:pt>
                <c:pt idx="20">
                  <c:v>1479.825</c:v>
                </c:pt>
                <c:pt idx="22">
                  <c:v>1507</c:v>
                </c:pt>
                <c:pt idx="23">
                  <c:v>1749.075</c:v>
                </c:pt>
              </c:numCache>
            </c:numRef>
          </c:xVal>
          <c:yVal>
            <c:numRef>
              <c:f>Sheet1!$AT$43:$AT$66</c:f>
              <c:numCache>
                <c:formatCode>General</c:formatCode>
                <c:ptCount val="24"/>
                <c:pt idx="0">
                  <c:v>527</c:v>
                </c:pt>
                <c:pt idx="1">
                  <c:v>453</c:v>
                </c:pt>
                <c:pt idx="3">
                  <c:v>1866</c:v>
                </c:pt>
                <c:pt idx="4">
                  <c:v>3613</c:v>
                </c:pt>
                <c:pt idx="5">
                  <c:v>733.6</c:v>
                </c:pt>
                <c:pt idx="6">
                  <c:v>1888</c:v>
                </c:pt>
                <c:pt idx="7">
                  <c:v>4589</c:v>
                </c:pt>
                <c:pt idx="8">
                  <c:v>8953</c:v>
                </c:pt>
                <c:pt idx="9">
                  <c:v>3174</c:v>
                </c:pt>
                <c:pt idx="10">
                  <c:v>1147</c:v>
                </c:pt>
                <c:pt idx="13">
                  <c:v>9221</c:v>
                </c:pt>
                <c:pt idx="14">
                  <c:v>1370</c:v>
                </c:pt>
                <c:pt idx="15">
                  <c:v>926</c:v>
                </c:pt>
                <c:pt idx="19">
                  <c:v>3147</c:v>
                </c:pt>
                <c:pt idx="20">
                  <c:v>1509</c:v>
                </c:pt>
                <c:pt idx="22">
                  <c:v>1280</c:v>
                </c:pt>
                <c:pt idx="23">
                  <c:v>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D7D-4B73-830D-CA1125265273}"/>
            </c:ext>
          </c:extLst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Sheet1!$BA$42:$BA$65</c:f>
              <c:numCache>
                <c:formatCode>General</c:formatCode>
                <c:ptCount val="24"/>
                <c:pt idx="0">
                  <c:v>410.32499999999999</c:v>
                </c:pt>
                <c:pt idx="1">
                  <c:v>480.7</c:v>
                </c:pt>
                <c:pt idx="3">
                  <c:v>1094.3333333333333</c:v>
                </c:pt>
                <c:pt idx="4">
                  <c:v>3232.6750000000002</c:v>
                </c:pt>
                <c:pt idx="5">
                  <c:v>909.26666666666677</c:v>
                </c:pt>
                <c:pt idx="6">
                  <c:v>1634.5</c:v>
                </c:pt>
                <c:pt idx="7">
                  <c:v>6086.75</c:v>
                </c:pt>
                <c:pt idx="8">
                  <c:v>8433.75</c:v>
                </c:pt>
                <c:pt idx="9">
                  <c:v>2271.3333333333335</c:v>
                </c:pt>
                <c:pt idx="10">
                  <c:v>705.5</c:v>
                </c:pt>
                <c:pt idx="13">
                  <c:v>8908</c:v>
                </c:pt>
                <c:pt idx="14">
                  <c:v>832.33333333333337</c:v>
                </c:pt>
                <c:pt idx="15">
                  <c:v>617.33333333333337</c:v>
                </c:pt>
                <c:pt idx="16">
                  <c:v>435.5</c:v>
                </c:pt>
                <c:pt idx="17">
                  <c:v>632</c:v>
                </c:pt>
                <c:pt idx="18">
                  <c:v>758.5</c:v>
                </c:pt>
                <c:pt idx="19">
                  <c:v>1282.6666666666667</c:v>
                </c:pt>
                <c:pt idx="20">
                  <c:v>1479.825</c:v>
                </c:pt>
                <c:pt idx="22">
                  <c:v>1507</c:v>
                </c:pt>
                <c:pt idx="23">
                  <c:v>1749.075</c:v>
                </c:pt>
              </c:numCache>
            </c:numRef>
          </c:xVal>
          <c:yVal>
            <c:numRef>
              <c:f>Sheet1!$BC$42:$BC$65</c:f>
              <c:numCache>
                <c:formatCode>General</c:formatCode>
                <c:ptCount val="24"/>
                <c:pt idx="0">
                  <c:v>768.3</c:v>
                </c:pt>
                <c:pt idx="1">
                  <c:v>1024.8</c:v>
                </c:pt>
                <c:pt idx="4">
                  <c:v>6226.7</c:v>
                </c:pt>
                <c:pt idx="5">
                  <c:v>947.2</c:v>
                </c:pt>
                <c:pt idx="7">
                  <c:v>10420</c:v>
                </c:pt>
                <c:pt idx="8">
                  <c:v>10420</c:v>
                </c:pt>
                <c:pt idx="20">
                  <c:v>3545.3</c:v>
                </c:pt>
                <c:pt idx="23">
                  <c:v>4010.3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D7D-4B73-830D-CA1125265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501608"/>
        <c:axId val="902500296"/>
      </c:scatterChart>
      <c:valAx>
        <c:axId val="90250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00296"/>
        <c:crosses val="autoZero"/>
        <c:crossBetween val="midCat"/>
      </c:valAx>
      <c:valAx>
        <c:axId val="9025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016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Sheet1!$BO$43:$BO$66</c:f>
              <c:numCache>
                <c:formatCode>General</c:formatCode>
                <c:ptCount val="24"/>
                <c:pt idx="0">
                  <c:v>410.32499999999999</c:v>
                </c:pt>
                <c:pt idx="1">
                  <c:v>480.7</c:v>
                </c:pt>
                <c:pt idx="3">
                  <c:v>1094.3333333333333</c:v>
                </c:pt>
                <c:pt idx="4">
                  <c:v>3232.6750000000002</c:v>
                </c:pt>
                <c:pt idx="5">
                  <c:v>909.26666666666677</c:v>
                </c:pt>
                <c:pt idx="6">
                  <c:v>1634.5</c:v>
                </c:pt>
                <c:pt idx="7">
                  <c:v>6086.75</c:v>
                </c:pt>
                <c:pt idx="8">
                  <c:v>8433.75</c:v>
                </c:pt>
                <c:pt idx="9">
                  <c:v>2271.3333333333335</c:v>
                </c:pt>
                <c:pt idx="10">
                  <c:v>705.5</c:v>
                </c:pt>
                <c:pt idx="13">
                  <c:v>8908</c:v>
                </c:pt>
                <c:pt idx="14">
                  <c:v>832.33333333333337</c:v>
                </c:pt>
                <c:pt idx="15">
                  <c:v>617.33333333333337</c:v>
                </c:pt>
                <c:pt idx="16">
                  <c:v>435.5</c:v>
                </c:pt>
                <c:pt idx="17">
                  <c:v>632</c:v>
                </c:pt>
                <c:pt idx="18">
                  <c:v>758.5</c:v>
                </c:pt>
                <c:pt idx="19">
                  <c:v>1282.6666666666667</c:v>
                </c:pt>
                <c:pt idx="20">
                  <c:v>1479.825</c:v>
                </c:pt>
                <c:pt idx="22">
                  <c:v>1507</c:v>
                </c:pt>
                <c:pt idx="23">
                  <c:v>1749.075</c:v>
                </c:pt>
              </c:numCache>
            </c:numRef>
          </c:xVal>
          <c:yVal>
            <c:numRef>
              <c:f>Sheet1!$BP$43:$BP$66</c:f>
              <c:numCache>
                <c:formatCode>General</c:formatCode>
                <c:ptCount val="24"/>
                <c:pt idx="0">
                  <c:v>90.5</c:v>
                </c:pt>
                <c:pt idx="5">
                  <c:v>455</c:v>
                </c:pt>
                <c:pt idx="7">
                  <c:v>835</c:v>
                </c:pt>
                <c:pt idx="8">
                  <c:v>874</c:v>
                </c:pt>
                <c:pt idx="9">
                  <c:v>837</c:v>
                </c:pt>
                <c:pt idx="17">
                  <c:v>149</c:v>
                </c:pt>
                <c:pt idx="20">
                  <c:v>248.6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E-41E1-A4CB-2C9FEAB69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497720"/>
        <c:axId val="702506576"/>
      </c:scatterChart>
      <c:valAx>
        <c:axId val="70249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06576"/>
        <c:crosses val="autoZero"/>
        <c:crossBetween val="midCat"/>
      </c:valAx>
      <c:valAx>
        <c:axId val="7025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9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Sheet1!$BN$43:$BN$66</c:f>
              <c:numCache>
                <c:formatCode>General</c:formatCode>
                <c:ptCount val="24"/>
                <c:pt idx="0">
                  <c:v>364</c:v>
                </c:pt>
                <c:pt idx="1">
                  <c:v>370</c:v>
                </c:pt>
                <c:pt idx="3">
                  <c:v>831</c:v>
                </c:pt>
                <c:pt idx="4">
                  <c:v>2808.5</c:v>
                </c:pt>
                <c:pt idx="5">
                  <c:v>947.2</c:v>
                </c:pt>
                <c:pt idx="6">
                  <c:v>1634.5</c:v>
                </c:pt>
                <c:pt idx="7">
                  <c:v>4748.5</c:v>
                </c:pt>
                <c:pt idx="8">
                  <c:v>8637.5</c:v>
                </c:pt>
                <c:pt idx="9">
                  <c:v>2487</c:v>
                </c:pt>
                <c:pt idx="10">
                  <c:v>705.5</c:v>
                </c:pt>
                <c:pt idx="13">
                  <c:v>9497</c:v>
                </c:pt>
                <c:pt idx="14">
                  <c:v>675</c:v>
                </c:pt>
                <c:pt idx="15">
                  <c:v>522</c:v>
                </c:pt>
                <c:pt idx="16">
                  <c:v>435.5</c:v>
                </c:pt>
                <c:pt idx="17">
                  <c:v>632</c:v>
                </c:pt>
                <c:pt idx="18">
                  <c:v>758.5</c:v>
                </c:pt>
                <c:pt idx="19">
                  <c:v>377</c:v>
                </c:pt>
                <c:pt idx="20">
                  <c:v>1014</c:v>
                </c:pt>
                <c:pt idx="22">
                  <c:v>1507</c:v>
                </c:pt>
                <c:pt idx="23">
                  <c:v>1295.5</c:v>
                </c:pt>
              </c:numCache>
            </c:numRef>
          </c:xVal>
          <c:yVal>
            <c:numRef>
              <c:f>Sheet1!$BP$43:$BP$66</c:f>
              <c:numCache>
                <c:formatCode>General</c:formatCode>
                <c:ptCount val="24"/>
                <c:pt idx="0">
                  <c:v>90.5</c:v>
                </c:pt>
                <c:pt idx="5">
                  <c:v>455</c:v>
                </c:pt>
                <c:pt idx="7">
                  <c:v>835</c:v>
                </c:pt>
                <c:pt idx="8">
                  <c:v>874</c:v>
                </c:pt>
                <c:pt idx="9">
                  <c:v>837</c:v>
                </c:pt>
                <c:pt idx="17">
                  <c:v>149</c:v>
                </c:pt>
                <c:pt idx="20">
                  <c:v>248.6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F-4FFB-AB30-AD744CA37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37152"/>
        <c:axId val="529937480"/>
      </c:scatterChart>
      <c:valAx>
        <c:axId val="5299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37480"/>
        <c:crosses val="autoZero"/>
        <c:crossBetween val="midCat"/>
      </c:valAx>
      <c:valAx>
        <c:axId val="52993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75109361329828E-2"/>
          <c:y val="5.0925925925925923E-2"/>
          <c:w val="0.90286351706036749"/>
          <c:h val="0.77277777777777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Sheet1!$W$13</c:f>
              <c:strCache>
                <c:ptCount val="1"/>
                <c:pt idx="0">
                  <c:v>E255K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Sheet1!$X$12:$AD$12</c:f>
              <c:strCache>
                <c:ptCount val="7"/>
                <c:pt idx="0">
                  <c:v>Cortes 2007</c:v>
                </c:pt>
                <c:pt idx="1">
                  <c:v>Bengio 2011</c:v>
                </c:pt>
                <c:pt idx="2">
                  <c:v>Kim        2009</c:v>
                </c:pt>
                <c:pt idx="3">
                  <c:v>Branford 2003</c:v>
                </c:pt>
                <c:pt idx="4">
                  <c:v>Hughes 2015</c:v>
                </c:pt>
                <c:pt idx="5">
                  <c:v>Hochaus 2013</c:v>
                </c:pt>
                <c:pt idx="6">
                  <c:v>Total</c:v>
                </c:pt>
              </c:strCache>
            </c:strRef>
          </c:cat>
          <c:val>
            <c:numRef>
              <c:f>Sheet1!$X$13:$AD$13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9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1-4451-8B8D-074872AF892E}"/>
            </c:ext>
          </c:extLst>
        </c:ser>
        <c:ser>
          <c:idx val="1"/>
          <c:order val="1"/>
          <c:tx>
            <c:strRef>
              <c:f>Sheet1!$W$14</c:f>
              <c:strCache>
                <c:ptCount val="1"/>
                <c:pt idx="0">
                  <c:v>E255V</c:v>
                </c:pt>
              </c:strCache>
            </c:strRef>
          </c:tx>
          <c:spPr>
            <a:solidFill>
              <a:srgbClr val="FD9287"/>
            </a:solidFill>
            <a:ln>
              <a:noFill/>
            </a:ln>
            <a:effectLst/>
          </c:spPr>
          <c:invertIfNegative val="0"/>
          <c:cat>
            <c:strRef>
              <c:f>Sheet1!$X$12:$AD$12</c:f>
              <c:strCache>
                <c:ptCount val="7"/>
                <c:pt idx="0">
                  <c:v>Cortes 2007</c:v>
                </c:pt>
                <c:pt idx="1">
                  <c:v>Bengio 2011</c:v>
                </c:pt>
                <c:pt idx="2">
                  <c:v>Kim        2009</c:v>
                </c:pt>
                <c:pt idx="3">
                  <c:v>Branford 2003</c:v>
                </c:pt>
                <c:pt idx="4">
                  <c:v>Hughes 2015</c:v>
                </c:pt>
                <c:pt idx="5">
                  <c:v>Hochaus 2013</c:v>
                </c:pt>
                <c:pt idx="6">
                  <c:v>Total</c:v>
                </c:pt>
              </c:strCache>
            </c:strRef>
          </c:cat>
          <c:val>
            <c:numRef>
              <c:f>Sheet1!$X$14:$AD$14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1-4451-8B8D-074872AF8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993240"/>
        <c:axId val="575990616"/>
      </c:barChart>
      <c:catAx>
        <c:axId val="57599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5990616"/>
        <c:crosses val="autoZero"/>
        <c:auto val="1"/>
        <c:lblAlgn val="ctr"/>
        <c:lblOffset val="100"/>
        <c:noMultiLvlLbl val="0"/>
      </c:catAx>
      <c:valAx>
        <c:axId val="575990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599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61811023622047"/>
                  <c:y val="-0.2051904761904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Sheet1!$AR$43:$AR$66</c:f>
              <c:numCache>
                <c:formatCode>General</c:formatCode>
                <c:ptCount val="24"/>
                <c:pt idx="0">
                  <c:v>364</c:v>
                </c:pt>
                <c:pt idx="1">
                  <c:v>370</c:v>
                </c:pt>
                <c:pt idx="3">
                  <c:v>831</c:v>
                </c:pt>
                <c:pt idx="4">
                  <c:v>2808.5</c:v>
                </c:pt>
                <c:pt idx="5">
                  <c:v>947.2</c:v>
                </c:pt>
                <c:pt idx="6">
                  <c:v>1634.5</c:v>
                </c:pt>
                <c:pt idx="7">
                  <c:v>4748.5</c:v>
                </c:pt>
                <c:pt idx="8">
                  <c:v>8637.5</c:v>
                </c:pt>
                <c:pt idx="9">
                  <c:v>2487</c:v>
                </c:pt>
                <c:pt idx="10">
                  <c:v>705.5</c:v>
                </c:pt>
                <c:pt idx="13">
                  <c:v>9497</c:v>
                </c:pt>
                <c:pt idx="14">
                  <c:v>675</c:v>
                </c:pt>
                <c:pt idx="15">
                  <c:v>522</c:v>
                </c:pt>
                <c:pt idx="16">
                  <c:v>435.5</c:v>
                </c:pt>
                <c:pt idx="17">
                  <c:v>632</c:v>
                </c:pt>
                <c:pt idx="18">
                  <c:v>758.5</c:v>
                </c:pt>
                <c:pt idx="19">
                  <c:v>377</c:v>
                </c:pt>
                <c:pt idx="20">
                  <c:v>1014</c:v>
                </c:pt>
                <c:pt idx="22">
                  <c:v>1507</c:v>
                </c:pt>
                <c:pt idx="23">
                  <c:v>1295.5</c:v>
                </c:pt>
              </c:numCache>
            </c:numRef>
          </c:xVal>
          <c:yVal>
            <c:numRef>
              <c:f>Sheet1!$AT$43:$AT$66</c:f>
              <c:numCache>
                <c:formatCode>General</c:formatCode>
                <c:ptCount val="24"/>
                <c:pt idx="0">
                  <c:v>527</c:v>
                </c:pt>
                <c:pt idx="1">
                  <c:v>453</c:v>
                </c:pt>
                <c:pt idx="3">
                  <c:v>1866</c:v>
                </c:pt>
                <c:pt idx="4">
                  <c:v>3613</c:v>
                </c:pt>
                <c:pt idx="5">
                  <c:v>733.6</c:v>
                </c:pt>
                <c:pt idx="6">
                  <c:v>1888</c:v>
                </c:pt>
                <c:pt idx="7">
                  <c:v>4589</c:v>
                </c:pt>
                <c:pt idx="8">
                  <c:v>8953</c:v>
                </c:pt>
                <c:pt idx="9">
                  <c:v>3174</c:v>
                </c:pt>
                <c:pt idx="10">
                  <c:v>1147</c:v>
                </c:pt>
                <c:pt idx="13">
                  <c:v>9221</c:v>
                </c:pt>
                <c:pt idx="14">
                  <c:v>1370</c:v>
                </c:pt>
                <c:pt idx="15">
                  <c:v>926</c:v>
                </c:pt>
                <c:pt idx="19">
                  <c:v>3147</c:v>
                </c:pt>
                <c:pt idx="20">
                  <c:v>1509</c:v>
                </c:pt>
                <c:pt idx="22">
                  <c:v>1280</c:v>
                </c:pt>
                <c:pt idx="23">
                  <c:v>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9-4216-91B2-356CE0174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828152"/>
        <c:axId val="670821264"/>
      </c:scatterChart>
      <c:valAx>
        <c:axId val="67082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21264"/>
        <c:crosses val="autoZero"/>
        <c:crossBetween val="midCat"/>
      </c:valAx>
      <c:valAx>
        <c:axId val="6708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2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77930883639544"/>
                  <c:y val="-0.20031313794109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Sheet1!$BA$42:$BA$65</c:f>
              <c:numCache>
                <c:formatCode>General</c:formatCode>
                <c:ptCount val="24"/>
                <c:pt idx="0">
                  <c:v>410.32499999999999</c:v>
                </c:pt>
                <c:pt idx="1">
                  <c:v>480.7</c:v>
                </c:pt>
                <c:pt idx="3">
                  <c:v>1094.3333333333333</c:v>
                </c:pt>
                <c:pt idx="4">
                  <c:v>3232.6750000000002</c:v>
                </c:pt>
                <c:pt idx="5">
                  <c:v>909.26666666666677</c:v>
                </c:pt>
                <c:pt idx="6">
                  <c:v>1634.5</c:v>
                </c:pt>
                <c:pt idx="7">
                  <c:v>6086.75</c:v>
                </c:pt>
                <c:pt idx="8">
                  <c:v>8433.75</c:v>
                </c:pt>
                <c:pt idx="9">
                  <c:v>2271.3333333333335</c:v>
                </c:pt>
                <c:pt idx="10">
                  <c:v>705.5</c:v>
                </c:pt>
                <c:pt idx="13">
                  <c:v>8908</c:v>
                </c:pt>
                <c:pt idx="14">
                  <c:v>832.33333333333337</c:v>
                </c:pt>
                <c:pt idx="15">
                  <c:v>617.33333333333337</c:v>
                </c:pt>
                <c:pt idx="16">
                  <c:v>435.5</c:v>
                </c:pt>
                <c:pt idx="17">
                  <c:v>632</c:v>
                </c:pt>
                <c:pt idx="18">
                  <c:v>758.5</c:v>
                </c:pt>
                <c:pt idx="19">
                  <c:v>1282.6666666666667</c:v>
                </c:pt>
                <c:pt idx="20">
                  <c:v>1479.825</c:v>
                </c:pt>
                <c:pt idx="22">
                  <c:v>1507</c:v>
                </c:pt>
                <c:pt idx="23">
                  <c:v>1749.075</c:v>
                </c:pt>
              </c:numCache>
            </c:numRef>
          </c:xVal>
          <c:yVal>
            <c:numRef>
              <c:f>Sheet1!$BC$42:$BC$65</c:f>
              <c:numCache>
                <c:formatCode>General</c:formatCode>
                <c:ptCount val="24"/>
                <c:pt idx="0">
                  <c:v>768.3</c:v>
                </c:pt>
                <c:pt idx="1">
                  <c:v>1024.8</c:v>
                </c:pt>
                <c:pt idx="4">
                  <c:v>6226.7</c:v>
                </c:pt>
                <c:pt idx="5">
                  <c:v>947.2</c:v>
                </c:pt>
                <c:pt idx="7">
                  <c:v>10420</c:v>
                </c:pt>
                <c:pt idx="8">
                  <c:v>10420</c:v>
                </c:pt>
                <c:pt idx="20">
                  <c:v>3545.3</c:v>
                </c:pt>
                <c:pt idx="23">
                  <c:v>4010.3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F-49B5-9B12-A695FA49C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501608"/>
        <c:axId val="902500296"/>
      </c:scatterChart>
      <c:valAx>
        <c:axId val="90250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00296"/>
        <c:crosses val="autoZero"/>
        <c:crossBetween val="midCat"/>
      </c:valAx>
      <c:valAx>
        <c:axId val="9025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0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006561679790023E-2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Sheet1!$AB$111:$AB$137</c:f>
              <c:numCache>
                <c:formatCode>General</c:formatCode>
                <c:ptCount val="27"/>
                <c:pt idx="0">
                  <c:v>1.2070990675024993</c:v>
                </c:pt>
                <c:pt idx="2">
                  <c:v>3.2281099247595044</c:v>
                </c:pt>
                <c:pt idx="3">
                  <c:v>6.7894213800694558</c:v>
                </c:pt>
                <c:pt idx="4">
                  <c:v>2.5508354735139407</c:v>
                </c:pt>
                <c:pt idx="6">
                  <c:v>13.978655046912754</c:v>
                </c:pt>
                <c:pt idx="7">
                  <c:v>20.402867238911757</c:v>
                </c:pt>
                <c:pt idx="8">
                  <c:v>9.2148411704568556</c:v>
                </c:pt>
                <c:pt idx="12">
                  <c:v>46.564010099884442</c:v>
                </c:pt>
                <c:pt idx="13">
                  <c:v>2.9789147242912573</c:v>
                </c:pt>
                <c:pt idx="14">
                  <c:v>1.8835329991409178</c:v>
                </c:pt>
                <c:pt idx="17">
                  <c:v>3.6218905472636815</c:v>
                </c:pt>
                <c:pt idx="18">
                  <c:v>3.7917386502024981</c:v>
                </c:pt>
                <c:pt idx="19">
                  <c:v>2.9865513707128879</c:v>
                </c:pt>
                <c:pt idx="21">
                  <c:v>2.4288425047438329</c:v>
                </c:pt>
                <c:pt idx="22">
                  <c:v>3.6966677710276685</c:v>
                </c:pt>
                <c:pt idx="26">
                  <c:v>2.632885297270553</c:v>
                </c:pt>
              </c:numCache>
            </c:numRef>
          </c:xVal>
          <c:yVal>
            <c:numRef>
              <c:f>Sheet1!$AC$111:$AC$137</c:f>
              <c:numCache>
                <c:formatCode>General</c:formatCode>
                <c:ptCount val="27"/>
                <c:pt idx="0">
                  <c:v>1.427860696517413</c:v>
                </c:pt>
                <c:pt idx="2">
                  <c:v>2.9154228855721391</c:v>
                </c:pt>
                <c:pt idx="3">
                  <c:v>5.4079601990049753</c:v>
                </c:pt>
                <c:pt idx="6">
                  <c:v>24.417910447761194</c:v>
                </c:pt>
                <c:pt idx="7">
                  <c:v>41.402985074626862</c:v>
                </c:pt>
                <c:pt idx="8">
                  <c:v>12.373134328358208</c:v>
                </c:pt>
                <c:pt idx="12">
                  <c:v>48.621890547263682</c:v>
                </c:pt>
                <c:pt idx="13">
                  <c:v>3.3582089552238807</c:v>
                </c:pt>
                <c:pt idx="14">
                  <c:v>2.0099502487562191</c:v>
                </c:pt>
                <c:pt idx="15">
                  <c:v>2.1940298507462686</c:v>
                </c:pt>
                <c:pt idx="17">
                  <c:v>3.6218905472636815</c:v>
                </c:pt>
                <c:pt idx="18">
                  <c:v>1.6119402985074627</c:v>
                </c:pt>
                <c:pt idx="19">
                  <c:v>1.7213930348258706</c:v>
                </c:pt>
                <c:pt idx="22">
                  <c:v>1.9651741293532339</c:v>
                </c:pt>
                <c:pt idx="26">
                  <c:v>3.044776119402985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1-4508-B5A6-630D30FDC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0480"/>
        <c:axId val="726430808"/>
      </c:scatterChart>
      <c:valAx>
        <c:axId val="72643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30808"/>
        <c:crosses val="autoZero"/>
        <c:crossBetween val="midCat"/>
      </c:valAx>
      <c:valAx>
        <c:axId val="72643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3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Sheet1!$AA$111:$AA$137</c:f>
              <c:numCache>
                <c:formatCode>General</c:formatCode>
                <c:ptCount val="27"/>
                <c:pt idx="0">
                  <c:v>1.3338539632955877</c:v>
                </c:pt>
                <c:pt idx="2">
                  <c:v>3.2281099247595044</c:v>
                </c:pt>
                <c:pt idx="3">
                  <c:v>6.8557874762808346</c:v>
                </c:pt>
                <c:pt idx="4">
                  <c:v>1.3920303605313094</c:v>
                </c:pt>
                <c:pt idx="6">
                  <c:v>11.394464926870906</c:v>
                </c:pt>
                <c:pt idx="7">
                  <c:v>15.275512658742127</c:v>
                </c:pt>
                <c:pt idx="8">
                  <c:v>9.248618784530386</c:v>
                </c:pt>
                <c:pt idx="12">
                  <c:v>33.059522123726715</c:v>
                </c:pt>
                <c:pt idx="13">
                  <c:v>2.9789147242912573</c:v>
                </c:pt>
                <c:pt idx="14">
                  <c:v>1.8835329991409178</c:v>
                </c:pt>
                <c:pt idx="17">
                  <c:v>3.6218905472636815</c:v>
                </c:pt>
                <c:pt idx="18">
                  <c:v>3.7917386502024977</c:v>
                </c:pt>
                <c:pt idx="19">
                  <c:v>2.805169467537505</c:v>
                </c:pt>
                <c:pt idx="21">
                  <c:v>2.4288425047438329</c:v>
                </c:pt>
                <c:pt idx="22">
                  <c:v>3.9051233396584442</c:v>
                </c:pt>
                <c:pt idx="26">
                  <c:v>2.632885297270553</c:v>
                </c:pt>
              </c:numCache>
            </c:numRef>
          </c:xVal>
          <c:yVal>
            <c:numRef>
              <c:f>Sheet1!$AC$111:$AC$137</c:f>
              <c:numCache>
                <c:formatCode>General</c:formatCode>
                <c:ptCount val="27"/>
                <c:pt idx="0">
                  <c:v>1.427860696517413</c:v>
                </c:pt>
                <c:pt idx="2">
                  <c:v>2.9154228855721391</c:v>
                </c:pt>
                <c:pt idx="3">
                  <c:v>5.4079601990049753</c:v>
                </c:pt>
                <c:pt idx="6">
                  <c:v>24.417910447761194</c:v>
                </c:pt>
                <c:pt idx="7">
                  <c:v>41.402985074626862</c:v>
                </c:pt>
                <c:pt idx="8">
                  <c:v>12.373134328358208</c:v>
                </c:pt>
                <c:pt idx="12">
                  <c:v>48.621890547263682</c:v>
                </c:pt>
                <c:pt idx="13">
                  <c:v>3.3582089552238807</c:v>
                </c:pt>
                <c:pt idx="14">
                  <c:v>2.0099502487562191</c:v>
                </c:pt>
                <c:pt idx="15">
                  <c:v>2.1940298507462686</c:v>
                </c:pt>
                <c:pt idx="17">
                  <c:v>3.6218905472636815</c:v>
                </c:pt>
                <c:pt idx="18">
                  <c:v>1.6119402985074627</c:v>
                </c:pt>
                <c:pt idx="19">
                  <c:v>1.7213930348258706</c:v>
                </c:pt>
                <c:pt idx="22">
                  <c:v>1.9651741293532339</c:v>
                </c:pt>
                <c:pt idx="26">
                  <c:v>3.044776119402985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1-40CC-B31D-896DD5313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085192"/>
        <c:axId val="728096344"/>
      </c:scatterChart>
      <c:valAx>
        <c:axId val="72808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96344"/>
        <c:crosses val="autoZero"/>
        <c:crossBetween val="midCat"/>
      </c:valAx>
      <c:valAx>
        <c:axId val="7280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8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Sheet1!$AJ$111:$AJ$138</c:f>
              <c:numCache>
                <c:formatCode>General</c:formatCode>
                <c:ptCount val="28"/>
                <c:pt idx="0">
                  <c:v>1.2070990675024993</c:v>
                </c:pt>
                <c:pt idx="2">
                  <c:v>3.2281099247595044</c:v>
                </c:pt>
                <c:pt idx="3">
                  <c:v>6.7894213800694558</c:v>
                </c:pt>
                <c:pt idx="4">
                  <c:v>2.5508354735139407</c:v>
                </c:pt>
                <c:pt idx="6">
                  <c:v>13.978655046912754</c:v>
                </c:pt>
                <c:pt idx="7">
                  <c:v>20.402867238911757</c:v>
                </c:pt>
                <c:pt idx="8">
                  <c:v>9.2148411704568556</c:v>
                </c:pt>
                <c:pt idx="12">
                  <c:v>46.564010099884442</c:v>
                </c:pt>
                <c:pt idx="13">
                  <c:v>2.9789147242912573</c:v>
                </c:pt>
                <c:pt idx="14">
                  <c:v>1.8835329991409178</c:v>
                </c:pt>
                <c:pt idx="17">
                  <c:v>3.6218905472636815</c:v>
                </c:pt>
                <c:pt idx="18">
                  <c:v>3.7917386502024981</c:v>
                </c:pt>
                <c:pt idx="19">
                  <c:v>2.9865513707128879</c:v>
                </c:pt>
                <c:pt idx="21">
                  <c:v>2.4288425047438329</c:v>
                </c:pt>
                <c:pt idx="22">
                  <c:v>3.6966677710276685</c:v>
                </c:pt>
                <c:pt idx="26">
                  <c:v>2.632885297270553</c:v>
                </c:pt>
              </c:numCache>
            </c:numRef>
          </c:xVal>
          <c:yVal>
            <c:numRef>
              <c:f>Sheet1!$AK$111:$AK$138</c:f>
              <c:numCache>
                <c:formatCode>General</c:formatCode>
                <c:ptCount val="28"/>
                <c:pt idx="0">
                  <c:v>1.3338539632955877</c:v>
                </c:pt>
                <c:pt idx="3">
                  <c:v>8.1045164649225558</c:v>
                </c:pt>
                <c:pt idx="4">
                  <c:v>1.2328517506182481</c:v>
                </c:pt>
                <c:pt idx="6">
                  <c:v>13.562410516725238</c:v>
                </c:pt>
                <c:pt idx="7">
                  <c:v>13.562410516725238</c:v>
                </c:pt>
                <c:pt idx="12">
                  <c:v>13.562410516725238</c:v>
                </c:pt>
                <c:pt idx="19">
                  <c:v>4.6144735129506707</c:v>
                </c:pt>
                <c:pt idx="22">
                  <c:v>5.2197058440713269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B-4858-9466-3D2A04876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60712"/>
        <c:axId val="829063336"/>
      </c:scatterChart>
      <c:valAx>
        <c:axId val="82906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63336"/>
        <c:crosses val="autoZero"/>
        <c:crossBetween val="midCat"/>
      </c:valAx>
      <c:valAx>
        <c:axId val="82906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6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Sheet1!$AI$111:$AI$137</c:f>
              <c:numCache>
                <c:formatCode>General</c:formatCode>
                <c:ptCount val="27"/>
                <c:pt idx="0">
                  <c:v>1.3338539632955877</c:v>
                </c:pt>
                <c:pt idx="2">
                  <c:v>3.2281099247595044</c:v>
                </c:pt>
                <c:pt idx="3">
                  <c:v>6.8557874762808346</c:v>
                </c:pt>
                <c:pt idx="4">
                  <c:v>1.3920303605313094</c:v>
                </c:pt>
                <c:pt idx="6">
                  <c:v>11.394464926870906</c:v>
                </c:pt>
                <c:pt idx="7">
                  <c:v>15.275512658742127</c:v>
                </c:pt>
                <c:pt idx="8">
                  <c:v>9.248618784530386</c:v>
                </c:pt>
                <c:pt idx="12">
                  <c:v>33.059522123726715</c:v>
                </c:pt>
                <c:pt idx="13">
                  <c:v>2.9789147242912573</c:v>
                </c:pt>
                <c:pt idx="14">
                  <c:v>1.8835329991409178</c:v>
                </c:pt>
                <c:pt idx="17">
                  <c:v>3.6218905472636815</c:v>
                </c:pt>
                <c:pt idx="18">
                  <c:v>3.7917386502024977</c:v>
                </c:pt>
                <c:pt idx="19">
                  <c:v>2.805169467537505</c:v>
                </c:pt>
                <c:pt idx="21">
                  <c:v>2.4288425047438329</c:v>
                </c:pt>
                <c:pt idx="22">
                  <c:v>3.9051233396584442</c:v>
                </c:pt>
                <c:pt idx="26">
                  <c:v>2.632885297270553</c:v>
                </c:pt>
              </c:numCache>
            </c:numRef>
          </c:xVal>
          <c:yVal>
            <c:numRef>
              <c:f>Sheet1!$AK$111:$AK$137</c:f>
              <c:numCache>
                <c:formatCode>General</c:formatCode>
                <c:ptCount val="27"/>
                <c:pt idx="0">
                  <c:v>1.3338539632955877</c:v>
                </c:pt>
                <c:pt idx="3">
                  <c:v>8.1045164649225558</c:v>
                </c:pt>
                <c:pt idx="4">
                  <c:v>1.2328517506182481</c:v>
                </c:pt>
                <c:pt idx="6">
                  <c:v>13.562410516725238</c:v>
                </c:pt>
                <c:pt idx="7">
                  <c:v>13.562410516725238</c:v>
                </c:pt>
                <c:pt idx="12">
                  <c:v>13.562410516725238</c:v>
                </c:pt>
                <c:pt idx="19">
                  <c:v>4.6144735129506707</c:v>
                </c:pt>
                <c:pt idx="22">
                  <c:v>5.2197058440713269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6-4B1A-9D24-44F63A8CA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235288"/>
        <c:axId val="884231680"/>
      </c:scatterChart>
      <c:valAx>
        <c:axId val="88423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31680"/>
        <c:crosses val="autoZero"/>
        <c:crossBetween val="midCat"/>
      </c:valAx>
      <c:valAx>
        <c:axId val="8842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3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715004374453193E-2"/>
                  <c:y val="-0.210898221055701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Sheet1!$AQ$111:$AQ$139</c:f>
              <c:numCache>
                <c:formatCode>General</c:formatCode>
                <c:ptCount val="29"/>
                <c:pt idx="0">
                  <c:v>1.3338539632955877</c:v>
                </c:pt>
                <c:pt idx="2">
                  <c:v>3.2281099247595044</c:v>
                </c:pt>
                <c:pt idx="3">
                  <c:v>6.8557874762808346</c:v>
                </c:pt>
                <c:pt idx="4">
                  <c:v>1.3920303605313094</c:v>
                </c:pt>
                <c:pt idx="6">
                  <c:v>11.394464926870906</c:v>
                </c:pt>
                <c:pt idx="7">
                  <c:v>15.275512658742127</c:v>
                </c:pt>
                <c:pt idx="8">
                  <c:v>9.248618784530386</c:v>
                </c:pt>
                <c:pt idx="12">
                  <c:v>33.059522123726715</c:v>
                </c:pt>
                <c:pt idx="13">
                  <c:v>2.9789147242912573</c:v>
                </c:pt>
                <c:pt idx="14">
                  <c:v>1.8835329991409178</c:v>
                </c:pt>
                <c:pt idx="17">
                  <c:v>3.6218905472636815</c:v>
                </c:pt>
                <c:pt idx="18">
                  <c:v>3.7917386502024977</c:v>
                </c:pt>
                <c:pt idx="19">
                  <c:v>2.805169467537505</c:v>
                </c:pt>
                <c:pt idx="21">
                  <c:v>2.4288425047438329</c:v>
                </c:pt>
                <c:pt idx="22">
                  <c:v>3.9051233396584442</c:v>
                </c:pt>
                <c:pt idx="26">
                  <c:v>2.632885297270553</c:v>
                </c:pt>
              </c:numCache>
            </c:numRef>
          </c:xVal>
          <c:yVal>
            <c:numRef>
              <c:f>Sheet1!$AS$111:$AS$139</c:f>
              <c:numCache>
                <c:formatCode>General</c:formatCode>
                <c:ptCount val="29"/>
                <c:pt idx="0">
                  <c:v>0.85958254269449719</c:v>
                </c:pt>
                <c:pt idx="2">
                  <c:v>3.5407969639468693</c:v>
                </c:pt>
                <c:pt idx="3">
                  <c:v>6.8557874762808346</c:v>
                </c:pt>
                <c:pt idx="4">
                  <c:v>1.3920303605313094</c:v>
                </c:pt>
                <c:pt idx="5">
                  <c:v>3.5825426944971537</c:v>
                </c:pt>
                <c:pt idx="6">
                  <c:v>8.7077798861480069</c:v>
                </c:pt>
                <c:pt idx="7">
                  <c:v>16.988614800759013</c:v>
                </c:pt>
                <c:pt idx="8">
                  <c:v>6.0227703984819732</c:v>
                </c:pt>
                <c:pt idx="9">
                  <c:v>2.1764705882352939</c:v>
                </c:pt>
                <c:pt idx="12">
                  <c:v>17.497153700189752</c:v>
                </c:pt>
                <c:pt idx="13">
                  <c:v>2.5996204933586338</c:v>
                </c:pt>
                <c:pt idx="14">
                  <c:v>1.7571157495256167</c:v>
                </c:pt>
                <c:pt idx="18">
                  <c:v>5.9715370018975333</c:v>
                </c:pt>
                <c:pt idx="19">
                  <c:v>2.8633776091081593</c:v>
                </c:pt>
                <c:pt idx="21">
                  <c:v>2.4288425047438329</c:v>
                </c:pt>
                <c:pt idx="22">
                  <c:v>3.9051233396584442</c:v>
                </c:pt>
                <c:pt idx="28">
                  <c:v>8.0967741935483879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E-4223-AEE2-E50E06D9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496272"/>
        <c:axId val="1048494304"/>
      </c:scatterChart>
      <c:valAx>
        <c:axId val="10484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94304"/>
        <c:crosses val="autoZero"/>
        <c:crossBetween val="midCat"/>
      </c:valAx>
      <c:valAx>
        <c:axId val="1048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Sheet1!$AR$111:$AR$139</c:f>
              <c:numCache>
                <c:formatCode>General</c:formatCode>
                <c:ptCount val="29"/>
                <c:pt idx="0">
                  <c:v>1.2070990675024993</c:v>
                </c:pt>
                <c:pt idx="2">
                  <c:v>3.2281099247595044</c:v>
                </c:pt>
                <c:pt idx="3">
                  <c:v>6.7894213800694558</c:v>
                </c:pt>
                <c:pt idx="4">
                  <c:v>2.5508354735139407</c:v>
                </c:pt>
                <c:pt idx="6">
                  <c:v>13.978655046912754</c:v>
                </c:pt>
                <c:pt idx="7">
                  <c:v>20.402867238911757</c:v>
                </c:pt>
                <c:pt idx="8">
                  <c:v>9.2148411704568556</c:v>
                </c:pt>
                <c:pt idx="12">
                  <c:v>46.564010099884442</c:v>
                </c:pt>
                <c:pt idx="13">
                  <c:v>2.9789147242912573</c:v>
                </c:pt>
                <c:pt idx="14">
                  <c:v>1.8835329991409178</c:v>
                </c:pt>
                <c:pt idx="17">
                  <c:v>3.6218905472636815</c:v>
                </c:pt>
                <c:pt idx="18">
                  <c:v>3.7917386502024981</c:v>
                </c:pt>
                <c:pt idx="19">
                  <c:v>2.9865513707128879</c:v>
                </c:pt>
                <c:pt idx="21">
                  <c:v>2.4288425047438329</c:v>
                </c:pt>
                <c:pt idx="22">
                  <c:v>3.6966677710276685</c:v>
                </c:pt>
                <c:pt idx="26">
                  <c:v>2.632885297270553</c:v>
                </c:pt>
              </c:numCache>
            </c:numRef>
          </c:xVal>
          <c:yVal>
            <c:numRef>
              <c:f>Sheet1!$AS$111:$AS$139</c:f>
              <c:numCache>
                <c:formatCode>General</c:formatCode>
                <c:ptCount val="29"/>
                <c:pt idx="0">
                  <c:v>0.85958254269449719</c:v>
                </c:pt>
                <c:pt idx="2">
                  <c:v>3.5407969639468693</c:v>
                </c:pt>
                <c:pt idx="3">
                  <c:v>6.8557874762808346</c:v>
                </c:pt>
                <c:pt idx="4">
                  <c:v>1.3920303605313094</c:v>
                </c:pt>
                <c:pt idx="5">
                  <c:v>3.5825426944971537</c:v>
                </c:pt>
                <c:pt idx="6">
                  <c:v>8.7077798861480069</c:v>
                </c:pt>
                <c:pt idx="7">
                  <c:v>16.988614800759013</c:v>
                </c:pt>
                <c:pt idx="8">
                  <c:v>6.0227703984819732</c:v>
                </c:pt>
                <c:pt idx="9">
                  <c:v>2.1764705882352939</c:v>
                </c:pt>
                <c:pt idx="12">
                  <c:v>17.497153700189752</c:v>
                </c:pt>
                <c:pt idx="13">
                  <c:v>2.5996204933586338</c:v>
                </c:pt>
                <c:pt idx="14">
                  <c:v>1.7571157495256167</c:v>
                </c:pt>
                <c:pt idx="18">
                  <c:v>5.9715370018975333</c:v>
                </c:pt>
                <c:pt idx="19">
                  <c:v>2.8633776091081593</c:v>
                </c:pt>
                <c:pt idx="21">
                  <c:v>2.4288425047438329</c:v>
                </c:pt>
                <c:pt idx="22">
                  <c:v>3.9051233396584442</c:v>
                </c:pt>
                <c:pt idx="28">
                  <c:v>8.0967741935483879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7-445F-B808-373A89152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00376"/>
        <c:axId val="830095128"/>
      </c:scatterChart>
      <c:valAx>
        <c:axId val="83010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95128"/>
        <c:crosses val="autoZero"/>
        <c:crossBetween val="midCat"/>
      </c:valAx>
      <c:valAx>
        <c:axId val="83009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0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579120</xdr:colOff>
      <xdr:row>88</xdr:row>
      <xdr:rowOff>157480</xdr:rowOff>
    </xdr:from>
    <xdr:to>
      <xdr:col>41</xdr:col>
      <xdr:colOff>274320</xdr:colOff>
      <xdr:row>103</xdr:row>
      <xdr:rowOff>157480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9004D0-42C6-40CB-9070-D0F41FE4C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541020</xdr:colOff>
      <xdr:row>73</xdr:row>
      <xdr:rowOff>137160</xdr:rowOff>
    </xdr:from>
    <xdr:to>
      <xdr:col>41</xdr:col>
      <xdr:colOff>236220</xdr:colOff>
      <xdr:row>88</xdr:row>
      <xdr:rowOff>137160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1225FE-A65B-4152-8C5D-302F078C0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457200</xdr:colOff>
      <xdr:row>90</xdr:row>
      <xdr:rowOff>12700</xdr:rowOff>
    </xdr:from>
    <xdr:to>
      <xdr:col>49</xdr:col>
      <xdr:colOff>236220</xdr:colOff>
      <xdr:row>105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D39B37-DE88-4CC7-9EFD-CC58A8AEB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361950</xdr:colOff>
      <xdr:row>141</xdr:row>
      <xdr:rowOff>152400</xdr:rowOff>
    </xdr:from>
    <xdr:to>
      <xdr:col>32</xdr:col>
      <xdr:colOff>57150</xdr:colOff>
      <xdr:row>156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D10FED1-AF7B-4DF3-A5F0-033B257FC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400050</xdr:colOff>
      <xdr:row>157</xdr:row>
      <xdr:rowOff>114300</xdr:rowOff>
    </xdr:from>
    <xdr:to>
      <xdr:col>32</xdr:col>
      <xdr:colOff>95250</xdr:colOff>
      <xdr:row>172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337B289-6C8E-429C-AB2C-6E5F23FD1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198120</xdr:colOff>
      <xdr:row>141</xdr:row>
      <xdr:rowOff>167640</xdr:rowOff>
    </xdr:from>
    <xdr:to>
      <xdr:col>39</xdr:col>
      <xdr:colOff>502920</xdr:colOff>
      <xdr:row>156</xdr:row>
      <xdr:rowOff>167640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8EBB24F-C7A9-482A-AD2A-320B7FFDF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247650</xdr:colOff>
      <xdr:row>157</xdr:row>
      <xdr:rowOff>38100</xdr:rowOff>
    </xdr:from>
    <xdr:to>
      <xdr:col>39</xdr:col>
      <xdr:colOff>552450</xdr:colOff>
      <xdr:row>171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FEB31CC-885A-4A9A-A6CB-4F0984B54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130629</xdr:colOff>
      <xdr:row>157</xdr:row>
      <xdr:rowOff>32658</xdr:rowOff>
    </xdr:from>
    <xdr:to>
      <xdr:col>47</xdr:col>
      <xdr:colOff>587829</xdr:colOff>
      <xdr:row>172</xdr:row>
      <xdr:rowOff>10885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259C0A7-087E-4E73-AF42-98E87E845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402771</xdr:colOff>
      <xdr:row>141</xdr:row>
      <xdr:rowOff>141514</xdr:rowOff>
    </xdr:from>
    <xdr:to>
      <xdr:col>48</xdr:col>
      <xdr:colOff>97971</xdr:colOff>
      <xdr:row>156</xdr:row>
      <xdr:rowOff>108857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D348F37-4A6C-41BE-8D0B-613D4DBE4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174171</xdr:colOff>
      <xdr:row>73</xdr:row>
      <xdr:rowOff>141515</xdr:rowOff>
    </xdr:from>
    <xdr:to>
      <xdr:col>32</xdr:col>
      <xdr:colOff>478971</xdr:colOff>
      <xdr:row>88</xdr:row>
      <xdr:rowOff>108857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112E336-3C17-4D60-8975-1C91D2AD3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165100</xdr:colOff>
      <xdr:row>88</xdr:row>
      <xdr:rowOff>114300</xdr:rowOff>
    </xdr:from>
    <xdr:to>
      <xdr:col>32</xdr:col>
      <xdr:colOff>469900</xdr:colOff>
      <xdr:row>104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168A2-F68E-4DDD-AADC-AE7EE0B6B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381000</xdr:colOff>
      <xdr:row>73</xdr:row>
      <xdr:rowOff>152400</xdr:rowOff>
    </xdr:from>
    <xdr:to>
      <xdr:col>49</xdr:col>
      <xdr:colOff>241300</xdr:colOff>
      <xdr:row>89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A85E8A-00A9-428F-8551-E0CE78366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241300</xdr:colOff>
      <xdr:row>73</xdr:row>
      <xdr:rowOff>114300</xdr:rowOff>
    </xdr:from>
    <xdr:to>
      <xdr:col>57</xdr:col>
      <xdr:colOff>546100</xdr:colOff>
      <xdr:row>89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702CBF-3990-41F3-820B-56B327D6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254000</xdr:colOff>
      <xdr:row>89</xdr:row>
      <xdr:rowOff>165100</xdr:rowOff>
    </xdr:from>
    <xdr:to>
      <xdr:col>57</xdr:col>
      <xdr:colOff>558800</xdr:colOff>
      <xdr:row>105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2C3179-5B91-4A52-AC72-57C37AB47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0</xdr:colOff>
      <xdr:row>109</xdr:row>
      <xdr:rowOff>0</xdr:rowOff>
    </xdr:from>
    <xdr:to>
      <xdr:col>56</xdr:col>
      <xdr:colOff>304800</xdr:colOff>
      <xdr:row>124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230B3A2-D36F-4DEE-889C-F9F20C3BA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57</xdr:col>
      <xdr:colOff>114300</xdr:colOff>
      <xdr:row>57</xdr:row>
      <xdr:rowOff>69850</xdr:rowOff>
    </xdr:from>
    <xdr:to>
      <xdr:col>64</xdr:col>
      <xdr:colOff>419100</xdr:colOff>
      <xdr:row>72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46E2DA-E4F0-4975-844C-D3A4256A1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64</xdr:col>
      <xdr:colOff>577850</xdr:colOff>
      <xdr:row>56</xdr:row>
      <xdr:rowOff>63500</xdr:rowOff>
    </xdr:from>
    <xdr:to>
      <xdr:col>72</xdr:col>
      <xdr:colOff>273050</xdr:colOff>
      <xdr:row>71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3A4520-3AD0-478E-9C5B-DF9025C7E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548640</xdr:colOff>
      <xdr:row>4</xdr:row>
      <xdr:rowOff>7620</xdr:rowOff>
    </xdr:from>
    <xdr:to>
      <xdr:col>27</xdr:col>
      <xdr:colOff>441960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038F8-2711-49AD-9509-1FC2F8D4F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BP139"/>
  <sheetViews>
    <sheetView topLeftCell="A50" zoomScaleNormal="100" workbookViewId="0">
      <selection activeCell="F43" sqref="F43:F71"/>
    </sheetView>
  </sheetViews>
  <sheetFormatPr defaultRowHeight="14.4" x14ac:dyDescent="0.3"/>
  <cols>
    <col min="7" max="11" width="20.77734375" customWidth="1"/>
    <col min="15" max="15" width="15.6640625" customWidth="1"/>
    <col min="23" max="23" width="11.109375" customWidth="1"/>
    <col min="24" max="24" width="12.6640625" customWidth="1"/>
    <col min="29" max="29" width="12.77734375" customWidth="1"/>
  </cols>
  <sheetData>
    <row r="3" spans="6:30" x14ac:dyDescent="0.3">
      <c r="G3" t="s">
        <v>39</v>
      </c>
      <c r="H3" t="s">
        <v>40</v>
      </c>
      <c r="I3" t="s">
        <v>41</v>
      </c>
      <c r="J3" t="s">
        <v>42</v>
      </c>
      <c r="K3" t="s">
        <v>45</v>
      </c>
      <c r="Q3" t="s">
        <v>65</v>
      </c>
    </row>
    <row r="4" spans="6:30" x14ac:dyDescent="0.3">
      <c r="M4" t="s">
        <v>0</v>
      </c>
      <c r="N4" t="s">
        <v>1</v>
      </c>
      <c r="O4" t="s">
        <v>2</v>
      </c>
      <c r="P4" t="s">
        <v>3</v>
      </c>
      <c r="Q4" t="s">
        <v>62</v>
      </c>
      <c r="R4" t="s">
        <v>66</v>
      </c>
    </row>
    <row r="5" spans="6:30" x14ac:dyDescent="0.3">
      <c r="F5" t="s">
        <v>44</v>
      </c>
      <c r="G5">
        <v>201</v>
      </c>
      <c r="H5">
        <v>768.3</v>
      </c>
      <c r="I5">
        <v>527</v>
      </c>
      <c r="J5">
        <v>527</v>
      </c>
      <c r="K5">
        <v>90.5</v>
      </c>
      <c r="L5" t="s">
        <v>44</v>
      </c>
      <c r="M5" t="s">
        <v>4</v>
      </c>
      <c r="N5" t="s">
        <v>5</v>
      </c>
      <c r="O5" t="s">
        <v>6</v>
      </c>
      <c r="P5" t="s">
        <v>7</v>
      </c>
      <c r="Q5" t="s">
        <v>61</v>
      </c>
      <c r="R5" t="s">
        <v>64</v>
      </c>
      <c r="S5" t="s">
        <v>8</v>
      </c>
    </row>
    <row r="6" spans="6:30" x14ac:dyDescent="0.3">
      <c r="F6" s="1" t="s">
        <v>9</v>
      </c>
      <c r="G6" s="1">
        <v>287</v>
      </c>
      <c r="H6" s="3">
        <v>1024.8</v>
      </c>
      <c r="I6" s="3"/>
      <c r="J6" s="3">
        <v>453</v>
      </c>
      <c r="K6" s="3"/>
      <c r="L6" s="1" t="s">
        <v>9</v>
      </c>
      <c r="M6">
        <v>2</v>
      </c>
      <c r="N6">
        <v>2</v>
      </c>
      <c r="O6">
        <v>7</v>
      </c>
      <c r="P6">
        <v>1</v>
      </c>
      <c r="Q6">
        <v>1</v>
      </c>
      <c r="R6">
        <v>4</v>
      </c>
      <c r="S6">
        <f t="shared" ref="S6:S35" si="0">SUM(M6:R6)</f>
        <v>17</v>
      </c>
    </row>
    <row r="7" spans="6:30" x14ac:dyDescent="0.3">
      <c r="F7" t="s">
        <v>10</v>
      </c>
      <c r="L7" t="s">
        <v>10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1</v>
      </c>
    </row>
    <row r="8" spans="6:30" x14ac:dyDescent="0.3">
      <c r="F8" t="s">
        <v>11</v>
      </c>
      <c r="G8">
        <v>586</v>
      </c>
      <c r="I8">
        <v>1866</v>
      </c>
      <c r="J8">
        <v>1866</v>
      </c>
      <c r="L8" t="s">
        <v>11</v>
      </c>
      <c r="M8">
        <v>1</v>
      </c>
      <c r="N8">
        <v>1</v>
      </c>
      <c r="O8">
        <v>0</v>
      </c>
      <c r="P8">
        <v>1</v>
      </c>
      <c r="Q8">
        <v>1</v>
      </c>
      <c r="R8">
        <v>0</v>
      </c>
      <c r="S8">
        <f t="shared" si="0"/>
        <v>4</v>
      </c>
    </row>
    <row r="9" spans="6:30" x14ac:dyDescent="0.3">
      <c r="F9" t="s">
        <v>12</v>
      </c>
      <c r="G9">
        <v>1087</v>
      </c>
      <c r="H9">
        <v>6226.7</v>
      </c>
      <c r="I9">
        <v>3613</v>
      </c>
      <c r="J9">
        <v>3613</v>
      </c>
      <c r="L9" t="s">
        <v>12</v>
      </c>
      <c r="M9">
        <v>12</v>
      </c>
      <c r="N9">
        <v>6</v>
      </c>
      <c r="O9">
        <v>8</v>
      </c>
      <c r="P9">
        <v>2</v>
      </c>
      <c r="Q9">
        <v>3</v>
      </c>
      <c r="R9">
        <v>2</v>
      </c>
      <c r="S9">
        <f t="shared" si="0"/>
        <v>33</v>
      </c>
    </row>
    <row r="10" spans="6:30" x14ac:dyDescent="0.3">
      <c r="F10" t="s">
        <v>13</v>
      </c>
      <c r="H10">
        <v>947.2</v>
      </c>
      <c r="I10">
        <v>733.6</v>
      </c>
      <c r="J10">
        <v>733.6</v>
      </c>
      <c r="K10">
        <v>455</v>
      </c>
      <c r="L10" t="s">
        <v>13</v>
      </c>
      <c r="M10">
        <v>0</v>
      </c>
      <c r="N10">
        <v>2</v>
      </c>
      <c r="O10">
        <v>3</v>
      </c>
      <c r="P10" t="s">
        <v>14</v>
      </c>
      <c r="Q10">
        <v>0</v>
      </c>
      <c r="R10">
        <v>0</v>
      </c>
      <c r="S10">
        <v>10</v>
      </c>
    </row>
    <row r="11" spans="6:30" x14ac:dyDescent="0.3">
      <c r="F11" t="s">
        <v>15</v>
      </c>
      <c r="I11">
        <v>1888</v>
      </c>
      <c r="J11">
        <v>1888</v>
      </c>
      <c r="L11" t="s">
        <v>15</v>
      </c>
      <c r="M11">
        <v>1</v>
      </c>
      <c r="N11">
        <v>0</v>
      </c>
      <c r="O11">
        <v>3</v>
      </c>
      <c r="P11">
        <v>2</v>
      </c>
      <c r="Q11">
        <v>0</v>
      </c>
      <c r="R11">
        <v>0</v>
      </c>
      <c r="S11">
        <f t="shared" si="0"/>
        <v>6</v>
      </c>
    </row>
    <row r="12" spans="6:30" x14ac:dyDescent="0.3">
      <c r="F12" t="s">
        <v>16</v>
      </c>
      <c r="G12">
        <v>4908</v>
      </c>
      <c r="H12" t="s">
        <v>43</v>
      </c>
      <c r="J12">
        <v>4589</v>
      </c>
      <c r="K12">
        <v>835</v>
      </c>
      <c r="L12" t="s">
        <v>16</v>
      </c>
      <c r="M12">
        <v>3</v>
      </c>
      <c r="N12">
        <v>4</v>
      </c>
      <c r="O12">
        <v>8</v>
      </c>
      <c r="P12">
        <v>0</v>
      </c>
      <c r="Q12">
        <v>1</v>
      </c>
      <c r="R12">
        <v>2</v>
      </c>
      <c r="S12">
        <f t="shared" si="0"/>
        <v>18</v>
      </c>
      <c r="X12" t="s">
        <v>73</v>
      </c>
      <c r="Y12" t="s">
        <v>72</v>
      </c>
      <c r="Z12" t="s">
        <v>77</v>
      </c>
      <c r="AA12" t="s">
        <v>74</v>
      </c>
      <c r="AB12" t="s">
        <v>75</v>
      </c>
      <c r="AC12" t="s">
        <v>76</v>
      </c>
      <c r="AD12" t="s">
        <v>71</v>
      </c>
    </row>
    <row r="13" spans="6:30" x14ac:dyDescent="0.3">
      <c r="F13" t="s">
        <v>17</v>
      </c>
      <c r="G13">
        <v>8322</v>
      </c>
      <c r="H13" t="s">
        <v>43</v>
      </c>
      <c r="I13">
        <v>8953</v>
      </c>
      <c r="J13">
        <v>8953</v>
      </c>
      <c r="K13">
        <v>874</v>
      </c>
      <c r="L13" t="s">
        <v>17</v>
      </c>
      <c r="M13">
        <v>0</v>
      </c>
      <c r="N13">
        <v>3</v>
      </c>
      <c r="O13" s="2">
        <v>5</v>
      </c>
      <c r="P13">
        <v>1</v>
      </c>
      <c r="Q13">
        <v>2</v>
      </c>
      <c r="R13">
        <v>0</v>
      </c>
      <c r="S13">
        <f t="shared" si="0"/>
        <v>11</v>
      </c>
      <c r="W13" t="s">
        <v>18</v>
      </c>
      <c r="X13">
        <v>3</v>
      </c>
      <c r="Y13">
        <v>3</v>
      </c>
      <c r="Z13">
        <v>9</v>
      </c>
      <c r="AA13">
        <v>5</v>
      </c>
      <c r="AB13">
        <v>2</v>
      </c>
      <c r="AC13">
        <v>0</v>
      </c>
      <c r="AD13">
        <f>SUM(X13:AC13)</f>
        <v>22</v>
      </c>
    </row>
    <row r="14" spans="6:30" x14ac:dyDescent="0.3">
      <c r="F14" t="s">
        <v>18</v>
      </c>
      <c r="G14">
        <v>2487</v>
      </c>
      <c r="I14">
        <v>3174</v>
      </c>
      <c r="J14">
        <v>3174</v>
      </c>
      <c r="K14">
        <v>837</v>
      </c>
      <c r="L14" t="s">
        <v>18</v>
      </c>
      <c r="M14">
        <v>3</v>
      </c>
      <c r="N14">
        <v>3</v>
      </c>
      <c r="O14">
        <v>9</v>
      </c>
      <c r="P14">
        <v>5</v>
      </c>
      <c r="Q14">
        <v>2</v>
      </c>
      <c r="R14">
        <v>0</v>
      </c>
      <c r="S14">
        <f t="shared" si="0"/>
        <v>22</v>
      </c>
      <c r="W14" t="s">
        <v>17</v>
      </c>
      <c r="X14">
        <v>0</v>
      </c>
      <c r="Y14">
        <v>3</v>
      </c>
      <c r="Z14" s="2">
        <v>5</v>
      </c>
      <c r="AA14">
        <v>1</v>
      </c>
      <c r="AB14">
        <v>2</v>
      </c>
      <c r="AC14">
        <v>0</v>
      </c>
      <c r="AD14">
        <f>SUM(X14:AC14)</f>
        <v>11</v>
      </c>
    </row>
    <row r="15" spans="6:30" x14ac:dyDescent="0.3">
      <c r="F15" t="s">
        <v>19</v>
      </c>
      <c r="I15">
        <v>1147</v>
      </c>
      <c r="J15">
        <v>1147</v>
      </c>
      <c r="L15" t="s">
        <v>19</v>
      </c>
      <c r="M15">
        <v>1</v>
      </c>
      <c r="N15">
        <v>0</v>
      </c>
      <c r="O15">
        <v>0</v>
      </c>
      <c r="P15">
        <v>0</v>
      </c>
      <c r="Q15">
        <v>1</v>
      </c>
      <c r="R15">
        <v>2</v>
      </c>
      <c r="S15">
        <f t="shared" si="0"/>
        <v>4</v>
      </c>
      <c r="Z15" s="2"/>
    </row>
    <row r="16" spans="6:30" x14ac:dyDescent="0.3">
      <c r="F16" t="s">
        <v>20</v>
      </c>
      <c r="L16" t="s">
        <v>20</v>
      </c>
      <c r="M16">
        <v>1</v>
      </c>
      <c r="N16">
        <v>2</v>
      </c>
      <c r="O16">
        <v>0</v>
      </c>
      <c r="P16">
        <v>0</v>
      </c>
      <c r="Q16">
        <v>0</v>
      </c>
      <c r="R16">
        <v>0</v>
      </c>
      <c r="S16">
        <f t="shared" si="0"/>
        <v>3</v>
      </c>
    </row>
    <row r="17" spans="6:27" x14ac:dyDescent="0.3">
      <c r="F17" t="s">
        <v>21</v>
      </c>
      <c r="L17" t="s">
        <v>21</v>
      </c>
      <c r="M17">
        <v>2</v>
      </c>
      <c r="N17">
        <v>1</v>
      </c>
      <c r="O17">
        <v>0</v>
      </c>
      <c r="P17">
        <v>0</v>
      </c>
      <c r="Q17">
        <v>0</v>
      </c>
      <c r="R17">
        <v>0</v>
      </c>
      <c r="S17">
        <f t="shared" si="0"/>
        <v>3</v>
      </c>
    </row>
    <row r="18" spans="6:27" x14ac:dyDescent="0.3">
      <c r="F18" t="s">
        <v>22</v>
      </c>
      <c r="G18">
        <v>9773</v>
      </c>
      <c r="H18" t="s">
        <v>43</v>
      </c>
      <c r="I18">
        <v>9221</v>
      </c>
      <c r="J18">
        <v>9221</v>
      </c>
      <c r="K18">
        <v>9645</v>
      </c>
      <c r="L18" t="s">
        <v>22</v>
      </c>
      <c r="M18">
        <v>10</v>
      </c>
      <c r="N18">
        <v>4</v>
      </c>
      <c r="O18">
        <v>19</v>
      </c>
      <c r="P18">
        <v>2</v>
      </c>
      <c r="Q18">
        <v>0</v>
      </c>
      <c r="R18">
        <v>3</v>
      </c>
      <c r="S18">
        <f t="shared" si="0"/>
        <v>38</v>
      </c>
      <c r="AA18">
        <f>33/263</f>
        <v>0.12547528517110265</v>
      </c>
    </row>
    <row r="19" spans="6:27" x14ac:dyDescent="0.3">
      <c r="F19" t="s">
        <v>23</v>
      </c>
      <c r="G19">
        <v>675</v>
      </c>
      <c r="I19">
        <v>1370</v>
      </c>
      <c r="J19">
        <v>1370</v>
      </c>
      <c r="L19" t="s">
        <v>23</v>
      </c>
      <c r="M19">
        <v>7</v>
      </c>
      <c r="N19">
        <v>0</v>
      </c>
      <c r="O19">
        <v>3</v>
      </c>
      <c r="P19">
        <v>2</v>
      </c>
      <c r="Q19">
        <v>0</v>
      </c>
      <c r="R19">
        <v>0</v>
      </c>
      <c r="S19">
        <f t="shared" si="0"/>
        <v>12</v>
      </c>
    </row>
    <row r="20" spans="6:27" x14ac:dyDescent="0.3">
      <c r="F20" t="s">
        <v>24</v>
      </c>
      <c r="G20">
        <v>404</v>
      </c>
      <c r="I20">
        <v>926</v>
      </c>
      <c r="J20">
        <v>926</v>
      </c>
      <c r="L20" t="s">
        <v>24</v>
      </c>
      <c r="M20">
        <v>3</v>
      </c>
      <c r="N20">
        <v>5</v>
      </c>
      <c r="O20">
        <v>2</v>
      </c>
      <c r="P20">
        <v>8</v>
      </c>
      <c r="Q20">
        <v>3</v>
      </c>
      <c r="R20">
        <v>2</v>
      </c>
      <c r="S20">
        <f t="shared" si="0"/>
        <v>23</v>
      </c>
    </row>
    <row r="21" spans="6:27" x14ac:dyDescent="0.3">
      <c r="F21" t="s">
        <v>25</v>
      </c>
      <c r="G21">
        <v>441</v>
      </c>
      <c r="L21" t="s">
        <v>25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0"/>
        <v>1</v>
      </c>
    </row>
    <row r="22" spans="6:27" x14ac:dyDescent="0.3">
      <c r="F22" t="s">
        <v>26</v>
      </c>
      <c r="K22">
        <v>149</v>
      </c>
      <c r="L22" t="s">
        <v>26</v>
      </c>
      <c r="M22">
        <v>5</v>
      </c>
      <c r="N22">
        <v>1</v>
      </c>
      <c r="O22">
        <v>1</v>
      </c>
      <c r="P22">
        <v>3</v>
      </c>
      <c r="Q22">
        <v>2</v>
      </c>
      <c r="R22">
        <v>1</v>
      </c>
      <c r="S22">
        <f t="shared" si="0"/>
        <v>13</v>
      </c>
    </row>
    <row r="23" spans="6:27" x14ac:dyDescent="0.3">
      <c r="F23" t="s">
        <v>27</v>
      </c>
      <c r="G23">
        <v>728</v>
      </c>
      <c r="L23" t="s">
        <v>27</v>
      </c>
      <c r="M23">
        <v>3</v>
      </c>
      <c r="N23">
        <v>2</v>
      </c>
      <c r="O23">
        <v>1</v>
      </c>
      <c r="P23">
        <v>0</v>
      </c>
      <c r="Q23">
        <v>1</v>
      </c>
      <c r="R23">
        <v>1</v>
      </c>
      <c r="S23">
        <f t="shared" si="0"/>
        <v>8</v>
      </c>
    </row>
    <row r="24" spans="6:27" x14ac:dyDescent="0.3">
      <c r="F24" t="s">
        <v>28</v>
      </c>
      <c r="J24">
        <v>3147</v>
      </c>
      <c r="L24" t="s">
        <v>28</v>
      </c>
      <c r="M24">
        <v>0</v>
      </c>
      <c r="N24">
        <v>1</v>
      </c>
      <c r="O24">
        <v>1</v>
      </c>
      <c r="P24">
        <v>0</v>
      </c>
      <c r="Q24">
        <v>1</v>
      </c>
      <c r="R24">
        <v>2</v>
      </c>
      <c r="S24">
        <f t="shared" si="0"/>
        <v>5</v>
      </c>
    </row>
    <row r="25" spans="6:27" x14ac:dyDescent="0.3">
      <c r="F25" t="s">
        <v>29</v>
      </c>
      <c r="G25">
        <v>346</v>
      </c>
      <c r="H25">
        <v>3545.3</v>
      </c>
      <c r="I25">
        <v>1509</v>
      </c>
      <c r="J25">
        <v>1509</v>
      </c>
      <c r="K25">
        <v>248.6</v>
      </c>
      <c r="L25" t="s">
        <v>29</v>
      </c>
      <c r="M25">
        <v>1</v>
      </c>
      <c r="N25">
        <v>1</v>
      </c>
      <c r="O25">
        <v>3</v>
      </c>
      <c r="P25">
        <v>2</v>
      </c>
      <c r="Q25">
        <v>3</v>
      </c>
      <c r="R25">
        <v>1</v>
      </c>
      <c r="S25">
        <f t="shared" si="0"/>
        <v>11</v>
      </c>
    </row>
    <row r="26" spans="6:27" x14ac:dyDescent="0.3">
      <c r="F26" t="s">
        <v>30</v>
      </c>
      <c r="L26" t="s">
        <v>30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0"/>
        <v>1</v>
      </c>
    </row>
    <row r="27" spans="6:27" x14ac:dyDescent="0.3">
      <c r="F27" t="s">
        <v>31</v>
      </c>
      <c r="I27">
        <v>1280</v>
      </c>
      <c r="J27">
        <v>1280</v>
      </c>
      <c r="L27" t="s">
        <v>31</v>
      </c>
      <c r="M27">
        <v>0</v>
      </c>
      <c r="N27">
        <v>0</v>
      </c>
      <c r="O27">
        <v>1</v>
      </c>
      <c r="P27">
        <v>0</v>
      </c>
      <c r="Q27">
        <v>1</v>
      </c>
      <c r="R27">
        <v>0</v>
      </c>
      <c r="S27">
        <f>SUM(M27:R27)</f>
        <v>2</v>
      </c>
    </row>
    <row r="28" spans="6:27" x14ac:dyDescent="0.3">
      <c r="F28" t="s">
        <v>32</v>
      </c>
      <c r="G28">
        <v>395</v>
      </c>
      <c r="H28">
        <v>4010.3</v>
      </c>
      <c r="I28">
        <v>2058</v>
      </c>
      <c r="J28">
        <v>2058</v>
      </c>
      <c r="L28" t="s">
        <v>32</v>
      </c>
      <c r="M28">
        <v>3</v>
      </c>
      <c r="N28">
        <v>0</v>
      </c>
      <c r="O28">
        <v>1</v>
      </c>
      <c r="P28">
        <v>1</v>
      </c>
      <c r="Q28">
        <v>0</v>
      </c>
      <c r="R28">
        <v>1</v>
      </c>
      <c r="S28">
        <f t="shared" si="0"/>
        <v>6</v>
      </c>
    </row>
    <row r="29" spans="6:27" x14ac:dyDescent="0.3">
      <c r="F29" t="s">
        <v>33</v>
      </c>
      <c r="L29" t="s">
        <v>33</v>
      </c>
      <c r="M29">
        <v>0</v>
      </c>
      <c r="N29">
        <v>0</v>
      </c>
      <c r="O29">
        <v>1</v>
      </c>
      <c r="P29">
        <v>1</v>
      </c>
      <c r="Q29">
        <v>0</v>
      </c>
      <c r="R29">
        <v>0</v>
      </c>
      <c r="S29">
        <f t="shared" si="0"/>
        <v>2</v>
      </c>
    </row>
    <row r="30" spans="6:27" x14ac:dyDescent="0.3">
      <c r="F30" t="s">
        <v>34</v>
      </c>
      <c r="L30" t="s">
        <v>34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0"/>
        <v>1</v>
      </c>
    </row>
    <row r="31" spans="6:27" x14ac:dyDescent="0.3">
      <c r="F31" t="s">
        <v>35</v>
      </c>
      <c r="L31" t="s">
        <v>63</v>
      </c>
      <c r="M31">
        <v>0</v>
      </c>
      <c r="N31">
        <v>0</v>
      </c>
      <c r="O31">
        <v>0</v>
      </c>
      <c r="P31">
        <v>0</v>
      </c>
      <c r="Q31">
        <v>1</v>
      </c>
      <c r="R31">
        <v>1</v>
      </c>
      <c r="S31">
        <f>SUM(M31:R31)</f>
        <v>2</v>
      </c>
    </row>
    <row r="32" spans="6:27" x14ac:dyDescent="0.3">
      <c r="F32" t="s">
        <v>36</v>
      </c>
      <c r="G32">
        <v>612</v>
      </c>
      <c r="K32">
        <v>201</v>
      </c>
      <c r="L32" t="s">
        <v>35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0"/>
        <v>1</v>
      </c>
    </row>
    <row r="33" spans="3:68" x14ac:dyDescent="0.3">
      <c r="F33" t="s">
        <v>37</v>
      </c>
      <c r="L33" t="s">
        <v>36</v>
      </c>
      <c r="M33">
        <v>1</v>
      </c>
      <c r="N33">
        <v>0</v>
      </c>
      <c r="O33">
        <v>3</v>
      </c>
      <c r="P33">
        <v>1</v>
      </c>
      <c r="Q33">
        <v>0</v>
      </c>
      <c r="R33">
        <v>1</v>
      </c>
      <c r="S33">
        <f t="shared" si="0"/>
        <v>6</v>
      </c>
    </row>
    <row r="34" spans="3:68" x14ac:dyDescent="0.3">
      <c r="F34" t="s">
        <v>38</v>
      </c>
      <c r="I34">
        <v>4267</v>
      </c>
      <c r="J34">
        <v>4267</v>
      </c>
      <c r="L34" t="s">
        <v>37</v>
      </c>
      <c r="M34">
        <v>2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0"/>
        <v>2</v>
      </c>
    </row>
    <row r="35" spans="3:68" x14ac:dyDescent="0.3">
      <c r="K35">
        <v>1</v>
      </c>
      <c r="L35" t="s">
        <v>38</v>
      </c>
      <c r="M35">
        <v>1</v>
      </c>
      <c r="N35">
        <v>0</v>
      </c>
      <c r="O35">
        <v>0</v>
      </c>
      <c r="P35">
        <v>1</v>
      </c>
      <c r="Q35">
        <v>0</v>
      </c>
      <c r="R35">
        <v>0</v>
      </c>
      <c r="S35">
        <f t="shared" si="0"/>
        <v>2</v>
      </c>
    </row>
    <row r="36" spans="3:68" x14ac:dyDescent="0.3">
      <c r="Z36" s="5"/>
      <c r="AA36" s="5"/>
      <c r="AB36" s="5"/>
      <c r="AC36" s="5"/>
      <c r="AD36" s="5"/>
    </row>
    <row r="37" spans="3:68" x14ac:dyDescent="0.3">
      <c r="K37">
        <v>1</v>
      </c>
      <c r="Z37" s="5"/>
      <c r="AA37" s="5"/>
      <c r="AB37" s="5"/>
      <c r="AC37" s="5"/>
      <c r="AD37" s="5"/>
    </row>
    <row r="38" spans="3:68" x14ac:dyDescent="0.3">
      <c r="Z38" s="5"/>
      <c r="AA38" s="5"/>
      <c r="AB38" s="5"/>
      <c r="AC38" s="5"/>
      <c r="AD38" s="5"/>
    </row>
    <row r="39" spans="3:68" x14ac:dyDescent="0.3">
      <c r="AA39" s="5"/>
      <c r="AB39" s="5"/>
      <c r="AC39" s="5"/>
      <c r="AD39" s="5"/>
      <c r="AE39" s="5"/>
    </row>
    <row r="40" spans="3:68" x14ac:dyDescent="0.3">
      <c r="AB40" s="5" t="s">
        <v>49</v>
      </c>
      <c r="AC40" s="5"/>
      <c r="AD40" s="5"/>
      <c r="AE40" s="5"/>
      <c r="AF40" s="5"/>
      <c r="BB40" t="s">
        <v>40</v>
      </c>
    </row>
    <row r="41" spans="3:68" x14ac:dyDescent="0.3">
      <c r="G41" t="s">
        <v>67</v>
      </c>
      <c r="H41" t="s">
        <v>39</v>
      </c>
      <c r="I41" t="s">
        <v>40</v>
      </c>
      <c r="J41" t="s">
        <v>41</v>
      </c>
      <c r="K41" t="s">
        <v>42</v>
      </c>
      <c r="L41" t="s">
        <v>45</v>
      </c>
      <c r="M41" t="s">
        <v>68</v>
      </c>
      <c r="N41" t="s">
        <v>69</v>
      </c>
      <c r="P41" t="s">
        <v>46</v>
      </c>
      <c r="V41" t="s">
        <v>41</v>
      </c>
      <c r="W41" t="s">
        <v>42</v>
      </c>
      <c r="X41" t="s">
        <v>53</v>
      </c>
      <c r="AE41" s="5"/>
      <c r="AF41" s="5"/>
      <c r="AG41" s="5"/>
      <c r="AH41" s="5"/>
      <c r="AI41" s="5"/>
      <c r="AT41" t="s">
        <v>42</v>
      </c>
      <c r="AY41" s="5"/>
      <c r="AZ41" s="5" t="s">
        <v>47</v>
      </c>
      <c r="BA41" s="5" t="s">
        <v>48</v>
      </c>
      <c r="BK41" t="s">
        <v>67</v>
      </c>
    </row>
    <row r="42" spans="3:68" x14ac:dyDescent="0.3">
      <c r="P42" t="s">
        <v>47</v>
      </c>
      <c r="Q42" t="s">
        <v>48</v>
      </c>
      <c r="R42" t="s">
        <v>51</v>
      </c>
      <c r="S42" t="s">
        <v>59</v>
      </c>
      <c r="T42" t="s">
        <v>58</v>
      </c>
      <c r="U42" t="s">
        <v>39</v>
      </c>
      <c r="V42" t="s">
        <v>40</v>
      </c>
      <c r="AF42" s="5"/>
      <c r="AG42" s="5"/>
      <c r="AH42" s="5"/>
      <c r="AI42" s="5"/>
      <c r="AJ42" t="s">
        <v>39</v>
      </c>
      <c r="AK42" s="5"/>
      <c r="AQ42" s="5"/>
      <c r="AR42" s="5" t="s">
        <v>47</v>
      </c>
      <c r="AS42" s="5" t="s">
        <v>48</v>
      </c>
      <c r="AY42" s="5" t="s">
        <v>44</v>
      </c>
      <c r="AZ42" s="5">
        <v>364</v>
      </c>
      <c r="BA42" s="5">
        <v>410.32499999999999</v>
      </c>
      <c r="BB42">
        <v>768.3</v>
      </c>
      <c r="BC42">
        <v>768.3</v>
      </c>
      <c r="BH42" s="5"/>
      <c r="BI42" s="5" t="s">
        <v>47</v>
      </c>
      <c r="BJ42" s="5" t="s">
        <v>48</v>
      </c>
      <c r="BM42" s="5"/>
      <c r="BN42" s="5" t="s">
        <v>47</v>
      </c>
      <c r="BO42" s="5" t="s">
        <v>48</v>
      </c>
      <c r="BP42" s="5" t="s">
        <v>70</v>
      </c>
    </row>
    <row r="43" spans="3:68" x14ac:dyDescent="0.3">
      <c r="F43" t="s">
        <v>44</v>
      </c>
      <c r="G43">
        <v>145</v>
      </c>
      <c r="H43">
        <v>201</v>
      </c>
      <c r="I43">
        <v>768.3</v>
      </c>
      <c r="K43">
        <v>527</v>
      </c>
      <c r="L43">
        <v>90.5</v>
      </c>
      <c r="M43">
        <v>5</v>
      </c>
      <c r="O43" t="s">
        <v>44</v>
      </c>
      <c r="P43">
        <f>MEDIAN(G43:K43)</f>
        <v>364</v>
      </c>
      <c r="Q43">
        <f>AVERAGE(G43:K43)</f>
        <v>410.32499999999999</v>
      </c>
      <c r="R43">
        <f>STDEV(G43:K43)</f>
        <v>292.10355897637851</v>
      </c>
      <c r="S43">
        <f>R43/Q43</f>
        <v>0.71188340699781516</v>
      </c>
      <c r="T43">
        <f>R43/SQRT(4)</f>
        <v>146.05177948818925</v>
      </c>
      <c r="W43">
        <v>527</v>
      </c>
      <c r="X43">
        <v>527</v>
      </c>
      <c r="Y43">
        <v>90.5</v>
      </c>
      <c r="AF43" s="5"/>
      <c r="AG43" s="5"/>
      <c r="AH43" s="5" t="s">
        <v>47</v>
      </c>
      <c r="AI43" s="5" t="s">
        <v>48</v>
      </c>
      <c r="AK43" s="5"/>
      <c r="AQ43" s="5" t="s">
        <v>44</v>
      </c>
      <c r="AR43" s="5">
        <v>364</v>
      </c>
      <c r="AS43" s="5">
        <v>410.32499999999999</v>
      </c>
      <c r="AT43">
        <v>527</v>
      </c>
      <c r="AY43" s="6" t="s">
        <v>9</v>
      </c>
      <c r="AZ43" s="5">
        <v>370</v>
      </c>
      <c r="BA43" s="5">
        <v>480.7</v>
      </c>
      <c r="BB43" s="3">
        <v>1024.8</v>
      </c>
      <c r="BC43" s="3">
        <v>1024.8</v>
      </c>
      <c r="BH43" s="5" t="s">
        <v>44</v>
      </c>
      <c r="BI43" s="5">
        <v>364</v>
      </c>
      <c r="BJ43" s="5">
        <v>410.32499999999999</v>
      </c>
      <c r="BK43">
        <v>145</v>
      </c>
      <c r="BM43" s="5" t="s">
        <v>44</v>
      </c>
      <c r="BN43" s="5">
        <v>364</v>
      </c>
      <c r="BO43" s="5">
        <v>410.32499999999999</v>
      </c>
      <c r="BP43">
        <v>90.5</v>
      </c>
    </row>
    <row r="44" spans="3:68" x14ac:dyDescent="0.3">
      <c r="F44" s="1" t="s">
        <v>9</v>
      </c>
      <c r="G44">
        <v>158</v>
      </c>
      <c r="H44" s="1">
        <v>287</v>
      </c>
      <c r="I44" s="3">
        <v>1024.8</v>
      </c>
      <c r="J44" s="3"/>
      <c r="K44" s="3">
        <v>453</v>
      </c>
      <c r="L44" s="3"/>
      <c r="M44" s="3">
        <v>4</v>
      </c>
      <c r="N44" s="8">
        <v>17</v>
      </c>
      <c r="O44" s="1" t="s">
        <v>9</v>
      </c>
      <c r="P44">
        <f>MEDIAN(G44:K44)</f>
        <v>370</v>
      </c>
      <c r="Q44">
        <f t="shared" ref="Q44:Q71" si="1">AVERAGE(G44:K44)</f>
        <v>480.7</v>
      </c>
      <c r="R44">
        <f>STDEV(G44:K44)</f>
        <v>382.30314324281102</v>
      </c>
      <c r="S44">
        <f t="shared" ref="S44:S71" si="2">R44/Q44</f>
        <v>0.79530506187395678</v>
      </c>
      <c r="T44">
        <f>R44/SQRT(3)</f>
        <v>220.72282266327701</v>
      </c>
      <c r="U44">
        <v>201</v>
      </c>
      <c r="V44">
        <v>768.3</v>
      </c>
      <c r="W44" s="3"/>
      <c r="X44" s="3">
        <v>453</v>
      </c>
      <c r="Y44" s="3"/>
      <c r="AF44" s="5"/>
      <c r="AG44" s="5" t="s">
        <v>44</v>
      </c>
      <c r="AH44" s="5">
        <v>364</v>
      </c>
      <c r="AI44" s="5">
        <v>410.32499999999999</v>
      </c>
      <c r="AJ44">
        <v>201</v>
      </c>
      <c r="AK44" s="5"/>
      <c r="AQ44" s="6" t="s">
        <v>9</v>
      </c>
      <c r="AR44" s="5">
        <v>370</v>
      </c>
      <c r="AS44" s="5">
        <v>480.7</v>
      </c>
      <c r="AT44" s="3">
        <v>453</v>
      </c>
      <c r="AY44" s="5" t="s">
        <v>10</v>
      </c>
      <c r="AZ44" s="5"/>
      <c r="BA44" s="5"/>
      <c r="BH44" s="6" t="s">
        <v>9</v>
      </c>
      <c r="BI44" s="5">
        <v>370</v>
      </c>
      <c r="BJ44" s="5">
        <v>480.7</v>
      </c>
      <c r="BK44">
        <v>158</v>
      </c>
      <c r="BL44" s="3"/>
      <c r="BM44" s="6" t="s">
        <v>9</v>
      </c>
      <c r="BN44" s="5">
        <v>370</v>
      </c>
      <c r="BO44" s="5">
        <v>480.7</v>
      </c>
      <c r="BP44" s="3"/>
    </row>
    <row r="45" spans="3:68" x14ac:dyDescent="0.3">
      <c r="F45" t="s">
        <v>10</v>
      </c>
      <c r="N45">
        <v>1</v>
      </c>
      <c r="O45" t="s">
        <v>10</v>
      </c>
      <c r="T45">
        <f>R45/SQRT(4)</f>
        <v>0</v>
      </c>
      <c r="U45" s="1">
        <v>287</v>
      </c>
      <c r="V45" s="3">
        <v>1024.8</v>
      </c>
      <c r="AF45" s="5"/>
      <c r="AG45" s="6" t="s">
        <v>9</v>
      </c>
      <c r="AH45" s="5">
        <v>370</v>
      </c>
      <c r="AI45" s="5">
        <v>480.7</v>
      </c>
      <c r="AJ45" s="1">
        <v>287</v>
      </c>
      <c r="AK45" s="5"/>
      <c r="AQ45" s="5" t="s">
        <v>10</v>
      </c>
      <c r="AR45" s="5"/>
      <c r="AS45" s="5"/>
      <c r="AY45" s="5" t="s">
        <v>11</v>
      </c>
      <c r="AZ45" s="5">
        <v>831</v>
      </c>
      <c r="BA45" s="5">
        <v>1094.3333333333333</v>
      </c>
      <c r="BH45" s="5" t="s">
        <v>10</v>
      </c>
      <c r="BI45" s="5"/>
      <c r="BJ45" s="5"/>
      <c r="BM45" s="5" t="s">
        <v>10</v>
      </c>
      <c r="BN45" s="5"/>
      <c r="BO45" s="5"/>
    </row>
    <row r="46" spans="3:68" x14ac:dyDescent="0.3">
      <c r="C46" t="s">
        <v>11</v>
      </c>
      <c r="F46" t="s">
        <v>11</v>
      </c>
      <c r="G46">
        <v>831</v>
      </c>
      <c r="H46">
        <v>586</v>
      </c>
      <c r="K46">
        <v>1866</v>
      </c>
      <c r="M46">
        <v>3</v>
      </c>
      <c r="N46">
        <v>4</v>
      </c>
      <c r="O46" t="s">
        <v>11</v>
      </c>
      <c r="P46">
        <f t="shared" ref="P46:P71" si="3">MEDIAN(G46:K46)</f>
        <v>831</v>
      </c>
      <c r="Q46">
        <f t="shared" si="1"/>
        <v>1094.3333333333333</v>
      </c>
      <c r="R46">
        <f t="shared" ref="R46:R71" si="4">STDEV(G46:K46)</f>
        <v>679.41764278927383</v>
      </c>
      <c r="S46">
        <f t="shared" si="2"/>
        <v>0.62085072444953449</v>
      </c>
      <c r="T46">
        <f>R46/SQRT(2)</f>
        <v>480.4208224740749</v>
      </c>
      <c r="W46">
        <v>1866</v>
      </c>
      <c r="X46">
        <v>1866</v>
      </c>
      <c r="AC46" s="4"/>
      <c r="AF46" s="5"/>
      <c r="AG46" s="5" t="s">
        <v>10</v>
      </c>
      <c r="AH46" s="5"/>
      <c r="AI46" s="5"/>
      <c r="AK46" s="5"/>
      <c r="AQ46" s="5" t="s">
        <v>11</v>
      </c>
      <c r="AR46" s="5">
        <v>831</v>
      </c>
      <c r="AS46" s="5">
        <v>1094.3333333333333</v>
      </c>
      <c r="AT46">
        <v>1866</v>
      </c>
      <c r="AY46" s="5" t="s">
        <v>12</v>
      </c>
      <c r="AZ46" s="5">
        <v>2808.5</v>
      </c>
      <c r="BA46" s="5">
        <v>3232.6750000000002</v>
      </c>
      <c r="BB46">
        <v>6226.7</v>
      </c>
      <c r="BC46">
        <v>6226.7</v>
      </c>
      <c r="BH46" s="5" t="s">
        <v>11</v>
      </c>
      <c r="BI46" s="5">
        <v>831</v>
      </c>
      <c r="BJ46" s="5">
        <v>1094.3333333333333</v>
      </c>
      <c r="BK46">
        <v>831</v>
      </c>
      <c r="BM46" s="5" t="s">
        <v>11</v>
      </c>
      <c r="BN46" s="5">
        <v>831</v>
      </c>
      <c r="BO46" s="5">
        <v>1094.3333333333333</v>
      </c>
    </row>
    <row r="47" spans="3:68" x14ac:dyDescent="0.3">
      <c r="C47" t="s">
        <v>16</v>
      </c>
      <c r="F47" t="s">
        <v>12</v>
      </c>
      <c r="G47">
        <v>2004</v>
      </c>
      <c r="H47">
        <v>1087</v>
      </c>
      <c r="I47">
        <v>6226.7</v>
      </c>
      <c r="K47">
        <v>3613</v>
      </c>
      <c r="M47">
        <v>4</v>
      </c>
      <c r="N47" s="8">
        <v>33</v>
      </c>
      <c r="O47" t="s">
        <v>12</v>
      </c>
      <c r="P47">
        <f t="shared" si="3"/>
        <v>2808.5</v>
      </c>
      <c r="Q47">
        <f t="shared" si="1"/>
        <v>3232.6750000000002</v>
      </c>
      <c r="R47">
        <f t="shared" si="4"/>
        <v>2252.5834255731056</v>
      </c>
      <c r="S47">
        <f t="shared" si="2"/>
        <v>0.69681716398125559</v>
      </c>
      <c r="T47">
        <f>R47/SQRT(3)</f>
        <v>1300.529647126722</v>
      </c>
      <c r="U47">
        <v>586</v>
      </c>
      <c r="W47">
        <v>3613</v>
      </c>
      <c r="X47">
        <v>3613</v>
      </c>
      <c r="AF47" s="5"/>
      <c r="AG47" s="5" t="s">
        <v>11</v>
      </c>
      <c r="AH47" s="5">
        <v>831</v>
      </c>
      <c r="AI47" s="5">
        <v>1094.3333333333333</v>
      </c>
      <c r="AJ47">
        <v>586</v>
      </c>
      <c r="AK47" s="5"/>
      <c r="AQ47" s="5" t="s">
        <v>12</v>
      </c>
      <c r="AR47" s="5">
        <v>2808.5</v>
      </c>
      <c r="AS47" s="5">
        <v>3232.6750000000002</v>
      </c>
      <c r="AT47">
        <v>3613</v>
      </c>
      <c r="AY47" s="5" t="s">
        <v>13</v>
      </c>
      <c r="AZ47" s="5">
        <v>947.2</v>
      </c>
      <c r="BA47" s="5">
        <v>909.26666666666677</v>
      </c>
      <c r="BB47">
        <v>947.2</v>
      </c>
      <c r="BC47">
        <v>947.2</v>
      </c>
      <c r="BH47" s="5" t="s">
        <v>12</v>
      </c>
      <c r="BI47" s="5">
        <v>2808.5</v>
      </c>
      <c r="BJ47" s="5">
        <v>3232.6750000000002</v>
      </c>
      <c r="BK47">
        <v>2004</v>
      </c>
      <c r="BM47" s="5" t="s">
        <v>12</v>
      </c>
      <c r="BN47" s="5">
        <v>2808.5</v>
      </c>
      <c r="BO47" s="5">
        <v>3232.6750000000002</v>
      </c>
    </row>
    <row r="48" spans="3:68" x14ac:dyDescent="0.3">
      <c r="C48" t="s">
        <v>23</v>
      </c>
      <c r="F48" t="s">
        <v>13</v>
      </c>
      <c r="G48" s="8">
        <v>1047</v>
      </c>
      <c r="I48">
        <v>947.2</v>
      </c>
      <c r="K48">
        <v>733.6</v>
      </c>
      <c r="L48">
        <v>455</v>
      </c>
      <c r="M48">
        <v>3</v>
      </c>
      <c r="N48" s="8">
        <v>5</v>
      </c>
      <c r="O48" t="s">
        <v>13</v>
      </c>
      <c r="P48">
        <f t="shared" si="3"/>
        <v>947.2</v>
      </c>
      <c r="Q48">
        <f t="shared" si="1"/>
        <v>909.26666666666677</v>
      </c>
      <c r="R48">
        <f t="shared" si="4"/>
        <v>160.10650621799624</v>
      </c>
      <c r="S48">
        <f t="shared" si="2"/>
        <v>0.17608311410440233</v>
      </c>
      <c r="T48">
        <f>R48/SQRT(3)</f>
        <v>92.437534463970621</v>
      </c>
      <c r="U48">
        <v>1087</v>
      </c>
      <c r="V48">
        <v>6226.7</v>
      </c>
      <c r="W48">
        <v>733.6</v>
      </c>
      <c r="X48">
        <v>733.6</v>
      </c>
      <c r="Y48">
        <v>455</v>
      </c>
      <c r="AC48" s="4"/>
      <c r="AF48" s="5"/>
      <c r="AG48" s="5" t="s">
        <v>12</v>
      </c>
      <c r="AH48" s="5">
        <v>2808.5</v>
      </c>
      <c r="AI48" s="5">
        <v>3232.6750000000002</v>
      </c>
      <c r="AJ48">
        <v>1087</v>
      </c>
      <c r="AK48" s="5"/>
      <c r="AQ48" s="5" t="s">
        <v>13</v>
      </c>
      <c r="AR48" s="5">
        <v>947.2</v>
      </c>
      <c r="AS48" s="5">
        <v>909.26666666666677</v>
      </c>
      <c r="AT48">
        <v>733.6</v>
      </c>
      <c r="AY48" s="5" t="s">
        <v>15</v>
      </c>
      <c r="AZ48" s="5">
        <v>1634.5</v>
      </c>
      <c r="BA48" s="5">
        <v>1634.5</v>
      </c>
      <c r="BH48" s="5" t="s">
        <v>13</v>
      </c>
      <c r="BI48" s="5">
        <v>947.2</v>
      </c>
      <c r="BJ48" s="5">
        <v>909.26666666666677</v>
      </c>
      <c r="BK48" s="8">
        <v>1047</v>
      </c>
      <c r="BM48" s="5" t="s">
        <v>13</v>
      </c>
      <c r="BN48" s="5">
        <v>947.2</v>
      </c>
      <c r="BO48" s="5">
        <v>909.26666666666677</v>
      </c>
      <c r="BP48">
        <v>455</v>
      </c>
    </row>
    <row r="49" spans="3:68" x14ac:dyDescent="0.3">
      <c r="C49" t="s">
        <v>24</v>
      </c>
      <c r="F49" t="s">
        <v>15</v>
      </c>
      <c r="G49" s="8">
        <v>1381</v>
      </c>
      <c r="K49">
        <v>1888</v>
      </c>
      <c r="M49">
        <v>1</v>
      </c>
      <c r="N49" s="8">
        <v>6</v>
      </c>
      <c r="O49" t="s">
        <v>15</v>
      </c>
      <c r="P49">
        <f t="shared" si="3"/>
        <v>1634.5</v>
      </c>
      <c r="Q49">
        <f t="shared" si="1"/>
        <v>1634.5</v>
      </c>
      <c r="R49">
        <f t="shared" si="4"/>
        <v>358.50313806157959</v>
      </c>
      <c r="V49">
        <v>947.2</v>
      </c>
      <c r="W49">
        <v>1888</v>
      </c>
      <c r="X49">
        <v>1888</v>
      </c>
      <c r="AF49" s="5"/>
      <c r="AG49" s="5" t="s">
        <v>13</v>
      </c>
      <c r="AH49" s="5">
        <v>947.2</v>
      </c>
      <c r="AI49" s="5">
        <v>909.26666666666677</v>
      </c>
      <c r="AK49" s="5"/>
      <c r="AQ49" s="5" t="s">
        <v>15</v>
      </c>
      <c r="AR49" s="5">
        <v>1634.5</v>
      </c>
      <c r="AS49" s="5">
        <v>1634.5</v>
      </c>
      <c r="AT49">
        <v>1888</v>
      </c>
      <c r="AY49" s="5" t="s">
        <v>16</v>
      </c>
      <c r="AZ49" s="5">
        <v>4748.5</v>
      </c>
      <c r="BA49" s="5">
        <v>6086.75</v>
      </c>
      <c r="BB49">
        <v>10420</v>
      </c>
      <c r="BC49">
        <v>10420</v>
      </c>
      <c r="BH49" s="5" t="s">
        <v>15</v>
      </c>
      <c r="BI49" s="5">
        <v>1634.5</v>
      </c>
      <c r="BJ49" s="5">
        <v>1634.5</v>
      </c>
      <c r="BK49" s="8">
        <v>1381</v>
      </c>
      <c r="BM49" s="5" t="s">
        <v>15</v>
      </c>
      <c r="BN49" s="5">
        <v>1634.5</v>
      </c>
      <c r="BO49" s="5">
        <v>1634.5</v>
      </c>
    </row>
    <row r="50" spans="3:68" x14ac:dyDescent="0.3">
      <c r="C50" t="s">
        <v>25</v>
      </c>
      <c r="F50" t="s">
        <v>16</v>
      </c>
      <c r="G50">
        <v>4430</v>
      </c>
      <c r="H50">
        <v>4908</v>
      </c>
      <c r="I50">
        <v>10420</v>
      </c>
      <c r="K50">
        <v>4589</v>
      </c>
      <c r="L50">
        <v>835</v>
      </c>
      <c r="M50">
        <v>5</v>
      </c>
      <c r="N50" s="8">
        <v>18</v>
      </c>
      <c r="O50" t="s">
        <v>16</v>
      </c>
      <c r="P50">
        <f t="shared" si="3"/>
        <v>4748.5</v>
      </c>
      <c r="Q50">
        <f t="shared" si="1"/>
        <v>6086.75</v>
      </c>
      <c r="R50">
        <f t="shared" si="4"/>
        <v>2895.6624314078231</v>
      </c>
      <c r="S50">
        <f t="shared" si="2"/>
        <v>0.4757321117850779</v>
      </c>
      <c r="T50">
        <f t="shared" ref="T50:T71" si="5">R50/SQRT(4)</f>
        <v>1447.8312157039115</v>
      </c>
      <c r="X50">
        <v>4589</v>
      </c>
      <c r="Y50">
        <v>835</v>
      </c>
      <c r="AC50" s="4"/>
      <c r="AF50" s="5"/>
      <c r="AG50" s="5" t="s">
        <v>15</v>
      </c>
      <c r="AH50" s="5">
        <v>1634.5</v>
      </c>
      <c r="AI50" s="5">
        <v>1634.5</v>
      </c>
      <c r="AK50" s="5"/>
      <c r="AQ50" s="5" t="s">
        <v>16</v>
      </c>
      <c r="AR50" s="5">
        <v>4748.5</v>
      </c>
      <c r="AS50" s="5">
        <v>6086.75</v>
      </c>
      <c r="AT50">
        <v>4589</v>
      </c>
      <c r="AY50" s="5" t="s">
        <v>17</v>
      </c>
      <c r="AZ50" s="5">
        <v>8637.5</v>
      </c>
      <c r="BA50" s="5">
        <v>8433.75</v>
      </c>
      <c r="BB50">
        <v>10420</v>
      </c>
      <c r="BC50">
        <v>10420</v>
      </c>
      <c r="BH50" s="5" t="s">
        <v>16</v>
      </c>
      <c r="BI50" s="5">
        <v>4748.5</v>
      </c>
      <c r="BJ50" s="5">
        <v>6086.75</v>
      </c>
      <c r="BK50">
        <v>4430</v>
      </c>
      <c r="BM50" s="5" t="s">
        <v>16</v>
      </c>
      <c r="BN50" s="5">
        <v>4748.5</v>
      </c>
      <c r="BO50" s="5">
        <v>6086.75</v>
      </c>
      <c r="BP50">
        <v>835</v>
      </c>
    </row>
    <row r="51" spans="3:68" x14ac:dyDescent="0.3">
      <c r="C51" t="s">
        <v>26</v>
      </c>
      <c r="F51" t="s">
        <v>17</v>
      </c>
      <c r="G51">
        <v>6040</v>
      </c>
      <c r="H51">
        <v>8322</v>
      </c>
      <c r="I51">
        <v>10420</v>
      </c>
      <c r="K51">
        <v>8953</v>
      </c>
      <c r="L51">
        <v>874</v>
      </c>
      <c r="M51">
        <v>5</v>
      </c>
      <c r="N51" s="8">
        <v>11</v>
      </c>
      <c r="O51" t="s">
        <v>17</v>
      </c>
      <c r="P51">
        <f t="shared" si="3"/>
        <v>8637.5</v>
      </c>
      <c r="Q51">
        <f t="shared" si="1"/>
        <v>8433.75</v>
      </c>
      <c r="R51">
        <f t="shared" si="4"/>
        <v>1821.8430914872993</v>
      </c>
      <c r="S51">
        <f t="shared" si="2"/>
        <v>0.21601815224393647</v>
      </c>
      <c r="T51">
        <f t="shared" si="5"/>
        <v>910.92154574364963</v>
      </c>
      <c r="U51">
        <v>4908</v>
      </c>
      <c r="W51">
        <v>8953</v>
      </c>
      <c r="X51">
        <v>8953</v>
      </c>
      <c r="Y51">
        <v>874</v>
      </c>
      <c r="AF51" s="5"/>
      <c r="AG51" s="5" t="s">
        <v>16</v>
      </c>
      <c r="AH51" s="5">
        <v>4748.5</v>
      </c>
      <c r="AI51" s="5">
        <v>6086.75</v>
      </c>
      <c r="AJ51">
        <v>4908</v>
      </c>
      <c r="AK51" s="5"/>
      <c r="AQ51" s="5" t="s">
        <v>17</v>
      </c>
      <c r="AR51" s="5">
        <v>8637.5</v>
      </c>
      <c r="AS51" s="5">
        <v>8433.75</v>
      </c>
      <c r="AT51">
        <v>8953</v>
      </c>
      <c r="AY51" s="5" t="s">
        <v>18</v>
      </c>
      <c r="AZ51" s="5">
        <v>2487</v>
      </c>
      <c r="BA51" s="5">
        <v>2271.3333333333335</v>
      </c>
      <c r="BH51" s="5" t="s">
        <v>17</v>
      </c>
      <c r="BI51" s="5">
        <v>8637.5</v>
      </c>
      <c r="BJ51" s="5">
        <v>8433.75</v>
      </c>
      <c r="BK51">
        <v>6040</v>
      </c>
      <c r="BM51" s="5" t="s">
        <v>17</v>
      </c>
      <c r="BN51" s="5">
        <v>8637.5</v>
      </c>
      <c r="BO51" s="5">
        <v>8433.75</v>
      </c>
      <c r="BP51">
        <v>874</v>
      </c>
    </row>
    <row r="52" spans="3:68" x14ac:dyDescent="0.3">
      <c r="C52" t="s">
        <v>27</v>
      </c>
      <c r="F52" t="s">
        <v>18</v>
      </c>
      <c r="G52">
        <v>1153</v>
      </c>
      <c r="H52">
        <v>2487</v>
      </c>
      <c r="K52">
        <v>3174</v>
      </c>
      <c r="L52">
        <v>837</v>
      </c>
      <c r="M52">
        <v>4</v>
      </c>
      <c r="N52" s="8">
        <v>22</v>
      </c>
      <c r="O52" t="s">
        <v>18</v>
      </c>
      <c r="P52">
        <f t="shared" si="3"/>
        <v>2487</v>
      </c>
      <c r="Q52">
        <f t="shared" si="1"/>
        <v>2271.3333333333335</v>
      </c>
      <c r="R52">
        <f t="shared" si="4"/>
        <v>1027.6158491057506</v>
      </c>
      <c r="S52">
        <f t="shared" si="2"/>
        <v>0.45242846306387607</v>
      </c>
      <c r="T52">
        <f t="shared" si="5"/>
        <v>513.80792455287531</v>
      </c>
      <c r="U52">
        <v>8322</v>
      </c>
      <c r="W52">
        <v>3174</v>
      </c>
      <c r="X52">
        <v>3174</v>
      </c>
      <c r="Y52">
        <v>837</v>
      </c>
      <c r="AF52" s="5"/>
      <c r="AG52" s="5" t="s">
        <v>17</v>
      </c>
      <c r="AH52" s="5">
        <v>8637.5</v>
      </c>
      <c r="AI52" s="5">
        <v>8433.75</v>
      </c>
      <c r="AJ52">
        <v>8322</v>
      </c>
      <c r="AK52" s="5"/>
      <c r="AQ52" s="5" t="s">
        <v>18</v>
      </c>
      <c r="AR52" s="5">
        <v>2487</v>
      </c>
      <c r="AS52" s="5">
        <v>2271.3333333333335</v>
      </c>
      <c r="AT52">
        <v>3174</v>
      </c>
      <c r="AY52" s="5" t="s">
        <v>19</v>
      </c>
      <c r="AZ52" s="5">
        <v>705.5</v>
      </c>
      <c r="BA52" s="5">
        <v>705.5</v>
      </c>
      <c r="BH52" s="5" t="s">
        <v>18</v>
      </c>
      <c r="BI52" s="5">
        <v>2487</v>
      </c>
      <c r="BJ52" s="5">
        <v>2271.3333333333335</v>
      </c>
      <c r="BK52">
        <v>1153</v>
      </c>
      <c r="BM52" s="5" t="s">
        <v>18</v>
      </c>
      <c r="BN52" s="5">
        <v>2487</v>
      </c>
      <c r="BO52" s="5">
        <v>2271.3333333333335</v>
      </c>
      <c r="BP52">
        <v>837</v>
      </c>
    </row>
    <row r="53" spans="3:68" x14ac:dyDescent="0.3">
      <c r="C53" t="s">
        <v>28</v>
      </c>
      <c r="F53" t="s">
        <v>19</v>
      </c>
      <c r="G53" s="8">
        <v>264</v>
      </c>
      <c r="K53">
        <v>1147</v>
      </c>
      <c r="M53">
        <v>1</v>
      </c>
      <c r="N53">
        <v>4</v>
      </c>
      <c r="O53" t="s">
        <v>19</v>
      </c>
      <c r="P53">
        <f t="shared" si="3"/>
        <v>705.5</v>
      </c>
      <c r="Q53">
        <f t="shared" si="1"/>
        <v>705.5</v>
      </c>
      <c r="R53">
        <f t="shared" si="4"/>
        <v>624.3752877877215</v>
      </c>
      <c r="U53">
        <v>2487</v>
      </c>
      <c r="W53">
        <v>1147</v>
      </c>
      <c r="X53">
        <v>1147</v>
      </c>
      <c r="AC53" s="4"/>
      <c r="AF53" s="5"/>
      <c r="AG53" s="5" t="s">
        <v>18</v>
      </c>
      <c r="AH53" s="5">
        <v>2487</v>
      </c>
      <c r="AI53" s="5">
        <v>2271.3333333333335</v>
      </c>
      <c r="AJ53">
        <v>2487</v>
      </c>
      <c r="AK53" s="5"/>
      <c r="AQ53" s="5" t="s">
        <v>19</v>
      </c>
      <c r="AR53" s="5">
        <v>705.5</v>
      </c>
      <c r="AS53" s="5">
        <v>705.5</v>
      </c>
      <c r="AT53">
        <v>1147</v>
      </c>
      <c r="AY53" s="5" t="s">
        <v>20</v>
      </c>
      <c r="AZ53" s="5"/>
      <c r="BA53" s="5"/>
      <c r="BH53" s="5" t="s">
        <v>19</v>
      </c>
      <c r="BI53" s="5">
        <v>705.5</v>
      </c>
      <c r="BJ53" s="5">
        <v>705.5</v>
      </c>
      <c r="BK53" s="8">
        <v>264</v>
      </c>
      <c r="BM53" s="5" t="s">
        <v>19</v>
      </c>
      <c r="BN53" s="5">
        <v>705.5</v>
      </c>
      <c r="BO53" s="5">
        <v>705.5</v>
      </c>
    </row>
    <row r="54" spans="3:68" x14ac:dyDescent="0.3">
      <c r="C54" t="s">
        <v>31</v>
      </c>
      <c r="F54" t="s">
        <v>20</v>
      </c>
      <c r="N54">
        <v>3</v>
      </c>
      <c r="O54" t="s">
        <v>20</v>
      </c>
      <c r="AF54" s="5"/>
      <c r="AG54" s="5" t="s">
        <v>19</v>
      </c>
      <c r="AH54" s="5">
        <v>705.5</v>
      </c>
      <c r="AI54" s="5">
        <v>705.5</v>
      </c>
      <c r="AK54" s="5"/>
      <c r="AQ54" s="5" t="s">
        <v>20</v>
      </c>
      <c r="AR54" s="5"/>
      <c r="AS54" s="5"/>
      <c r="AY54" s="5" t="s">
        <v>21</v>
      </c>
      <c r="AZ54" s="5"/>
      <c r="BA54" s="5"/>
      <c r="BH54" s="5" t="s">
        <v>20</v>
      </c>
      <c r="BI54" s="5"/>
      <c r="BJ54" s="5"/>
      <c r="BM54" s="5" t="s">
        <v>20</v>
      </c>
      <c r="BN54" s="5"/>
      <c r="BO54" s="5"/>
    </row>
    <row r="55" spans="3:68" x14ac:dyDescent="0.3">
      <c r="C55" t="s">
        <v>36</v>
      </c>
      <c r="F55" t="s">
        <v>21</v>
      </c>
      <c r="N55">
        <v>3</v>
      </c>
      <c r="O55" t="s">
        <v>21</v>
      </c>
      <c r="AC55" s="4"/>
      <c r="AF55" s="5"/>
      <c r="AG55" s="5" t="s">
        <v>20</v>
      </c>
      <c r="AH55" s="5"/>
      <c r="AI55" s="5"/>
      <c r="AK55" s="5"/>
      <c r="AQ55" s="5" t="s">
        <v>21</v>
      </c>
      <c r="AR55" s="5"/>
      <c r="AS55" s="5"/>
      <c r="AY55" s="5" t="s">
        <v>22</v>
      </c>
      <c r="AZ55" s="5">
        <v>9497</v>
      </c>
      <c r="BA55" s="5">
        <v>8908</v>
      </c>
      <c r="BB55">
        <v>10420</v>
      </c>
      <c r="BH55" s="5" t="s">
        <v>21</v>
      </c>
      <c r="BI55" s="5"/>
      <c r="BJ55" s="5"/>
      <c r="BM55" s="5" t="s">
        <v>21</v>
      </c>
      <c r="BN55" s="5"/>
      <c r="BO55" s="5"/>
    </row>
    <row r="56" spans="3:68" x14ac:dyDescent="0.3">
      <c r="C56" t="s">
        <v>38</v>
      </c>
      <c r="F56" t="s">
        <v>22</v>
      </c>
      <c r="G56">
        <v>6218</v>
      </c>
      <c r="H56">
        <v>9773</v>
      </c>
      <c r="I56">
        <v>10420</v>
      </c>
      <c r="K56">
        <v>9221</v>
      </c>
      <c r="L56">
        <v>9645</v>
      </c>
      <c r="M56">
        <v>5</v>
      </c>
      <c r="N56" s="8">
        <v>38</v>
      </c>
      <c r="O56" t="s">
        <v>22</v>
      </c>
      <c r="P56">
        <f t="shared" si="3"/>
        <v>9497</v>
      </c>
      <c r="Q56">
        <f t="shared" si="1"/>
        <v>8908</v>
      </c>
      <c r="R56">
        <f t="shared" si="4"/>
        <v>1859.0712735126644</v>
      </c>
      <c r="S56">
        <f t="shared" si="2"/>
        <v>0.20869682010694482</v>
      </c>
      <c r="T56">
        <f t="shared" si="5"/>
        <v>929.53563675633222</v>
      </c>
      <c r="W56">
        <v>9221</v>
      </c>
      <c r="X56">
        <v>9221</v>
      </c>
      <c r="Y56">
        <v>9645</v>
      </c>
      <c r="AC56" s="4"/>
      <c r="AF56" s="5"/>
      <c r="AG56" s="5" t="s">
        <v>21</v>
      </c>
      <c r="AH56" s="5"/>
      <c r="AI56" s="5"/>
      <c r="AK56" s="5"/>
      <c r="AQ56" s="5" t="s">
        <v>22</v>
      </c>
      <c r="AR56" s="5">
        <v>9497</v>
      </c>
      <c r="AS56" s="5">
        <v>8908</v>
      </c>
      <c r="AT56">
        <v>9221</v>
      </c>
      <c r="AY56" s="5" t="s">
        <v>23</v>
      </c>
      <c r="AZ56" s="5">
        <v>675</v>
      </c>
      <c r="BA56" s="5">
        <v>832.33333333333337</v>
      </c>
      <c r="BH56" s="5" t="s">
        <v>22</v>
      </c>
      <c r="BI56" s="5">
        <v>9497</v>
      </c>
      <c r="BJ56" s="5">
        <v>8908</v>
      </c>
      <c r="BK56">
        <v>6218</v>
      </c>
      <c r="BM56" s="5" t="s">
        <v>22</v>
      </c>
      <c r="BN56" s="5">
        <v>9497</v>
      </c>
      <c r="BO56" s="5">
        <v>8908</v>
      </c>
      <c r="BP56" s="5"/>
    </row>
    <row r="57" spans="3:68" x14ac:dyDescent="0.3">
      <c r="F57" t="s">
        <v>23</v>
      </c>
      <c r="G57">
        <v>452</v>
      </c>
      <c r="H57">
        <v>675</v>
      </c>
      <c r="K57">
        <v>1370</v>
      </c>
      <c r="M57">
        <v>3</v>
      </c>
      <c r="N57" s="8">
        <v>12</v>
      </c>
      <c r="O57" t="s">
        <v>23</v>
      </c>
      <c r="P57">
        <f t="shared" si="3"/>
        <v>675</v>
      </c>
      <c r="Q57">
        <f t="shared" si="1"/>
        <v>832.33333333333337</v>
      </c>
      <c r="R57">
        <f t="shared" si="4"/>
        <v>478.79675576734371</v>
      </c>
      <c r="S57">
        <f t="shared" si="2"/>
        <v>0.57524640260393711</v>
      </c>
      <c r="T57">
        <f t="shared" si="5"/>
        <v>239.39837788367186</v>
      </c>
      <c r="U57">
        <v>9773</v>
      </c>
      <c r="W57">
        <v>1370</v>
      </c>
      <c r="X57">
        <v>1370</v>
      </c>
      <c r="AF57" s="5"/>
      <c r="AG57" s="5" t="s">
        <v>22</v>
      </c>
      <c r="AH57" s="5">
        <v>9497</v>
      </c>
      <c r="AI57" s="5">
        <v>8908</v>
      </c>
      <c r="AJ57">
        <v>9773</v>
      </c>
      <c r="AK57" s="5"/>
      <c r="AQ57" s="5" t="s">
        <v>23</v>
      </c>
      <c r="AR57" s="5">
        <v>675</v>
      </c>
      <c r="AS57" s="5">
        <v>832.33333333333337</v>
      </c>
      <c r="AT57">
        <v>1370</v>
      </c>
      <c r="AY57" s="5" t="s">
        <v>24</v>
      </c>
      <c r="AZ57" s="5">
        <v>522</v>
      </c>
      <c r="BA57" s="5">
        <v>617.33333333333337</v>
      </c>
      <c r="BH57" s="5" t="s">
        <v>23</v>
      </c>
      <c r="BI57" s="5">
        <v>675</v>
      </c>
      <c r="BJ57" s="5">
        <v>832.33333333333337</v>
      </c>
      <c r="BK57">
        <v>452</v>
      </c>
      <c r="BM57" s="5" t="s">
        <v>23</v>
      </c>
      <c r="BN57" s="5">
        <v>675</v>
      </c>
      <c r="BO57" s="5">
        <v>832.33333333333337</v>
      </c>
    </row>
    <row r="58" spans="3:68" x14ac:dyDescent="0.3">
      <c r="F58" t="s">
        <v>24</v>
      </c>
      <c r="G58">
        <v>522</v>
      </c>
      <c r="H58">
        <v>404</v>
      </c>
      <c r="K58">
        <v>926</v>
      </c>
      <c r="M58">
        <v>3</v>
      </c>
      <c r="N58" s="8">
        <v>23</v>
      </c>
      <c r="O58" t="s">
        <v>24</v>
      </c>
      <c r="P58">
        <f t="shared" si="3"/>
        <v>522</v>
      </c>
      <c r="Q58">
        <f t="shared" si="1"/>
        <v>617.33333333333337</v>
      </c>
      <c r="R58">
        <f t="shared" si="4"/>
        <v>273.74684168649941</v>
      </c>
      <c r="S58">
        <f t="shared" si="2"/>
        <v>0.44343440877942664</v>
      </c>
      <c r="T58">
        <f t="shared" si="5"/>
        <v>136.8734208432497</v>
      </c>
      <c r="U58">
        <v>675</v>
      </c>
      <c r="W58">
        <v>926</v>
      </c>
      <c r="X58">
        <v>926</v>
      </c>
      <c r="AF58" s="5"/>
      <c r="AG58" s="5" t="s">
        <v>23</v>
      </c>
      <c r="AH58" s="5">
        <v>675</v>
      </c>
      <c r="AI58" s="5">
        <v>832.33333333333337</v>
      </c>
      <c r="AJ58">
        <v>675</v>
      </c>
      <c r="AK58" s="5"/>
      <c r="AQ58" s="5" t="s">
        <v>24</v>
      </c>
      <c r="AR58" s="5">
        <v>522</v>
      </c>
      <c r="AS58" s="5">
        <v>617.33333333333337</v>
      </c>
      <c r="AT58">
        <v>926</v>
      </c>
      <c r="AY58" s="5" t="s">
        <v>25</v>
      </c>
      <c r="AZ58" s="5">
        <v>435.5</v>
      </c>
      <c r="BA58" s="5">
        <v>435.5</v>
      </c>
      <c r="BH58" s="5" t="s">
        <v>24</v>
      </c>
      <c r="BI58" s="5">
        <v>522</v>
      </c>
      <c r="BJ58" s="5">
        <v>617.33333333333337</v>
      </c>
      <c r="BK58">
        <v>522</v>
      </c>
      <c r="BM58" s="5" t="s">
        <v>24</v>
      </c>
      <c r="BN58" s="5">
        <v>522</v>
      </c>
      <c r="BO58" s="5">
        <v>617.33333333333337</v>
      </c>
    </row>
    <row r="59" spans="3:68" x14ac:dyDescent="0.3">
      <c r="F59" t="s">
        <v>25</v>
      </c>
      <c r="G59">
        <v>430</v>
      </c>
      <c r="H59">
        <v>441</v>
      </c>
      <c r="M59">
        <v>2</v>
      </c>
      <c r="N59">
        <v>1</v>
      </c>
      <c r="O59" t="s">
        <v>25</v>
      </c>
      <c r="P59">
        <f t="shared" si="3"/>
        <v>435.5</v>
      </c>
      <c r="Q59">
        <f t="shared" si="1"/>
        <v>435.5</v>
      </c>
      <c r="R59">
        <f t="shared" si="4"/>
        <v>7.7781745930520225</v>
      </c>
      <c r="S59">
        <f t="shared" si="2"/>
        <v>1.7860332016192932E-2</v>
      </c>
      <c r="T59">
        <f t="shared" si="5"/>
        <v>3.8890872965260113</v>
      </c>
      <c r="U59">
        <v>404</v>
      </c>
      <c r="AF59" s="5"/>
      <c r="AG59" s="5" t="s">
        <v>24</v>
      </c>
      <c r="AH59" s="5">
        <v>522</v>
      </c>
      <c r="AI59" s="5">
        <v>617.33333333333337</v>
      </c>
      <c r="AJ59">
        <v>404</v>
      </c>
      <c r="AK59" s="5"/>
      <c r="AQ59" s="5" t="s">
        <v>25</v>
      </c>
      <c r="AR59" s="5">
        <v>435.5</v>
      </c>
      <c r="AS59" s="5">
        <v>435.5</v>
      </c>
      <c r="AY59" s="5" t="s">
        <v>26</v>
      </c>
      <c r="AZ59" s="5">
        <v>632</v>
      </c>
      <c r="BA59" s="5">
        <v>632</v>
      </c>
      <c r="BH59" s="5" t="s">
        <v>25</v>
      </c>
      <c r="BI59" s="5">
        <v>435.5</v>
      </c>
      <c r="BJ59" s="5">
        <v>435.5</v>
      </c>
      <c r="BK59">
        <v>430</v>
      </c>
      <c r="BM59" s="5" t="s">
        <v>25</v>
      </c>
      <c r="BN59" s="5">
        <v>435.5</v>
      </c>
      <c r="BO59" s="5">
        <v>435.5</v>
      </c>
    </row>
    <row r="60" spans="3:68" x14ac:dyDescent="0.3">
      <c r="F60" t="s">
        <v>26</v>
      </c>
      <c r="G60" s="8">
        <v>632</v>
      </c>
      <c r="L60">
        <v>149</v>
      </c>
      <c r="M60">
        <v>1</v>
      </c>
      <c r="N60" s="8">
        <v>13</v>
      </c>
      <c r="O60" t="s">
        <v>26</v>
      </c>
      <c r="P60">
        <f t="shared" si="3"/>
        <v>632</v>
      </c>
      <c r="Q60">
        <f t="shared" si="1"/>
        <v>632</v>
      </c>
      <c r="U60">
        <v>441</v>
      </c>
      <c r="Y60">
        <v>149</v>
      </c>
      <c r="AF60" s="5"/>
      <c r="AG60" s="5" t="s">
        <v>25</v>
      </c>
      <c r="AH60" s="5">
        <v>435.5</v>
      </c>
      <c r="AI60" s="5">
        <v>435.5</v>
      </c>
      <c r="AJ60">
        <v>441</v>
      </c>
      <c r="AK60" s="5"/>
      <c r="AQ60" s="5" t="s">
        <v>26</v>
      </c>
      <c r="AR60" s="5">
        <v>632</v>
      </c>
      <c r="AS60" s="5">
        <v>632</v>
      </c>
      <c r="AY60" s="5" t="s">
        <v>27</v>
      </c>
      <c r="AZ60" s="5">
        <v>758.5</v>
      </c>
      <c r="BA60" s="5">
        <v>758.5</v>
      </c>
      <c r="BH60" s="5" t="s">
        <v>26</v>
      </c>
      <c r="BI60" s="5">
        <v>632</v>
      </c>
      <c r="BJ60" s="5">
        <v>632</v>
      </c>
      <c r="BK60" s="8">
        <v>632</v>
      </c>
      <c r="BM60" s="5" t="s">
        <v>26</v>
      </c>
      <c r="BN60" s="5">
        <v>632</v>
      </c>
      <c r="BO60" s="5">
        <v>632</v>
      </c>
      <c r="BP60">
        <v>149</v>
      </c>
    </row>
    <row r="61" spans="3:68" x14ac:dyDescent="0.3">
      <c r="F61" t="s">
        <v>27</v>
      </c>
      <c r="G61">
        <v>789</v>
      </c>
      <c r="H61">
        <v>728</v>
      </c>
      <c r="N61" s="8">
        <v>8</v>
      </c>
      <c r="O61" t="s">
        <v>27</v>
      </c>
      <c r="P61">
        <f t="shared" si="3"/>
        <v>758.5</v>
      </c>
      <c r="Q61">
        <f t="shared" si="1"/>
        <v>758.5</v>
      </c>
      <c r="R61">
        <f t="shared" si="4"/>
        <v>43.133513652379399</v>
      </c>
      <c r="S61">
        <f t="shared" si="2"/>
        <v>5.6866860451390111E-2</v>
      </c>
      <c r="T61">
        <f t="shared" si="5"/>
        <v>21.5667568261897</v>
      </c>
      <c r="AF61" s="5"/>
      <c r="AG61" s="5" t="s">
        <v>26</v>
      </c>
      <c r="AH61" s="5">
        <v>632</v>
      </c>
      <c r="AI61" s="5">
        <v>632</v>
      </c>
      <c r="AK61" s="5"/>
      <c r="AQ61" s="5" t="s">
        <v>27</v>
      </c>
      <c r="AR61" s="5">
        <v>758.5</v>
      </c>
      <c r="AS61" s="5">
        <v>758.5</v>
      </c>
      <c r="AY61" s="5" t="s">
        <v>28</v>
      </c>
      <c r="AZ61" s="5">
        <v>377</v>
      </c>
      <c r="BA61" s="5">
        <v>1282.6666666666667</v>
      </c>
      <c r="BH61" s="5" t="s">
        <v>27</v>
      </c>
      <c r="BI61" s="5">
        <v>758.5</v>
      </c>
      <c r="BJ61" s="5">
        <v>758.5</v>
      </c>
      <c r="BK61">
        <v>789</v>
      </c>
      <c r="BM61" s="5" t="s">
        <v>27</v>
      </c>
      <c r="BN61" s="5">
        <v>758.5</v>
      </c>
      <c r="BO61" s="5">
        <v>758.5</v>
      </c>
    </row>
    <row r="62" spans="3:68" x14ac:dyDescent="0.3">
      <c r="F62" t="s">
        <v>28</v>
      </c>
      <c r="G62">
        <v>377</v>
      </c>
      <c r="H62">
        <v>324</v>
      </c>
      <c r="K62">
        <v>3147</v>
      </c>
      <c r="M62">
        <v>3</v>
      </c>
      <c r="N62" s="8">
        <v>5</v>
      </c>
      <c r="O62" t="s">
        <v>28</v>
      </c>
      <c r="P62">
        <f t="shared" si="3"/>
        <v>377</v>
      </c>
      <c r="Q62">
        <f t="shared" si="1"/>
        <v>1282.6666666666667</v>
      </c>
      <c r="R62">
        <f t="shared" si="4"/>
        <v>1614.7774872512105</v>
      </c>
      <c r="S62">
        <f t="shared" si="2"/>
        <v>1.2589221574203824</v>
      </c>
      <c r="T62">
        <f t="shared" si="5"/>
        <v>807.38874362560523</v>
      </c>
      <c r="U62">
        <v>728</v>
      </c>
      <c r="X62">
        <v>3147</v>
      </c>
      <c r="AF62" s="5"/>
      <c r="AG62" s="5" t="s">
        <v>27</v>
      </c>
      <c r="AH62" s="5">
        <v>758.5</v>
      </c>
      <c r="AI62" s="5">
        <v>758.5</v>
      </c>
      <c r="AJ62">
        <v>728</v>
      </c>
      <c r="AK62" s="5"/>
      <c r="AQ62" s="5" t="s">
        <v>28</v>
      </c>
      <c r="AR62" s="5">
        <v>377</v>
      </c>
      <c r="AS62" s="5">
        <v>1282.6666666666667</v>
      </c>
      <c r="AT62">
        <v>3147</v>
      </c>
      <c r="AY62" s="5" t="s">
        <v>29</v>
      </c>
      <c r="AZ62" s="5">
        <v>1014</v>
      </c>
      <c r="BA62" s="5">
        <v>1479.825</v>
      </c>
      <c r="BB62">
        <v>3545.3</v>
      </c>
      <c r="BC62">
        <v>3545.3</v>
      </c>
      <c r="BH62" s="5" t="s">
        <v>28</v>
      </c>
      <c r="BI62" s="5">
        <v>377</v>
      </c>
      <c r="BJ62" s="5">
        <v>1282.6666666666667</v>
      </c>
      <c r="BK62">
        <v>377</v>
      </c>
      <c r="BM62" s="5" t="s">
        <v>28</v>
      </c>
      <c r="BN62" s="5">
        <v>377</v>
      </c>
      <c r="BO62" s="5">
        <v>1282.6666666666667</v>
      </c>
    </row>
    <row r="63" spans="3:68" x14ac:dyDescent="0.3">
      <c r="F63" t="s">
        <v>29</v>
      </c>
      <c r="G63">
        <v>519</v>
      </c>
      <c r="H63">
        <v>346</v>
      </c>
      <c r="I63">
        <v>3545.3</v>
      </c>
      <c r="K63">
        <v>1509</v>
      </c>
      <c r="L63">
        <v>248.6</v>
      </c>
      <c r="M63">
        <v>5</v>
      </c>
      <c r="N63" s="8">
        <v>11</v>
      </c>
      <c r="O63" t="s">
        <v>29</v>
      </c>
      <c r="P63">
        <f t="shared" si="3"/>
        <v>1014</v>
      </c>
      <c r="Q63">
        <f t="shared" si="1"/>
        <v>1479.825</v>
      </c>
      <c r="R63">
        <f t="shared" si="4"/>
        <v>1469.2154332046296</v>
      </c>
      <c r="S63">
        <f t="shared" si="2"/>
        <v>0.99283052604505906</v>
      </c>
      <c r="T63">
        <f t="shared" si="5"/>
        <v>734.60771660231478</v>
      </c>
      <c r="U63">
        <v>324</v>
      </c>
      <c r="W63">
        <v>1509</v>
      </c>
      <c r="X63">
        <v>1509</v>
      </c>
      <c r="Y63">
        <v>248.6</v>
      </c>
      <c r="AF63" s="5"/>
      <c r="AG63" s="5" t="s">
        <v>28</v>
      </c>
      <c r="AH63" s="5">
        <v>377</v>
      </c>
      <c r="AI63" s="5">
        <v>1282.6666666666667</v>
      </c>
      <c r="AJ63">
        <v>324</v>
      </c>
      <c r="AK63" s="5"/>
      <c r="AQ63" s="5" t="s">
        <v>29</v>
      </c>
      <c r="AR63" s="5">
        <v>1014</v>
      </c>
      <c r="AS63" s="5">
        <v>1479.825</v>
      </c>
      <c r="AT63">
        <v>1509</v>
      </c>
      <c r="AY63" s="5" t="s">
        <v>30</v>
      </c>
      <c r="AZ63" s="5"/>
      <c r="BA63" s="5"/>
      <c r="BH63" s="5" t="s">
        <v>29</v>
      </c>
      <c r="BI63" s="5">
        <v>1014</v>
      </c>
      <c r="BJ63" s="5">
        <v>1479.825</v>
      </c>
      <c r="BK63">
        <v>519</v>
      </c>
      <c r="BM63" s="5" t="s">
        <v>29</v>
      </c>
      <c r="BN63" s="5">
        <v>1014</v>
      </c>
      <c r="BO63" s="5">
        <v>1479.825</v>
      </c>
      <c r="BP63">
        <v>248.6</v>
      </c>
    </row>
    <row r="64" spans="3:68" x14ac:dyDescent="0.3">
      <c r="F64" t="s">
        <v>30</v>
      </c>
      <c r="N64">
        <v>1</v>
      </c>
      <c r="O64" t="s">
        <v>30</v>
      </c>
      <c r="U64">
        <v>346</v>
      </c>
      <c r="V64">
        <v>3545.3</v>
      </c>
      <c r="AF64" s="5"/>
      <c r="AG64" s="5" t="s">
        <v>29</v>
      </c>
      <c r="AH64" s="5">
        <v>1014</v>
      </c>
      <c r="AI64" s="5">
        <v>1479.825</v>
      </c>
      <c r="AJ64">
        <v>346</v>
      </c>
      <c r="AK64" s="5"/>
      <c r="AQ64" s="5" t="s">
        <v>30</v>
      </c>
      <c r="AR64" s="5"/>
      <c r="AS64" s="5"/>
      <c r="AY64" s="5" t="s">
        <v>31</v>
      </c>
      <c r="AZ64" s="5">
        <v>1507</v>
      </c>
      <c r="BA64" s="5">
        <v>1507</v>
      </c>
      <c r="BH64" s="5" t="s">
        <v>30</v>
      </c>
      <c r="BI64" s="5"/>
      <c r="BJ64" s="5"/>
      <c r="BM64" s="5" t="s">
        <v>30</v>
      </c>
      <c r="BN64" s="5"/>
      <c r="BO64" s="5"/>
    </row>
    <row r="65" spans="6:68" x14ac:dyDescent="0.3">
      <c r="F65" t="s">
        <v>31</v>
      </c>
      <c r="G65" s="8">
        <v>1734</v>
      </c>
      <c r="K65">
        <v>1280</v>
      </c>
      <c r="M65">
        <v>1</v>
      </c>
      <c r="N65">
        <v>2</v>
      </c>
      <c r="O65" t="s">
        <v>31</v>
      </c>
      <c r="P65">
        <f t="shared" si="3"/>
        <v>1507</v>
      </c>
      <c r="Q65">
        <f t="shared" si="1"/>
        <v>1507</v>
      </c>
      <c r="R65">
        <f t="shared" si="4"/>
        <v>321.02647865869255</v>
      </c>
      <c r="W65">
        <v>1280</v>
      </c>
      <c r="X65">
        <v>1280</v>
      </c>
      <c r="AF65" s="5"/>
      <c r="AG65" s="5" t="s">
        <v>30</v>
      </c>
      <c r="AH65" s="5"/>
      <c r="AI65" s="5"/>
      <c r="AK65" s="5"/>
      <c r="AQ65" s="5" t="s">
        <v>31</v>
      </c>
      <c r="AR65" s="5">
        <v>1507</v>
      </c>
      <c r="AS65" s="5">
        <v>1507</v>
      </c>
      <c r="AT65">
        <v>1280</v>
      </c>
      <c r="AY65" s="5" t="s">
        <v>32</v>
      </c>
      <c r="AZ65" s="5">
        <v>1295.5</v>
      </c>
      <c r="BA65" s="5">
        <v>1749.075</v>
      </c>
      <c r="BB65">
        <v>4010.3</v>
      </c>
      <c r="BC65">
        <v>4010.3</v>
      </c>
      <c r="BH65" s="5" t="s">
        <v>31</v>
      </c>
      <c r="BI65" s="5">
        <v>1507</v>
      </c>
      <c r="BJ65" s="5">
        <v>1507</v>
      </c>
      <c r="BK65" s="8">
        <v>1734</v>
      </c>
      <c r="BM65" s="5" t="s">
        <v>31</v>
      </c>
      <c r="BN65" s="5">
        <v>1507</v>
      </c>
      <c r="BO65" s="5">
        <v>1507</v>
      </c>
    </row>
    <row r="66" spans="6:68" x14ac:dyDescent="0.3">
      <c r="F66" t="s">
        <v>32</v>
      </c>
      <c r="G66" s="8">
        <v>533</v>
      </c>
      <c r="H66">
        <v>395</v>
      </c>
      <c r="I66">
        <v>4010.3</v>
      </c>
      <c r="K66">
        <v>2058</v>
      </c>
      <c r="M66">
        <v>3</v>
      </c>
      <c r="N66" s="8">
        <v>6</v>
      </c>
      <c r="O66" t="s">
        <v>32</v>
      </c>
      <c r="P66">
        <f t="shared" si="3"/>
        <v>1295.5</v>
      </c>
      <c r="Q66">
        <f t="shared" si="1"/>
        <v>1749.075</v>
      </c>
      <c r="R66">
        <f t="shared" si="4"/>
        <v>1685.3219937151478</v>
      </c>
      <c r="S66">
        <f t="shared" si="2"/>
        <v>0.96355044450074911</v>
      </c>
      <c r="T66">
        <f t="shared" si="5"/>
        <v>842.66099685757388</v>
      </c>
      <c r="W66">
        <v>2058</v>
      </c>
      <c r="X66">
        <v>2058</v>
      </c>
      <c r="AF66" s="5"/>
      <c r="AG66" s="5" t="s">
        <v>31</v>
      </c>
      <c r="AH66" s="5">
        <v>1507</v>
      </c>
      <c r="AI66" s="5">
        <v>1507</v>
      </c>
      <c r="AK66" s="5"/>
      <c r="AQ66" s="5" t="s">
        <v>32</v>
      </c>
      <c r="AR66" s="5">
        <v>1295.5</v>
      </c>
      <c r="AS66" s="5">
        <v>1749.075</v>
      </c>
      <c r="AT66">
        <v>2058</v>
      </c>
      <c r="AY66" s="5" t="s">
        <v>33</v>
      </c>
      <c r="AZ66" s="5"/>
      <c r="BA66" s="5"/>
      <c r="BH66" s="5" t="s">
        <v>32</v>
      </c>
      <c r="BI66" s="5">
        <v>1295.5</v>
      </c>
      <c r="BJ66" s="5">
        <v>1749.075</v>
      </c>
      <c r="BK66" s="8">
        <v>533</v>
      </c>
      <c r="BM66" s="5" t="s">
        <v>32</v>
      </c>
      <c r="BN66" s="5">
        <v>1295.5</v>
      </c>
      <c r="BO66" s="5">
        <v>1749.075</v>
      </c>
    </row>
    <row r="67" spans="6:68" x14ac:dyDescent="0.3">
      <c r="F67" t="s">
        <v>33</v>
      </c>
      <c r="N67">
        <v>2</v>
      </c>
      <c r="O67" t="s">
        <v>33</v>
      </c>
      <c r="U67">
        <v>395</v>
      </c>
      <c r="V67">
        <v>4010.3</v>
      </c>
      <c r="AF67" s="5"/>
      <c r="AG67" s="5" t="s">
        <v>32</v>
      </c>
      <c r="AH67" s="5">
        <v>1295.5</v>
      </c>
      <c r="AI67" s="5">
        <v>1749.075</v>
      </c>
      <c r="AJ67">
        <v>395</v>
      </c>
      <c r="AK67" s="5"/>
      <c r="AQ67" s="5" t="s">
        <v>33</v>
      </c>
      <c r="AR67" s="5"/>
      <c r="AS67" s="5"/>
      <c r="AY67" s="5" t="s">
        <v>34</v>
      </c>
      <c r="AZ67" s="5"/>
      <c r="BA67" s="5"/>
      <c r="BH67" s="5" t="s">
        <v>33</v>
      </c>
      <c r="BI67" s="5"/>
      <c r="BJ67" s="5"/>
      <c r="BM67" s="5" t="s">
        <v>33</v>
      </c>
      <c r="BN67" s="5"/>
      <c r="BO67" s="5"/>
    </row>
    <row r="68" spans="6:68" x14ac:dyDescent="0.3">
      <c r="F68" t="s">
        <v>34</v>
      </c>
      <c r="N68">
        <v>1</v>
      </c>
      <c r="O68" t="s">
        <v>34</v>
      </c>
      <c r="AF68" s="5"/>
      <c r="AG68" s="5" t="s">
        <v>33</v>
      </c>
      <c r="AH68" s="5"/>
      <c r="AI68" s="5"/>
      <c r="AK68" s="5"/>
      <c r="AQ68" s="5" t="s">
        <v>34</v>
      </c>
      <c r="AR68" s="5"/>
      <c r="AS68" s="5"/>
      <c r="AZ68" s="5"/>
      <c r="BA68" s="5"/>
      <c r="BH68" s="5" t="s">
        <v>34</v>
      </c>
      <c r="BI68" s="5"/>
      <c r="BJ68" s="5"/>
      <c r="BM68" s="5" t="s">
        <v>34</v>
      </c>
      <c r="BN68" s="5"/>
      <c r="BO68" s="5"/>
    </row>
    <row r="69" spans="6:68" x14ac:dyDescent="0.3">
      <c r="F69" t="s">
        <v>63</v>
      </c>
      <c r="N69">
        <v>2</v>
      </c>
      <c r="AF69" s="5"/>
      <c r="AG69" s="5" t="s">
        <v>34</v>
      </c>
      <c r="AH69" s="5"/>
      <c r="AI69" s="5"/>
      <c r="AK69" s="5"/>
      <c r="AR69" s="5"/>
      <c r="AS69" s="5"/>
      <c r="AY69" t="s">
        <v>35</v>
      </c>
      <c r="AZ69" s="5"/>
      <c r="BA69" s="5"/>
      <c r="BI69" s="5"/>
      <c r="BJ69" s="5"/>
      <c r="BN69" s="5"/>
      <c r="BO69" s="5"/>
    </row>
    <row r="70" spans="6:68" x14ac:dyDescent="0.3">
      <c r="F70" t="s">
        <v>35</v>
      </c>
      <c r="N70">
        <v>1</v>
      </c>
      <c r="O70" t="s">
        <v>35</v>
      </c>
      <c r="Y70">
        <v>201</v>
      </c>
      <c r="AF70" s="5"/>
      <c r="AH70" s="5"/>
      <c r="AI70" s="5"/>
      <c r="AK70" s="5"/>
      <c r="AQ70" t="s">
        <v>35</v>
      </c>
      <c r="AR70" s="5"/>
      <c r="AS70" s="5"/>
      <c r="AY70" t="s">
        <v>36</v>
      </c>
      <c r="AZ70" s="5">
        <v>486</v>
      </c>
      <c r="BA70" s="5">
        <v>486</v>
      </c>
      <c r="BH70" t="s">
        <v>35</v>
      </c>
      <c r="BI70" s="5"/>
      <c r="BJ70" s="5"/>
      <c r="BM70" t="s">
        <v>35</v>
      </c>
      <c r="BN70" s="5"/>
      <c r="BO70" s="5"/>
      <c r="BP70">
        <v>201</v>
      </c>
    </row>
    <row r="71" spans="6:68" x14ac:dyDescent="0.3">
      <c r="F71" t="s">
        <v>36</v>
      </c>
      <c r="G71">
        <v>360</v>
      </c>
      <c r="H71">
        <v>612</v>
      </c>
      <c r="L71">
        <v>201</v>
      </c>
      <c r="M71">
        <v>3</v>
      </c>
      <c r="N71" s="8">
        <v>6</v>
      </c>
      <c r="O71" t="s">
        <v>36</v>
      </c>
      <c r="P71">
        <f t="shared" si="3"/>
        <v>486</v>
      </c>
      <c r="Q71">
        <f t="shared" si="1"/>
        <v>486</v>
      </c>
      <c r="R71">
        <f t="shared" si="4"/>
        <v>178.19090885900997</v>
      </c>
      <c r="S71">
        <f t="shared" si="2"/>
        <v>0.36664796061524685</v>
      </c>
      <c r="T71">
        <f t="shared" si="5"/>
        <v>89.095454429504983</v>
      </c>
      <c r="AE71" s="5"/>
      <c r="AF71" s="5"/>
      <c r="AG71" t="s">
        <v>35</v>
      </c>
      <c r="AH71" s="5"/>
      <c r="AI71" s="5"/>
      <c r="AP71" s="5"/>
      <c r="AQ71" t="s">
        <v>36</v>
      </c>
      <c r="AR71" s="5">
        <v>486</v>
      </c>
      <c r="AS71" s="5">
        <v>486</v>
      </c>
      <c r="AY71" s="5"/>
      <c r="AZ71" s="5"/>
      <c r="BA71" s="5"/>
      <c r="BG71" s="5" t="s">
        <v>37</v>
      </c>
      <c r="BH71" t="s">
        <v>36</v>
      </c>
      <c r="BI71" s="5">
        <v>486</v>
      </c>
      <c r="BJ71" s="5">
        <v>486</v>
      </c>
      <c r="BK71">
        <v>360</v>
      </c>
      <c r="BM71" t="s">
        <v>36</v>
      </c>
      <c r="BN71" s="5">
        <v>486</v>
      </c>
      <c r="BO71" s="5">
        <v>486</v>
      </c>
    </row>
    <row r="72" spans="6:68" x14ac:dyDescent="0.3">
      <c r="AD72" s="5"/>
      <c r="AE72" s="5"/>
      <c r="AF72" s="5"/>
      <c r="AG72" t="s">
        <v>36</v>
      </c>
      <c r="AH72" s="5">
        <v>486</v>
      </c>
      <c r="AI72" s="5">
        <v>486</v>
      </c>
      <c r="AJ72">
        <v>612</v>
      </c>
      <c r="AO72" s="5"/>
      <c r="AP72" s="5"/>
      <c r="AQ72" s="5"/>
      <c r="BE72" s="5" t="s">
        <v>38</v>
      </c>
      <c r="BF72" s="5"/>
      <c r="BG72" s="5"/>
    </row>
    <row r="73" spans="6:68" x14ac:dyDescent="0.3">
      <c r="AA73" s="5"/>
      <c r="AB73" s="5"/>
      <c r="AC73" s="5"/>
      <c r="AD73" s="5"/>
      <c r="AE73" s="5"/>
      <c r="AF73" s="5"/>
    </row>
    <row r="74" spans="6:68" x14ac:dyDescent="0.3">
      <c r="Z74" s="5"/>
      <c r="AA74" s="5"/>
      <c r="AB74" s="5"/>
      <c r="AC74" s="5"/>
      <c r="AD74" s="5"/>
    </row>
    <row r="76" spans="6:68" x14ac:dyDescent="0.3">
      <c r="F76" s="1"/>
    </row>
    <row r="77" spans="6:68" x14ac:dyDescent="0.3">
      <c r="L77" s="1"/>
    </row>
    <row r="106" spans="6:54" x14ac:dyDescent="0.3">
      <c r="BB106" t="s">
        <v>54</v>
      </c>
    </row>
    <row r="107" spans="6:54" x14ac:dyDescent="0.3">
      <c r="F107" s="1"/>
    </row>
    <row r="109" spans="6:54" x14ac:dyDescent="0.3">
      <c r="Z109" t="s">
        <v>55</v>
      </c>
    </row>
    <row r="110" spans="6:54" x14ac:dyDescent="0.3">
      <c r="AA110" t="s">
        <v>47</v>
      </c>
      <c r="AB110" t="s">
        <v>56</v>
      </c>
      <c r="AC110" t="s">
        <v>57</v>
      </c>
      <c r="AI110" t="s">
        <v>47</v>
      </c>
      <c r="AJ110" t="s">
        <v>56</v>
      </c>
      <c r="AK110" t="s">
        <v>52</v>
      </c>
      <c r="AQ110" t="s">
        <v>47</v>
      </c>
      <c r="AR110" t="s">
        <v>56</v>
      </c>
      <c r="AS110" t="s">
        <v>50</v>
      </c>
    </row>
    <row r="111" spans="6:54" x14ac:dyDescent="0.3">
      <c r="Z111" s="6" t="s">
        <v>9</v>
      </c>
      <c r="AA111" s="5">
        <v>1.3338539632955877</v>
      </c>
      <c r="AB111" s="5">
        <v>1.2070990675024993</v>
      </c>
      <c r="AC111" s="5">
        <v>1.427860696517413</v>
      </c>
      <c r="AH111" s="6" t="s">
        <v>9</v>
      </c>
      <c r="AI111" s="5">
        <v>1.3338539632955877</v>
      </c>
      <c r="AJ111" s="5">
        <v>1.2070990675024993</v>
      </c>
      <c r="AK111">
        <v>1.3338539632955877</v>
      </c>
      <c r="AP111" s="6" t="s">
        <v>9</v>
      </c>
      <c r="AQ111" s="5">
        <v>1.3338539632955877</v>
      </c>
      <c r="AR111" s="5">
        <v>1.2070990675024993</v>
      </c>
      <c r="AS111">
        <v>0.85958254269449719</v>
      </c>
    </row>
    <row r="112" spans="6:54" x14ac:dyDescent="0.3">
      <c r="Z112" s="5" t="s">
        <v>10</v>
      </c>
      <c r="AA112" s="5"/>
      <c r="AB112" s="5"/>
      <c r="AC112" s="5"/>
      <c r="AH112" s="5" t="s">
        <v>10</v>
      </c>
      <c r="AI112" s="5"/>
      <c r="AJ112" s="5"/>
      <c r="AP112" s="5" t="s">
        <v>10</v>
      </c>
      <c r="AQ112" s="5"/>
      <c r="AR112" s="5"/>
    </row>
    <row r="113" spans="26:45" x14ac:dyDescent="0.3">
      <c r="Z113" s="5" t="s">
        <v>11</v>
      </c>
      <c r="AA113" s="5">
        <v>3.2281099247595044</v>
      </c>
      <c r="AB113" s="5">
        <v>3.2281099247595044</v>
      </c>
      <c r="AC113" s="5">
        <v>2.9154228855721391</v>
      </c>
      <c r="AH113" s="5" t="s">
        <v>11</v>
      </c>
      <c r="AI113" s="5">
        <v>3.2281099247595044</v>
      </c>
      <c r="AJ113" s="5">
        <v>3.2281099247595044</v>
      </c>
      <c r="AP113" s="5" t="s">
        <v>11</v>
      </c>
      <c r="AQ113" s="5">
        <v>3.2281099247595044</v>
      </c>
      <c r="AR113" s="5">
        <v>3.2281099247595044</v>
      </c>
      <c r="AS113">
        <v>3.5407969639468693</v>
      </c>
    </row>
    <row r="114" spans="26:45" x14ac:dyDescent="0.3">
      <c r="Z114" s="5" t="s">
        <v>12</v>
      </c>
      <c r="AA114" s="5">
        <v>6.8557874762808346</v>
      </c>
      <c r="AB114" s="5">
        <v>6.7894213800694558</v>
      </c>
      <c r="AC114" s="5">
        <v>5.4079601990049753</v>
      </c>
      <c r="AH114" s="5" t="s">
        <v>12</v>
      </c>
      <c r="AI114" s="5">
        <v>6.8557874762808346</v>
      </c>
      <c r="AJ114" s="5">
        <v>6.7894213800694558</v>
      </c>
      <c r="AK114">
        <v>8.1045164649225558</v>
      </c>
      <c r="AP114" s="5" t="s">
        <v>12</v>
      </c>
      <c r="AQ114" s="5">
        <v>6.8557874762808346</v>
      </c>
      <c r="AR114" s="5">
        <v>6.7894213800694558</v>
      </c>
      <c r="AS114">
        <v>6.8557874762808346</v>
      </c>
    </row>
    <row r="115" spans="26:45" x14ac:dyDescent="0.3">
      <c r="Z115" s="5" t="s">
        <v>13</v>
      </c>
      <c r="AA115" s="5">
        <v>1.3920303605313094</v>
      </c>
      <c r="AB115" s="5">
        <v>2.5508354735139407</v>
      </c>
      <c r="AC115" s="5"/>
      <c r="AH115" s="5" t="s">
        <v>13</v>
      </c>
      <c r="AI115" s="5">
        <v>1.3920303605313094</v>
      </c>
      <c r="AJ115" s="5">
        <v>2.5508354735139407</v>
      </c>
      <c r="AK115">
        <v>1.2328517506182481</v>
      </c>
      <c r="AP115" s="5" t="s">
        <v>13</v>
      </c>
      <c r="AQ115" s="5">
        <v>1.3920303605313094</v>
      </c>
      <c r="AR115" s="5">
        <v>2.5508354735139407</v>
      </c>
      <c r="AS115">
        <v>1.3920303605313094</v>
      </c>
    </row>
    <row r="116" spans="26:45" x14ac:dyDescent="0.3">
      <c r="Z116" s="5" t="s">
        <v>15</v>
      </c>
      <c r="AA116" s="5"/>
      <c r="AB116" s="5"/>
      <c r="AC116" s="5"/>
      <c r="AH116" s="5" t="s">
        <v>15</v>
      </c>
      <c r="AI116" s="5"/>
      <c r="AJ116" s="5"/>
      <c r="AP116" s="5" t="s">
        <v>15</v>
      </c>
      <c r="AQ116" s="5"/>
      <c r="AR116" s="5"/>
      <c r="AS116">
        <v>3.5825426944971537</v>
      </c>
    </row>
    <row r="117" spans="26:45" x14ac:dyDescent="0.3">
      <c r="Z117" s="5" t="s">
        <v>16</v>
      </c>
      <c r="AA117" s="5">
        <v>11.394464926870906</v>
      </c>
      <c r="AB117" s="5">
        <v>13.978655046912754</v>
      </c>
      <c r="AC117" s="5">
        <v>24.417910447761194</v>
      </c>
      <c r="AH117" s="5" t="s">
        <v>16</v>
      </c>
      <c r="AI117" s="5">
        <v>11.394464926870906</v>
      </c>
      <c r="AJ117" s="5">
        <v>13.978655046912754</v>
      </c>
      <c r="AK117">
        <v>13.562410516725238</v>
      </c>
      <c r="AP117" s="5" t="s">
        <v>16</v>
      </c>
      <c r="AQ117" s="5">
        <v>11.394464926870906</v>
      </c>
      <c r="AR117" s="5">
        <v>13.978655046912754</v>
      </c>
      <c r="AS117">
        <v>8.7077798861480069</v>
      </c>
    </row>
    <row r="118" spans="26:45" x14ac:dyDescent="0.3">
      <c r="Z118" s="5" t="s">
        <v>17</v>
      </c>
      <c r="AA118" s="5">
        <v>15.275512658742127</v>
      </c>
      <c r="AB118" s="5">
        <v>20.402867238911757</v>
      </c>
      <c r="AC118" s="5">
        <v>41.402985074626862</v>
      </c>
      <c r="AH118" s="5" t="s">
        <v>17</v>
      </c>
      <c r="AI118" s="5">
        <v>15.275512658742127</v>
      </c>
      <c r="AJ118" s="5">
        <v>20.402867238911757</v>
      </c>
      <c r="AK118">
        <v>13.562410516725238</v>
      </c>
      <c r="AP118" s="5" t="s">
        <v>17</v>
      </c>
      <c r="AQ118" s="5">
        <v>15.275512658742127</v>
      </c>
      <c r="AR118" s="5">
        <v>20.402867238911757</v>
      </c>
      <c r="AS118">
        <v>16.988614800759013</v>
      </c>
    </row>
    <row r="119" spans="26:45" x14ac:dyDescent="0.3">
      <c r="Z119" s="5" t="s">
        <v>18</v>
      </c>
      <c r="AA119" s="5">
        <v>9.248618784530386</v>
      </c>
      <c r="AB119" s="5">
        <v>9.2148411704568556</v>
      </c>
      <c r="AC119" s="5">
        <v>12.373134328358208</v>
      </c>
      <c r="AH119" s="5" t="s">
        <v>18</v>
      </c>
      <c r="AI119" s="5">
        <v>9.248618784530386</v>
      </c>
      <c r="AJ119" s="5">
        <v>9.2148411704568556</v>
      </c>
      <c r="AP119" s="5" t="s">
        <v>18</v>
      </c>
      <c r="AQ119" s="5">
        <v>9.248618784530386</v>
      </c>
      <c r="AR119" s="5">
        <v>9.2148411704568556</v>
      </c>
      <c r="AS119">
        <v>6.0227703984819732</v>
      </c>
    </row>
    <row r="120" spans="26:45" x14ac:dyDescent="0.3">
      <c r="Z120" s="5" t="s">
        <v>19</v>
      </c>
      <c r="AA120" s="5"/>
      <c r="AB120" s="5"/>
      <c r="AC120" s="5"/>
      <c r="AH120" s="5" t="s">
        <v>19</v>
      </c>
      <c r="AI120" s="5"/>
      <c r="AJ120" s="5"/>
      <c r="AP120" s="5" t="s">
        <v>19</v>
      </c>
      <c r="AQ120" s="5"/>
      <c r="AR120" s="5"/>
      <c r="AS120">
        <v>2.1764705882352939</v>
      </c>
    </row>
    <row r="121" spans="26:45" x14ac:dyDescent="0.3">
      <c r="Z121" s="5" t="s">
        <v>20</v>
      </c>
      <c r="AA121" s="5"/>
      <c r="AB121" s="5"/>
      <c r="AC121" s="5"/>
      <c r="AH121" s="5" t="s">
        <v>20</v>
      </c>
      <c r="AI121" s="5"/>
      <c r="AJ121" s="5"/>
      <c r="AP121" s="5" t="s">
        <v>20</v>
      </c>
      <c r="AQ121" s="5"/>
      <c r="AR121" s="5"/>
    </row>
    <row r="122" spans="26:45" x14ac:dyDescent="0.3">
      <c r="Z122" s="5" t="s">
        <v>21</v>
      </c>
      <c r="AA122" s="5"/>
      <c r="AB122" s="5"/>
      <c r="AC122" s="5"/>
      <c r="AH122" s="5" t="s">
        <v>21</v>
      </c>
      <c r="AI122" s="5"/>
      <c r="AJ122" s="5"/>
      <c r="AP122" s="5" t="s">
        <v>21</v>
      </c>
      <c r="AQ122" s="5"/>
      <c r="AR122" s="5"/>
    </row>
    <row r="123" spans="26:45" x14ac:dyDescent="0.3">
      <c r="Z123" s="5" t="s">
        <v>22</v>
      </c>
      <c r="AA123" s="5">
        <v>33.059522123726715</v>
      </c>
      <c r="AB123" s="5">
        <v>46.564010099884442</v>
      </c>
      <c r="AC123" s="5">
        <v>48.621890547263682</v>
      </c>
      <c r="AH123" s="5" t="s">
        <v>22</v>
      </c>
      <c r="AI123" s="5">
        <v>33.059522123726715</v>
      </c>
      <c r="AJ123" s="5">
        <v>46.564010099884442</v>
      </c>
      <c r="AK123">
        <v>13.562410516725238</v>
      </c>
      <c r="AP123" s="5" t="s">
        <v>22</v>
      </c>
      <c r="AQ123" s="5">
        <v>33.059522123726715</v>
      </c>
      <c r="AR123" s="5">
        <v>46.564010099884442</v>
      </c>
      <c r="AS123">
        <v>17.497153700189752</v>
      </c>
    </row>
    <row r="124" spans="26:45" x14ac:dyDescent="0.3">
      <c r="Z124" s="5" t="s">
        <v>23</v>
      </c>
      <c r="AA124" s="5">
        <v>2.9789147242912573</v>
      </c>
      <c r="AB124" s="5">
        <v>2.9789147242912573</v>
      </c>
      <c r="AC124" s="5">
        <v>3.3582089552238807</v>
      </c>
      <c r="AH124" s="5" t="s">
        <v>23</v>
      </c>
      <c r="AI124" s="5">
        <v>2.9789147242912573</v>
      </c>
      <c r="AJ124" s="5">
        <v>2.9789147242912573</v>
      </c>
      <c r="AP124" s="5" t="s">
        <v>23</v>
      </c>
      <c r="AQ124" s="5">
        <v>2.9789147242912573</v>
      </c>
      <c r="AR124" s="5">
        <v>2.9789147242912573</v>
      </c>
      <c r="AS124">
        <v>2.5996204933586338</v>
      </c>
    </row>
    <row r="125" spans="26:45" x14ac:dyDescent="0.3">
      <c r="Z125" s="5" t="s">
        <v>24</v>
      </c>
      <c r="AA125" s="5">
        <v>1.8835329991409178</v>
      </c>
      <c r="AB125" s="5">
        <v>1.8835329991409178</v>
      </c>
      <c r="AC125" s="5">
        <v>2.0099502487562191</v>
      </c>
      <c r="AH125" s="5" t="s">
        <v>24</v>
      </c>
      <c r="AI125" s="5">
        <v>1.8835329991409178</v>
      </c>
      <c r="AJ125" s="5">
        <v>1.8835329991409178</v>
      </c>
      <c r="AP125" s="5" t="s">
        <v>24</v>
      </c>
      <c r="AQ125" s="5">
        <v>1.8835329991409178</v>
      </c>
      <c r="AR125" s="5">
        <v>1.8835329991409178</v>
      </c>
      <c r="AS125">
        <v>1.7571157495256167</v>
      </c>
    </row>
    <row r="126" spans="26:45" x14ac:dyDescent="0.3">
      <c r="Z126" s="5" t="s">
        <v>25</v>
      </c>
      <c r="AA126" s="5"/>
      <c r="AB126" s="5"/>
      <c r="AC126" s="5">
        <v>2.1940298507462686</v>
      </c>
      <c r="AH126" s="5" t="s">
        <v>25</v>
      </c>
      <c r="AI126" s="5"/>
      <c r="AJ126" s="5"/>
      <c r="AP126" s="5" t="s">
        <v>25</v>
      </c>
      <c r="AQ126" s="5"/>
      <c r="AR126" s="5"/>
    </row>
    <row r="127" spans="26:45" x14ac:dyDescent="0.3">
      <c r="Z127" s="5" t="s">
        <v>26</v>
      </c>
      <c r="AA127" s="5"/>
      <c r="AB127" s="5"/>
      <c r="AC127" s="5"/>
      <c r="AH127" s="5" t="s">
        <v>26</v>
      </c>
      <c r="AI127" s="5"/>
      <c r="AJ127" s="5"/>
      <c r="AP127" s="5" t="s">
        <v>26</v>
      </c>
      <c r="AQ127" s="5"/>
      <c r="AR127" s="5"/>
    </row>
    <row r="128" spans="26:45" x14ac:dyDescent="0.3">
      <c r="Z128" s="5" t="s">
        <v>27</v>
      </c>
      <c r="AA128" s="5">
        <v>3.6218905472636815</v>
      </c>
      <c r="AB128" s="5">
        <v>3.6218905472636815</v>
      </c>
      <c r="AC128" s="5">
        <v>3.6218905472636815</v>
      </c>
      <c r="AH128" s="5" t="s">
        <v>27</v>
      </c>
      <c r="AI128" s="5">
        <v>3.6218905472636815</v>
      </c>
      <c r="AJ128" s="5">
        <v>3.6218905472636815</v>
      </c>
      <c r="AP128" s="5" t="s">
        <v>27</v>
      </c>
      <c r="AQ128" s="5">
        <v>3.6218905472636815</v>
      </c>
      <c r="AR128" s="5">
        <v>3.6218905472636815</v>
      </c>
    </row>
    <row r="129" spans="26:45" x14ac:dyDescent="0.3">
      <c r="Z129" s="5" t="s">
        <v>28</v>
      </c>
      <c r="AA129" s="5">
        <v>3.7917386502024977</v>
      </c>
      <c r="AB129" s="5">
        <v>3.7917386502024981</v>
      </c>
      <c r="AC129" s="5">
        <v>1.6119402985074627</v>
      </c>
      <c r="AH129" s="5" t="s">
        <v>28</v>
      </c>
      <c r="AI129" s="5">
        <v>3.7917386502024977</v>
      </c>
      <c r="AJ129" s="5">
        <v>3.7917386502024981</v>
      </c>
      <c r="AP129" s="5" t="s">
        <v>28</v>
      </c>
      <c r="AQ129" s="5">
        <v>3.7917386502024977</v>
      </c>
      <c r="AR129" s="5">
        <v>3.7917386502024981</v>
      </c>
      <c r="AS129">
        <v>5.9715370018975333</v>
      </c>
    </row>
    <row r="130" spans="26:45" x14ac:dyDescent="0.3">
      <c r="Z130" s="5" t="s">
        <v>29</v>
      </c>
      <c r="AA130" s="5">
        <v>2.805169467537505</v>
      </c>
      <c r="AB130" s="5">
        <v>2.9865513707128879</v>
      </c>
      <c r="AC130" s="5">
        <v>1.7213930348258706</v>
      </c>
      <c r="AH130" s="5" t="s">
        <v>29</v>
      </c>
      <c r="AI130" s="5">
        <v>2.805169467537505</v>
      </c>
      <c r="AJ130" s="5">
        <v>2.9865513707128879</v>
      </c>
      <c r="AK130">
        <v>4.6144735129506707</v>
      </c>
      <c r="AP130" s="5" t="s">
        <v>29</v>
      </c>
      <c r="AQ130" s="5">
        <v>2.805169467537505</v>
      </c>
      <c r="AR130" s="5">
        <v>2.9865513707128879</v>
      </c>
      <c r="AS130">
        <v>2.8633776091081593</v>
      </c>
    </row>
    <row r="131" spans="26:45" x14ac:dyDescent="0.3">
      <c r="Z131" s="5" t="s">
        <v>30</v>
      </c>
      <c r="AA131" s="5"/>
      <c r="AB131" s="5"/>
      <c r="AC131" s="5"/>
      <c r="AH131" s="5" t="s">
        <v>30</v>
      </c>
      <c r="AI131" s="5"/>
      <c r="AJ131" s="5"/>
      <c r="AP131" s="5" t="s">
        <v>30</v>
      </c>
      <c r="AQ131" s="5"/>
      <c r="AR131" s="5"/>
    </row>
    <row r="132" spans="26:45" x14ac:dyDescent="0.3">
      <c r="Z132" s="5" t="s">
        <v>31</v>
      </c>
      <c r="AA132" s="5">
        <v>2.4288425047438329</v>
      </c>
      <c r="AB132" s="5">
        <v>2.4288425047438329</v>
      </c>
      <c r="AC132" s="5"/>
      <c r="AH132" s="5" t="s">
        <v>31</v>
      </c>
      <c r="AI132" s="5">
        <v>2.4288425047438329</v>
      </c>
      <c r="AJ132" s="5">
        <v>2.4288425047438329</v>
      </c>
      <c r="AP132" s="5" t="s">
        <v>31</v>
      </c>
      <c r="AQ132" s="5">
        <v>2.4288425047438329</v>
      </c>
      <c r="AR132" s="5">
        <v>2.4288425047438329</v>
      </c>
      <c r="AS132">
        <v>2.4288425047438329</v>
      </c>
    </row>
    <row r="133" spans="26:45" x14ac:dyDescent="0.3">
      <c r="Z133" s="5" t="s">
        <v>32</v>
      </c>
      <c r="AA133" s="5">
        <v>3.9051233396584442</v>
      </c>
      <c r="AB133" s="5">
        <v>3.6966677710276685</v>
      </c>
      <c r="AC133" s="5">
        <v>1.9651741293532339</v>
      </c>
      <c r="AH133" s="5" t="s">
        <v>32</v>
      </c>
      <c r="AI133" s="5">
        <v>3.9051233396584442</v>
      </c>
      <c r="AJ133" s="5">
        <v>3.6966677710276685</v>
      </c>
      <c r="AK133">
        <v>5.2197058440713269</v>
      </c>
      <c r="AP133" s="5" t="s">
        <v>32</v>
      </c>
      <c r="AQ133" s="5">
        <v>3.9051233396584442</v>
      </c>
      <c r="AR133" s="5">
        <v>3.6966677710276685</v>
      </c>
      <c r="AS133">
        <v>3.9051233396584442</v>
      </c>
    </row>
    <row r="134" spans="26:45" x14ac:dyDescent="0.3">
      <c r="Z134" s="5" t="s">
        <v>33</v>
      </c>
      <c r="AA134" s="5"/>
      <c r="AB134" s="5"/>
      <c r="AC134" s="5"/>
      <c r="AH134" s="5" t="s">
        <v>33</v>
      </c>
      <c r="AI134" s="5"/>
      <c r="AJ134" s="5"/>
      <c r="AP134" s="5" t="s">
        <v>33</v>
      </c>
      <c r="AQ134" s="5"/>
      <c r="AR134" s="5"/>
    </row>
    <row r="135" spans="26:45" x14ac:dyDescent="0.3">
      <c r="Z135" s="5" t="s">
        <v>34</v>
      </c>
      <c r="AA135" s="5"/>
      <c r="AB135" s="5"/>
      <c r="AC135" s="5"/>
      <c r="AH135" s="5" t="s">
        <v>34</v>
      </c>
      <c r="AI135" s="5"/>
      <c r="AJ135" s="5"/>
      <c r="AP135" s="5" t="s">
        <v>34</v>
      </c>
      <c r="AQ135" s="5"/>
      <c r="AR135" s="5"/>
    </row>
    <row r="136" spans="26:45" x14ac:dyDescent="0.3">
      <c r="Z136" s="5" t="s">
        <v>35</v>
      </c>
      <c r="AA136" s="5"/>
      <c r="AB136" s="5"/>
      <c r="AC136" s="5"/>
      <c r="AH136" s="5" t="s">
        <v>35</v>
      </c>
      <c r="AI136" s="5"/>
      <c r="AJ136" s="5"/>
      <c r="AP136" s="5" t="s">
        <v>35</v>
      </c>
      <c r="AQ136" s="5"/>
      <c r="AR136" s="5"/>
    </row>
    <row r="137" spans="26:45" x14ac:dyDescent="0.3">
      <c r="Z137" s="5" t="s">
        <v>36</v>
      </c>
      <c r="AA137" s="5">
        <v>2.632885297270553</v>
      </c>
      <c r="AB137" s="5">
        <v>2.632885297270553</v>
      </c>
      <c r="AC137" s="5">
        <v>3.044776119402985</v>
      </c>
      <c r="AH137" s="5" t="s">
        <v>36</v>
      </c>
      <c r="AI137" s="5">
        <v>2.632885297270553</v>
      </c>
      <c r="AJ137" s="5">
        <v>2.632885297270553</v>
      </c>
      <c r="AP137" s="5" t="s">
        <v>36</v>
      </c>
      <c r="AQ137" s="5">
        <v>2.632885297270553</v>
      </c>
      <c r="AR137" s="5">
        <v>2.632885297270553</v>
      </c>
    </row>
    <row r="138" spans="26:45" x14ac:dyDescent="0.3">
      <c r="Z138" s="5" t="s">
        <v>37</v>
      </c>
      <c r="AA138" s="5"/>
      <c r="AB138" s="5"/>
      <c r="AC138" s="5"/>
      <c r="AH138" s="5" t="s">
        <v>37</v>
      </c>
      <c r="AI138" s="5"/>
      <c r="AJ138" s="5"/>
      <c r="AP138" s="5" t="s">
        <v>37</v>
      </c>
      <c r="AQ138" s="5"/>
      <c r="AR138" s="5"/>
    </row>
    <row r="139" spans="26:45" x14ac:dyDescent="0.3">
      <c r="Z139" s="5" t="s">
        <v>38</v>
      </c>
      <c r="AA139" s="5"/>
      <c r="AB139" s="5"/>
      <c r="AC139" s="5"/>
      <c r="AH139" s="5" t="s">
        <v>38</v>
      </c>
      <c r="AI139" s="5"/>
      <c r="AJ139" s="5"/>
      <c r="AP139" s="5" t="s">
        <v>38</v>
      </c>
      <c r="AQ139" s="5"/>
      <c r="AR139" s="5"/>
      <c r="AS139">
        <v>8.0967741935483879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V46"/>
  <sheetViews>
    <sheetView tabSelected="1" topLeftCell="F25" workbookViewId="0">
      <selection activeCell="J40" sqref="J40:J46"/>
    </sheetView>
  </sheetViews>
  <sheetFormatPr defaultRowHeight="14.4" x14ac:dyDescent="0.3"/>
  <sheetData>
    <row r="12" spans="6:22" x14ac:dyDescent="0.3">
      <c r="G12" t="s">
        <v>39</v>
      </c>
      <c r="H12" t="s">
        <v>40</v>
      </c>
      <c r="I12" t="s">
        <v>41</v>
      </c>
      <c r="J12" t="s">
        <v>42</v>
      </c>
      <c r="K12" t="s">
        <v>45</v>
      </c>
      <c r="R12" t="s">
        <v>60</v>
      </c>
    </row>
    <row r="13" spans="6:22" x14ac:dyDescent="0.3">
      <c r="L13" s="8"/>
      <c r="M13" s="8" t="s">
        <v>47</v>
      </c>
      <c r="N13" s="8" t="s">
        <v>48</v>
      </c>
      <c r="O13" s="8" t="s">
        <v>51</v>
      </c>
      <c r="P13" s="8" t="s">
        <v>59</v>
      </c>
      <c r="Q13" s="8" t="s">
        <v>58</v>
      </c>
      <c r="R13" s="10" t="s">
        <v>47</v>
      </c>
      <c r="S13" s="10" t="s">
        <v>48</v>
      </c>
      <c r="T13" s="10" t="s">
        <v>51</v>
      </c>
      <c r="U13" s="10" t="s">
        <v>59</v>
      </c>
      <c r="V13" s="10" t="s">
        <v>58</v>
      </c>
    </row>
    <row r="14" spans="6:22" x14ac:dyDescent="0.3">
      <c r="F14" s="7" t="s">
        <v>44</v>
      </c>
      <c r="G14" s="7">
        <v>201</v>
      </c>
      <c r="H14" s="7">
        <v>768.3</v>
      </c>
      <c r="I14" s="7"/>
      <c r="J14" s="7">
        <v>527</v>
      </c>
      <c r="K14" s="7">
        <v>90.5</v>
      </c>
      <c r="L14" s="9" t="s">
        <v>44</v>
      </c>
      <c r="M14" s="9">
        <f>MEDIAN(G14:K14)</f>
        <v>364</v>
      </c>
      <c r="N14" s="9">
        <f>AVERAGE(G14:K14)</f>
        <v>396.7</v>
      </c>
      <c r="O14" s="9">
        <f>STDEV(G14:K14)</f>
        <v>309.36579211886584</v>
      </c>
      <c r="P14" s="9">
        <f>O14/N14</f>
        <v>0.77984822817964672</v>
      </c>
      <c r="Q14" s="9">
        <f>O14/SQRT(4)</f>
        <v>154.68289605943292</v>
      </c>
      <c r="R14" s="11">
        <f>MEDIAN(G14:J14)</f>
        <v>527</v>
      </c>
      <c r="S14" s="11">
        <f>AVERAGE(G14:J14)</f>
        <v>498.76666666666665</v>
      </c>
      <c r="T14" s="11">
        <f>STDEV(G14:J14)</f>
        <v>284.70188501893216</v>
      </c>
      <c r="U14" s="11">
        <f>T14/S14</f>
        <v>0.57081177240980852</v>
      </c>
      <c r="V14" s="11">
        <f>T14/SQRT(3)</f>
        <v>164.37270995447437</v>
      </c>
    </row>
    <row r="15" spans="6:22" x14ac:dyDescent="0.3">
      <c r="F15" s="1" t="s">
        <v>9</v>
      </c>
      <c r="G15" s="1">
        <v>287</v>
      </c>
      <c r="H15" s="1">
        <v>1024.8</v>
      </c>
      <c r="I15" s="1"/>
      <c r="J15" s="1">
        <v>453</v>
      </c>
      <c r="K15" s="1"/>
      <c r="L15" s="9" t="s">
        <v>9</v>
      </c>
      <c r="M15" s="9">
        <f>MEDIAN(G15:K15)</f>
        <v>453</v>
      </c>
      <c r="N15" s="9">
        <f>AVERAGE(G15:K15)</f>
        <v>588.26666666666665</v>
      </c>
      <c r="O15" s="9">
        <f t="shared" ref="O15:O37" si="0">STDEV(G15:K15)</f>
        <v>387.05298517558708</v>
      </c>
      <c r="P15" s="9">
        <f t="shared" ref="P15:P37" si="1">O15/N15</f>
        <v>0.65795498386602524</v>
      </c>
      <c r="Q15" s="9">
        <f>O15/SQRT(3)</f>
        <v>223.46514518177344</v>
      </c>
      <c r="R15" s="11">
        <f>MEDIAN(G15:J15)</f>
        <v>453</v>
      </c>
      <c r="S15" s="11">
        <f t="shared" ref="S15:S37" si="2">AVERAGE(G15:J15)</f>
        <v>588.26666666666665</v>
      </c>
      <c r="T15" s="11">
        <f t="shared" ref="T15:T36" si="3">STDEV(G15:J15)</f>
        <v>387.05298517558708</v>
      </c>
      <c r="U15" s="11">
        <f t="shared" ref="U15" si="4">T15/S15</f>
        <v>0.65795498386602524</v>
      </c>
      <c r="V15" s="11">
        <f>T15/SQRT(3)</f>
        <v>223.46514518177344</v>
      </c>
    </row>
    <row r="16" spans="6:22" x14ac:dyDescent="0.3">
      <c r="F16" s="7" t="s">
        <v>10</v>
      </c>
      <c r="G16" s="7"/>
      <c r="H16" s="7"/>
      <c r="I16" s="7"/>
      <c r="J16" s="7"/>
      <c r="K16" s="7"/>
      <c r="L16" s="9" t="s">
        <v>10</v>
      </c>
      <c r="M16" s="9"/>
      <c r="N16" s="9"/>
      <c r="O16" s="9"/>
      <c r="P16" s="9"/>
      <c r="Q16" s="9">
        <f>O16/SQRT(4)</f>
        <v>0</v>
      </c>
      <c r="R16" s="11"/>
      <c r="S16" s="11"/>
      <c r="T16" s="11"/>
      <c r="U16" s="11"/>
      <c r="V16" s="11"/>
    </row>
    <row r="17" spans="3:22" x14ac:dyDescent="0.3">
      <c r="C17" t="s">
        <v>11</v>
      </c>
      <c r="F17" s="7" t="s">
        <v>11</v>
      </c>
      <c r="G17" s="7">
        <v>586</v>
      </c>
      <c r="H17" s="7"/>
      <c r="I17" s="7"/>
      <c r="J17" s="7">
        <v>1866</v>
      </c>
      <c r="K17" s="7"/>
      <c r="L17" s="9" t="s">
        <v>11</v>
      </c>
      <c r="M17" s="9">
        <f>MEDIAN(G17:K17)</f>
        <v>1226</v>
      </c>
      <c r="N17" s="9">
        <f>AVERAGE(G17:K17)</f>
        <v>1226</v>
      </c>
      <c r="O17" s="9">
        <f t="shared" si="0"/>
        <v>905.09667991878086</v>
      </c>
      <c r="P17" s="9">
        <f t="shared" si="1"/>
        <v>0.73825177807404641</v>
      </c>
      <c r="Q17" s="9">
        <f>O17/SQRT(2)</f>
        <v>640</v>
      </c>
      <c r="R17" s="11">
        <f t="shared" ref="R17:R37" si="5">MEDIAN(G17:J17)</f>
        <v>1226</v>
      </c>
      <c r="S17" s="11">
        <f t="shared" si="2"/>
        <v>1226</v>
      </c>
      <c r="T17" s="11">
        <f t="shared" si="3"/>
        <v>905.09667991878086</v>
      </c>
      <c r="U17" s="11">
        <f t="shared" ref="U17:U19" si="6">T17/S17</f>
        <v>0.73825177807404641</v>
      </c>
      <c r="V17" s="11">
        <f>T17/SQRT(2)</f>
        <v>640</v>
      </c>
    </row>
    <row r="18" spans="3:22" x14ac:dyDescent="0.3">
      <c r="C18" t="s">
        <v>16</v>
      </c>
      <c r="F18" s="7" t="s">
        <v>12</v>
      </c>
      <c r="G18" s="7">
        <v>1087</v>
      </c>
      <c r="H18" s="7">
        <v>6226.7</v>
      </c>
      <c r="I18" s="7"/>
      <c r="J18" s="7">
        <v>3613</v>
      </c>
      <c r="K18" s="7"/>
      <c r="L18" s="9" t="s">
        <v>12</v>
      </c>
      <c r="M18" s="9">
        <f>MEDIAN(G18:K18)</f>
        <v>3613</v>
      </c>
      <c r="N18" s="9">
        <f>AVERAGE(G18:K18)</f>
        <v>3642.2333333333336</v>
      </c>
      <c r="O18" s="9">
        <f t="shared" si="0"/>
        <v>2569.9747009130911</v>
      </c>
      <c r="P18" s="9">
        <f t="shared" si="1"/>
        <v>0.70560408016503362</v>
      </c>
      <c r="Q18" s="9">
        <f>O18/SQRT(3)</f>
        <v>1483.7755853827011</v>
      </c>
      <c r="R18" s="11">
        <f t="shared" si="5"/>
        <v>3613</v>
      </c>
      <c r="S18" s="11">
        <f t="shared" si="2"/>
        <v>3642.2333333333336</v>
      </c>
      <c r="T18" s="11">
        <f t="shared" si="3"/>
        <v>2569.9747009130911</v>
      </c>
      <c r="U18" s="11">
        <f t="shared" si="6"/>
        <v>0.70560408016503362</v>
      </c>
      <c r="V18" s="11">
        <f>T18/SQRT(3)</f>
        <v>1483.7755853827011</v>
      </c>
    </row>
    <row r="19" spans="3:22" x14ac:dyDescent="0.3">
      <c r="C19" t="s">
        <v>23</v>
      </c>
      <c r="F19" s="7" t="s">
        <v>13</v>
      </c>
      <c r="G19" s="7"/>
      <c r="H19" s="7">
        <v>947.2</v>
      </c>
      <c r="I19" s="7"/>
      <c r="J19" s="7">
        <v>733.6</v>
      </c>
      <c r="K19" s="7">
        <v>455</v>
      </c>
      <c r="L19" s="9" t="s">
        <v>13</v>
      </c>
      <c r="M19" s="9">
        <f>MEDIAN(G19:K19)</f>
        <v>733.6</v>
      </c>
      <c r="N19" s="9">
        <f>AVERAGE(G19:K19)</f>
        <v>711.93333333333339</v>
      </c>
      <c r="O19" s="9">
        <f t="shared" si="0"/>
        <v>246.81428915954874</v>
      </c>
      <c r="P19" s="9">
        <f t="shared" si="1"/>
        <v>0.34668174336484975</v>
      </c>
      <c r="Q19" s="9">
        <f>O19/SQRT(3)</f>
        <v>142.49829628611161</v>
      </c>
      <c r="R19" s="11">
        <f t="shared" si="5"/>
        <v>840.40000000000009</v>
      </c>
      <c r="S19" s="11">
        <f t="shared" si="2"/>
        <v>840.40000000000009</v>
      </c>
      <c r="T19" s="11">
        <f t="shared" si="3"/>
        <v>151.03800846144648</v>
      </c>
      <c r="U19" s="11">
        <f t="shared" si="6"/>
        <v>0.17972157122970783</v>
      </c>
      <c r="V19" s="11">
        <f>T19/SQRT(2)</f>
        <v>106.79999999999994</v>
      </c>
    </row>
    <row r="20" spans="3:22" x14ac:dyDescent="0.3">
      <c r="C20" t="s">
        <v>24</v>
      </c>
      <c r="F20" s="7" t="s">
        <v>15</v>
      </c>
      <c r="G20" s="7"/>
      <c r="H20" s="7"/>
      <c r="I20" s="7"/>
      <c r="J20" s="7">
        <v>1888</v>
      </c>
      <c r="K20" s="7"/>
      <c r="L20" s="9" t="s">
        <v>15</v>
      </c>
      <c r="M20" s="9"/>
      <c r="N20" s="9"/>
      <c r="O20" s="9"/>
      <c r="P20" s="9"/>
      <c r="Q20" s="9">
        <f t="shared" ref="Q20:Q37" si="7">O20/SQRT(4)</f>
        <v>0</v>
      </c>
      <c r="R20" s="11"/>
      <c r="S20" s="11"/>
      <c r="T20" s="11"/>
      <c r="U20" s="11"/>
      <c r="V20" s="11"/>
    </row>
    <row r="21" spans="3:22" x14ac:dyDescent="0.3">
      <c r="C21" t="s">
        <v>25</v>
      </c>
      <c r="F21" s="7" t="s">
        <v>16</v>
      </c>
      <c r="G21" s="7">
        <v>4908</v>
      </c>
      <c r="H21" s="7">
        <v>10420</v>
      </c>
      <c r="I21" s="7"/>
      <c r="J21" s="7">
        <v>4589</v>
      </c>
      <c r="K21" s="7">
        <v>835</v>
      </c>
      <c r="L21" s="9" t="s">
        <v>16</v>
      </c>
      <c r="M21" s="9">
        <f>MEDIAN(G21:K21)</f>
        <v>4748.5</v>
      </c>
      <c r="N21" s="9">
        <f>AVERAGE(G21:K21)</f>
        <v>5188</v>
      </c>
      <c r="O21" s="9">
        <f t="shared" si="0"/>
        <v>3947.9798209548471</v>
      </c>
      <c r="P21" s="9">
        <f t="shared" si="1"/>
        <v>0.76098300326808932</v>
      </c>
      <c r="Q21" s="9">
        <f t="shared" si="7"/>
        <v>1973.9899104774236</v>
      </c>
      <c r="R21" s="11">
        <f t="shared" si="5"/>
        <v>4908</v>
      </c>
      <c r="S21" s="11">
        <f t="shared" si="2"/>
        <v>6639</v>
      </c>
      <c r="T21" s="11">
        <f t="shared" si="3"/>
        <v>3278.324419577782</v>
      </c>
      <c r="U21" s="11">
        <f t="shared" ref="U21:U23" si="8">T21/S21</f>
        <v>0.49379792432260611</v>
      </c>
      <c r="V21" s="11">
        <f>T21/SQRT(3)</f>
        <v>1892.7414861341563</v>
      </c>
    </row>
    <row r="22" spans="3:22" x14ac:dyDescent="0.3">
      <c r="C22" t="s">
        <v>26</v>
      </c>
      <c r="F22" s="7" t="s">
        <v>17</v>
      </c>
      <c r="G22" s="7">
        <v>8322</v>
      </c>
      <c r="H22" s="7">
        <v>10420</v>
      </c>
      <c r="I22" s="7"/>
      <c r="J22" s="7">
        <v>8953</v>
      </c>
      <c r="K22" s="7">
        <v>874</v>
      </c>
      <c r="L22" s="9" t="s">
        <v>17</v>
      </c>
      <c r="M22" s="9">
        <f>MEDIAN(G22:K22)</f>
        <v>8637.5</v>
      </c>
      <c r="N22" s="9">
        <f>AVERAGE(G22:K22)</f>
        <v>7142.25</v>
      </c>
      <c r="O22" s="9">
        <f t="shared" si="0"/>
        <v>4270.254822607194</v>
      </c>
      <c r="P22" s="9">
        <f t="shared" si="1"/>
        <v>0.59788649551712614</v>
      </c>
      <c r="Q22" s="9">
        <f t="shared" si="7"/>
        <v>2135.127411303597</v>
      </c>
      <c r="R22" s="11">
        <f t="shared" si="5"/>
        <v>8953</v>
      </c>
      <c r="S22" s="11">
        <f t="shared" si="2"/>
        <v>9231.6666666666661</v>
      </c>
      <c r="T22" s="11">
        <f t="shared" si="3"/>
        <v>1076.4024959713413</v>
      </c>
      <c r="U22" s="11">
        <f t="shared" si="8"/>
        <v>0.11659893438938523</v>
      </c>
      <c r="V22" s="11">
        <f>T22/SQRT(3)</f>
        <v>621.46127080543897</v>
      </c>
    </row>
    <row r="23" spans="3:22" x14ac:dyDescent="0.3">
      <c r="C23" t="s">
        <v>27</v>
      </c>
      <c r="F23" s="7" t="s">
        <v>18</v>
      </c>
      <c r="G23" s="7">
        <v>2487</v>
      </c>
      <c r="H23" s="7"/>
      <c r="I23" s="7"/>
      <c r="J23" s="7">
        <v>3174</v>
      </c>
      <c r="K23" s="7">
        <v>837</v>
      </c>
      <c r="L23" s="9" t="s">
        <v>18</v>
      </c>
      <c r="M23" s="9">
        <f>MEDIAN(G23:K23)</f>
        <v>2487</v>
      </c>
      <c r="N23" s="9">
        <f>AVERAGE(G23:K23)</f>
        <v>2166</v>
      </c>
      <c r="O23" s="9">
        <f t="shared" si="0"/>
        <v>1201.1132336295359</v>
      </c>
      <c r="P23" s="9">
        <f t="shared" si="1"/>
        <v>0.55453057877633238</v>
      </c>
      <c r="Q23" s="9">
        <f t="shared" si="7"/>
        <v>600.55661681476795</v>
      </c>
      <c r="R23" s="11">
        <f t="shared" si="5"/>
        <v>2830.5</v>
      </c>
      <c r="S23" s="11">
        <f t="shared" si="2"/>
        <v>2830.5</v>
      </c>
      <c r="T23" s="11">
        <f t="shared" si="3"/>
        <v>485.78235867515815</v>
      </c>
      <c r="U23" s="11">
        <f t="shared" si="8"/>
        <v>0.17162422140086844</v>
      </c>
      <c r="V23" s="11">
        <f>T23/SQRT(3)</f>
        <v>280.46657554867392</v>
      </c>
    </row>
    <row r="24" spans="3:22" x14ac:dyDescent="0.3">
      <c r="C24" t="s">
        <v>28</v>
      </c>
      <c r="F24" s="7" t="s">
        <v>19</v>
      </c>
      <c r="G24" s="7"/>
      <c r="H24" s="7"/>
      <c r="I24" s="7"/>
      <c r="J24" s="7">
        <v>1147</v>
      </c>
      <c r="K24" s="7"/>
      <c r="L24" s="9" t="s">
        <v>19</v>
      </c>
      <c r="M24" s="9"/>
      <c r="N24" s="9"/>
      <c r="O24" s="9"/>
      <c r="P24" s="9"/>
      <c r="Q24" s="9">
        <f t="shared" si="7"/>
        <v>0</v>
      </c>
      <c r="R24" s="11"/>
      <c r="S24" s="11"/>
      <c r="T24" s="11"/>
      <c r="U24" s="11"/>
      <c r="V24" s="11"/>
    </row>
    <row r="25" spans="3:22" x14ac:dyDescent="0.3">
      <c r="C25" t="s">
        <v>31</v>
      </c>
      <c r="F25" s="7" t="s">
        <v>20</v>
      </c>
      <c r="G25" s="7"/>
      <c r="H25" s="7"/>
      <c r="I25" s="7"/>
      <c r="J25" s="7"/>
      <c r="K25" s="7"/>
      <c r="L25" s="9" t="s">
        <v>20</v>
      </c>
      <c r="M25" s="9"/>
      <c r="N25" s="9"/>
      <c r="O25" s="9"/>
      <c r="P25" s="9"/>
      <c r="Q25" s="9">
        <f t="shared" si="7"/>
        <v>0</v>
      </c>
      <c r="R25" s="11"/>
      <c r="S25" s="11"/>
      <c r="T25" s="11"/>
      <c r="U25" s="11"/>
      <c r="V25" s="11"/>
    </row>
    <row r="26" spans="3:22" x14ac:dyDescent="0.3">
      <c r="C26" t="s">
        <v>36</v>
      </c>
      <c r="F26" s="7" t="s">
        <v>21</v>
      </c>
      <c r="G26" s="7"/>
      <c r="H26" s="7"/>
      <c r="I26" s="7"/>
      <c r="J26" s="7"/>
      <c r="K26" s="7"/>
      <c r="L26" s="9" t="s">
        <v>21</v>
      </c>
      <c r="M26" s="9"/>
      <c r="N26" s="9"/>
      <c r="O26" s="9"/>
      <c r="P26" s="9"/>
      <c r="Q26" s="9">
        <f t="shared" si="7"/>
        <v>0</v>
      </c>
      <c r="R26" s="11"/>
      <c r="S26" s="11"/>
      <c r="T26" s="11"/>
      <c r="U26" s="11"/>
      <c r="V26" s="11"/>
    </row>
    <row r="27" spans="3:22" x14ac:dyDescent="0.3">
      <c r="C27" t="s">
        <v>38</v>
      </c>
      <c r="F27" s="7" t="s">
        <v>22</v>
      </c>
      <c r="G27" s="7">
        <v>9773</v>
      </c>
      <c r="H27" s="7">
        <v>10420</v>
      </c>
      <c r="I27" s="7"/>
      <c r="J27" s="7">
        <v>9221</v>
      </c>
      <c r="K27" s="7">
        <v>9645</v>
      </c>
      <c r="L27" s="9" t="s">
        <v>22</v>
      </c>
      <c r="M27" s="9">
        <f>MEDIAN(G27:K27)</f>
        <v>9709</v>
      </c>
      <c r="N27" s="9">
        <f>AVERAGE(G27:K27)</f>
        <v>9764.75</v>
      </c>
      <c r="O27" s="9">
        <f t="shared" si="0"/>
        <v>496.46240206753487</v>
      </c>
      <c r="P27" s="9">
        <f t="shared" si="1"/>
        <v>5.08423054422832E-2</v>
      </c>
      <c r="Q27" s="9">
        <f t="shared" si="7"/>
        <v>248.23120103376743</v>
      </c>
      <c r="R27" s="11">
        <f t="shared" si="5"/>
        <v>9773</v>
      </c>
      <c r="S27" s="11">
        <f t="shared" si="2"/>
        <v>9804.6666666666661</v>
      </c>
      <c r="T27" s="11">
        <f t="shared" si="3"/>
        <v>600.12693101820832</v>
      </c>
      <c r="U27" s="11">
        <f t="shared" ref="U27:U29" si="9">T27/S27</f>
        <v>6.1208295133427112E-2</v>
      </c>
      <c r="V27" s="11">
        <f>T27/SQRT(3)</f>
        <v>346.48344517130658</v>
      </c>
    </row>
    <row r="28" spans="3:22" x14ac:dyDescent="0.3">
      <c r="F28" s="7" t="s">
        <v>23</v>
      </c>
      <c r="G28" s="7">
        <v>675</v>
      </c>
      <c r="H28" s="7"/>
      <c r="I28" s="7"/>
      <c r="J28" s="7">
        <v>1370</v>
      </c>
      <c r="K28" s="7"/>
      <c r="L28" s="9" t="s">
        <v>23</v>
      </c>
      <c r="M28" s="9">
        <f>MEDIAN(G28:K28)</f>
        <v>1022.5</v>
      </c>
      <c r="N28" s="9">
        <f>AVERAGE(G28:K28)</f>
        <v>1022.5</v>
      </c>
      <c r="O28" s="9">
        <f t="shared" si="0"/>
        <v>491.43921292465052</v>
      </c>
      <c r="P28" s="9">
        <f t="shared" si="1"/>
        <v>0.48062514711457266</v>
      </c>
      <c r="Q28" s="9">
        <f t="shared" si="7"/>
        <v>245.71960646232526</v>
      </c>
      <c r="R28" s="11">
        <f t="shared" si="5"/>
        <v>1022.5</v>
      </c>
      <c r="S28" s="11">
        <f t="shared" si="2"/>
        <v>1022.5</v>
      </c>
      <c r="T28" s="11">
        <f t="shared" si="3"/>
        <v>491.43921292465052</v>
      </c>
      <c r="U28" s="11">
        <f t="shared" si="9"/>
        <v>0.48062514711457266</v>
      </c>
      <c r="V28" s="11">
        <f t="shared" ref="V28:V33" si="10">T28/SQRT(4)</f>
        <v>245.71960646232526</v>
      </c>
    </row>
    <row r="29" spans="3:22" x14ac:dyDescent="0.3">
      <c r="F29" s="7" t="s">
        <v>24</v>
      </c>
      <c r="G29" s="7">
        <v>404</v>
      </c>
      <c r="H29" s="7"/>
      <c r="I29" s="7"/>
      <c r="J29" s="7">
        <v>926</v>
      </c>
      <c r="K29" s="7"/>
      <c r="L29" s="9" t="s">
        <v>24</v>
      </c>
      <c r="M29" s="9">
        <f>MEDIAN(G29:K29)</f>
        <v>665</v>
      </c>
      <c r="N29" s="9">
        <f>AVERAGE(G29:K29)</f>
        <v>665</v>
      </c>
      <c r="O29" s="9">
        <f t="shared" si="0"/>
        <v>369.10973977937783</v>
      </c>
      <c r="P29" s="9">
        <f t="shared" si="1"/>
        <v>0.55505224026974109</v>
      </c>
      <c r="Q29" s="9">
        <f t="shared" si="7"/>
        <v>184.55486988968892</v>
      </c>
      <c r="R29" s="11">
        <f t="shared" si="5"/>
        <v>665</v>
      </c>
      <c r="S29" s="11">
        <f t="shared" si="2"/>
        <v>665</v>
      </c>
      <c r="T29" s="11">
        <f t="shared" si="3"/>
        <v>369.10973977937783</v>
      </c>
      <c r="U29" s="11">
        <f t="shared" si="9"/>
        <v>0.55505224026974109</v>
      </c>
      <c r="V29" s="11">
        <f t="shared" si="10"/>
        <v>184.55486988968892</v>
      </c>
    </row>
    <row r="30" spans="3:22" x14ac:dyDescent="0.3">
      <c r="F30" s="7" t="s">
        <v>25</v>
      </c>
      <c r="G30" s="7">
        <v>441</v>
      </c>
      <c r="H30" s="7"/>
      <c r="I30" s="7"/>
      <c r="J30" s="7"/>
      <c r="K30" s="7"/>
      <c r="L30" s="9" t="s">
        <v>25</v>
      </c>
      <c r="M30" s="9"/>
      <c r="N30" s="9"/>
      <c r="O30" s="9"/>
      <c r="P30" s="9"/>
      <c r="Q30" s="9">
        <f t="shared" si="7"/>
        <v>0</v>
      </c>
      <c r="R30" s="11">
        <f t="shared" si="5"/>
        <v>441</v>
      </c>
      <c r="S30" s="11">
        <f t="shared" si="2"/>
        <v>441</v>
      </c>
      <c r="T30" s="11"/>
      <c r="U30" s="11"/>
      <c r="V30" s="11">
        <f t="shared" si="10"/>
        <v>0</v>
      </c>
    </row>
    <row r="31" spans="3:22" x14ac:dyDescent="0.3">
      <c r="F31" s="7" t="s">
        <v>26</v>
      </c>
      <c r="G31" s="7"/>
      <c r="H31" s="7"/>
      <c r="I31" s="7"/>
      <c r="J31" s="7"/>
      <c r="K31" s="7">
        <v>149</v>
      </c>
      <c r="L31" s="9" t="s">
        <v>26</v>
      </c>
      <c r="M31" s="9"/>
      <c r="N31" s="9"/>
      <c r="O31" s="9"/>
      <c r="P31" s="9"/>
      <c r="Q31" s="9">
        <f t="shared" si="7"/>
        <v>0</v>
      </c>
      <c r="R31" s="11"/>
      <c r="S31" s="11"/>
      <c r="T31" s="11"/>
      <c r="U31" s="11"/>
      <c r="V31" s="11">
        <f t="shared" si="10"/>
        <v>0</v>
      </c>
    </row>
    <row r="32" spans="3:22" x14ac:dyDescent="0.3">
      <c r="F32" s="7" t="s">
        <v>27</v>
      </c>
      <c r="G32" s="7">
        <v>728</v>
      </c>
      <c r="H32" s="7"/>
      <c r="I32" s="7"/>
      <c r="J32" s="7"/>
      <c r="K32" s="7"/>
      <c r="L32" s="9" t="s">
        <v>27</v>
      </c>
      <c r="M32" s="9"/>
      <c r="N32" s="9"/>
      <c r="O32" s="9"/>
      <c r="P32" s="9"/>
      <c r="Q32" s="9">
        <f t="shared" si="7"/>
        <v>0</v>
      </c>
      <c r="R32" s="11">
        <f t="shared" si="5"/>
        <v>728</v>
      </c>
      <c r="S32" s="11">
        <f t="shared" si="2"/>
        <v>728</v>
      </c>
      <c r="T32" s="11"/>
      <c r="U32" s="11"/>
      <c r="V32" s="11">
        <f t="shared" si="10"/>
        <v>0</v>
      </c>
    </row>
    <row r="33" spans="6:22" x14ac:dyDescent="0.3">
      <c r="F33" s="7" t="s">
        <v>28</v>
      </c>
      <c r="G33" s="7">
        <v>324</v>
      </c>
      <c r="H33" s="7"/>
      <c r="I33" s="7"/>
      <c r="J33" s="7">
        <v>3147</v>
      </c>
      <c r="K33" s="7"/>
      <c r="L33" s="9" t="s">
        <v>28</v>
      </c>
      <c r="M33" s="9">
        <f>MEDIAN(G33:K33)</f>
        <v>1735.5</v>
      </c>
      <c r="N33" s="9">
        <f>AVERAGE(G33:K33)</f>
        <v>1735.5</v>
      </c>
      <c r="O33" s="9">
        <f t="shared" si="0"/>
        <v>1996.1624432896238</v>
      </c>
      <c r="P33" s="9">
        <f t="shared" si="1"/>
        <v>1.1501944357762166</v>
      </c>
      <c r="Q33" s="9">
        <f t="shared" si="7"/>
        <v>998.08122164481188</v>
      </c>
      <c r="R33" s="11">
        <f t="shared" si="5"/>
        <v>1735.5</v>
      </c>
      <c r="S33" s="11">
        <f t="shared" si="2"/>
        <v>1735.5</v>
      </c>
      <c r="T33" s="11">
        <f t="shared" si="3"/>
        <v>1996.1624432896238</v>
      </c>
      <c r="U33" s="11">
        <f t="shared" ref="U33:U34" si="11">T33/S33</f>
        <v>1.1501944357762166</v>
      </c>
      <c r="V33" s="11">
        <f t="shared" si="10"/>
        <v>998.08122164481188</v>
      </c>
    </row>
    <row r="34" spans="6:22" x14ac:dyDescent="0.3">
      <c r="F34" s="7" t="s">
        <v>29</v>
      </c>
      <c r="G34" s="7">
        <v>346</v>
      </c>
      <c r="H34" s="7">
        <v>3545.3</v>
      </c>
      <c r="I34" s="7"/>
      <c r="J34" s="7">
        <v>1509</v>
      </c>
      <c r="K34" s="7">
        <v>248.6</v>
      </c>
      <c r="L34" s="9" t="s">
        <v>29</v>
      </c>
      <c r="M34" s="9">
        <f>MEDIAN(G34:K34)</f>
        <v>927.5</v>
      </c>
      <c r="N34" s="9">
        <f>AVERAGE(G34:K34)</f>
        <v>1412.2250000000001</v>
      </c>
      <c r="O34" s="9">
        <f t="shared" si="0"/>
        <v>1532.9963304478804</v>
      </c>
      <c r="P34" s="9">
        <f t="shared" si="1"/>
        <v>1.085518476480646</v>
      </c>
      <c r="Q34" s="9">
        <f t="shared" si="7"/>
        <v>766.49816522394019</v>
      </c>
      <c r="R34" s="11">
        <f t="shared" si="5"/>
        <v>1509</v>
      </c>
      <c r="S34" s="11">
        <f t="shared" si="2"/>
        <v>1800.1000000000001</v>
      </c>
      <c r="T34" s="11">
        <f t="shared" si="3"/>
        <v>1619.3932598353003</v>
      </c>
      <c r="U34" s="11">
        <f t="shared" si="11"/>
        <v>0.8996129436338538</v>
      </c>
      <c r="V34" s="11">
        <f>T34/SQRT(3)</f>
        <v>934.95713448977631</v>
      </c>
    </row>
    <row r="35" spans="6:22" x14ac:dyDescent="0.3">
      <c r="F35" s="7" t="s">
        <v>31</v>
      </c>
      <c r="G35" s="7"/>
      <c r="H35" s="7"/>
      <c r="I35" s="7"/>
      <c r="J35" s="7">
        <v>1280</v>
      </c>
      <c r="K35" s="7"/>
      <c r="L35" s="9" t="s">
        <v>31</v>
      </c>
      <c r="M35" s="9"/>
      <c r="N35" s="9"/>
      <c r="O35" s="9"/>
      <c r="P35" s="9"/>
      <c r="Q35" s="9">
        <f t="shared" si="7"/>
        <v>0</v>
      </c>
      <c r="R35" s="11"/>
      <c r="S35" s="11"/>
      <c r="T35" s="11"/>
      <c r="U35" s="11"/>
      <c r="V35" s="11">
        <f>T35/SQRT(4)</f>
        <v>0</v>
      </c>
    </row>
    <row r="36" spans="6:22" x14ac:dyDescent="0.3">
      <c r="F36" s="7" t="s">
        <v>32</v>
      </c>
      <c r="G36" s="7">
        <v>395</v>
      </c>
      <c r="H36" s="7">
        <v>4010.3</v>
      </c>
      <c r="I36" s="7"/>
      <c r="J36" s="7">
        <v>2058</v>
      </c>
      <c r="K36" s="7"/>
      <c r="L36" s="9" t="s">
        <v>32</v>
      </c>
      <c r="M36" s="9">
        <f>MEDIAN(G36:K36)</f>
        <v>2058</v>
      </c>
      <c r="N36" s="9">
        <f>AVERAGE(G36:K36)</f>
        <v>2154.4333333333334</v>
      </c>
      <c r="O36" s="9">
        <f t="shared" si="0"/>
        <v>1809.5781451303326</v>
      </c>
      <c r="P36" s="9">
        <f t="shared" si="1"/>
        <v>0.83993230012393016</v>
      </c>
      <c r="Q36" s="9">
        <f t="shared" si="7"/>
        <v>904.78907256516629</v>
      </c>
      <c r="R36" s="11">
        <f t="shared" si="5"/>
        <v>2058</v>
      </c>
      <c r="S36" s="11">
        <f t="shared" si="2"/>
        <v>2154.4333333333334</v>
      </c>
      <c r="T36" s="11">
        <f t="shared" si="3"/>
        <v>1809.5781451303326</v>
      </c>
      <c r="U36" s="11">
        <f t="shared" ref="U36" si="12">T36/S36</f>
        <v>0.83993230012393016</v>
      </c>
      <c r="V36" s="11">
        <f>T36/SQRT(3)</f>
        <v>1044.7604292106612</v>
      </c>
    </row>
    <row r="37" spans="6:22" x14ac:dyDescent="0.3">
      <c r="F37" s="7" t="s">
        <v>36</v>
      </c>
      <c r="G37" s="7">
        <v>612</v>
      </c>
      <c r="H37" s="7"/>
      <c r="I37" s="7"/>
      <c r="J37" s="7"/>
      <c r="K37" s="7">
        <v>201</v>
      </c>
      <c r="L37" s="9" t="s">
        <v>36</v>
      </c>
      <c r="M37" s="9">
        <f>MEDIAN(G37:K37)</f>
        <v>406.5</v>
      </c>
      <c r="N37" s="9">
        <f>AVERAGE(G37:K37)</f>
        <v>406.5</v>
      </c>
      <c r="O37" s="9">
        <f t="shared" si="0"/>
        <v>290.62088706767105</v>
      </c>
      <c r="P37" s="9">
        <f t="shared" si="1"/>
        <v>0.7149345315317861</v>
      </c>
      <c r="Q37" s="9">
        <f t="shared" si="7"/>
        <v>145.31044353383552</v>
      </c>
      <c r="R37" s="11">
        <f t="shared" si="5"/>
        <v>612</v>
      </c>
      <c r="S37" s="11">
        <f t="shared" si="2"/>
        <v>612</v>
      </c>
      <c r="T37" s="11"/>
      <c r="U37" s="11"/>
      <c r="V37" s="11">
        <f>T37/SQRT(4)</f>
        <v>0</v>
      </c>
    </row>
    <row r="40" spans="6:22" x14ac:dyDescent="0.3">
      <c r="J40" s="7" t="s">
        <v>78</v>
      </c>
    </row>
    <row r="41" spans="6:22" x14ac:dyDescent="0.3">
      <c r="J41" s="7" t="s">
        <v>79</v>
      </c>
    </row>
    <row r="42" spans="6:22" x14ac:dyDescent="0.3">
      <c r="J42" s="7" t="s">
        <v>80</v>
      </c>
    </row>
    <row r="43" spans="6:22" x14ac:dyDescent="0.3">
      <c r="J43" s="7" t="s">
        <v>81</v>
      </c>
    </row>
    <row r="44" spans="6:22" x14ac:dyDescent="0.3">
      <c r="J44" s="7" t="s">
        <v>82</v>
      </c>
    </row>
    <row r="45" spans="6:22" x14ac:dyDescent="0.3">
      <c r="J45" s="7" t="s">
        <v>83</v>
      </c>
    </row>
    <row r="46" spans="6:22" x14ac:dyDescent="0.3">
      <c r="J46" s="7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R. Pritchard</dc:creator>
  <cp:lastModifiedBy>Justin R. Pritchard</cp:lastModifiedBy>
  <dcterms:created xsi:type="dcterms:W3CDTF">2017-12-26T21:10:18Z</dcterms:created>
  <dcterms:modified xsi:type="dcterms:W3CDTF">2019-01-14T22:25:28Z</dcterms:modified>
</cp:coreProperties>
</file>