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10156" sheetId="1" r:id="rId1"/>
    <sheet name="KB0027079" sheetId="2" r:id="rId2"/>
    <sheet name="KB0010065" sheetId="3" r:id="rId3"/>
    <sheet name="KB0010098" sheetId="4" r:id="rId4"/>
    <sheet name="KB0035064" sheetId="5" r:id="rId5"/>
    <sheet name="KB0032708" sheetId="6" r:id="rId6"/>
    <sheet name="KB0031562" sheetId="7" r:id="rId7"/>
    <sheet name="KB0010052" sheetId="8" r:id="rId8"/>
    <sheet name="KB0010072" sheetId="9" r:id="rId9"/>
    <sheet name="KB0035166" sheetId="10" r:id="rId10"/>
    <sheet name="KB0010063" sheetId="11" r:id="rId11"/>
    <sheet name="KB0010101" sheetId="12" r:id="rId12"/>
    <sheet name="KB0010073" sheetId="13" r:id="rId13"/>
    <sheet name="KB0010084" sheetId="14" r:id="rId14"/>
    <sheet name="KB0035017" sheetId="15" r:id="rId15"/>
    <sheet name="KB0010080" sheetId="16" r:id="rId16"/>
    <sheet name="KB0010096" sheetId="17" r:id="rId17"/>
    <sheet name="KB0010107" sheetId="18" r:id="rId18"/>
    <sheet name="KB0010191" sheetId="19" r:id="rId19"/>
    <sheet name="KB0010054" sheetId="20" r:id="rId20"/>
    <sheet name="KB0010204" sheetId="21" r:id="rId21"/>
    <sheet name="KB0010061" sheetId="22" r:id="rId22"/>
    <sheet name="KB0010155" sheetId="23" r:id="rId23"/>
    <sheet name="KB0010143" sheetId="24" r:id="rId24"/>
    <sheet name="KB0028676" sheetId="25" r:id="rId25"/>
    <sheet name="KB0035462" sheetId="26" r:id="rId26"/>
    <sheet name="KB0032992" sheetId="27" r:id="rId27"/>
    <sheet name="KB0033795" sheetId="28" r:id="rId28"/>
    <sheet name="KB0010059" sheetId="29" r:id="rId29"/>
    <sheet name="KB0031574" sheetId="30" r:id="rId30"/>
    <sheet name="KB0010103" sheetId="31" r:id="rId31"/>
    <sheet name="KB0010088" sheetId="32" r:id="rId32"/>
    <sheet name="KB0036348" sheetId="33" r:id="rId33"/>
    <sheet name="KB0010090" sheetId="34" r:id="rId34"/>
    <sheet name="KB0010144" sheetId="35" r:id="rId35"/>
    <sheet name="KB0031563" sheetId="36" r:id="rId36"/>
    <sheet name="KB0010100" sheetId="37" r:id="rId37"/>
    <sheet name="KB0010139" sheetId="38" r:id="rId38"/>
    <sheet name="KB0010079" sheetId="39" r:id="rId39"/>
    <sheet name="KB0028315" sheetId="40" r:id="rId40"/>
    <sheet name="KB0010076" sheetId="41" r:id="rId41"/>
    <sheet name="KB0010165" sheetId="42" r:id="rId42"/>
    <sheet name="KB0010196" sheetId="43" r:id="rId43"/>
    <sheet name="KB0031560" sheetId="44" r:id="rId44"/>
    <sheet name="KB0010075" sheetId="45" r:id="rId45"/>
    <sheet name="KB0015211" sheetId="46" r:id="rId46"/>
    <sheet name="KB0027078" sheetId="47" r:id="rId47"/>
    <sheet name="KB0032683" sheetId="48" r:id="rId48"/>
    <sheet name="KB0010055" sheetId="49" r:id="rId49"/>
    <sheet name="KB0010062" sheetId="50" r:id="rId50"/>
    <sheet name="KB0031938" sheetId="51" r:id="rId51"/>
    <sheet name="KB0010343" sheetId="52" r:id="rId52"/>
    <sheet name="KB0010142" sheetId="53" r:id="rId53"/>
    <sheet name="KB0010048" sheetId="54" r:id="rId54"/>
    <sheet name="KB0010071" sheetId="55" r:id="rId55"/>
    <sheet name="KB0010082" sheetId="56" r:id="rId56"/>
    <sheet name="KB0010081" sheetId="57" r:id="rId57"/>
    <sheet name="KB0035923" sheetId="58" r:id="rId58"/>
    <sheet name="KB0010046" sheetId="59" r:id="rId59"/>
    <sheet name="KB0010056" sheetId="60" r:id="rId60"/>
    <sheet name="KB0035055" sheetId="61" r:id="rId61"/>
    <sheet name="KB0010137" sheetId="62" r:id="rId62"/>
    <sheet name="KB0010058" sheetId="63" r:id="rId63"/>
    <sheet name="KB0010083" sheetId="64" r:id="rId64"/>
    <sheet name="KB0010094" sheetId="65" r:id="rId65"/>
    <sheet name="KB0010193" sheetId="66" r:id="rId66"/>
    <sheet name="KB0010106" sheetId="67" r:id="rId67"/>
    <sheet name="KB0010159" sheetId="68" r:id="rId68"/>
    <sheet name="KB0010205" sheetId="69" r:id="rId69"/>
    <sheet name="KB0010135" sheetId="70" r:id="rId70"/>
    <sheet name="KB0010154" sheetId="71" r:id="rId71"/>
    <sheet name="KB0010089" sheetId="72" r:id="rId72"/>
    <sheet name="KB0010077" sheetId="73" r:id="rId73"/>
    <sheet name="KB0028317" sheetId="74" r:id="rId74"/>
    <sheet name="KB0010104" sheetId="75" r:id="rId75"/>
    <sheet name="KB0010138" sheetId="76" r:id="rId76"/>
    <sheet name="KB0010428" sheetId="77" r:id="rId77"/>
    <sheet name="KB0035566" sheetId="78" r:id="rId78"/>
    <sheet name="KB0010069" sheetId="79" r:id="rId79"/>
    <sheet name="KB0010134" sheetId="80" r:id="rId80"/>
    <sheet name="KB0010105" sheetId="81" r:id="rId81"/>
  </sheets>
  <calcPr calcId="124519" fullCalcOnLoad="1"/>
</workbook>
</file>

<file path=xl/sharedStrings.xml><?xml version="1.0" encoding="utf-8"?>
<sst xmlns="http://schemas.openxmlformats.org/spreadsheetml/2006/main" count="1053" uniqueCount="165">
  <si>
    <t>KB</t>
  </si>
  <si>
    <t>% Related</t>
  </si>
  <si>
    <t>KB Number</t>
  </si>
  <si>
    <t>KB0010156</t>
  </si>
  <si>
    <t>KB0010058</t>
  </si>
  <si>
    <t>KB0010142</t>
  </si>
  <si>
    <t>KB0010055</t>
  </si>
  <si>
    <t>KB0010106</t>
  </si>
  <si>
    <t>KB0010191</t>
  </si>
  <si>
    <t>KB0010196</t>
  </si>
  <si>
    <t>KB0010103</t>
  </si>
  <si>
    <t>KB0010080</t>
  </si>
  <si>
    <t>KB0010144</t>
  </si>
  <si>
    <t>KB0027079</t>
  </si>
  <si>
    <t>KB0027078</t>
  </si>
  <si>
    <t>KB0027125</t>
  </si>
  <si>
    <t>KB0010098</t>
  </si>
  <si>
    <t>KB0033466</t>
  </si>
  <si>
    <t>KB0033676</t>
  </si>
  <si>
    <t>KB0028356</t>
  </si>
  <si>
    <t>KB0031754</t>
  </si>
  <si>
    <t>KB0010073</t>
  </si>
  <si>
    <t>KB0010065</t>
  </si>
  <si>
    <t>KB0035064</t>
  </si>
  <si>
    <t>KB0031563</t>
  </si>
  <si>
    <t>KB0010079</t>
  </si>
  <si>
    <t>KB0032992</t>
  </si>
  <si>
    <t>KB0010082</t>
  </si>
  <si>
    <t>KB0010101</t>
  </si>
  <si>
    <t>KB0042858</t>
  </si>
  <si>
    <t>KB0035923</t>
  </si>
  <si>
    <t>KB0010094</t>
  </si>
  <si>
    <t>KB0032708</t>
  </si>
  <si>
    <t>KB0041918</t>
  </si>
  <si>
    <t>KB0028676</t>
  </si>
  <si>
    <t>KB0031612</t>
  </si>
  <si>
    <t>KB0031562</t>
  </si>
  <si>
    <t>KB0010139</t>
  </si>
  <si>
    <t>KB0095714</t>
  </si>
  <si>
    <t>KB0035017</t>
  </si>
  <si>
    <t>KB0010205</t>
  </si>
  <si>
    <t>KB0035166</t>
  </si>
  <si>
    <t>KB0010052</t>
  </si>
  <si>
    <t>KB0010062</t>
  </si>
  <si>
    <t>KB0010165</t>
  </si>
  <si>
    <t>KB0010159</t>
  </si>
  <si>
    <t>KB0010071</t>
  </si>
  <si>
    <t>KB0029173</t>
  </si>
  <si>
    <t>KB0010063</t>
  </si>
  <si>
    <t>KB0010089</t>
  </si>
  <si>
    <t>KB0010072</t>
  </si>
  <si>
    <t>KB0010077</t>
  </si>
  <si>
    <t>KB0010056</t>
  </si>
  <si>
    <t>KB0010428</t>
  </si>
  <si>
    <t>KB0010096</t>
  </si>
  <si>
    <t>KB0010155</t>
  </si>
  <si>
    <t>KB0031560</t>
  </si>
  <si>
    <t>KB0010138</t>
  </si>
  <si>
    <t>KB0010163</t>
  </si>
  <si>
    <t>KB0010193</t>
  </si>
  <si>
    <t>KB0037983</t>
  </si>
  <si>
    <t>KB0040009</t>
  </si>
  <si>
    <t>KB0010154</t>
  </si>
  <si>
    <t>KB0033795</t>
  </si>
  <si>
    <t>KB0010385</t>
  </si>
  <si>
    <t>KB0013627</t>
  </si>
  <si>
    <t>KB0015211</t>
  </si>
  <si>
    <t>KB0010054</t>
  </si>
  <si>
    <t>KB0010048</t>
  </si>
  <si>
    <t>KB0010105</t>
  </si>
  <si>
    <t>KB0010084</t>
  </si>
  <si>
    <t>KB0010076</t>
  </si>
  <si>
    <t>KB0010059</t>
  </si>
  <si>
    <t>KB0010069</t>
  </si>
  <si>
    <t>KB0010088</t>
  </si>
  <si>
    <t>KB0010083</t>
  </si>
  <si>
    <t>KB0010081</t>
  </si>
  <si>
    <t>KB0031574</t>
  </si>
  <si>
    <t>KB0010107</t>
  </si>
  <si>
    <t>KB0028758</t>
  </si>
  <si>
    <t>KB0010204</t>
  </si>
  <si>
    <t>KB0029563</t>
  </si>
  <si>
    <t>KB0031921</t>
  </si>
  <si>
    <t>KB0010046</t>
  </si>
  <si>
    <t>KB0028317</t>
  </si>
  <si>
    <t>KB0010137</t>
  </si>
  <si>
    <t>KB0010343</t>
  </si>
  <si>
    <t>KB0010104</t>
  </si>
  <si>
    <t>KB0023057</t>
  </si>
  <si>
    <t>KB0071964</t>
  </si>
  <si>
    <t>KB0040739</t>
  </si>
  <si>
    <t>KB0010061</t>
  </si>
  <si>
    <t>KB0010134</t>
  </si>
  <si>
    <t>KB0010143</t>
  </si>
  <si>
    <t>KB0014756</t>
  </si>
  <si>
    <t>KB0072874</t>
  </si>
  <si>
    <t>KB0027525</t>
  </si>
  <si>
    <t>KB0044133</t>
  </si>
  <si>
    <t>KB0032921</t>
  </si>
  <si>
    <t>KB0015057</t>
  </si>
  <si>
    <t>KB0014737</t>
  </si>
  <si>
    <t>KB0034229</t>
  </si>
  <si>
    <t>KB0036262</t>
  </si>
  <si>
    <t>KB0024343</t>
  </si>
  <si>
    <t>KB0035462</t>
  </si>
  <si>
    <t>KB0031938</t>
  </si>
  <si>
    <t>KB0033238</t>
  </si>
  <si>
    <t>KB0071989</t>
  </si>
  <si>
    <t>KB0043928</t>
  </si>
  <si>
    <t>KB0041377</t>
  </si>
  <si>
    <t>KB0014521</t>
  </si>
  <si>
    <t>KB0071344</t>
  </si>
  <si>
    <t>KB0045214</t>
  </si>
  <si>
    <t>KB0035055</t>
  </si>
  <si>
    <t>KB0036348</t>
  </si>
  <si>
    <t>KB0042775</t>
  </si>
  <si>
    <t>KB0031543</t>
  </si>
  <si>
    <t>KB0011658</t>
  </si>
  <si>
    <t>KB0011512</t>
  </si>
  <si>
    <t>KB0011649</t>
  </si>
  <si>
    <t>KB0010090</t>
  </si>
  <si>
    <t>KB0010100</t>
  </si>
  <si>
    <t>KB0026839</t>
  </si>
  <si>
    <t>KB0010202</t>
  </si>
  <si>
    <t>KB0028315</t>
  </si>
  <si>
    <t>KB0026850</t>
  </si>
  <si>
    <t>KB0028987</t>
  </si>
  <si>
    <t>KB0032868</t>
  </si>
  <si>
    <t>KB0029977</t>
  </si>
  <si>
    <t>KB0039553</t>
  </si>
  <si>
    <t>KB0028965</t>
  </si>
  <si>
    <t>KB0029475</t>
  </si>
  <si>
    <t>KB0011659</t>
  </si>
  <si>
    <t>KB0010135</t>
  </si>
  <si>
    <t>KB0010075</t>
  </si>
  <si>
    <t>KB0011651</t>
  </si>
  <si>
    <t>KB0011656</t>
  </si>
  <si>
    <t>KB0035566</t>
  </si>
  <si>
    <t>KB0011654</t>
  </si>
  <si>
    <t>KB0028340</t>
  </si>
  <si>
    <t>KB0032683</t>
  </si>
  <si>
    <t>KB0030314</t>
  </si>
  <si>
    <t>KB0045304</t>
  </si>
  <si>
    <t>KB0044627</t>
  </si>
  <si>
    <t>KB0033595</t>
  </si>
  <si>
    <t>KB0033582</t>
  </si>
  <si>
    <t>KB0034321</t>
  </si>
  <si>
    <t>KB0070378</t>
  </si>
  <si>
    <t>KB0044534</t>
  </si>
  <si>
    <t>KB0029692</t>
  </si>
  <si>
    <t>KB0032367</t>
  </si>
  <si>
    <t>KB0044846</t>
  </si>
  <si>
    <t>KB0033901</t>
  </si>
  <si>
    <t>KB0071959</t>
  </si>
  <si>
    <t>KB0029119</t>
  </si>
  <si>
    <t>KB0028558</t>
  </si>
  <si>
    <t>KB0029022</t>
  </si>
  <si>
    <t>KB0029185</t>
  </si>
  <si>
    <t>KB0029790</t>
  </si>
  <si>
    <t>KB0026757</t>
  </si>
  <si>
    <t>KB0039790</t>
  </si>
  <si>
    <t>KB0030446</t>
  </si>
  <si>
    <t>KB0071839</t>
  </si>
  <si>
    <t>KB0041526</t>
  </si>
  <si>
    <t>KB0034566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</si>
</sst>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7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HYPERLINK("https://bmsprod.service-now.com/nav_to.do?uri=%2Fkb_view.do%3Fsysparm_article%3DKB0010156%26sysparm_stack%3D%26sysparm_view%3D","CS ELN - Sorry, Negative Index For Visible Text Of Autotext")</f>
        <v>0</v>
      </c>
      <c r="B2">
        <v>0.713553786277771</v>
      </c>
      <c r="C2" t="s">
        <v>3</v>
      </c>
    </row>
    <row r="3" spans="1:3">
      <c r="A3">
        <f>HYPERLINK("https://bmsprod.service-now.com/nav_to.do?uri=%2Fkb_view.do%3Fsysparm_article%3DKB0010058%26sysparm_stack%3D%26sysparm_view%3D","CS ELN - Chemical Name Does Not Appear In Reaction Grid")</f>
        <v>0</v>
      </c>
      <c r="B3">
        <v>0.3053574860095978</v>
      </c>
      <c r="C3" t="s">
        <v>4</v>
      </c>
    </row>
    <row r="4" spans="1:3">
      <c r="A4">
        <f>HYPERLINK("https://bmsprod.service-now.com/nav_to.do?uri=%2Fkb_view.do%3Fsysparm_article%3DKB0010142%26sysparm_stack%3D%26sysparm_view%3D","CS ELN - Word Cannot Start The Converter Mswrd632.wpc")</f>
        <v>0</v>
      </c>
      <c r="B4">
        <v>0.2899197936058044</v>
      </c>
      <c r="C4" t="s">
        <v>5</v>
      </c>
    </row>
    <row r="5" spans="1:3">
      <c r="A5">
        <f>HYPERLINK("https://bmsprod.service-now.com/nav_to.do?uri=%2Fkb_view.do%3Fsysparm_article%3DKB0010055%26sysparm_stack%3D%26sysparm_view%3D","CS ELN - Call Was Rejected By Callee Close &amp; Sign Errors")</f>
        <v>0</v>
      </c>
      <c r="B5">
        <v>0.2894831895828247</v>
      </c>
      <c r="C5" t="s">
        <v>6</v>
      </c>
    </row>
    <row r="6" spans="1:3">
      <c r="A6">
        <f>HYPERLINK("https://bmsprod.service-now.com/nav_to.do?uri=%2Fkb_view.do%3Fsysparm_article%3DKB0010106%26sysparm_stack%3D%26sysparm_view%3D","CS ELN - Input String Not In Correct Format Submit Error")</f>
        <v>0</v>
      </c>
      <c r="B6">
        <v>0.2854960560798645</v>
      </c>
      <c r="C6" t="s">
        <v>7</v>
      </c>
    </row>
    <row r="7" spans="1:3">
      <c r="A7">
        <f>HYPERLINK("https://bmsprod.service-now.com/nav_to.do?uri=%2Fkb_view.do%3Fsysparm_article%3DKB0010191%26sysparm_stack%3D%26sysparm_view%3D","CS ELN - Field Codes in MS Office Section Instead Of Normal Text or Picture")</f>
        <v>0</v>
      </c>
      <c r="B7">
        <v>0.2806163430213928</v>
      </c>
      <c r="C7" t="s">
        <v>8</v>
      </c>
    </row>
    <row r="8" spans="1:3">
      <c r="A8">
        <f>HYPERLINK("https://bmsprod.service-now.com/nav_to.do?uri=%2Fkb_view.do%3Fsysparm_article%3DKB0010196%26sysparm_stack%3D%26sysparm_view%3D","CS ELN - Stoichiometry Grid Issues")</f>
        <v>0</v>
      </c>
      <c r="B8">
        <v>0.27713942527771</v>
      </c>
      <c r="C8" t="s">
        <v>9</v>
      </c>
    </row>
    <row r="9" spans="1:3">
      <c r="A9">
        <f>HYPERLINK("https://bmsprod.service-now.com/nav_to.do?uri=%2Fkb_view.do%3Fsysparm_article%3DKB0010103%26sysparm_stack%3D%26sysparm_view%3D","CS ELN - Out of memory error when displaying document in MS Word section")</f>
        <v>0</v>
      </c>
      <c r="B9">
        <v>0.2763038277626038</v>
      </c>
      <c r="C9" t="s">
        <v>10</v>
      </c>
    </row>
    <row r="10" spans="1:3">
      <c r="A10">
        <f>HYPERLINK("https://bmsprod.service-now.com/nav_to.do?uri=%2Fkb_view.do%3Fsysparm_article%3DKB0010080%26sysparm_stack%3D%26sysparm_view%3D","CS ELN - Word Rendering Add-ins PDF Rendering Error")</f>
        <v>0</v>
      </c>
      <c r="B10">
        <v>0.2727885246276855</v>
      </c>
      <c r="C10" t="s">
        <v>11</v>
      </c>
    </row>
    <row r="11" spans="1:3">
      <c r="A11">
        <f>HYPERLINK("https://bmsprod.service-now.com/nav_to.do?uri=%2Fkb_view.do%3Fsysparm_article%3DKB0010144%26sysparm_stack%3D%26sysparm_view%3D","CS ELN - User Cannot View Content In Table Of Contents")</f>
        <v>0</v>
      </c>
      <c r="B11">
        <v>0.2634331881999969</v>
      </c>
      <c r="C1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HYPERLINK("https://bmsprod.service-now.com/nav_to.do?uri=%2Fkb_view.do%3Fsysparm_article%3DKB0035166%26sysparm_stack%3D%26sysparm_view%3D","CS ELN v5 - Experiment can not be converted to a lotSid, experiment not found in")</f>
        <v>0</v>
      </c>
      <c r="B2">
        <v>0.5129379034042358</v>
      </c>
      <c r="C2" t="s">
        <v>41</v>
      </c>
    </row>
    <row r="3" spans="1:3">
      <c r="A3">
        <f>HYPERLINK("https://bmsprod.service-now.com/nav_to.do?uri=%2Fkb_view.do%3Fsysparm_article%3DKB0010142%26sysparm_stack%3D%26sysparm_view%3D","CS ELN - Word Cannot Start The Converter Mswrd632.wpc")</f>
        <v>0</v>
      </c>
      <c r="B3">
        <v>0.3515826463699341</v>
      </c>
      <c r="C3" t="s">
        <v>5</v>
      </c>
    </row>
    <row r="4" spans="1:3">
      <c r="A4">
        <f>HYPERLINK("https://bmsprod.service-now.com/nav_to.do?uri=%2Fkb_view.do%3Fsysparm_article%3DKB0031562%26sysparm_stack%3D%26sysparm_view%3D","CS ELN 5 - Siteminder login required to close and sign chemistry experiment")</f>
        <v>0</v>
      </c>
      <c r="B4">
        <v>0.3002603650093079</v>
      </c>
      <c r="C4" t="s">
        <v>36</v>
      </c>
    </row>
    <row r="5" spans="1:3">
      <c r="A5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5">
        <v>0.2972525954246521</v>
      </c>
      <c r="C5" t="s">
        <v>58</v>
      </c>
    </row>
    <row r="6" spans="1:3">
      <c r="A6">
        <f>HYPERLINK("https://bmsprod.service-now.com/nav_to.do?uri=%2Fkb_view.do%3Fsysparm_article%3DKB0010193%26sysparm_stack%3D%26sysparm_view%3D","How to re-open an experiment in the CS ELN")</f>
        <v>0</v>
      </c>
      <c r="B6">
        <v>0.2867270708084106</v>
      </c>
      <c r="C6" t="s">
        <v>59</v>
      </c>
    </row>
    <row r="7" spans="1:3">
      <c r="A7">
        <f>HYPERLINK("https://bmsprod.service-now.com/nav_to.do?uri=%2Fkb_view.do%3Fsysparm_article%3DKB0037983%26sysparm_stack%3D%26sysparm_view%3D","Biobook user is unable to delete a section of an experiment that has been previously authored")</f>
        <v>0</v>
      </c>
      <c r="B7">
        <v>0.2822195887565613</v>
      </c>
      <c r="C7" t="s">
        <v>60</v>
      </c>
    </row>
    <row r="8" spans="1:3">
      <c r="A8">
        <f>HYPERLINK("https://bmsprod.service-now.com/nav_to.do?uri=%2Fkb_view.do%3Fsysparm_article%3DKB0040009%26sysparm_stack%3D%26sysparm_view%3D","E-Workbook / Biobook experiment does not display a lock icon after author / publish procedure")</f>
        <v>0</v>
      </c>
      <c r="B8">
        <v>0.2729843258857727</v>
      </c>
      <c r="C8" t="s">
        <v>61</v>
      </c>
    </row>
    <row r="9" spans="1:3">
      <c r="A9">
        <f>HYPERLINK("https://bmsprod.service-now.com/nav_to.do?uri=%2Fkb_view.do%3Fsysparm_article%3DKB0010073%26sysparm_stack%3D%26sysparm_view%3D","CS ELN - Close And Sign Generic Failure Error")</f>
        <v>0</v>
      </c>
      <c r="B9">
        <v>0.2704037427902222</v>
      </c>
      <c r="C9" t="s">
        <v>21</v>
      </c>
    </row>
    <row r="10" spans="1:3">
      <c r="A10">
        <f>HYPERLINK("https://bmsprod.service-now.com/nav_to.do?uri=%2Fkb_view.do%3Fsysparm_article%3DKB0035923%26sysparm_stack%3D%26sysparm_view%3D","CS ELN v5 - StartIndex cannot be less than zero error during close and sign")</f>
        <v>0</v>
      </c>
      <c r="B10">
        <v>0.2633281648159027</v>
      </c>
      <c r="C10" t="s">
        <v>30</v>
      </c>
    </row>
    <row r="11" spans="1:3">
      <c r="A11">
        <f>HYPERLINK("https://bmsprod.service-now.com/nav_to.do?uri=%2Fkb_view.do%3Fsysparm_article%3DKB0010101%26sysparm_stack%3D%26sysparm_view%3D","CS ELN - Reaction Section Index Was Out Of Range. Must Be Non-Negative")</f>
        <v>0</v>
      </c>
      <c r="B11">
        <v>0.2576408982276917</v>
      </c>
      <c r="C11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2">
        <v>0.5992996692657471</v>
      </c>
      <c r="C2" t="s">
        <v>48</v>
      </c>
    </row>
    <row r="3" spans="1:3">
      <c r="A3">
        <f>HYPERLINK("https://bmsprod.service-now.com/nav_to.do?uri=%2Fkb_view.do%3Fsysparm_article%3DKB0010154%26sysparm_stack%3D%26sysparm_view%3D","CS ELN - Sorry, While Opening MS Word Document, Invalid File Format")</f>
        <v>0</v>
      </c>
      <c r="B3">
        <v>0.3361051380634308</v>
      </c>
      <c r="C3" t="s">
        <v>62</v>
      </c>
    </row>
    <row r="4" spans="1:3">
      <c r="A4">
        <f>HYPERLINK("https://bmsprod.service-now.com/nav_to.do?uri=%2Fkb_view.do%3Fsysparm_article%3DKB0033795%26sysparm_stack%3D%26sysparm_view%3D","CS ELN: Excel ELN section stuck loading preview")</f>
        <v>0</v>
      </c>
      <c r="B4">
        <v>0.3245084881782532</v>
      </c>
      <c r="C4" t="s">
        <v>63</v>
      </c>
    </row>
    <row r="5" spans="1:3">
      <c r="A5">
        <f>HYPERLINK("https://bmsprod.service-now.com/nav_to.do?uri=%2Fkb_view.do%3Fsysparm_article%3DKB0010052%26sysparm_stack%3D%26sysparm_view%3D","CS ELN - Loadmaster Error In ELN")</f>
        <v>0</v>
      </c>
      <c r="B5">
        <v>0.3192480206489563</v>
      </c>
      <c r="C5" t="s">
        <v>42</v>
      </c>
    </row>
    <row r="6" spans="1:3">
      <c r="A6">
        <f>HYPERLINK("https://bmsprod.service-now.com/nav_to.do?uri=%2Fkb_view.do%3Fsysparm_article%3DKB0010062%26sysparm_stack%3D%26sysparm_view%3D","CS ELN - EndNote X4 And ELN Incompatibility")</f>
        <v>0</v>
      </c>
      <c r="B6">
        <v>0.3119962811470032</v>
      </c>
      <c r="C6" t="s">
        <v>43</v>
      </c>
    </row>
    <row r="7" spans="1:3">
      <c r="A7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7">
        <v>0.2961850762367249</v>
      </c>
      <c r="C7" t="s">
        <v>58</v>
      </c>
    </row>
    <row r="8" spans="1:3">
      <c r="A8">
        <f>HYPERLINK("https://bmsprod.service-now.com/nav_to.do?uri=%2Fkb_view.do%3Fsysparm_article%3DKB0010071%26sysparm_stack%3D%26sysparm_view%3D","CS ELN - Close And Sign Option Grayed Out")</f>
        <v>0</v>
      </c>
      <c r="B8">
        <v>0.2887698113918304</v>
      </c>
      <c r="C8" t="s">
        <v>46</v>
      </c>
    </row>
    <row r="9" spans="1:3">
      <c r="A9">
        <f>HYPERLINK("https://bmsprod.service-now.com/nav_to.do?uri=%2Fkb_view.do%3Fsysparm_article%3DKB0010103%26sysparm_stack%3D%26sysparm_view%3D","CS ELN - Out of memory error when displaying document in MS Word section")</f>
        <v>0</v>
      </c>
      <c r="B9">
        <v>0.2653075158596039</v>
      </c>
      <c r="C9" t="s">
        <v>10</v>
      </c>
    </row>
    <row r="10" spans="1:3">
      <c r="A10">
        <f>HYPERLINK("https://bmsprod.service-now.com/nav_to.do?uri=%2Fkb_view.do%3Fsysparm_article%3DKB0010385%26sysparm_stack%3D%26sysparm_view%3D","CS ELN - Error Initializing Field Slideshow in MS PowerPoint section")</f>
        <v>0</v>
      </c>
      <c r="B10">
        <v>0.2618529200553894</v>
      </c>
      <c r="C10" t="s">
        <v>64</v>
      </c>
    </row>
    <row r="11" spans="1:3">
      <c r="A11">
        <f>HYPERLINK("https://bmsprod.service-now.com/nav_to.do?uri=%2Fkb_view.do%3Fsysparm_article%3DKB0013627%26sysparm_stack%3D%26sysparm_view%3D","JChem for Office - Excel JChem not visible on Excel main menu bar")</f>
        <v>0</v>
      </c>
      <c r="B11">
        <v>0.2515491843223572</v>
      </c>
      <c r="C11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HYPERLINK("https://bmsprod.service-now.com/nav_to.do?uri=%2Fkb_view.do%3Fsysparm_article%3DKB0010101%26sysparm_stack%3D%26sysparm_view%3D","CS ELN - Reaction Section Index Was Out Of Range. Must Be Non-Negative")</f>
        <v>0</v>
      </c>
      <c r="B2">
        <v>0.6044360399246216</v>
      </c>
      <c r="C2" t="s">
        <v>28</v>
      </c>
    </row>
    <row r="3" spans="1:3">
      <c r="A3">
        <f>HYPERLINK("https://bmsprod.service-now.com/nav_to.do?uri=%2Fkb_view.do%3Fsysparm_article%3DKB0035923%26sysparm_stack%3D%26sysparm_view%3D","CS ELN v5 - StartIndex cannot be less than zero error during close and sign")</f>
        <v>0</v>
      </c>
      <c r="B3">
        <v>0.4094737768173218</v>
      </c>
      <c r="C3" t="s">
        <v>30</v>
      </c>
    </row>
    <row r="4" spans="1:3">
      <c r="A4">
        <f>HYPERLINK("https://bmsprod.service-now.com/nav_to.do?uri=%2Fkb_view.do%3Fsysparm_article%3DKB0010079%26sysparm_stack%3D%26sysparm_view%3D","CS ELN - Error Editing Grid Cell; Infinite Loop Error When Removing Property")</f>
        <v>0</v>
      </c>
      <c r="B4">
        <v>0.3971709907054901</v>
      </c>
      <c r="C4" t="s">
        <v>25</v>
      </c>
    </row>
    <row r="5" spans="1:3">
      <c r="A5">
        <f>HYPERLINK("https://bmsprod.service-now.com/nav_to.do?uri=%2Fkb_view.do%3Fsysparm_article%3DKB0010058%26sysparm_stack%3D%26sysparm_view%3D","CS ELN - Chemical Name Does Not Appear In Reaction Grid")</f>
        <v>0</v>
      </c>
      <c r="B5">
        <v>0.3645728826522827</v>
      </c>
      <c r="C5" t="s">
        <v>4</v>
      </c>
    </row>
    <row r="6" spans="1:3">
      <c r="A6">
        <f>HYPERLINK("https://bmsprod.service-now.com/nav_to.do?uri=%2Fkb_view.do%3Fsysparm_article%3DKB0010080%26sysparm_stack%3D%26sysparm_view%3D","CS ELN - Word Rendering Add-ins PDF Rendering Error")</f>
        <v>0</v>
      </c>
      <c r="B6">
        <v>0.3534330129623413</v>
      </c>
      <c r="C6" t="s">
        <v>11</v>
      </c>
    </row>
    <row r="7" spans="1:3">
      <c r="A7">
        <f>HYPERLINK("https://bmsprod.service-now.com/nav_to.do?uri=%2Fkb_view.do%3Fsysparm_article%3DKB0010094%26sysparm_stack%3D%26sysparm_view%3D","CS ELN - Sorry, An Error Occurred While Exporting Slideshow")</f>
        <v>0</v>
      </c>
      <c r="B7">
        <v>0.3480061590671539</v>
      </c>
      <c r="C7" t="s">
        <v>31</v>
      </c>
    </row>
    <row r="8" spans="1:3">
      <c r="A8">
        <f>HYPERLINK("https://bmsprod.service-now.com/nav_to.do?uri=%2Fkb_view.do%3Fsysparm_article%3DKB0010098%26sysparm_stack%3D%26sysparm_view%3D","CS ELN - Purification Submission Error - Cannot Find The Product By ProductID")</f>
        <v>0</v>
      </c>
      <c r="B8">
        <v>0.3446729183197021</v>
      </c>
      <c r="C8" t="s">
        <v>16</v>
      </c>
    </row>
    <row r="9" spans="1:3">
      <c r="A9">
        <f>HYPERLINK("https://bmsprod.service-now.com/nav_to.do?uri=%2Fkb_view.do%3Fsysparm_article%3DKB0015211%26sysparm_stack%3D%26sysparm_view%3D","CS ELN - Error creating a new Supplemental Data section in a new notebook")</f>
        <v>0</v>
      </c>
      <c r="B9">
        <v>0.3429063558578491</v>
      </c>
      <c r="C9" t="s">
        <v>66</v>
      </c>
    </row>
    <row r="10" spans="1:3">
      <c r="A10">
        <f>HYPERLINK("https://bmsprod.service-now.com/nav_to.do?uri=%2Fkb_view.do%3Fsysparm_article%3DKB0010096%26sysparm_stack%3D%26sysparm_view%3D","CS ELN - Login Timeout Error")</f>
        <v>0</v>
      </c>
      <c r="B10">
        <v>0.3409698903560638</v>
      </c>
      <c r="C10" t="s">
        <v>54</v>
      </c>
    </row>
    <row r="11" spans="1:3">
      <c r="A11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11">
        <v>0.338198184967041</v>
      </c>
      <c r="C11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HYPERLINK("https://bmsprod.service-now.com/nav_to.do?uri=%2Fkb_view.do%3Fsysparm_article%3DKB0010073%26sysparm_stack%3D%26sysparm_view%3D","CS ELN - Close And Sign Generic Failure Error")</f>
        <v>0</v>
      </c>
      <c r="B2">
        <v>0.5754154920578003</v>
      </c>
      <c r="C2" t="s">
        <v>21</v>
      </c>
    </row>
    <row r="3" spans="1:3">
      <c r="A3">
        <f>HYPERLINK("https://bmsprod.service-now.com/nav_to.do?uri=%2Fkb_view.do%3Fsysparm_article%3DKB0010054%26sysparm_stack%3D%26sysparm_view%3D","CS ELN - Sign And Close Error: The PDF File Could Not Be Created")</f>
        <v>0</v>
      </c>
      <c r="B3">
        <v>0.3122514486312866</v>
      </c>
      <c r="C3" t="s">
        <v>67</v>
      </c>
    </row>
    <row r="4" spans="1:3">
      <c r="A4">
        <f>HYPERLINK("https://bmsprod.service-now.com/nav_to.do?uri=%2Fkb_view.do%3Fsysparm_article%3DKB0010094%26sysparm_stack%3D%26sysparm_view%3D","CS ELN - Sorry, An Error Occurred While Exporting Slideshow")</f>
        <v>0</v>
      </c>
      <c r="B4">
        <v>0.3095273673534393</v>
      </c>
      <c r="C4" t="s">
        <v>31</v>
      </c>
    </row>
    <row r="5" spans="1:3">
      <c r="A5">
        <f>HYPERLINK("https://bmsprod.service-now.com/nav_to.do?uri=%2Fkb_view.do%3Fsysparm_article%3DKB0010159%26sysparm_stack%3D%26sysparm_view%3D","CS ELN - Machine Is Low On Resources - Please Retry The Operation")</f>
        <v>0</v>
      </c>
      <c r="B5">
        <v>0.3012152016162872</v>
      </c>
      <c r="C5" t="s">
        <v>45</v>
      </c>
    </row>
    <row r="6" spans="1:3">
      <c r="A6">
        <f>HYPERLINK("https://bmsprod.service-now.com/nav_to.do?uri=%2Fkb_view.do%3Fsysparm_article%3DKB0095714%26sysparm_stack%3D%26sysparm_view%3D","CS ELN: Issue when closing - Printer Setup")</f>
        <v>0</v>
      </c>
      <c r="B6">
        <v>0.2780096232891083</v>
      </c>
      <c r="C6" t="s">
        <v>38</v>
      </c>
    </row>
    <row r="7" spans="1:3">
      <c r="A7">
        <f>HYPERLINK("https://bmsprod.service-now.com/nav_to.do?uri=%2Fkb_view.do%3Fsysparm_article%3DKB0010080%26sysparm_stack%3D%26sysparm_view%3D","CS ELN - Word Rendering Add-ins PDF Rendering Error")</f>
        <v>0</v>
      </c>
      <c r="B7">
        <v>0.2774932384490967</v>
      </c>
      <c r="C7" t="s">
        <v>11</v>
      </c>
    </row>
    <row r="8" spans="1:3">
      <c r="A8">
        <f>HYPERLINK("https://bmsprod.service-now.com/nav_to.do?uri=%2Fkb_view.do%3Fsysparm_article%3DKB0010048%26sysparm_stack%3D%26sysparm_view%3D","CS ELN - Activate Method Of Range Class Failed Close &amp; Sign Error")</f>
        <v>0</v>
      </c>
      <c r="B8">
        <v>0.2742939591407776</v>
      </c>
      <c r="C8" t="s">
        <v>68</v>
      </c>
    </row>
    <row r="9" spans="1:3">
      <c r="A9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9">
        <v>0.2627249360084534</v>
      </c>
      <c r="C9" t="s">
        <v>48</v>
      </c>
    </row>
    <row r="10" spans="1:3">
      <c r="A10">
        <f>HYPERLINK("https://bmsprod.service-now.com/nav_to.do?uri=%2Fkb_view.do%3Fsysparm_article%3DKB0010142%26sysparm_stack%3D%26sysparm_view%3D","CS ELN - Word Cannot Start The Converter Mswrd632.wpc")</f>
        <v>0</v>
      </c>
      <c r="B10">
        <v>0.2601841986179352</v>
      </c>
      <c r="C10" t="s">
        <v>5</v>
      </c>
    </row>
    <row r="11" spans="1:3">
      <c r="A11">
        <f>HYPERLINK("https://bmsprod.service-now.com/nav_to.do?uri=%2Fkb_view.do%3Fsysparm_article%3DKB0010105%26sysparm_stack%3D%26sysparm_view%3D","CS ELN - Exception Of Type 'System.OutOfMemoryException' Was Thrown")</f>
        <v>0</v>
      </c>
      <c r="B11">
        <v>0.2469612061977386</v>
      </c>
      <c r="C11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HYPERLINK("https://bmsprod.service-now.com/nav_to.do?uri=%2Fkb_view.do%3Fsysparm_article%3DKB0010084%26sysparm_stack%3D%26sysparm_view%3D","CS ELN - Authentication Error When Wrong Password Is Entered In ELN")</f>
        <v>0</v>
      </c>
      <c r="B2">
        <v>0.6669976711273193</v>
      </c>
      <c r="C2" t="s">
        <v>70</v>
      </c>
    </row>
    <row r="3" spans="1:3">
      <c r="A3">
        <f>HYPERLINK("https://bmsprod.service-now.com/nav_to.do?uri=%2Fkb_view.do%3Fsysparm_article%3DKB0010076%26sysparm_stack%3D%26sysparm_view%3D","CS ELN - Error When Wrong ID (Or Unknown ID) Is Entered In ELN Login Screen")</f>
        <v>0</v>
      </c>
      <c r="B3">
        <v>0.3800853192806244</v>
      </c>
      <c r="C3" t="s">
        <v>71</v>
      </c>
    </row>
    <row r="4" spans="1:3">
      <c r="A4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4">
        <v>0.3580531179904938</v>
      </c>
      <c r="C4" t="s">
        <v>72</v>
      </c>
    </row>
    <row r="5" spans="1:3">
      <c r="A5">
        <f>HYPERLINK("https://bmsprod.service-now.com/nav_to.do?uri=%2Fkb_view.do%3Fsysparm_article%3DKB0010069%26sysparm_stack%3D%26sysparm_view%3D","CS ELN - Archiver Error")</f>
        <v>0</v>
      </c>
      <c r="B5">
        <v>0.3311339318752289</v>
      </c>
      <c r="C5" t="s">
        <v>73</v>
      </c>
    </row>
    <row r="6" spans="1:3">
      <c r="A6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6">
        <v>0.3288850784301758</v>
      </c>
      <c r="C6" t="s">
        <v>74</v>
      </c>
    </row>
    <row r="7" spans="1:3">
      <c r="A7">
        <f>HYPERLINK("https://bmsprod.service-now.com/nav_to.do?uri=%2Fkb_view.do%3Fsysparm_article%3DKB0010385%26sysparm_stack%3D%26sysparm_view%3D","CS ELN - Error Initializing Field Slideshow in MS PowerPoint section")</f>
        <v>0</v>
      </c>
      <c r="B7">
        <v>0.316382110118866</v>
      </c>
      <c r="C7" t="s">
        <v>64</v>
      </c>
    </row>
    <row r="8" spans="1:3">
      <c r="A8">
        <f>HYPERLINK("https://bmsprod.service-now.com/nav_to.do?uri=%2Fkb_view.do%3Fsysparm_article%3DKB0010083%26sysparm_stack%3D%26sysparm_view%3D","CS ELN - Error Connecting To Central Database â€“ Underlying Connection Was Closed")</f>
        <v>0</v>
      </c>
      <c r="B8">
        <v>0.307892233133316</v>
      </c>
      <c r="C8" t="s">
        <v>75</v>
      </c>
    </row>
    <row r="9" spans="1:3">
      <c r="A9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9">
        <v>0.2968986630439758</v>
      </c>
      <c r="C9" t="s">
        <v>58</v>
      </c>
    </row>
    <row r="10" spans="1:3">
      <c r="A10">
        <f>HYPERLINK("https://bmsprod.service-now.com/nav_to.do?uri=%2Fkb_view.do%3Fsysparm_article%3DKB0010105%26sysparm_stack%3D%26sysparm_view%3D","CS ELN - Exception Of Type 'System.OutOfMemoryException' Was Thrown")</f>
        <v>0</v>
      </c>
      <c r="B10">
        <v>0.2935826778411865</v>
      </c>
      <c r="C10" t="s">
        <v>69</v>
      </c>
    </row>
    <row r="11" spans="1:3">
      <c r="A11">
        <f>HYPERLINK("https://bmsprod.service-now.com/nav_to.do?uri=%2Fkb_view.do%3Fsysparm_article%3DKB0010428%26sysparm_stack%3D%26sysparm_view%3D","CS ELN - error occurred while opening the client connection, I/O device error")</f>
        <v>0</v>
      </c>
      <c r="B11">
        <v>0.2753819823265076</v>
      </c>
      <c r="C11" t="s"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HYPERLINK("https://bmsprod.service-now.com/nav_to.do?uri=%2Fkb_view.do%3Fsysparm_article%3DKB0035017%26sysparm_stack%3D%26sysparm_view%3D","CS ELN v5 - Login error - Sorry, Configuration system failed to initialize")</f>
        <v>0</v>
      </c>
      <c r="B2">
        <v>0.6388335824012756</v>
      </c>
      <c r="C2" t="s">
        <v>39</v>
      </c>
    </row>
    <row r="3" spans="1:3">
      <c r="A3">
        <f>HYPERLINK("https://bmsprod.service-now.com/nav_to.do?uri=%2Fkb_view.do%3Fsysparm_article%3DKB0010138%26sysparm_stack%3D%26sysparm_view%3D","CS ELN - Type Initializer For Encontainer.Properties.Settings Threw Exception")</f>
        <v>0</v>
      </c>
      <c r="B3">
        <v>0.4186767041683197</v>
      </c>
      <c r="C3" t="s">
        <v>57</v>
      </c>
    </row>
    <row r="4" spans="1:3">
      <c r="A4">
        <f>HYPERLINK("https://bmsprod.service-now.com/nav_to.do?uri=%2Fkb_view.do%3Fsysparm_article%3DKB0010096%26sysparm_stack%3D%26sysparm_view%3D","CS ELN - Login Timeout Error")</f>
        <v>0</v>
      </c>
      <c r="B4">
        <v>0.3632863163948059</v>
      </c>
      <c r="C4" t="s">
        <v>54</v>
      </c>
    </row>
    <row r="5" spans="1:3">
      <c r="A5">
        <f>HYPERLINK("https://bmsprod.service-now.com/nav_to.do?uri=%2Fkb_view.do%3Fsysparm_article%3DKB0010077%26sysparm_stack%3D%26sysparm_view%3D","CS ELN - Error Selecting Salt Or Solvate: Could Not Find Part Of The Path")</f>
        <v>0</v>
      </c>
      <c r="B5">
        <v>0.3460263609886169</v>
      </c>
      <c r="C5" t="s">
        <v>51</v>
      </c>
    </row>
    <row r="6" spans="1:3">
      <c r="A6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6">
        <v>0.3286872506141663</v>
      </c>
      <c r="C6" t="s">
        <v>72</v>
      </c>
    </row>
    <row r="7" spans="1:3">
      <c r="A7">
        <f>HYPERLINK("https://bmsprod.service-now.com/nav_to.do?uri=%2Fkb_view.do%3Fsysparm_article%3DKB0010072%26sysparm_stack%3D%26sysparm_view%3D","CS ELN - Could Not Find A Part Of The Path Errors")</f>
        <v>0</v>
      </c>
      <c r="B7">
        <v>0.3218016028404236</v>
      </c>
      <c r="C7" t="s">
        <v>50</v>
      </c>
    </row>
    <row r="8" spans="1:3">
      <c r="A8">
        <f>HYPERLINK("https://bmsprod.service-now.com/nav_to.do?uri=%2Fkb_view.do%3Fsysparm_article%3DKB0031560%26sysparm_stack%3D%26sysparm_view%3D","CS ELN 5 - Uninstalling and reinstalling ELN v5")</f>
        <v>0</v>
      </c>
      <c r="B8">
        <v>0.3172892332077026</v>
      </c>
      <c r="C8" t="s">
        <v>56</v>
      </c>
    </row>
    <row r="9" spans="1:3">
      <c r="A9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9">
        <v>0.3161410093307495</v>
      </c>
      <c r="C9" t="s">
        <v>55</v>
      </c>
    </row>
    <row r="10" spans="1:3">
      <c r="A10">
        <f>HYPERLINK("https://bmsprod.service-now.com/nav_to.do?uri=%2Fkb_view.do%3Fsysparm_article%3DKB0010142%26sysparm_stack%3D%26sysparm_view%3D","CS ELN - Word Cannot Start The Converter Mswrd632.wpc")</f>
        <v>0</v>
      </c>
      <c r="B10">
        <v>0.3157756328582764</v>
      </c>
      <c r="C10" t="s">
        <v>5</v>
      </c>
    </row>
    <row r="11" spans="1:3">
      <c r="A11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11">
        <v>0.3136476874351501</v>
      </c>
      <c r="C11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HYPERLINK("https://bmsprod.service-now.com/nav_to.do?uri=%2Fkb_view.do%3Fsysparm_article%3DKB0010080%26sysparm_stack%3D%26sysparm_view%3D","CS ELN - Word Rendering Add-ins PDF Rendering Error")</f>
        <v>0</v>
      </c>
      <c r="B2">
        <v>0.6355410218238831</v>
      </c>
      <c r="C2" t="s">
        <v>11</v>
      </c>
    </row>
    <row r="3" spans="1:3">
      <c r="A3">
        <f>HYPERLINK("https://bmsprod.service-now.com/nav_to.do?uri=%2Fkb_view.do%3Fsysparm_article%3DKB0010094%26sysparm_stack%3D%26sysparm_view%3D","CS ELN - Sorry, An Error Occurred While Exporting Slideshow")</f>
        <v>0</v>
      </c>
      <c r="B3">
        <v>0.4052801728248596</v>
      </c>
      <c r="C3" t="s">
        <v>31</v>
      </c>
    </row>
    <row r="4" spans="1:3">
      <c r="A4">
        <f>HYPERLINK("https://bmsprod.service-now.com/nav_to.do?uri=%2Fkb_view.do%3Fsysparm_article%3DKB0010055%26sysparm_stack%3D%26sysparm_view%3D","CS ELN - Call Was Rejected By Callee Close &amp; Sign Errors")</f>
        <v>0</v>
      </c>
      <c r="B4">
        <v>0.3371883630752563</v>
      </c>
      <c r="C4" t="s">
        <v>6</v>
      </c>
    </row>
    <row r="5" spans="1:3">
      <c r="A5">
        <f>HYPERLINK("https://bmsprod.service-now.com/nav_to.do?uri=%2Fkb_view.do%3Fsysparm_article%3DKB0010156%26sysparm_stack%3D%26sysparm_view%3D","CS ELN - Sorry, Negative Index For Visible Text Of Autotext")</f>
        <v>0</v>
      </c>
      <c r="B5">
        <v>0.3346920013427734</v>
      </c>
      <c r="C5" t="s">
        <v>3</v>
      </c>
    </row>
    <row r="6" spans="1:3">
      <c r="A6">
        <f>HYPERLINK("https://bmsprod.service-now.com/nav_to.do?uri=%2Fkb_view.do%3Fsysparm_article%3DKB0010056%26sysparm_stack%3D%26sysparm_view%3D","CS ELN - Close And Sign File Already Exists")</f>
        <v>0</v>
      </c>
      <c r="B6">
        <v>0.3316521048545837</v>
      </c>
      <c r="C6" t="s">
        <v>52</v>
      </c>
    </row>
    <row r="7" spans="1:3">
      <c r="A7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7">
        <v>0.330296516418457</v>
      </c>
      <c r="C7" t="s">
        <v>55</v>
      </c>
    </row>
    <row r="8" spans="1:3">
      <c r="A8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8">
        <v>0.3112066984176636</v>
      </c>
      <c r="C8" t="s">
        <v>76</v>
      </c>
    </row>
    <row r="9" spans="1:3">
      <c r="A9">
        <f>HYPERLINK("https://bmsprod.service-now.com/nav_to.do?uri=%2Fkb_view.do%3Fsysparm_article%3DKB0010089%26sysparm_stack%3D%26sysparm_view%3D","CS ELN - Output Postscript Is Empty")</f>
        <v>0</v>
      </c>
      <c r="B9">
        <v>0.3107937872409821</v>
      </c>
      <c r="C9" t="s">
        <v>49</v>
      </c>
    </row>
    <row r="10" spans="1:3">
      <c r="A10">
        <f>HYPERLINK("https://bmsprod.service-now.com/nav_to.do?uri=%2Fkb_view.do%3Fsysparm_article%3DKB0010048%26sysparm_stack%3D%26sysparm_view%3D","CS ELN - Activate Method Of Range Class Failed Close &amp; Sign Error")</f>
        <v>0</v>
      </c>
      <c r="B10">
        <v>0.2968704402446747</v>
      </c>
      <c r="C10" t="s">
        <v>68</v>
      </c>
    </row>
    <row r="11" spans="1:3">
      <c r="A11">
        <f>HYPERLINK("https://bmsprod.service-now.com/nav_to.do?uri=%2Fkb_view.do%3Fsysparm_article%3DKB0010062%26sysparm_stack%3D%26sysparm_view%3D","CS ELN - EndNote X4 And ELN Incompatibility")</f>
        <v>0</v>
      </c>
      <c r="B11">
        <v>0.2936537265777588</v>
      </c>
      <c r="C11" t="s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HYPERLINK("https://bmsprod.service-now.com/nav_to.do?uri=%2Fkb_view.do%3Fsysparm_article%3DKB0010096%26sysparm_stack%3D%26sysparm_view%3D","CS ELN - Login Timeout Error")</f>
        <v>0</v>
      </c>
      <c r="B2">
        <v>0.6451684236526489</v>
      </c>
      <c r="C2" t="s">
        <v>54</v>
      </c>
    </row>
    <row r="3" spans="1:3">
      <c r="A3">
        <f>HYPERLINK("https://bmsprod.service-now.com/nav_to.do?uri=%2Fkb_view.do%3Fsysparm_article%3DKB0010072%26sysparm_stack%3D%26sysparm_view%3D","CS ELN - Could Not Find A Part Of The Path Errors")</f>
        <v>0</v>
      </c>
      <c r="B3">
        <v>0.3255817294120789</v>
      </c>
      <c r="C3" t="s">
        <v>50</v>
      </c>
    </row>
    <row r="4" spans="1:3">
      <c r="A4">
        <f>HYPERLINK("https://bmsprod.service-now.com/nav_to.do?uri=%2Fkb_view.do%3Fsysparm_article%3DKB0010077%26sysparm_stack%3D%26sysparm_view%3D","CS ELN - Error Selecting Salt Or Solvate: Could Not Find Part Of The Path")</f>
        <v>0</v>
      </c>
      <c r="B4">
        <v>0.3150688409805298</v>
      </c>
      <c r="C4" t="s">
        <v>51</v>
      </c>
    </row>
    <row r="5" spans="1:3">
      <c r="A5">
        <f>HYPERLINK("https://bmsprod.service-now.com/nav_to.do?uri=%2Fkb_view.do%3Fsysparm_article%3DKB0031574%26sysparm_stack%3D%26sysparm_view%3D","CS ELN v5 - Error connecting, timeout when logging in")</f>
        <v>0</v>
      </c>
      <c r="B5">
        <v>0.3145331144332886</v>
      </c>
      <c r="C5" t="s">
        <v>77</v>
      </c>
    </row>
    <row r="6" spans="1:3">
      <c r="A6">
        <f>HYPERLINK("https://bmsprod.service-now.com/nav_to.do?uri=%2Fkb_view.do%3Fsysparm_article%3DKB0035017%26sysparm_stack%3D%26sysparm_view%3D","CS ELN v5 - Login error - Sorry, Configuration system failed to initialize")</f>
        <v>0</v>
      </c>
      <c r="B6">
        <v>0.3110907673835754</v>
      </c>
      <c r="C6" t="s">
        <v>39</v>
      </c>
    </row>
    <row r="7" spans="1:3">
      <c r="A7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7">
        <v>0.306639552116394</v>
      </c>
      <c r="C7" t="s">
        <v>72</v>
      </c>
    </row>
    <row r="8" spans="1:3">
      <c r="A8">
        <f>HYPERLINK("https://bmsprod.service-now.com/nav_to.do?uri=%2Fkb_view.do%3Fsysparm_article%3DKB0010385%26sysparm_stack%3D%26sysparm_view%3D","CS ELN - Error Initializing Field Slideshow in MS PowerPoint section")</f>
        <v>0</v>
      </c>
      <c r="B8">
        <v>0.3056619465351105</v>
      </c>
      <c r="C8" t="s">
        <v>64</v>
      </c>
    </row>
    <row r="9" spans="1:3">
      <c r="A9">
        <f>HYPERLINK("https://bmsprod.service-now.com/nav_to.do?uri=%2Fkb_view.do%3Fsysparm_article%3DKB0010084%26sysparm_stack%3D%26sysparm_view%3D","CS ELN - Authentication Error When Wrong Password Is Entered In ELN")</f>
        <v>0</v>
      </c>
      <c r="B9">
        <v>0.2982311844825745</v>
      </c>
      <c r="C9" t="s">
        <v>70</v>
      </c>
    </row>
    <row r="10" spans="1:3">
      <c r="A10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10">
        <v>0.2894532680511475</v>
      </c>
      <c r="C10" t="s">
        <v>74</v>
      </c>
    </row>
    <row r="11" spans="1:3">
      <c r="A11">
        <f>HYPERLINK("https://bmsprod.service-now.com/nav_to.do?uri=%2Fkb_view.do%3Fsysparm_article%3DKB0010105%26sysparm_stack%3D%26sysparm_view%3D","CS ELN - Exception Of Type 'System.OutOfMemoryException' Was Thrown")</f>
        <v>0</v>
      </c>
      <c r="B11">
        <v>0.2877953946590424</v>
      </c>
      <c r="C11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HYPERLINK("https://bmsprod.service-now.com/nav_to.do?uri=%2Fkb_view.do%3Fsysparm_article%3DKB0010107%26sysparm_stack%3D%26sysparm_view%3D","CS ELN - Main ChemDraw Toolbar Not Showing")</f>
        <v>0</v>
      </c>
      <c r="B2">
        <v>0.5739855766296387</v>
      </c>
      <c r="C2" t="s">
        <v>78</v>
      </c>
    </row>
    <row r="3" spans="1:3">
      <c r="A3">
        <f>HYPERLINK("https://bmsprod.service-now.com/nav_to.do?uri=%2Fkb_view.do%3Fsysparm_article%3DKB0028758%26sysparm_stack%3D%26sysparm_view%3D","ChemDraw: missing other tools inside ChemDraw Professional 16. ")</f>
        <v>0</v>
      </c>
      <c r="B3">
        <v>0.3414790630340576</v>
      </c>
      <c r="C3" t="s">
        <v>79</v>
      </c>
    </row>
    <row r="4" spans="1:3">
      <c r="A4">
        <f>HYPERLINK("https://bmsprod.service-now.com/nav_to.do?uri=%2Fkb_view.do%3Fsysparm_article%3DKB0010204%26sysparm_stack%3D%26sysparm_view%3D","How to delete sections from my Inbox in the CS ELN")</f>
        <v>0</v>
      </c>
      <c r="B4">
        <v>0.2688663601875305</v>
      </c>
      <c r="C4" t="s">
        <v>80</v>
      </c>
    </row>
    <row r="5" spans="1:3">
      <c r="A5">
        <f>HYPERLINK("https://bmsprod.service-now.com/nav_to.do?uri=%2Fkb_view.do%3Fsysparm_article%3DKB0010058%26sysparm_stack%3D%26sysparm_view%3D","CS ELN - Chemical Name Does Not Appear In Reaction Grid")</f>
        <v>0</v>
      </c>
      <c r="B5">
        <v>0.2499304115772247</v>
      </c>
      <c r="C5" t="s">
        <v>4</v>
      </c>
    </row>
    <row r="6" spans="1:3">
      <c r="A6">
        <f>HYPERLINK("https://bmsprod.service-now.com/nav_to.do?uri=%2Fkb_view.do%3Fsysparm_article%3DKB0032708%26sysparm_stack%3D%26sysparm_view%3D","CS ELN -- unable to do ChemReg Update")</f>
        <v>0</v>
      </c>
      <c r="B6">
        <v>0.2428200840950012</v>
      </c>
      <c r="C6" t="s">
        <v>32</v>
      </c>
    </row>
    <row r="7" spans="1:3">
      <c r="A7">
        <f>HYPERLINK("https://bmsprod.service-now.com/nav_to.do?uri=%2Fkb_view.do%3Fsysparm_article%3DKB0010142%26sysparm_stack%3D%26sysparm_view%3D","CS ELN - Word Cannot Start The Converter Mswrd632.wpc")</f>
        <v>0</v>
      </c>
      <c r="B7">
        <v>0.239235445857048</v>
      </c>
      <c r="C7" t="s">
        <v>5</v>
      </c>
    </row>
    <row r="8" spans="1:3">
      <c r="A8">
        <f>HYPERLINK("https://bmsprod.service-now.com/nav_to.do?uri=%2Fkb_view.do%3Fsysparm_article%3DKB0029563%26sysparm_stack%3D%26sysparm_view%3D","ATHENA - AUTHOR-IT: Content not being saved in AIT/No History of Modifications")</f>
        <v>0</v>
      </c>
      <c r="B8">
        <v>0.2335785776376724</v>
      </c>
      <c r="C8" t="s">
        <v>81</v>
      </c>
    </row>
    <row r="9" spans="1:3">
      <c r="A9">
        <f>HYPERLINK("https://bmsprod.service-now.com/nav_to.do?uri=%2Fkb_view.do%3Fsysparm_article%3DKB0010089%26sysparm_stack%3D%26sysparm_view%3D","CS ELN - Output Postscript Is Empty")</f>
        <v>0</v>
      </c>
      <c r="B9">
        <v>0.2299660295248032</v>
      </c>
      <c r="C9" t="s">
        <v>49</v>
      </c>
    </row>
    <row r="10" spans="1:3">
      <c r="A10">
        <f>HYPERLINK("https://bmsprod.service-now.com/nav_to.do?uri=%2Fkb_view.do%3Fsysparm_article%3DKB0013627%26sysparm_stack%3D%26sysparm_view%3D","JChem for Office - Excel JChem not visible on Excel main menu bar")</f>
        <v>0</v>
      </c>
      <c r="B10">
        <v>0.2284193634986877</v>
      </c>
      <c r="C10" t="s">
        <v>65</v>
      </c>
    </row>
    <row r="11" spans="1:3">
      <c r="A11">
        <f>HYPERLINK("https://bmsprod.service-now.com/nav_to.do?uri=%2Fkb_view.do%3Fsysparm_article%3DKB0010065%26sysparm_stack%3D%26sysparm_view%3D","CS ELN - (Property Name) Is Not Recognized As The Name Of A Table Property")</f>
        <v>0</v>
      </c>
      <c r="B11">
        <v>0.2241245806217194</v>
      </c>
      <c r="C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HYPERLINK("https://bmsprod.service-now.com/nav_to.do?uri=%2Fkb_view.do%3Fsysparm_article%3DKB0010191%26sysparm_stack%3D%26sysparm_view%3D","CS ELN - Field Codes in MS Office Section Instead Of Normal Text or Picture")</f>
        <v>0</v>
      </c>
      <c r="B2">
        <v>0.6434110403060913</v>
      </c>
      <c r="C2" t="s">
        <v>8</v>
      </c>
    </row>
    <row r="3" spans="1:3">
      <c r="A3">
        <f>HYPERLINK("https://bmsprod.service-now.com/nav_to.do?uri=%2Fkb_view.do%3Fsysparm_article%3DKB0010142%26sysparm_stack%3D%26sysparm_view%3D","CS ELN - Word Cannot Start The Converter Mswrd632.wpc")</f>
        <v>0</v>
      </c>
      <c r="B3">
        <v>0.2813688814640045</v>
      </c>
      <c r="C3" t="s">
        <v>5</v>
      </c>
    </row>
    <row r="4" spans="1:3">
      <c r="A4">
        <f>HYPERLINK("https://bmsprod.service-now.com/nav_to.do?uri=%2Fkb_view.do%3Fsysparm_article%3DKB0010154%26sysparm_stack%3D%26sysparm_view%3D","CS ELN - Sorry, While Opening MS Word Document, Invalid File Format")</f>
        <v>0</v>
      </c>
      <c r="B4">
        <v>0.2802590131759644</v>
      </c>
      <c r="C4" t="s">
        <v>62</v>
      </c>
    </row>
    <row r="5" spans="1:3">
      <c r="A5">
        <f>HYPERLINK("https://bmsprod.service-now.com/nav_to.do?uri=%2Fkb_view.do%3Fsysparm_article%3DKB0010385%26sysparm_stack%3D%26sysparm_view%3D","CS ELN - Error Initializing Field Slideshow in MS PowerPoint section")</f>
        <v>0</v>
      </c>
      <c r="B5">
        <v>0.2731055915355682</v>
      </c>
      <c r="C5" t="s">
        <v>64</v>
      </c>
    </row>
    <row r="6" spans="1:3">
      <c r="A6">
        <f>HYPERLINK("https://bmsprod.service-now.com/nav_to.do?uri=%2Fkb_view.do%3Fsysparm_article%3DKB0010080%26sysparm_stack%3D%26sysparm_view%3D","CS ELN - Word Rendering Add-ins PDF Rendering Error")</f>
        <v>0</v>
      </c>
      <c r="B6">
        <v>0.2683057188987732</v>
      </c>
      <c r="C6" t="s">
        <v>11</v>
      </c>
    </row>
    <row r="7" spans="1:3">
      <c r="A7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7">
        <v>0.2678837478160858</v>
      </c>
      <c r="C7" t="s">
        <v>48</v>
      </c>
    </row>
    <row r="8" spans="1:3">
      <c r="A8">
        <f>HYPERLINK("https://bmsprod.service-now.com/nav_to.do?uri=%2Fkb_view.do%3Fsysparm_article%3DKB0010144%26sysparm_stack%3D%26sysparm_view%3D","CS ELN - User Cannot View Content In Table Of Contents")</f>
        <v>0</v>
      </c>
      <c r="B8">
        <v>0.263988733291626</v>
      </c>
      <c r="C8" t="s">
        <v>12</v>
      </c>
    </row>
    <row r="9" spans="1:3">
      <c r="A9">
        <f>HYPERLINK("https://bmsprod.service-now.com/nav_to.do?uri=%2Fkb_view.do%3Fsysparm_article%3DKB0031921%26sysparm_stack%3D%26sysparm_view%3D","Setting up MSWord as default text editor for Biobook")</f>
        <v>0</v>
      </c>
      <c r="B9">
        <v>0.2502888739109039</v>
      </c>
      <c r="C9" t="s">
        <v>82</v>
      </c>
    </row>
    <row r="10" spans="1:3">
      <c r="A10">
        <f>HYPERLINK("https://bmsprod.service-now.com/nav_to.do?uri=%2Fkb_view.do%3Fsysparm_article%3DKB0010062%26sysparm_stack%3D%26sysparm_view%3D","CS ELN - EndNote X4 And ELN Incompatibility")</f>
        <v>0</v>
      </c>
      <c r="B10">
        <v>0.248248279094696</v>
      </c>
      <c r="C10" t="s">
        <v>43</v>
      </c>
    </row>
    <row r="11" spans="1:3">
      <c r="A11">
        <f>HYPERLINK("https://bmsprod.service-now.com/nav_to.do?uri=%2Fkb_view.do%3Fsysparm_article%3DKB0010046%26sysparm_stack%3D%26sysparm_view%3D","CS ELN - Attachments Not Available In NMR PDF Section")</f>
        <v>0</v>
      </c>
      <c r="B11">
        <v>0.2450528740882874</v>
      </c>
      <c r="C1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HYPERLINK("https://bmsprod.service-now.com/nav_to.do?uri=%2Fkb_view.do%3Fsysparm_article%3DKB0027079%26sysparm_stack%3D%26sysparm_view%3D","What if no structure is displayed in the Submit for Purification window (CS ELN)")</f>
        <v>0</v>
      </c>
      <c r="B2">
        <v>0.4993990063667297</v>
      </c>
      <c r="C2" t="s">
        <v>13</v>
      </c>
    </row>
    <row r="3" spans="1:3">
      <c r="A3">
        <f>HYPERLINK("https://bmsprod.service-now.com/nav_to.do?uri=%2Fkb_view.do%3Fsysparm_article%3DKB0027078%26sysparm_stack%3D%26sysparm_view%3D","CS ELN - Webpage Error message seen when trying to register compound")</f>
        <v>0</v>
      </c>
      <c r="B3">
        <v>0.3743966221809387</v>
      </c>
      <c r="C3" t="s">
        <v>14</v>
      </c>
    </row>
    <row r="4" spans="1:3">
      <c r="A4">
        <f>HYPERLINK("https://bmsprod.service-now.com/nav_to.do?uri=%2Fkb_view.do%3Fsysparm_article%3DKB0027125%26sysparm_stack%3D%26sysparm_view%3D","HDSA: Error submitting LASERS request from CS ELN: Structure is missing")</f>
        <v>0</v>
      </c>
      <c r="B4">
        <v>0.3383660316467285</v>
      </c>
      <c r="C4" t="s">
        <v>15</v>
      </c>
    </row>
    <row r="5" spans="1:3">
      <c r="A5">
        <f>HYPERLINK("https://bmsprod.service-now.com/nav_to.do?uri=%2Fkb_view.do%3Fsysparm_article%3DKB0010098%26sysparm_stack%3D%26sysparm_view%3D","CS ELN - Purification Submission Error - Cannot Find The Product By ProductID")</f>
        <v>0</v>
      </c>
      <c r="B5">
        <v>0.3170545697212219</v>
      </c>
      <c r="C5" t="s">
        <v>16</v>
      </c>
    </row>
    <row r="6" spans="1:3">
      <c r="A6">
        <f>HYPERLINK("https://bmsprod.service-now.com/nav_to.do?uri=%2Fkb_view.do%3Fsysparm_article%3DKB0010058%26sysparm_stack%3D%26sysparm_view%3D","CS ELN - Chemical Name Does Not Appear In Reaction Grid")</f>
        <v>0</v>
      </c>
      <c r="B6">
        <v>0.2820593118667603</v>
      </c>
      <c r="C6" t="s">
        <v>4</v>
      </c>
    </row>
    <row r="7" spans="1:3">
      <c r="A7">
        <f>HYPERLINK("https://bmsprod.service-now.com/nav_to.do?uri=%2Fkb_view.do%3Fsysparm_article%3DKB0033466%26sysparm_stack%3D%26sysparm_view%3D","ChemOffice Pro 16.0.1 installer may hang when running")</f>
        <v>0</v>
      </c>
      <c r="B7">
        <v>0.2809602618217468</v>
      </c>
      <c r="C7" t="s">
        <v>17</v>
      </c>
    </row>
    <row r="8" spans="1:3">
      <c r="A8">
        <f>HYPERLINK("https://bmsprod.service-now.com/nav_to.do?uri=%2Fkb_view.do%3Fsysparm_article%3DKB0033676%26sysparm_stack%3D%26sysparm_view%3D","LASERS: structure not loading or importing or can not copy structure ")</f>
        <v>0</v>
      </c>
      <c r="B8">
        <v>0.2766416966915131</v>
      </c>
      <c r="C8" t="s">
        <v>18</v>
      </c>
    </row>
    <row r="9" spans="1:3">
      <c r="A9">
        <f>HYPERLINK("https://bmsprod.service-now.com/nav_to.do?uri=%2Fkb_view.do%3Fsysparm_article%3DKB0028356%26sysparm_stack%3D%26sysparm_view%3D","CS ELN - Error showing LASERS request form, cannot find product by ProductID")</f>
        <v>0</v>
      </c>
      <c r="B9">
        <v>0.2686722874641418</v>
      </c>
      <c r="C9" t="s">
        <v>19</v>
      </c>
    </row>
    <row r="10" spans="1:3">
      <c r="A10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10">
        <v>0.2680286765098572</v>
      </c>
      <c r="C10" t="s">
        <v>20</v>
      </c>
    </row>
    <row r="11" spans="1:3">
      <c r="A11">
        <f>HYPERLINK("https://bmsprod.service-now.com/nav_to.do?uri=%2Fkb_view.do%3Fsysparm_article%3DKB0010073%26sysparm_stack%3D%26sysparm_view%3D","CS ELN - Close And Sign Generic Failure Error")</f>
        <v>0</v>
      </c>
      <c r="B11">
        <v>0.2678427696228027</v>
      </c>
      <c r="C1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HYPERLINK("https://bmsprod.service-now.com/nav_to.do?uri=%2Fkb_view.do%3Fsysparm_article%3DKB0010054%26sysparm_stack%3D%26sysparm_view%3D","CS ELN - Sign And Close Error: The PDF File Could Not Be Created")</f>
        <v>0</v>
      </c>
      <c r="B2">
        <v>0.6343308091163635</v>
      </c>
      <c r="C2" t="s">
        <v>67</v>
      </c>
    </row>
    <row r="3" spans="1:3">
      <c r="A3">
        <f>HYPERLINK("https://bmsprod.service-now.com/nav_to.do?uri=%2Fkb_view.do%3Fsysparm_article%3DKB0010159%26sysparm_stack%3D%26sysparm_view%3D","CS ELN - Machine Is Low On Resources - Please Retry The Operation")</f>
        <v>0</v>
      </c>
      <c r="B3">
        <v>0.4655017256736755</v>
      </c>
      <c r="C3" t="s">
        <v>45</v>
      </c>
    </row>
    <row r="4" spans="1:3">
      <c r="A4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4">
        <v>0.4350285530090332</v>
      </c>
      <c r="C4" t="s">
        <v>76</v>
      </c>
    </row>
    <row r="5" spans="1:3">
      <c r="A5">
        <f>HYPERLINK("https://bmsprod.service-now.com/nav_to.do?uri=%2Fkb_view.do%3Fsysparm_article%3DKB0095714%26sysparm_stack%3D%26sysparm_view%3D","CS ELN: Issue when closing - Printer Setup")</f>
        <v>0</v>
      </c>
      <c r="B5">
        <v>0.4257280230522156</v>
      </c>
      <c r="C5" t="s">
        <v>38</v>
      </c>
    </row>
    <row r="6" spans="1:3">
      <c r="A6">
        <f>HYPERLINK("https://bmsprod.service-now.com/nav_to.do?uri=%2Fkb_view.do%3Fsysparm_article%3DKB0028317%26sysparm_stack%3D%26sysparm_view%3D","CS ELN - Adobe acrobat has stopped working error when signing")</f>
        <v>0</v>
      </c>
      <c r="B6">
        <v>0.3852101564407349</v>
      </c>
      <c r="C6" t="s">
        <v>84</v>
      </c>
    </row>
    <row r="7" spans="1:3">
      <c r="A7">
        <f>HYPERLINK("https://bmsprod.service-now.com/nav_to.do?uri=%2Fkb_view.do%3Fsysparm_article%3DKB0010137%26sysparm_stack%3D%26sysparm_view%3D","CS ELN - Unable To Cast COM Object Of Type Acrobat.AcroAVDocClass")</f>
        <v>0</v>
      </c>
      <c r="B7">
        <v>0.3661606907844543</v>
      </c>
      <c r="C7" t="s">
        <v>85</v>
      </c>
    </row>
    <row r="8" spans="1:3">
      <c r="A8">
        <f>HYPERLINK("https://bmsprod.service-now.com/nav_to.do?uri=%2Fkb_view.do%3Fsysparm_article%3DKB0010343%26sysparm_stack%3D%26sysparm_view%3D","CS ELN - Adobe PDF creation cannot continue because Acrobat is not activated")</f>
        <v>0</v>
      </c>
      <c r="B8">
        <v>0.3654834628105164</v>
      </c>
      <c r="C8" t="s">
        <v>86</v>
      </c>
    </row>
    <row r="9" spans="1:3">
      <c r="A9">
        <f>HYPERLINK("https://bmsprod.service-now.com/nav_to.do?uri=%2Fkb_view.do%3Fsysparm_article%3DKB0010094%26sysparm_stack%3D%26sysparm_view%3D","CS ELN - Sorry, An Error Occurred While Exporting Slideshow")</f>
        <v>0</v>
      </c>
      <c r="B9">
        <v>0.362104594707489</v>
      </c>
      <c r="C9" t="s">
        <v>31</v>
      </c>
    </row>
    <row r="10" spans="1:3">
      <c r="A10">
        <f>HYPERLINK("https://bmsprod.service-now.com/nav_to.do?uri=%2Fkb_view.do%3Fsysparm_article%3DKB0010104%26sysparm_stack%3D%26sysparm_view%3D","CS ELN - Exception Has Been Thrown By The Target Of An Invocation Error")</f>
        <v>0</v>
      </c>
      <c r="B10">
        <v>0.3525561690330505</v>
      </c>
      <c r="C10" t="s">
        <v>87</v>
      </c>
    </row>
    <row r="11" spans="1:3">
      <c r="A11">
        <f>HYPERLINK("https://bmsprod.service-now.com/nav_to.do?uri=%2Fkb_view.do%3Fsysparm_article%3DKB0010055%26sysparm_stack%3D%26sysparm_view%3D","CS ELN - Call Was Rejected By Callee Close &amp; Sign Errors")</f>
        <v>0</v>
      </c>
      <c r="B11">
        <v>0.3258208632469177</v>
      </c>
      <c r="C11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HYPERLINK("https://bmsprod.service-now.com/nav_to.do?uri=%2Fkb_view.do%3Fsysparm_article%3DKB0010204%26sysparm_stack%3D%26sysparm_view%3D","How to delete sections from my Inbox in the CS ELN")</f>
        <v>0</v>
      </c>
      <c r="B2">
        <v>0.5869863033294678</v>
      </c>
      <c r="C2" t="s">
        <v>80</v>
      </c>
    </row>
    <row r="3" spans="1:3">
      <c r="A3">
        <f>HYPERLINK("https://bmsprod.service-now.com/nav_to.do?uri=%2Fkb_view.do%3Fsysparm_article%3DKB0010046%26sysparm_stack%3D%26sysparm_view%3D","CS ELN - Attachments Not Available In NMR PDF Section")</f>
        <v>0</v>
      </c>
      <c r="B3">
        <v>0.2564526796340942</v>
      </c>
      <c r="C3" t="s">
        <v>83</v>
      </c>
    </row>
    <row r="4" spans="1:3">
      <c r="A4">
        <f>HYPERLINK("https://bmsprod.service-now.com/nav_to.do?uri=%2Fkb_view.do%3Fsysparm_article%3DKB0010193%26sysparm_stack%3D%26sysparm_view%3D","How to re-open an experiment in the CS ELN")</f>
        <v>0</v>
      </c>
      <c r="B4">
        <v>0.2539908289909363</v>
      </c>
      <c r="C4" t="s">
        <v>59</v>
      </c>
    </row>
    <row r="5" spans="1:3">
      <c r="A5">
        <f>HYPERLINK("https://bmsprod.service-now.com/nav_to.do?uri=%2Fkb_view.do%3Fsysparm_article%3DKB0010089%26sysparm_stack%3D%26sysparm_view%3D","CS ELN - Output Postscript Is Empty")</f>
        <v>0</v>
      </c>
      <c r="B5">
        <v>0.2465105056762695</v>
      </c>
      <c r="C5" t="s">
        <v>49</v>
      </c>
    </row>
    <row r="6" spans="1:3">
      <c r="A6">
        <f>HYPERLINK("https://bmsprod.service-now.com/nav_to.do?uri=%2Fkb_view.do%3Fsysparm_article%3DKB0023057%26sysparm_stack%3D%26sysparm_view%3D","File Print: How to recover file from home network drive (H: drive)")</f>
        <v>0</v>
      </c>
      <c r="B6">
        <v>0.235125720500946</v>
      </c>
      <c r="C6" t="s">
        <v>88</v>
      </c>
    </row>
    <row r="7" spans="1:3">
      <c r="A7">
        <f>HYPERLINK("https://bmsprod.service-now.com/nav_to.do?uri=%2Fkb_view.do%3Fsysparm_article%3DKB0040009%26sysparm_stack%3D%26sysparm_view%3D","E-Workbook / Biobook experiment does not display a lock icon after author / publish procedure")</f>
        <v>0</v>
      </c>
      <c r="B7">
        <v>0.2345814108848572</v>
      </c>
      <c r="C7" t="s">
        <v>61</v>
      </c>
    </row>
    <row r="8" spans="1:3">
      <c r="A8">
        <f>HYPERLINK("https://bmsprod.service-now.com/nav_to.do?uri=%2Fkb_view.do%3Fsysparm_article%3DKB0071964%26sysparm_stack%3D%26sysparm_view%3D","How to re-open an authored/locked experiment in E-workbook/Biobook")</f>
        <v>0</v>
      </c>
      <c r="B8">
        <v>0.2302699238061905</v>
      </c>
      <c r="C8" t="s">
        <v>89</v>
      </c>
    </row>
    <row r="9" spans="1:3">
      <c r="A9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9">
        <v>0.2280318588018417</v>
      </c>
      <c r="C9" t="s">
        <v>20</v>
      </c>
    </row>
    <row r="10" spans="1:3">
      <c r="A10">
        <f>HYPERLINK("https://bmsprod.service-now.com/nav_to.do?uri=%2Fkb_view.do%3Fsysparm_article%3DKB0032992%26sysparm_stack%3D%26sysparm_view%3D","CS ELN v5 - Formula Mass (FM) needed in Reactant table")</f>
        <v>0</v>
      </c>
      <c r="B10">
        <v>0.2260220050811768</v>
      </c>
      <c r="C10" t="s">
        <v>26</v>
      </c>
    </row>
    <row r="11" spans="1:3">
      <c r="A11">
        <f>HYPERLINK("https://bmsprod.service-now.com/nav_to.do?uri=%2Fkb_view.do%3Fsysparm_article%3DKB0040739%26sysparm_stack%3D%26sysparm_view%3D","How to share multiple monitors in Skype for Business")</f>
        <v>0</v>
      </c>
      <c r="B11">
        <v>0.220197468996048</v>
      </c>
      <c r="C11" t="s">
        <v>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HYPERLINK("https://bmsprod.service-now.com/nav_to.do?uri=%2Fkb_view.do%3Fsysparm_article%3DKB0010061%26sysparm_stack%3D%26sysparm_view%3D","CS ELN - Error HRESULT E_FAIL Has Been Returned From A Call To A COM Component")</f>
        <v>0</v>
      </c>
      <c r="B2">
        <v>0.5903860330581665</v>
      </c>
      <c r="C2" t="s">
        <v>91</v>
      </c>
    </row>
    <row r="3" spans="1:3">
      <c r="A3">
        <f>HYPERLINK("https://bmsprod.service-now.com/nav_to.do?uri=%2Fkb_view.do%3Fsysparm_article%3DKB0010104%26sysparm_stack%3D%26sysparm_view%3D","CS ELN - Exception Has Been Thrown By The Target Of An Invocation Error")</f>
        <v>0</v>
      </c>
      <c r="B3">
        <v>0.4962869882583618</v>
      </c>
      <c r="C3" t="s">
        <v>87</v>
      </c>
    </row>
    <row r="4" spans="1:3">
      <c r="A4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4">
        <v>0.3767139613628387</v>
      </c>
      <c r="C4" t="s">
        <v>76</v>
      </c>
    </row>
    <row r="5" spans="1:3">
      <c r="A5">
        <f>HYPERLINK("https://bmsprod.service-now.com/nav_to.do?uri=%2Fkb_view.do%3Fsysparm_article%3DKB0010159%26sysparm_stack%3D%26sysparm_view%3D","CS ELN - Machine Is Low On Resources - Please Retry The Operation")</f>
        <v>0</v>
      </c>
      <c r="B5">
        <v>0.3480769991874695</v>
      </c>
      <c r="C5" t="s">
        <v>45</v>
      </c>
    </row>
    <row r="6" spans="1:3">
      <c r="A6">
        <f>HYPERLINK("https://bmsprod.service-now.com/nav_to.do?uri=%2Fkb_view.do%3Fsysparm_article%3DKB0010343%26sysparm_stack%3D%26sysparm_view%3D","CS ELN - Adobe PDF creation cannot continue because Acrobat is not activated")</f>
        <v>0</v>
      </c>
      <c r="B6">
        <v>0.3389776945114136</v>
      </c>
      <c r="C6" t="s">
        <v>86</v>
      </c>
    </row>
    <row r="7" spans="1:3">
      <c r="A7">
        <f>HYPERLINK("https://bmsprod.service-now.com/nav_to.do?uri=%2Fkb_view.do%3Fsysparm_article%3DKB0028317%26sysparm_stack%3D%26sysparm_view%3D","CS ELN - Adobe acrobat has stopped working error when signing")</f>
        <v>0</v>
      </c>
      <c r="B7">
        <v>0.3369759023189545</v>
      </c>
      <c r="C7" t="s">
        <v>84</v>
      </c>
    </row>
    <row r="8" spans="1:3">
      <c r="A8">
        <f>HYPERLINK("https://bmsprod.service-now.com/nav_to.do?uri=%2Fkb_view.do%3Fsysparm_article%3DKB0010054%26sysparm_stack%3D%26sysparm_view%3D","CS ELN - Sign And Close Error: The PDF File Could Not Be Created")</f>
        <v>0</v>
      </c>
      <c r="B8">
        <v>0.3302071094512939</v>
      </c>
      <c r="C8" t="s">
        <v>67</v>
      </c>
    </row>
    <row r="9" spans="1:3">
      <c r="A9">
        <f>HYPERLINK("https://bmsprod.service-now.com/nav_to.do?uri=%2Fkb_view.do%3Fsysparm_article%3DKB0095714%26sysparm_stack%3D%26sysparm_view%3D","CS ELN: Issue when closing - Printer Setup")</f>
        <v>0</v>
      </c>
      <c r="B9">
        <v>0.3276052474975586</v>
      </c>
      <c r="C9" t="s">
        <v>38</v>
      </c>
    </row>
    <row r="10" spans="1:3">
      <c r="A10">
        <f>HYPERLINK("https://bmsprod.service-now.com/nav_to.do?uri=%2Fkb_view.do%3Fsysparm_article%3DKB0010137%26sysparm_stack%3D%26sysparm_view%3D","CS ELN - Unable To Cast COM Object Of Type Acrobat.AcroAVDocClass")</f>
        <v>0</v>
      </c>
      <c r="B10">
        <v>0.3119268417358398</v>
      </c>
      <c r="C10" t="s">
        <v>85</v>
      </c>
    </row>
    <row r="11" spans="1:3">
      <c r="A11">
        <f>HYPERLINK("https://bmsprod.service-now.com/nav_to.do?uri=%2Fkb_view.do%3Fsysparm_article%3DKB0010052%26sysparm_stack%3D%26sysparm_view%3D","CS ELN - Loadmaster Error In ELN")</f>
        <v>0</v>
      </c>
      <c r="B11">
        <v>0.3082942366600037</v>
      </c>
      <c r="C11" t="s">
        <v>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2">
        <v>0.4969435036182404</v>
      </c>
      <c r="C2" t="s">
        <v>55</v>
      </c>
    </row>
    <row r="3" spans="1:3">
      <c r="A3">
        <f>HYPERLINK("https://bmsprod.service-now.com/nav_to.do?uri=%2Fkb_view.do%3Fsysparm_article%3DKB0010080%26sysparm_stack%3D%26sysparm_view%3D","CS ELN - Word Rendering Add-ins PDF Rendering Error")</f>
        <v>0</v>
      </c>
      <c r="B3">
        <v>0.3754751980304718</v>
      </c>
      <c r="C3" t="s">
        <v>11</v>
      </c>
    </row>
    <row r="4" spans="1:3">
      <c r="A4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4">
        <v>0.3690492212772369</v>
      </c>
      <c r="C4" t="s">
        <v>92</v>
      </c>
    </row>
    <row r="5" spans="1:3">
      <c r="A5">
        <f>HYPERLINK("https://bmsprod.service-now.com/nav_to.do?uri=%2Fkb_view.do%3Fsysparm_article%3DKB0010056%26sysparm_stack%3D%26sysparm_view%3D","CS ELN - Close And Sign File Already Exists")</f>
        <v>0</v>
      </c>
      <c r="B5">
        <v>0.3582166731357574</v>
      </c>
      <c r="C5" t="s">
        <v>52</v>
      </c>
    </row>
    <row r="6" spans="1:3">
      <c r="A6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6">
        <v>0.3548291027545929</v>
      </c>
      <c r="C6" t="s">
        <v>76</v>
      </c>
    </row>
    <row r="7" spans="1:3">
      <c r="A7">
        <f>HYPERLINK("https://bmsprod.service-now.com/nav_to.do?uri=%2Fkb_view.do%3Fsysparm_article%3DKB0010094%26sysparm_stack%3D%26sysparm_view%3D","CS ELN - Sorry, An Error Occurred While Exporting Slideshow")</f>
        <v>0</v>
      </c>
      <c r="B7">
        <v>0.3386432528495789</v>
      </c>
      <c r="C7" t="s">
        <v>31</v>
      </c>
    </row>
    <row r="8" spans="1:3">
      <c r="A8">
        <f>HYPERLINK("https://bmsprod.service-now.com/nav_to.do?uri=%2Fkb_view.do%3Fsysparm_article%3DKB0028317%26sysparm_stack%3D%26sysparm_view%3D","CS ELN - Adobe acrobat has stopped working error when signing")</f>
        <v>0</v>
      </c>
      <c r="B8">
        <v>0.3365352153778076</v>
      </c>
      <c r="C8" t="s">
        <v>84</v>
      </c>
    </row>
    <row r="9" spans="1:3">
      <c r="A9">
        <f>HYPERLINK("https://bmsprod.service-now.com/nav_to.do?uri=%2Fkb_view.do%3Fsysparm_article%3DKB0010096%26sysparm_stack%3D%26sysparm_view%3D","CS ELN - Login Timeout Error")</f>
        <v>0</v>
      </c>
      <c r="B9">
        <v>0.3353230059146881</v>
      </c>
      <c r="C9" t="s">
        <v>54</v>
      </c>
    </row>
    <row r="10" spans="1:3">
      <c r="A10">
        <f>HYPERLINK("https://bmsprod.service-now.com/nav_to.do?uri=%2Fkb_view.do%3Fsysparm_article%3DKB0010082%26sysparm_stack%3D%26sysparm_view%3D","CS ELN - Object required error during signing")</f>
        <v>0</v>
      </c>
      <c r="B10">
        <v>0.3312644362449646</v>
      </c>
      <c r="C10" t="s">
        <v>27</v>
      </c>
    </row>
    <row r="11" spans="1:3">
      <c r="A11">
        <f>HYPERLINK("https://bmsprod.service-now.com/nav_to.do?uri=%2Fkb_view.do%3Fsysparm_article%3DKB0010072%26sysparm_stack%3D%26sysparm_view%3D","CS ELN - Could Not Find A Part Of The Path Errors")</f>
        <v>0</v>
      </c>
      <c r="B11">
        <v>0.3306440412998199</v>
      </c>
      <c r="C11" t="s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HYPERLINK("https://bmsprod.service-now.com/nav_to.do?uri=%2Fkb_view.do%3Fsysparm_article%3DKB0010143%26sysparm_stack%3D%26sysparm_view%3D","What to do when a desktop shortcut for the CS ELN application after installation does not appear")</f>
        <v>0</v>
      </c>
      <c r="B2">
        <v>0.6280032992362976</v>
      </c>
      <c r="C2" t="s">
        <v>93</v>
      </c>
    </row>
    <row r="3" spans="1:3">
      <c r="A3">
        <f>HYPERLINK("https://bmsprod.service-now.com/nav_to.do?uri=%2Fkb_view.do%3Fsysparm_article%3DKB0031560%26sysparm_stack%3D%26sysparm_view%3D","CS ELN 5 - Uninstalling and reinstalling ELN v5")</f>
        <v>0</v>
      </c>
      <c r="B3">
        <v>0.4348991513252258</v>
      </c>
      <c r="C3" t="s">
        <v>56</v>
      </c>
    </row>
    <row r="4" spans="1:3">
      <c r="A4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4">
        <v>0.2883947491645813</v>
      </c>
      <c r="C4" t="s">
        <v>55</v>
      </c>
    </row>
    <row r="5" spans="1:3">
      <c r="A5">
        <f>HYPERLINK("https://bmsprod.service-now.com/nav_to.do?uri=%2Fkb_view.do%3Fsysparm_article%3DKB0010139%26sysparm_stack%3D%26sysparm_view%3D","How to log in to CS ELN with your previous account when your BMS username changes")</f>
        <v>0</v>
      </c>
      <c r="B5">
        <v>0.2873907387256622</v>
      </c>
      <c r="C5" t="s">
        <v>37</v>
      </c>
    </row>
    <row r="6" spans="1:3">
      <c r="A6">
        <f>HYPERLINK("https://bmsprod.service-now.com/nav_to.do?uri=%2Fkb_view.do%3Fsysparm_article%3DKB0010077%26sysparm_stack%3D%26sysparm_view%3D","CS ELN - Error Selecting Salt Or Solvate: Could Not Find Part Of The Path")</f>
        <v>0</v>
      </c>
      <c r="B6">
        <v>0.2765487432479858</v>
      </c>
      <c r="C6" t="s">
        <v>51</v>
      </c>
    </row>
    <row r="7" spans="1:3">
      <c r="A7">
        <f>HYPERLINK("https://bmsprod.service-now.com/nav_to.do?uri=%2Fkb_view.do%3Fsysparm_article%3DKB0014756%26sysparm_stack%3D%26sysparm_view%3D","How to resolve issues with Outlook client not launching")</f>
        <v>0</v>
      </c>
      <c r="B7">
        <v>0.273042619228363</v>
      </c>
      <c r="C7" t="s">
        <v>94</v>
      </c>
    </row>
    <row r="8" spans="1:3">
      <c r="A8">
        <f>HYPERLINK("https://bmsprod.service-now.com/nav_to.do?uri=%2Fkb_view.do%3Fsysparm_article%3DKB0027079%26sysparm_stack%3D%26sysparm_view%3D","What if no structure is displayed in the Submit for Purification window (CS ELN)")</f>
        <v>0</v>
      </c>
      <c r="B8">
        <v>0.2717751860618591</v>
      </c>
      <c r="C8" t="s">
        <v>13</v>
      </c>
    </row>
    <row r="9" spans="1:3">
      <c r="A9">
        <f>HYPERLINK("https://bmsprod.service-now.com/nav_to.do?uri=%2Fkb_view.do%3Fsysparm_article%3DKB0072874%26sysparm_stack%3D%26sysparm_view%3D","How to resolve participants seeing a black screen and a pause icon when presenting in a Skype meeting")</f>
        <v>0</v>
      </c>
      <c r="B9">
        <v>0.2647992968559265</v>
      </c>
      <c r="C9" t="s">
        <v>95</v>
      </c>
    </row>
    <row r="10" spans="1:3">
      <c r="A10">
        <f>HYPERLINK("https://bmsprod.service-now.com/nav_to.do?uri=%2Fkb_view.do%3Fsysparm_article%3DKB0010159%26sysparm_stack%3D%26sysparm_view%3D","CS ELN - Machine Is Low On Resources - Please Retry The Operation")</f>
        <v>0</v>
      </c>
      <c r="B10">
        <v>0.2608509659767151</v>
      </c>
      <c r="C10" t="s">
        <v>45</v>
      </c>
    </row>
    <row r="11" spans="1:3">
      <c r="A11">
        <f>HYPERLINK("https://bmsprod.service-now.com/nav_to.do?uri=%2Fkb_view.do%3Fsysparm_article%3DKB0027078%26sysparm_stack%3D%26sysparm_view%3D","CS ELN - Webpage Error message seen when trying to register compound")</f>
        <v>0</v>
      </c>
      <c r="B11">
        <v>0.2603310942649841</v>
      </c>
      <c r="C11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HYPERLINK("https://bmsprod.service-now.com/nav_to.do?uri=%2Fkb_view.do%3Fsysparm_article%3DKB0028676%26sysparm_stack%3D%26sysparm_view%3D","CS ELN:Slow searching - Timed out")</f>
        <v>0</v>
      </c>
      <c r="B2">
        <v>0.586810290813446</v>
      </c>
      <c r="C2" t="s">
        <v>34</v>
      </c>
    </row>
    <row r="3" spans="1:3">
      <c r="A3">
        <f>HYPERLINK("https://bmsprod.service-now.com/nav_to.do?uri=%2Fkb_view.do%3Fsysparm_article%3DKB0027525%26sysparm_stack%3D%26sysparm_view%3D","Known Error: PDHQ Effective Date - unable to sort in search results page")</f>
        <v>0</v>
      </c>
      <c r="B3">
        <v>0.2780109941959381</v>
      </c>
      <c r="C3" t="s">
        <v>96</v>
      </c>
    </row>
    <row r="4" spans="1:3">
      <c r="A4">
        <f>HYPERLINK("https://bmsprod.service-now.com/nav_to.do?uri=%2Fkb_view.do%3Fsysparm_article%3DKB0044133%26sysparm_stack%3D%26sysparm_view%3D","Chrome: Search function is slow")</f>
        <v>0</v>
      </c>
      <c r="B4">
        <v>0.2545998096466064</v>
      </c>
      <c r="C4" t="s">
        <v>97</v>
      </c>
    </row>
    <row r="5" spans="1:3">
      <c r="A5">
        <f>HYPERLINK("https://bmsprod.service-now.com/nav_to.do?uri=%2Fkb_view.do%3Fsysparm_article%3DKB0032921%26sysparm_stack%3D%26sysparm_view%3D","Client has  an E-Workbook (Biobook) error due to extensions")</f>
        <v>0</v>
      </c>
      <c r="B5">
        <v>0.2077527642250061</v>
      </c>
      <c r="C5" t="s">
        <v>98</v>
      </c>
    </row>
    <row r="6" spans="1:3">
      <c r="A6">
        <f>HYPERLINK("https://bmsprod.service-now.com/nav_to.do?uri=%2Fkb_view.do%3Fsysparm_article%3DKB0015057%26sysparm_stack%3D%26sysparm_view%3D","Outlook Will Not Open, No Error")</f>
        <v>0</v>
      </c>
      <c r="B6">
        <v>0.2040025293827057</v>
      </c>
      <c r="C6" t="s">
        <v>99</v>
      </c>
    </row>
    <row r="7" spans="1:3">
      <c r="A7">
        <f>HYPERLINK("https://bmsprod.service-now.com/nav_to.do?uri=%2Fkb_view.do%3Fsysparm_article%3DKB0014737%26sysparm_stack%3D%26sysparm_view%3D","Outlook Freezes After Opening")</f>
        <v>0</v>
      </c>
      <c r="B7">
        <v>0.202529639005661</v>
      </c>
      <c r="C7" t="s">
        <v>100</v>
      </c>
    </row>
    <row r="8" spans="1:3">
      <c r="A8">
        <f>HYPERLINK("https://bmsprod.service-now.com/nav_to.do?uri=%2Fkb_view.do%3Fsysparm_article%3DKB0033676%26sysparm_stack%3D%26sysparm_view%3D","LASERS: structure not loading or importing or can not copy structure ")</f>
        <v>0</v>
      </c>
      <c r="B8">
        <v>0.1980995535850525</v>
      </c>
      <c r="C8" t="s">
        <v>18</v>
      </c>
    </row>
    <row r="9" spans="1:3">
      <c r="A9">
        <f>HYPERLINK("https://bmsprod.service-now.com/nav_to.do?uri=%2Fkb_view.do%3Fsysparm_article%3DKB0034229%26sysparm_stack%3D%26sysparm_view%3D","BMS User - FastTrack doesn't display or display correctly on BMS Laptop")</f>
        <v>0</v>
      </c>
      <c r="B9">
        <v>0.1866462975740433</v>
      </c>
      <c r="C9" t="s">
        <v>101</v>
      </c>
    </row>
    <row r="10" spans="1:3">
      <c r="A10">
        <f>HYPERLINK("https://bmsprod.service-now.com/nav_to.do?uri=%2Fkb_view.do%3Fsysparm_article%3DKB0036262%26sysparm_stack%3D%26sysparm_view%3D","IRIS: Unable to edit application and search option not working properly")</f>
        <v>0</v>
      </c>
      <c r="B10">
        <v>0.1843182295560837</v>
      </c>
      <c r="C10" t="s">
        <v>102</v>
      </c>
    </row>
    <row r="11" spans="1:3">
      <c r="A11">
        <f>HYPERLINK("https://bmsprod.service-now.com/nav_to.do?uri=%2Fkb_view.do%3Fsysparm_article%3DKB0024343%26sysparm_stack%3D%26sysparm_view%3D","HDSA:  Application Timeout")</f>
        <v>0</v>
      </c>
      <c r="B11">
        <v>0.1835772693157196</v>
      </c>
      <c r="C11" t="s">
        <v>103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HYPERLINK("https://bmsprod.service-now.com/nav_to.do?uri=%2Fkb_view.do%3Fsysparm_article%3DKB0035462%26sysparm_stack%3D%26sysparm_view%3D","CS ELN v5 - During close and sign: Sorry, Windows cannot print due to a problem with printer setup")</f>
        <v>0</v>
      </c>
      <c r="B2">
        <v>0.584180474281311</v>
      </c>
      <c r="C2" t="s">
        <v>104</v>
      </c>
    </row>
    <row r="3" spans="1:3">
      <c r="A3">
        <f>HYPERLINK("https://bmsprod.service-now.com/nav_to.do?uri=%2Fkb_view.do%3Fsysparm_article%3DKB0095714%26sysparm_stack%3D%26sysparm_view%3D","CS ELN: Issue when closing - Printer Setup")</f>
        <v>0</v>
      </c>
      <c r="B3">
        <v>0.4109125733375549</v>
      </c>
      <c r="C3" t="s">
        <v>38</v>
      </c>
    </row>
    <row r="4" spans="1:3">
      <c r="A4">
        <f>HYPERLINK("https://bmsprod.service-now.com/nav_to.do?uri=%2Fkb_view.do%3Fsysparm_article%3DKB0010343%26sysparm_stack%3D%26sysparm_view%3D","CS ELN - Adobe PDF creation cannot continue because Acrobat is not activated")</f>
        <v>0</v>
      </c>
      <c r="B4">
        <v>0.3489378094673157</v>
      </c>
      <c r="C4" t="s">
        <v>86</v>
      </c>
    </row>
    <row r="5" spans="1:3">
      <c r="A5">
        <f>HYPERLINK("https://bmsprod.service-now.com/nav_to.do?uri=%2Fkb_view.do%3Fsysparm_article%3DKB0028317%26sysparm_stack%3D%26sysparm_view%3D","CS ELN - Adobe acrobat has stopped working error when signing")</f>
        <v>0</v>
      </c>
      <c r="B5">
        <v>0.3175961971282959</v>
      </c>
      <c r="C5" t="s">
        <v>84</v>
      </c>
    </row>
    <row r="6" spans="1:3">
      <c r="A6">
        <f>HYPERLINK("https://bmsprod.service-now.com/nav_to.do?uri=%2Fkb_view.do%3Fsysparm_article%3DKB0010054%26sysparm_stack%3D%26sysparm_view%3D","CS ELN - Sign And Close Error: The PDF File Could Not Be Created")</f>
        <v>0</v>
      </c>
      <c r="B6">
        <v>0.317064106464386</v>
      </c>
      <c r="C6" t="s">
        <v>67</v>
      </c>
    </row>
    <row r="7" spans="1:3">
      <c r="A7">
        <f>HYPERLINK("https://bmsprod.service-now.com/nav_to.do?uri=%2Fkb_view.do%3Fsysparm_article%3DKB0031938%26sysparm_stack%3D%26sysparm_view%3D","CS ELN v5 - Sorry, Object reference not set to an instance of an object")</f>
        <v>0</v>
      </c>
      <c r="B7">
        <v>0.3011984825134277</v>
      </c>
      <c r="C7" t="s">
        <v>105</v>
      </c>
    </row>
    <row r="8" spans="1:3">
      <c r="A8">
        <f>HYPERLINK("https://bmsprod.service-now.com/nav_to.do?uri=%2Fkb_view.do%3Fsysparm_article%3DKB0010159%26sysparm_stack%3D%26sysparm_view%3D","CS ELN - Machine Is Low On Resources - Please Retry The Operation")</f>
        <v>0</v>
      </c>
      <c r="B8">
        <v>0.2967280745506287</v>
      </c>
      <c r="C8" t="s">
        <v>45</v>
      </c>
    </row>
    <row r="9" spans="1:3">
      <c r="A9">
        <f>HYPERLINK("https://bmsprod.service-now.com/nav_to.do?uri=%2Fkb_view.do%3Fsysparm_article%3DKB0033238%26sysparm_stack%3D%26sysparm_view%3D","How to uninstall and reinstall Microsoft Office")</f>
        <v>0</v>
      </c>
      <c r="B9">
        <v>0.2658810019493103</v>
      </c>
      <c r="C9" t="s">
        <v>106</v>
      </c>
    </row>
    <row r="10" spans="1:3">
      <c r="A10">
        <f>HYPERLINK("https://bmsprod.service-now.com/nav_to.do?uri=%2Fkb_view.do%3Fsysparm_article%3DKB0071989%26sysparm_stack%3D%26sysparm_view%3D","Acrobat: Unable to open pdf files using Internet Explorer")</f>
        <v>0</v>
      </c>
      <c r="B10">
        <v>0.2623751163482666</v>
      </c>
      <c r="C10" t="s">
        <v>107</v>
      </c>
    </row>
    <row r="11" spans="1:3">
      <c r="A11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11">
        <v>0.2540350258350372</v>
      </c>
      <c r="C11" t="s">
        <v>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HYPERLINK("https://bmsprod.service-now.com/nav_to.do?uri=%2Fkb_view.do%3Fsysparm_article%3DKB0032992%26sysparm_stack%3D%26sysparm_view%3D","CS ELN v5 - Formula Mass (FM) needed in Reactant table")</f>
        <v>0</v>
      </c>
      <c r="B2">
        <v>0.6998404264450073</v>
      </c>
      <c r="C2" t="s">
        <v>26</v>
      </c>
    </row>
    <row r="3" spans="1:3">
      <c r="A3">
        <f>HYPERLINK("https://bmsprod.service-now.com/nav_to.do?uri=%2Fkb_view.do%3Fsysparm_article%3DKB0035064%26sysparm_stack%3D%26sysparm_view%3D","CS ELN:  Error when changing quantity on Reactants Table.")</f>
        <v>0</v>
      </c>
      <c r="B3">
        <v>0.290135383605957</v>
      </c>
      <c r="C3" t="s">
        <v>23</v>
      </c>
    </row>
    <row r="4" spans="1:3">
      <c r="A4">
        <f>HYPERLINK("https://bmsprod.service-now.com/nav_to.do?uri=%2Fkb_view.do%3Fsysparm_article%3DKB0010058%26sysparm_stack%3D%26sysparm_view%3D","CS ELN - Chemical Name Does Not Appear In Reaction Grid")</f>
        <v>0</v>
      </c>
      <c r="B4">
        <v>0.2717847228050232</v>
      </c>
      <c r="C4" t="s">
        <v>4</v>
      </c>
    </row>
    <row r="5" spans="1:3">
      <c r="A5">
        <f>HYPERLINK("https://bmsprod.service-now.com/nav_to.do?uri=%2Fkb_view.do%3Fsysparm_article%3DKB0010196%26sysparm_stack%3D%26sysparm_view%3D","CS ELN - Stoichiometry Grid Issues")</f>
        <v>0</v>
      </c>
      <c r="B5">
        <v>0.2548031806945801</v>
      </c>
      <c r="C5" t="s">
        <v>9</v>
      </c>
    </row>
    <row r="6" spans="1:3">
      <c r="A6">
        <f>HYPERLINK("https://bmsprod.service-now.com/nav_to.do?uri=%2Fkb_view.do%3Fsysparm_article%3DKB0010144%26sysparm_stack%3D%26sysparm_view%3D","CS ELN - User Cannot View Content In Table Of Contents")</f>
        <v>0</v>
      </c>
      <c r="B6">
        <v>0.2486456334590912</v>
      </c>
      <c r="C6" t="s">
        <v>12</v>
      </c>
    </row>
    <row r="7" spans="1:3">
      <c r="A7">
        <f>HYPERLINK("https://bmsprod.service-now.com/nav_to.do?uri=%2Fkb_view.do%3Fsysparm_article%3DKB0043928%26sysparm_stack%3D%26sysparm_view%3D","clinSIGHT: ICF Grid Column Duplication Error")</f>
        <v>0</v>
      </c>
      <c r="B7">
        <v>0.2298931330442429</v>
      </c>
      <c r="C7" t="s">
        <v>108</v>
      </c>
    </row>
    <row r="8" spans="1:3">
      <c r="A8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8">
        <v>0.2284643948078156</v>
      </c>
      <c r="C8" t="s">
        <v>20</v>
      </c>
    </row>
    <row r="9" spans="1:3">
      <c r="A9">
        <f>HYPERLINK("https://bmsprod.service-now.com/nav_to.do?uri=%2Fkb_view.do%3Fsysparm_article%3DKB0031563%26sysparm_stack%3D%26sysparm_view%3D","CS ELN 5 - Properties regsid and Isomer are not showing in the Products table")</f>
        <v>0</v>
      </c>
      <c r="B9">
        <v>0.2270646393299103</v>
      </c>
      <c r="C9" t="s">
        <v>24</v>
      </c>
    </row>
    <row r="10" spans="1:3">
      <c r="A10">
        <f>HYPERLINK("https://bmsprod.service-now.com/nav_to.do?uri=%2Fkb_view.do%3Fsysparm_article%3DKB0010065%26sysparm_stack%3D%26sysparm_view%3D","CS ELN - (Property Name) Is Not Recognized As The Name Of A Table Property")</f>
        <v>0</v>
      </c>
      <c r="B10">
        <v>0.2242946028709412</v>
      </c>
      <c r="C10" t="s">
        <v>22</v>
      </c>
    </row>
    <row r="11" spans="1:3">
      <c r="A11">
        <f>HYPERLINK("https://bmsprod.service-now.com/nav_to.do?uri=%2Fkb_view.do%3Fsysparm_article%3DKB0010106%26sysparm_stack%3D%26sysparm_view%3D","CS ELN - Input String Not In Correct Format Submit Error")</f>
        <v>0</v>
      </c>
      <c r="B11">
        <v>0.2093339711427689</v>
      </c>
      <c r="C11" t="s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HYPERLINK("https://bmsprod.service-now.com/nav_to.do?uri=%2Fkb_view.do%3Fsysparm_article%3DKB0033795%26sysparm_stack%3D%26sysparm_view%3D","CS ELN: Excel ELN section stuck loading preview")</f>
        <v>0</v>
      </c>
      <c r="B2">
        <v>0.5830857753753662</v>
      </c>
      <c r="C2" t="s">
        <v>63</v>
      </c>
    </row>
    <row r="3" spans="1:3">
      <c r="A3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3">
        <v>0.3557209372520447</v>
      </c>
      <c r="C3" t="s">
        <v>48</v>
      </c>
    </row>
    <row r="4" spans="1:3">
      <c r="A4">
        <f>HYPERLINK("https://bmsprod.service-now.com/nav_to.do?uri=%2Fkb_view.do%3Fsysparm_article%3DKB0010154%26sysparm_stack%3D%26sysparm_view%3D","CS ELN - Sorry, While Opening MS Word Document, Invalid File Format")</f>
        <v>0</v>
      </c>
      <c r="B4">
        <v>0.3381300270557404</v>
      </c>
      <c r="C4" t="s">
        <v>62</v>
      </c>
    </row>
    <row r="5" spans="1:3">
      <c r="A5">
        <f>HYPERLINK("https://bmsprod.service-now.com/nav_to.do?uri=%2Fkb_view.do%3Fsysparm_article%3DKB0010071%26sysparm_stack%3D%26sysparm_view%3D","CS ELN - Close And Sign Option Grayed Out")</f>
        <v>0</v>
      </c>
      <c r="B5">
        <v>0.3370975255966187</v>
      </c>
      <c r="C5" t="s">
        <v>46</v>
      </c>
    </row>
    <row r="6" spans="1:3">
      <c r="A6">
        <f>HYPERLINK("https://bmsprod.service-now.com/nav_to.do?uri=%2Fkb_view.do%3Fsysparm_article%3DKB0029173%26sysparm_stack%3D%26sysparm_view%3D","What if the Sign and Close process hangs up and rendering never starts (CS ELN )")</f>
        <v>0</v>
      </c>
      <c r="B6">
        <v>0.3264990448951721</v>
      </c>
      <c r="C6" t="s">
        <v>47</v>
      </c>
    </row>
    <row r="7" spans="1:3">
      <c r="A7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7">
        <v>0.2919172346591949</v>
      </c>
      <c r="C7" t="s">
        <v>92</v>
      </c>
    </row>
    <row r="8" spans="1:3">
      <c r="A8">
        <f>HYPERLINK("https://bmsprod.service-now.com/nav_to.do?uri=%2Fkb_view.do%3Fsysparm_article%3DKB0010144%26sysparm_stack%3D%26sysparm_view%3D","CS ELN - User Cannot View Content In Table Of Contents")</f>
        <v>0</v>
      </c>
      <c r="B8">
        <v>0.2794030606746674</v>
      </c>
      <c r="C8" t="s">
        <v>12</v>
      </c>
    </row>
    <row r="9" spans="1:3">
      <c r="A9">
        <f>HYPERLINK("https://bmsprod.service-now.com/nav_to.do?uri=%2Fkb_view.do%3Fsysparm_article%3DKB0015057%26sysparm_stack%3D%26sysparm_view%3D","Outlook Will Not Open, No Error")</f>
        <v>0</v>
      </c>
      <c r="B9">
        <v>0.2743427157402039</v>
      </c>
      <c r="C9" t="s">
        <v>99</v>
      </c>
    </row>
    <row r="10" spans="1:3">
      <c r="A10">
        <f>HYPERLINK("https://bmsprod.service-now.com/nav_to.do?uri=%2Fkb_view.do%3Fsysparm_article%3DKB0010056%26sysparm_stack%3D%26sysparm_view%3D","CS ELN - Close And Sign File Already Exists")</f>
        <v>0</v>
      </c>
      <c r="B10">
        <v>0.2695839107036591</v>
      </c>
      <c r="C10" t="s">
        <v>52</v>
      </c>
    </row>
    <row r="11" spans="1:3">
      <c r="A11">
        <f>HYPERLINK("https://bmsprod.service-now.com/nav_to.do?uri=%2Fkb_view.do%3Fsysparm_article%3DKB0027078%26sysparm_stack%3D%26sysparm_view%3D","CS ELN - Webpage Error message seen when trying to register compound")</f>
        <v>0</v>
      </c>
      <c r="B11">
        <v>0.2675241529941559</v>
      </c>
      <c r="C11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2">
        <v>0.7393475770950317</v>
      </c>
      <c r="C2" t="s">
        <v>72</v>
      </c>
    </row>
    <row r="3" spans="1:3">
      <c r="A3">
        <f>HYPERLINK("https://bmsprod.service-now.com/nav_to.do?uri=%2Fkb_view.do%3Fsysparm_article%3DKB0010083%26sysparm_stack%3D%26sysparm_view%3D","CS ELN - Error Connecting To Central Database â€“ Underlying Connection Was Closed")</f>
        <v>0</v>
      </c>
      <c r="B3">
        <v>0.573556661605835</v>
      </c>
      <c r="C3" t="s">
        <v>75</v>
      </c>
    </row>
    <row r="4" spans="1:3">
      <c r="A4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4">
        <v>0.543024480342865</v>
      </c>
      <c r="C4" t="s">
        <v>74</v>
      </c>
    </row>
    <row r="5" spans="1:3">
      <c r="A5">
        <f>HYPERLINK("https://bmsprod.service-now.com/nav_to.do?uri=%2Fkb_view.do%3Fsysparm_article%3DKB0041377%26sysparm_stack%3D%26sysparm_view%3D","What to do if error message displays VPN: Unsuccessful Domain Name Resolution")</f>
        <v>0</v>
      </c>
      <c r="B5">
        <v>0.2859585881233215</v>
      </c>
      <c r="C5" t="s">
        <v>109</v>
      </c>
    </row>
    <row r="6" spans="1:3">
      <c r="A6">
        <f>HYPERLINK("https://bmsprod.service-now.com/nav_to.do?uri=%2Fkb_view.do%3Fsysparm_article%3DKB0010069%26sysparm_stack%3D%26sysparm_view%3D","CS ELN - Archiver Error")</f>
        <v>0</v>
      </c>
      <c r="B6">
        <v>0.2848711013793945</v>
      </c>
      <c r="C6" t="s">
        <v>73</v>
      </c>
    </row>
    <row r="7" spans="1:3">
      <c r="A7">
        <f>HYPERLINK("https://bmsprod.service-now.com/nav_to.do?uri=%2Fkb_view.do%3Fsysparm_article%3DKB0014521%26sysparm_stack%3D%26sysparm_view%3D","HDSA: Datavision Error Message - "2 GetLookupCodes (single) Failed"")</f>
        <v>0</v>
      </c>
      <c r="B7">
        <v>0.2847691178321838</v>
      </c>
      <c r="C7" t="s">
        <v>110</v>
      </c>
    </row>
    <row r="8" spans="1:3">
      <c r="A8">
        <f>HYPERLINK("https://bmsprod.service-now.com/nav_to.do?uri=%2Fkb_view.do%3Fsysparm_article%3DKB0031574%26sysparm_stack%3D%26sysparm_view%3D","CS ELN v5 - Error connecting, timeout when logging in")</f>
        <v>0</v>
      </c>
      <c r="B8">
        <v>0.2691681087017059</v>
      </c>
      <c r="C8" t="s">
        <v>77</v>
      </c>
    </row>
    <row r="9" spans="1:3">
      <c r="A9">
        <f>HYPERLINK("https://bmsprod.service-now.com/nav_to.do?uri=%2Fkb_view.do%3Fsysparm_article%3DKB0010084%26sysparm_stack%3D%26sysparm_view%3D","CS ELN - Authentication Error When Wrong Password Is Entered In ELN")</f>
        <v>0</v>
      </c>
      <c r="B9">
        <v>0.2651652097702026</v>
      </c>
      <c r="C9" t="s">
        <v>70</v>
      </c>
    </row>
    <row r="10" spans="1:3">
      <c r="A10">
        <f>HYPERLINK("https://bmsprod.service-now.com/nav_to.do?uri=%2Fkb_view.do%3Fsysparm_article%3DKB0035017%26sysparm_stack%3D%26sysparm_view%3D","CS ELN v5 - Login error - Sorry, Configuration system failed to initialize")</f>
        <v>0</v>
      </c>
      <c r="B10">
        <v>0.2568325400352478</v>
      </c>
      <c r="C10" t="s">
        <v>39</v>
      </c>
    </row>
    <row r="11" spans="1:3">
      <c r="A11">
        <f>HYPERLINK("https://bmsprod.service-now.com/nav_to.do?uri=%2Fkb_view.do%3Fsysparm_article%3DKB0071344%26sysparm_stack%3D%26sysparm_view%3D","Mycroft:  error when trying to open it. ")</f>
        <v>0</v>
      </c>
      <c r="B11">
        <v>0.2536159753799438</v>
      </c>
      <c r="C1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HYPERLINK("https://bmsprod.service-now.com/nav_to.do?uri=%2Fkb_view.do%3Fsysparm_article%3DKB0010065%26sysparm_stack%3D%26sysparm_view%3D","CS ELN - (Property Name) Is Not Recognized As The Name Of A Table Property")</f>
        <v>0</v>
      </c>
      <c r="B2">
        <v>0.6503391265869141</v>
      </c>
      <c r="C2" t="s">
        <v>22</v>
      </c>
    </row>
    <row r="3" spans="1:3">
      <c r="A3">
        <f>HYPERLINK("https://bmsprod.service-now.com/nav_to.do?uri=%2Fkb_view.do%3Fsysparm_article%3DKB0035064%26sysparm_stack%3D%26sysparm_view%3D","CS ELN:  Error when changing quantity on Reactants Table.")</f>
        <v>0</v>
      </c>
      <c r="B3">
        <v>0.3947380781173706</v>
      </c>
      <c r="C3" t="s">
        <v>23</v>
      </c>
    </row>
    <row r="4" spans="1:3">
      <c r="A4">
        <f>HYPERLINK("https://bmsprod.service-now.com/nav_to.do?uri=%2Fkb_view.do%3Fsysparm_article%3DKB0031563%26sysparm_stack%3D%26sysparm_view%3D","CS ELN 5 - Properties regsid and Isomer are not showing in the Products table")</f>
        <v>0</v>
      </c>
      <c r="B4">
        <v>0.3790860772132874</v>
      </c>
      <c r="C4" t="s">
        <v>24</v>
      </c>
    </row>
    <row r="5" spans="1:3">
      <c r="A5">
        <f>HYPERLINK("https://bmsprod.service-now.com/nav_to.do?uri=%2Fkb_view.do%3Fsysparm_article%3DKB0010073%26sysparm_stack%3D%26sysparm_view%3D","CS ELN - Close And Sign Generic Failure Error")</f>
        <v>0</v>
      </c>
      <c r="B5">
        <v>0.354308009147644</v>
      </c>
      <c r="C5" t="s">
        <v>21</v>
      </c>
    </row>
    <row r="6" spans="1:3">
      <c r="A6">
        <f>HYPERLINK("https://bmsprod.service-now.com/nav_to.do?uri=%2Fkb_view.do%3Fsysparm_article%3DKB0010079%26sysparm_stack%3D%26sysparm_view%3D","CS ELN - Error Editing Grid Cell; Infinite Loop Error When Removing Property")</f>
        <v>0</v>
      </c>
      <c r="B6">
        <v>0.3451241850852966</v>
      </c>
      <c r="C6" t="s">
        <v>25</v>
      </c>
    </row>
    <row r="7" spans="1:3">
      <c r="A7">
        <f>HYPERLINK("https://bmsprod.service-now.com/nav_to.do?uri=%2Fkb_view.do%3Fsysparm_article%3DKB0010058%26sysparm_stack%3D%26sysparm_view%3D","CS ELN - Chemical Name Does Not Appear In Reaction Grid")</f>
        <v>0</v>
      </c>
      <c r="B7">
        <v>0.3267638981342316</v>
      </c>
      <c r="C7" t="s">
        <v>4</v>
      </c>
    </row>
    <row r="8" spans="1:3">
      <c r="A8">
        <f>HYPERLINK("https://bmsprod.service-now.com/nav_to.do?uri=%2Fkb_view.do%3Fsysparm_article%3DKB0032992%26sysparm_stack%3D%26sysparm_view%3D","CS ELN v5 - Formula Mass (FM) needed in Reactant table")</f>
        <v>0</v>
      </c>
      <c r="B8">
        <v>0.3238122761249542</v>
      </c>
      <c r="C8" t="s">
        <v>26</v>
      </c>
    </row>
    <row r="9" spans="1:3">
      <c r="A9">
        <f>HYPERLINK("https://bmsprod.service-now.com/nav_to.do?uri=%2Fkb_view.do%3Fsysparm_article%3DKB0010082%26sysparm_stack%3D%26sysparm_view%3D","CS ELN - Object required error during signing")</f>
        <v>0</v>
      </c>
      <c r="B9">
        <v>0.3157711029052734</v>
      </c>
      <c r="C9" t="s">
        <v>27</v>
      </c>
    </row>
    <row r="10" spans="1:3">
      <c r="A10">
        <f>HYPERLINK("https://bmsprod.service-now.com/nav_to.do?uri=%2Fkb_view.do%3Fsysparm_article%3DKB0010101%26sysparm_stack%3D%26sysparm_view%3D","CS ELN - Reaction Section Index Was Out Of Range. Must Be Non-Negative")</f>
        <v>0</v>
      </c>
      <c r="B10">
        <v>0.3132121860980988</v>
      </c>
      <c r="C10" t="s">
        <v>28</v>
      </c>
    </row>
    <row r="11" spans="1:3">
      <c r="A11">
        <f>HYPERLINK("https://bmsprod.service-now.com/nav_to.do?uri=%2Fkb_view.do%3Fsysparm_article%3DKB0010098%26sysparm_stack%3D%26sysparm_view%3D","CS ELN - Purification Submission Error - Cannot Find The Product By ProductID")</f>
        <v>0</v>
      </c>
      <c r="B11">
        <v>0.3115107119083405</v>
      </c>
      <c r="C11" t="s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HYPERLINK("https://bmsprod.service-now.com/nav_to.do?uri=%2Fkb_view.do%3Fsysparm_article%3DKB0031574%26sysparm_stack%3D%26sysparm_view%3D","CS ELN v5 - Error connecting, timeout when logging in")</f>
        <v>0</v>
      </c>
      <c r="B2">
        <v>0.5293325781822205</v>
      </c>
      <c r="C2" t="s">
        <v>77</v>
      </c>
    </row>
    <row r="3" spans="1:3">
      <c r="A3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3">
        <v>0.3487539887428284</v>
      </c>
      <c r="C3" t="s">
        <v>72</v>
      </c>
    </row>
    <row r="4" spans="1:3">
      <c r="A4">
        <f>HYPERLINK("https://bmsprod.service-now.com/nav_to.do?uri=%2Fkb_view.do%3Fsysparm_article%3DKB0010385%26sysparm_stack%3D%26sysparm_view%3D","CS ELN - Error Initializing Field Slideshow in MS PowerPoint section")</f>
        <v>0</v>
      </c>
      <c r="B4">
        <v>0.3279001712799072</v>
      </c>
      <c r="C4" t="s">
        <v>64</v>
      </c>
    </row>
    <row r="5" spans="1:3">
      <c r="A5">
        <f>HYPERLINK("https://bmsprod.service-now.com/nav_to.do?uri=%2Fkb_view.do%3Fsysparm_article%3DKB0027078%26sysparm_stack%3D%26sysparm_view%3D","CS ELN - Webpage Error message seen when trying to register compound")</f>
        <v>0</v>
      </c>
      <c r="B5">
        <v>0.3220060467720032</v>
      </c>
      <c r="C5" t="s">
        <v>14</v>
      </c>
    </row>
    <row r="6" spans="1:3">
      <c r="A6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6">
        <v>0.3156607449054718</v>
      </c>
      <c r="C6" t="s">
        <v>74</v>
      </c>
    </row>
    <row r="7" spans="1:3">
      <c r="A7">
        <f>HYPERLINK("https://bmsprod.service-now.com/nav_to.do?uri=%2Fkb_view.do%3Fsysparm_article%3DKB0010096%26sysparm_stack%3D%26sysparm_view%3D","CS ELN - Login Timeout Error")</f>
        <v>0</v>
      </c>
      <c r="B7">
        <v>0.3014889359474182</v>
      </c>
      <c r="C7" t="s">
        <v>54</v>
      </c>
    </row>
    <row r="8" spans="1:3">
      <c r="A8">
        <f>HYPERLINK("https://bmsprod.service-now.com/nav_to.do?uri=%2Fkb_view.do%3Fsysparm_article%3DKB0010076%26sysparm_stack%3D%26sysparm_view%3D","CS ELN - Error When Wrong ID (Or Unknown ID) Is Entered In ELN Login Screen")</f>
        <v>0</v>
      </c>
      <c r="B8">
        <v>0.2837288379669189</v>
      </c>
      <c r="C8" t="s">
        <v>71</v>
      </c>
    </row>
    <row r="9" spans="1:3">
      <c r="A9">
        <f>HYPERLINK("https://bmsprod.service-now.com/nav_to.do?uri=%2Fkb_view.do%3Fsysparm_article%3DKB0071344%26sysparm_stack%3D%26sysparm_view%3D","Mycroft:  error when trying to open it. ")</f>
        <v>0</v>
      </c>
      <c r="B9">
        <v>0.2802660465240479</v>
      </c>
      <c r="C9" t="s">
        <v>111</v>
      </c>
    </row>
    <row r="10" spans="1:3">
      <c r="A10">
        <f>HYPERLINK("https://bmsprod.service-now.com/nav_to.do?uri=%2Fkb_view.do%3Fsysparm_article%3DKB0010084%26sysparm_stack%3D%26sysparm_view%3D","CS ELN - Authentication Error When Wrong Password Is Entered In ELN")</f>
        <v>0</v>
      </c>
      <c r="B10">
        <v>0.2801568508148193</v>
      </c>
      <c r="C10" t="s">
        <v>70</v>
      </c>
    </row>
    <row r="11" spans="1:3">
      <c r="A11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11">
        <v>0.2741318047046661</v>
      </c>
      <c r="C11" t="s">
        <v>55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HYPERLINK("https://bmsprod.service-now.com/nav_to.do?uri=%2Fkb_view.do%3Fsysparm_article%3DKB0010103%26sysparm_stack%3D%26sysparm_view%3D","CS ELN - Out of memory error when displaying document in MS Word section")</f>
        <v>0</v>
      </c>
      <c r="B2">
        <v>0.6686710119247437</v>
      </c>
      <c r="C2" t="s">
        <v>10</v>
      </c>
    </row>
    <row r="3" spans="1:3">
      <c r="A3">
        <f>HYPERLINK("https://bmsprod.service-now.com/nav_to.do?uri=%2Fkb_view.do%3Fsysparm_article%3DKB0010154%26sysparm_stack%3D%26sysparm_view%3D","CS ELN - Sorry, While Opening MS Word Document, Invalid File Format")</f>
        <v>0</v>
      </c>
      <c r="B3">
        <v>0.347680538892746</v>
      </c>
      <c r="C3" t="s">
        <v>62</v>
      </c>
    </row>
    <row r="4" spans="1:3">
      <c r="A4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4">
        <v>0.3158723711967468</v>
      </c>
      <c r="C4" t="s">
        <v>58</v>
      </c>
    </row>
    <row r="5" spans="1:3">
      <c r="A5">
        <f>HYPERLINK("https://bmsprod.service-now.com/nav_to.do?uri=%2Fkb_view.do%3Fsysparm_article%3DKB0010142%26sysparm_stack%3D%26sysparm_view%3D","CS ELN - Word Cannot Start The Converter Mswrd632.wpc")</f>
        <v>0</v>
      </c>
      <c r="B5">
        <v>0.3109113872051239</v>
      </c>
      <c r="C5" t="s">
        <v>5</v>
      </c>
    </row>
    <row r="6" spans="1:3">
      <c r="A6">
        <f>HYPERLINK("https://bmsprod.service-now.com/nav_to.do?uri=%2Fkb_view.do%3Fsysparm_article%3DKB0010144%26sysparm_stack%3D%26sysparm_view%3D","CS ELN - User Cannot View Content In Table Of Contents")</f>
        <v>0</v>
      </c>
      <c r="B6">
        <v>0.2876788079738617</v>
      </c>
      <c r="C6" t="s">
        <v>12</v>
      </c>
    </row>
    <row r="7" spans="1:3">
      <c r="A7">
        <f>HYPERLINK("https://bmsprod.service-now.com/nav_to.do?uri=%2Fkb_view.do%3Fsysparm_article%3DKB0045214%26sysparm_stack%3D%26sysparm_view%3D","TXT File: The text content shows garbled characters or code")</f>
        <v>0</v>
      </c>
      <c r="B7">
        <v>0.2845828533172607</v>
      </c>
      <c r="C7" t="s">
        <v>112</v>
      </c>
    </row>
    <row r="8" spans="1:3">
      <c r="A8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8">
        <v>0.273353099822998</v>
      </c>
      <c r="C8" t="s">
        <v>48</v>
      </c>
    </row>
    <row r="9" spans="1:3">
      <c r="A9">
        <f>HYPERLINK("https://bmsprod.service-now.com/nav_to.do?uri=%2Fkb_view.do%3Fsysparm_article%3DKB0010385%26sysparm_stack%3D%26sysparm_view%3D","CS ELN - Error Initializing Field Slideshow in MS PowerPoint section")</f>
        <v>0</v>
      </c>
      <c r="B9">
        <v>0.2664887309074402</v>
      </c>
      <c r="C9" t="s">
        <v>64</v>
      </c>
    </row>
    <row r="10" spans="1:3">
      <c r="A10">
        <f>HYPERLINK("https://bmsprod.service-now.com/nav_to.do?uri=%2Fkb_view.do%3Fsysparm_article%3DKB0010094%26sysparm_stack%3D%26sysparm_view%3D","CS ELN - Sorry, An Error Occurred While Exporting Slideshow")</f>
        <v>0</v>
      </c>
      <c r="B10">
        <v>0.2656431198120117</v>
      </c>
      <c r="C10" t="s">
        <v>31</v>
      </c>
    </row>
    <row r="11" spans="1:3">
      <c r="A11">
        <f>HYPERLINK("https://bmsprod.service-now.com/nav_to.do?uri=%2Fkb_view.do%3Fsysparm_article%3DKB0033795%26sysparm_stack%3D%26sysparm_view%3D","CS ELN: Excel ELN section stuck loading preview")</f>
        <v>0</v>
      </c>
      <c r="B11">
        <v>0.2589480876922607</v>
      </c>
      <c r="C11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HYPERLINK("https://bmsprod.service-now.com/nav_to.do?uri=%2Fkb_view.do%3Fsysparm_article%3DKB0010083%26sysparm_stack%3D%26sysparm_view%3D","CS ELN - Error Connecting To Central Database â€“ Underlying Connection Was Closed")</f>
        <v>0</v>
      </c>
      <c r="B2">
        <v>0.7108316421508789</v>
      </c>
      <c r="C2" t="s">
        <v>75</v>
      </c>
    </row>
    <row r="3" spans="1:3">
      <c r="A3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3">
        <v>0.6891922354698181</v>
      </c>
      <c r="C3" t="s">
        <v>74</v>
      </c>
    </row>
    <row r="4" spans="1:3">
      <c r="A4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4">
        <v>0.6084601283073425</v>
      </c>
      <c r="C4" t="s">
        <v>72</v>
      </c>
    </row>
    <row r="5" spans="1:3">
      <c r="A5">
        <f>HYPERLINK("https://bmsprod.service-now.com/nav_to.do?uri=%2Fkb_view.do%3Fsysparm_article%3DKB0014521%26sysparm_stack%3D%26sysparm_view%3D","HDSA: Datavision Error Message - "2 GetLookupCodes (single) Failed"")</f>
        <v>0</v>
      </c>
      <c r="B5">
        <v>0.3326106667518616</v>
      </c>
      <c r="C5" t="s">
        <v>110</v>
      </c>
    </row>
    <row r="6" spans="1:3">
      <c r="A6">
        <f>HYPERLINK("https://bmsprod.service-now.com/nav_to.do?uri=%2Fkb_view.do%3Fsysparm_article%3DKB0010428%26sysparm_stack%3D%26sysparm_view%3D","CS ELN - error occurred while opening the client connection, I/O device error")</f>
        <v>0</v>
      </c>
      <c r="B6">
        <v>0.3171036541461945</v>
      </c>
      <c r="C6" t="s">
        <v>53</v>
      </c>
    </row>
    <row r="7" spans="1:3">
      <c r="A7">
        <f>HYPERLINK("https://bmsprod.service-now.com/nav_to.do?uri=%2Fkb_view.do%3Fsysparm_article%3DKB0035055%26sysparm_stack%3D%26sysparm_view%3D","CS ELN v5 - E-Notebook Client is running an incorrect version")</f>
        <v>0</v>
      </c>
      <c r="B7">
        <v>0.3031302094459534</v>
      </c>
      <c r="C7" t="s">
        <v>113</v>
      </c>
    </row>
    <row r="8" spans="1:3">
      <c r="A8">
        <f>HYPERLINK("https://bmsprod.service-now.com/nav_to.do?uri=%2Fkb_view.do%3Fsysparm_article%3DKB0010069%26sysparm_stack%3D%26sysparm_view%3D","CS ELN - Archiver Error")</f>
        <v>0</v>
      </c>
      <c r="B8">
        <v>0.2752464413642883</v>
      </c>
      <c r="C8" t="s">
        <v>73</v>
      </c>
    </row>
    <row r="9" spans="1:3">
      <c r="A9">
        <f>HYPERLINK("https://bmsprod.service-now.com/nav_to.do?uri=%2Fkb_view.do%3Fsysparm_article%3DKB0031574%26sysparm_stack%3D%26sysparm_view%3D","CS ELN v5 - Error connecting, timeout when logging in")</f>
        <v>0</v>
      </c>
      <c r="B9">
        <v>0.2662825584411621</v>
      </c>
      <c r="C9" t="s">
        <v>77</v>
      </c>
    </row>
    <row r="10" spans="1:3">
      <c r="A10">
        <f>HYPERLINK("https://bmsprod.service-now.com/nav_to.do?uri=%2Fkb_view.do%3Fsysparm_article%3DKB0028317%26sysparm_stack%3D%26sysparm_view%3D","CS ELN - Adobe acrobat has stopped working error when signing")</f>
        <v>0</v>
      </c>
      <c r="B10">
        <v>0.2641116380691528</v>
      </c>
      <c r="C10" t="s">
        <v>84</v>
      </c>
    </row>
    <row r="11" spans="1:3">
      <c r="A11">
        <f>HYPERLINK("https://bmsprod.service-now.com/nav_to.do?uri=%2Fkb_view.do%3Fsysparm_article%3DKB0035017%26sysparm_stack%3D%26sysparm_view%3D","CS ELN v5 - Login error - Sorry, Configuration system failed to initialize")</f>
        <v>0</v>
      </c>
      <c r="B11">
        <v>0.2586637139320374</v>
      </c>
      <c r="C11" t="s">
        <v>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HYPERLINK("https://bmsprod.service-now.com/nav_to.do?uri=%2Fkb_view.do%3Fsysparm_article%3DKB0036348%26sysparm_stack%3D%26sysparm_view%3D","CS ELN:  How to find ELN users that are no longer at BMS")</f>
        <v>0</v>
      </c>
      <c r="B2">
        <v>0.553473949432373</v>
      </c>
      <c r="C2" t="s">
        <v>114</v>
      </c>
    </row>
    <row r="3" spans="1:3">
      <c r="A3">
        <f>HYPERLINK("https://bmsprod.service-now.com/nav_to.do?uri=%2Fkb_view.do%3Fsysparm_article%3DKB0010205%26sysparm_stack%3D%26sysparm_view%3D","How to create a new notebook in the CS ELN")</f>
        <v>0</v>
      </c>
      <c r="B3">
        <v>0.2556863129138947</v>
      </c>
      <c r="C3" t="s">
        <v>40</v>
      </c>
    </row>
    <row r="4" spans="1:3">
      <c r="A4">
        <f>HYPERLINK("https://bmsprod.service-now.com/nav_to.do?uri=%2Fkb_view.do%3Fsysparm_article%3DKB0010142%26sysparm_stack%3D%26sysparm_view%3D","CS ELN - Word Cannot Start The Converter Mswrd632.wpc")</f>
        <v>0</v>
      </c>
      <c r="B4">
        <v>0.2423502951860428</v>
      </c>
      <c r="C4" t="s">
        <v>5</v>
      </c>
    </row>
    <row r="5" spans="1:3">
      <c r="A5">
        <f>HYPERLINK("https://bmsprod.service-now.com/nav_to.do?uri=%2Fkb_view.do%3Fsysparm_article%3DKB0010193%26sysparm_stack%3D%26sysparm_view%3D","How to re-open an experiment in the CS ELN")</f>
        <v>0</v>
      </c>
      <c r="B5">
        <v>0.2388215661048889</v>
      </c>
      <c r="C5" t="s">
        <v>59</v>
      </c>
    </row>
    <row r="6" spans="1:3">
      <c r="A6">
        <f>HYPERLINK("https://bmsprod.service-now.com/nav_to.do?uri=%2Fkb_view.do%3Fsysparm_article%3DKB0010196%26sysparm_stack%3D%26sysparm_view%3D","CS ELN - Stoichiometry Grid Issues")</f>
        <v>0</v>
      </c>
      <c r="B6">
        <v>0.2366341650485992</v>
      </c>
      <c r="C6" t="s">
        <v>9</v>
      </c>
    </row>
    <row r="7" spans="1:3">
      <c r="A7">
        <f>HYPERLINK("https://bmsprod.service-now.com/nav_to.do?uri=%2Fkb_view.do%3Fsysparm_article%3DKB0042775%26sysparm_stack%3D%26sysparm_view%3D","Best practice when moving and syncing OneNote notebooks")</f>
        <v>0</v>
      </c>
      <c r="B7">
        <v>0.2340388745069504</v>
      </c>
      <c r="C7" t="s">
        <v>115</v>
      </c>
    </row>
    <row r="8" spans="1:3">
      <c r="A8">
        <f>HYPERLINK("https://bmsprod.service-now.com/nav_to.do?uri=%2Fkb_view.do%3Fsysparm_article%3DKB0031543%26sysparm_stack%3D%26sysparm_view%3D","How to open your OneNote notebook directly from OneDrive")</f>
        <v>0</v>
      </c>
      <c r="B8">
        <v>0.215952530503273</v>
      </c>
      <c r="C8" t="s">
        <v>116</v>
      </c>
    </row>
    <row r="9" spans="1:3">
      <c r="A9">
        <f>HYPERLINK("https://bmsprod.service-now.com/nav_to.do?uri=%2Fkb_view.do%3Fsysparm_article%3DKB0011658%26sysparm_stack%3D%26sysparm_view%3D","HDSA: Electronic Supplemental NB: How to get a shared or private notebook")</f>
        <v>0</v>
      </c>
      <c r="B9">
        <v>0.2146070003509521</v>
      </c>
      <c r="C9" t="s">
        <v>117</v>
      </c>
    </row>
    <row r="10" spans="1:3">
      <c r="A10">
        <f>HYPERLINK("https://bmsprod.service-now.com/nav_to.do?uri=%2Fkb_view.do%3Fsysparm_article%3DKB0011512%26sysparm_stack%3D%26sysparm_view%3D","Symyx ELN: Notebook creation")</f>
        <v>0</v>
      </c>
      <c r="B10">
        <v>0.2134672254323959</v>
      </c>
      <c r="C10" t="s">
        <v>118</v>
      </c>
    </row>
    <row r="11" spans="1:3">
      <c r="A11">
        <f>HYPERLINK("https://bmsprod.service-now.com/nav_to.do?uri=%2Fkb_view.do%3Fsysparm_article%3DKB0011649%26sysparm_stack%3D%26sysparm_view%3D","HDSA: Electronic Supplemental NB: Fixing an incorrect notebook number")</f>
        <v>0</v>
      </c>
      <c r="B11">
        <v>0.2044587731361389</v>
      </c>
      <c r="C11" t="s">
        <v>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HYPERLINK("https://bmsprod.service-now.com/nav_to.do?uri=%2Fkb_view.do%3Fsysparm_article%3DKB0010090%26sysparm_stack%3D%26sysparm_view%3D","CS ELN - Oracle Unable To Extend Tablespace Errors")</f>
        <v>0</v>
      </c>
      <c r="B2">
        <v>0.7469918131828308</v>
      </c>
      <c r="C2" t="s">
        <v>120</v>
      </c>
    </row>
    <row r="3" spans="1:3">
      <c r="A3">
        <f>HYPERLINK("https://bmsprod.service-now.com/nav_to.do?uri=%2Fkb_view.do%3Fsysparm_article%3DKB0010080%26sysparm_stack%3D%26sysparm_view%3D","CS ELN - Word Rendering Add-ins PDF Rendering Error")</f>
        <v>0</v>
      </c>
      <c r="B3">
        <v>0.3104205727577209</v>
      </c>
      <c r="C3" t="s">
        <v>11</v>
      </c>
    </row>
    <row r="4" spans="1:3">
      <c r="A4">
        <f>HYPERLINK("https://bmsprod.service-now.com/nav_to.do?uri=%2Fkb_view.do%3Fsysparm_article%3DKB0010069%26sysparm_stack%3D%26sysparm_view%3D","CS ELN - Archiver Error")</f>
        <v>0</v>
      </c>
      <c r="B4">
        <v>0.299775242805481</v>
      </c>
      <c r="C4" t="s">
        <v>73</v>
      </c>
    </row>
    <row r="5" spans="1:3">
      <c r="A5">
        <f>HYPERLINK("https://bmsprod.service-now.com/nav_to.do?uri=%2Fkb_view.do%3Fsysparm_article%3DKB0010144%26sysparm_stack%3D%26sysparm_view%3D","CS ELN - User Cannot View Content In Table Of Contents")</f>
        <v>0</v>
      </c>
      <c r="B5">
        <v>0.295641303062439</v>
      </c>
      <c r="C5" t="s">
        <v>12</v>
      </c>
    </row>
    <row r="6" spans="1:3">
      <c r="A6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6">
        <v>0.295001357793808</v>
      </c>
      <c r="C6" t="s">
        <v>55</v>
      </c>
    </row>
    <row r="7" spans="1:3">
      <c r="A7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7">
        <v>0.2855919599533081</v>
      </c>
      <c r="C7" t="s">
        <v>92</v>
      </c>
    </row>
    <row r="8" spans="1:3">
      <c r="A8">
        <f>HYPERLINK("https://bmsprod.service-now.com/nav_to.do?uri=%2Fkb_view.do%3Fsysparm_article%3DKB0010094%26sysparm_stack%3D%26sysparm_view%3D","CS ELN - Sorry, An Error Occurred While Exporting Slideshow")</f>
        <v>0</v>
      </c>
      <c r="B8">
        <v>0.2700026631355286</v>
      </c>
      <c r="C8" t="s">
        <v>31</v>
      </c>
    </row>
    <row r="9" spans="1:3">
      <c r="A9">
        <f>HYPERLINK("https://bmsprod.service-now.com/nav_to.do?uri=%2Fkb_view.do%3Fsysparm_article%3DKB0010196%26sysparm_stack%3D%26sysparm_view%3D","CS ELN - Stoichiometry Grid Issues")</f>
        <v>0</v>
      </c>
      <c r="B9">
        <v>0.2507823407649994</v>
      </c>
      <c r="C9" t="s">
        <v>9</v>
      </c>
    </row>
    <row r="10" spans="1:3">
      <c r="A10">
        <f>HYPERLINK("https://bmsprod.service-now.com/nav_to.do?uri=%2Fkb_view.do%3Fsysparm_article%3DKB0010105%26sysparm_stack%3D%26sysparm_view%3D","CS ELN - Exception Of Type 'System.OutOfMemoryException' Was Thrown")</f>
        <v>0</v>
      </c>
      <c r="B10">
        <v>0.2498738765716553</v>
      </c>
      <c r="C10" t="s">
        <v>69</v>
      </c>
    </row>
    <row r="11" spans="1:3">
      <c r="A11">
        <f>HYPERLINK("https://bmsprod.service-now.com/nav_to.do?uri=%2Fkb_view.do%3Fsysparm_article%3DKB0010096%26sysparm_stack%3D%26sysparm_view%3D","CS ELN - Login Timeout Error")</f>
        <v>0</v>
      </c>
      <c r="B11">
        <v>0.2355935871601105</v>
      </c>
      <c r="C11" t="s">
        <v>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HYPERLINK("https://bmsprod.service-now.com/nav_to.do?uri=%2Fkb_view.do%3Fsysparm_article%3DKB0010144%26sysparm_stack%3D%26sysparm_view%3D","CS ELN - User Cannot View Content In Table Of Contents")</f>
        <v>0</v>
      </c>
      <c r="B2">
        <v>0.546419620513916</v>
      </c>
      <c r="C2" t="s">
        <v>12</v>
      </c>
    </row>
    <row r="3" spans="1:3">
      <c r="A3">
        <f>HYPERLINK("https://bmsprod.service-now.com/nav_to.do?uri=%2Fkb_view.do%3Fsysparm_article%3DKB0035064%26sysparm_stack%3D%26sysparm_view%3D","CS ELN:  Error when changing quantity on Reactants Table.")</f>
        <v>0</v>
      </c>
      <c r="B3">
        <v>0.3031361699104309</v>
      </c>
      <c r="C3" t="s">
        <v>23</v>
      </c>
    </row>
    <row r="4" spans="1:3">
      <c r="A4">
        <f>HYPERLINK("https://bmsprod.service-now.com/nav_to.do?uri=%2Fkb_view.do%3Fsysparm_article%3DKB0010058%26sysparm_stack%3D%26sysparm_view%3D","CS ELN - Chemical Name Does Not Appear In Reaction Grid")</f>
        <v>0</v>
      </c>
      <c r="B4">
        <v>0.2994824051856995</v>
      </c>
      <c r="C4" t="s">
        <v>4</v>
      </c>
    </row>
    <row r="5" spans="1:3">
      <c r="A5">
        <f>HYPERLINK("https://bmsprod.service-now.com/nav_to.do?uri=%2Fkb_view.do%3Fsysparm_article%3DKB0010046%26sysparm_stack%3D%26sysparm_view%3D","CS ELN - Attachments Not Available In NMR PDF Section")</f>
        <v>0</v>
      </c>
      <c r="B5">
        <v>0.2898247241973877</v>
      </c>
      <c r="C5" t="s">
        <v>83</v>
      </c>
    </row>
    <row r="6" spans="1:3">
      <c r="A6">
        <f>HYPERLINK("https://bmsprod.service-now.com/nav_to.do?uri=%2Fkb_view.do%3Fsysparm_article%3DKB0032992%26sysparm_stack%3D%26sysparm_view%3D","CS ELN v5 - Formula Mass (FM) needed in Reactant table")</f>
        <v>0</v>
      </c>
      <c r="B6">
        <v>0.2847473621368408</v>
      </c>
      <c r="C6" t="s">
        <v>26</v>
      </c>
    </row>
    <row r="7" spans="1:3">
      <c r="A7">
        <f>HYPERLINK("https://bmsprod.service-now.com/nav_to.do?uri=%2Fkb_view.do%3Fsysparm_article%3DKB0010090%26sysparm_stack%3D%26sysparm_view%3D","CS ELN - Oracle Unable To Extend Tablespace Errors")</f>
        <v>0</v>
      </c>
      <c r="B7">
        <v>0.2816625237464905</v>
      </c>
      <c r="C7" t="s">
        <v>120</v>
      </c>
    </row>
    <row r="8" spans="1:3">
      <c r="A8">
        <f>HYPERLINK("https://bmsprod.service-now.com/nav_to.do?uri=%2Fkb_view.do%3Fsysparm_article%3DKB0010205%26sysparm_stack%3D%26sysparm_view%3D","How to create a new notebook in the CS ELN")</f>
        <v>0</v>
      </c>
      <c r="B8">
        <v>0.2423300594091415</v>
      </c>
      <c r="C8" t="s">
        <v>40</v>
      </c>
    </row>
    <row r="9" spans="1:3">
      <c r="A9">
        <f>HYPERLINK("https://bmsprod.service-now.com/nav_to.do?uri=%2Fkb_view.do%3Fsysparm_article%3DKB0010196%26sysparm_stack%3D%26sysparm_view%3D","CS ELN - Stoichiometry Grid Issues")</f>
        <v>0</v>
      </c>
      <c r="B9">
        <v>0.2420633137226105</v>
      </c>
      <c r="C9" t="s">
        <v>9</v>
      </c>
    </row>
    <row r="10" spans="1:3">
      <c r="A10">
        <f>HYPERLINK("https://bmsprod.service-now.com/nav_to.do?uri=%2Fkb_view.do%3Fsysparm_article%3DKB0010142%26sysparm_stack%3D%26sysparm_view%3D","CS ELN - Word Cannot Start The Converter Mswrd632.wpc")</f>
        <v>0</v>
      </c>
      <c r="B10">
        <v>0.2418777495622635</v>
      </c>
      <c r="C10" t="s">
        <v>5</v>
      </c>
    </row>
    <row r="11" spans="1:3">
      <c r="A11">
        <f>HYPERLINK("https://bmsprod.service-now.com/nav_to.do?uri=%2Fkb_view.do%3Fsysparm_article%3DKB0015211%26sysparm_stack%3D%26sysparm_view%3D","CS ELN - Error creating a new Supplemental Data section in a new notebook")</f>
        <v>0</v>
      </c>
      <c r="B11">
        <v>0.2411944568157196</v>
      </c>
      <c r="C11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HYPERLINK("https://bmsprod.service-now.com/nav_to.do?uri=%2Fkb_view.do%3Fsysparm_article%3DKB0031563%26sysparm_stack%3D%26sysparm_view%3D","CS ELN 5 - Properties regsid and Isomer are not showing in the Products table")</f>
        <v>0</v>
      </c>
      <c r="B2">
        <v>0.7080040574073792</v>
      </c>
      <c r="C2" t="s">
        <v>24</v>
      </c>
    </row>
    <row r="3" spans="1:3">
      <c r="A3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3">
        <v>0.4288178086280823</v>
      </c>
      <c r="C3" t="s">
        <v>20</v>
      </c>
    </row>
    <row r="4" spans="1:3">
      <c r="A4">
        <f>HYPERLINK("https://bmsprod.service-now.com/nav_to.do?uri=%2Fkb_view.do%3Fsysparm_article%3DKB0035064%26sysparm_stack%3D%26sysparm_view%3D","CS ELN:  Error when changing quantity on Reactants Table.")</f>
        <v>0</v>
      </c>
      <c r="B4">
        <v>0.3227721750736237</v>
      </c>
      <c r="C4" t="s">
        <v>23</v>
      </c>
    </row>
    <row r="5" spans="1:3">
      <c r="A5">
        <f>HYPERLINK("https://bmsprod.service-now.com/nav_to.do?uri=%2Fkb_view.do%3Fsysparm_article%3DKB0010065%26sysparm_stack%3D%26sysparm_view%3D","CS ELN - (Property Name) Is Not Recognized As The Name Of A Table Property")</f>
        <v>0</v>
      </c>
      <c r="B5">
        <v>0.3117904365062714</v>
      </c>
      <c r="C5" t="s">
        <v>22</v>
      </c>
    </row>
    <row r="6" spans="1:3">
      <c r="A6">
        <f>HYPERLINK("https://bmsprod.service-now.com/nav_to.do?uri=%2Fkb_view.do%3Fsysparm_article%3DKB0032992%26sysparm_stack%3D%26sysparm_view%3D","CS ELN v5 - Formula Mass (FM) needed in Reactant table")</f>
        <v>0</v>
      </c>
      <c r="B6">
        <v>0.309808611869812</v>
      </c>
      <c r="C6" t="s">
        <v>26</v>
      </c>
    </row>
    <row r="7" spans="1:3">
      <c r="A7">
        <f>HYPERLINK("https://bmsprod.service-now.com/nav_to.do?uri=%2Fkb_view.do%3Fsysparm_article%3DKB0010098%26sysparm_stack%3D%26sysparm_view%3D","CS ELN - Purification Submission Error - Cannot Find The Product By ProductID")</f>
        <v>0</v>
      </c>
      <c r="B7">
        <v>0.2898314297199249</v>
      </c>
      <c r="C7" t="s">
        <v>16</v>
      </c>
    </row>
    <row r="8" spans="1:3">
      <c r="A8">
        <f>HYPERLINK("https://bmsprod.service-now.com/nav_to.do?uri=%2Fkb_view.do%3Fsysparm_article%3DKB0032708%26sysparm_stack%3D%26sysparm_view%3D","CS ELN -- unable to do ChemReg Update")</f>
        <v>0</v>
      </c>
      <c r="B8">
        <v>0.2832868695259094</v>
      </c>
      <c r="C8" t="s">
        <v>32</v>
      </c>
    </row>
    <row r="9" spans="1:3">
      <c r="A9">
        <f>HYPERLINK("https://bmsprod.service-now.com/nav_to.do?uri=%2Fkb_view.do%3Fsysparm_article%3DKB0010058%26sysparm_stack%3D%26sysparm_view%3D","CS ELN - Chemical Name Does Not Appear In Reaction Grid")</f>
        <v>0</v>
      </c>
      <c r="B9">
        <v>0.2743396759033203</v>
      </c>
      <c r="C9" t="s">
        <v>4</v>
      </c>
    </row>
    <row r="10" spans="1:3">
      <c r="A10">
        <f>HYPERLINK("https://bmsprod.service-now.com/nav_to.do?uri=%2Fkb_view.do%3Fsysparm_article%3DKB0010073%26sysparm_stack%3D%26sysparm_view%3D","CS ELN - Close And Sign Generic Failure Error")</f>
        <v>0</v>
      </c>
      <c r="B10">
        <v>0.2681153416633606</v>
      </c>
      <c r="C10" t="s">
        <v>21</v>
      </c>
    </row>
    <row r="11" spans="1:3">
      <c r="A11">
        <f>HYPERLINK("https://bmsprod.service-now.com/nav_to.do?uri=%2Fkb_view.do%3Fsysparm_article%3DKB0027078%26sysparm_stack%3D%26sysparm_view%3D","CS ELN - Webpage Error message seen when trying to register compound")</f>
        <v>0</v>
      </c>
      <c r="B11">
        <v>0.2675507664680481</v>
      </c>
      <c r="C1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HYPERLINK("https://bmsprod.service-now.com/nav_to.do?uri=%2Fkb_view.do%3Fsysparm_article%3DKB0010100%26sysparm_stack%3D%26sysparm_view%3D","CS ELN - Inserting Pages Failed Close &amp; Sign Error")</f>
        <v>0</v>
      </c>
      <c r="B2">
        <v>0.7150962352752686</v>
      </c>
      <c r="C2" t="s">
        <v>121</v>
      </c>
    </row>
    <row r="3" spans="1:3">
      <c r="A3">
        <f>HYPERLINK("https://bmsprod.service-now.com/nav_to.do?uri=%2Fkb_view.do%3Fsysparm_article%3DKB0010082%26sysparm_stack%3D%26sysparm_view%3D","CS ELN - Object required error during signing")</f>
        <v>0</v>
      </c>
      <c r="B3">
        <v>0.4179026484489441</v>
      </c>
      <c r="C3" t="s">
        <v>27</v>
      </c>
    </row>
    <row r="4" spans="1:3">
      <c r="A4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4">
        <v>0.3396390676498413</v>
      </c>
      <c r="C4" t="s">
        <v>76</v>
      </c>
    </row>
    <row r="5" spans="1:3">
      <c r="A5">
        <f>HYPERLINK("https://bmsprod.service-now.com/nav_to.do?uri=%2Fkb_view.do%3Fsysparm_article%3DKB0010054%26sysparm_stack%3D%26sysparm_view%3D","CS ELN - Sign And Close Error: The PDF File Could Not Be Created")</f>
        <v>0</v>
      </c>
      <c r="B5">
        <v>0.3201929330825806</v>
      </c>
      <c r="C5" t="s">
        <v>67</v>
      </c>
    </row>
    <row r="6" spans="1:3">
      <c r="A6">
        <f>HYPERLINK("https://bmsprod.service-now.com/nav_to.do?uri=%2Fkb_view.do%3Fsysparm_article%3DKB0010089%26sysparm_stack%3D%26sysparm_view%3D","CS ELN - Output Postscript Is Empty")</f>
        <v>0</v>
      </c>
      <c r="B6">
        <v>0.3168080151081085</v>
      </c>
      <c r="C6" t="s">
        <v>49</v>
      </c>
    </row>
    <row r="7" spans="1:3">
      <c r="A7">
        <f>HYPERLINK("https://bmsprod.service-now.com/nav_to.do?uri=%2Fkb_view.do%3Fsysparm_article%3DKB0010048%26sysparm_stack%3D%26sysparm_view%3D","CS ELN - Activate Method Of Range Class Failed Close &amp; Sign Error")</f>
        <v>0</v>
      </c>
      <c r="B7">
        <v>0.2903832197189331</v>
      </c>
      <c r="C7" t="s">
        <v>68</v>
      </c>
    </row>
    <row r="8" spans="1:3">
      <c r="A8">
        <f>HYPERLINK("https://bmsprod.service-now.com/nav_to.do?uri=%2Fkb_view.do%3Fsysparm_article%3DKB0010094%26sysparm_stack%3D%26sysparm_view%3D","CS ELN - Sorry, An Error Occurred While Exporting Slideshow")</f>
        <v>0</v>
      </c>
      <c r="B8">
        <v>0.288215309381485</v>
      </c>
      <c r="C8" t="s">
        <v>31</v>
      </c>
    </row>
    <row r="9" spans="1:3">
      <c r="A9">
        <f>HYPERLINK("https://bmsprod.service-now.com/nav_to.do?uri=%2Fkb_view.do%3Fsysparm_article%3DKB0010056%26sysparm_stack%3D%26sysparm_view%3D","CS ELN - Close And Sign File Already Exists")</f>
        <v>0</v>
      </c>
      <c r="B9">
        <v>0.2822667956352234</v>
      </c>
      <c r="C9" t="s">
        <v>52</v>
      </c>
    </row>
    <row r="10" spans="1:3">
      <c r="A10">
        <f>HYPERLINK("https://bmsprod.service-now.com/nav_to.do?uri=%2Fkb_view.do%3Fsysparm_article%3DKB0010159%26sysparm_stack%3D%26sysparm_view%3D","CS ELN - Machine Is Low On Resources - Please Retry The Operation")</f>
        <v>0</v>
      </c>
      <c r="B10">
        <v>0.2811440825462341</v>
      </c>
      <c r="C10" t="s">
        <v>45</v>
      </c>
    </row>
    <row r="11" spans="1:3">
      <c r="A11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11">
        <v>0.2809568345546722</v>
      </c>
      <c r="C11" t="s">
        <v>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HYPERLINK("https://bmsprod.service-now.com/nav_to.do?uri=%2Fkb_view.do%3Fsysparm_article%3DKB0010139%26sysparm_stack%3D%26sysparm_view%3D","How to log in to CS ELN with your previous account when your BMS username changes")</f>
        <v>0</v>
      </c>
      <c r="B2">
        <v>0.604198157787323</v>
      </c>
      <c r="C2" t="s">
        <v>37</v>
      </c>
    </row>
    <row r="3" spans="1:3">
      <c r="A3">
        <f>HYPERLINK("https://bmsprod.service-now.com/nav_to.do?uri=%2Fkb_view.do%3Fsysparm_article%3DKB0026839%26sysparm_stack%3D%26sysparm_view%3D","Symyx ELN: User not found in Symyx database")</f>
        <v>0</v>
      </c>
      <c r="B3">
        <v>0.3259533047676086</v>
      </c>
      <c r="C3" t="s">
        <v>122</v>
      </c>
    </row>
    <row r="4" spans="1:3">
      <c r="A4">
        <f>HYPERLINK("https://bmsprod.service-now.com/nav_to.do?uri=%2Fkb_view.do%3Fsysparm_article%3DKB0010202%26sysparm_stack%3D%26sysparm_view%3D","How to request access to a notebook restricted in the CS ELN")</f>
        <v>0</v>
      </c>
      <c r="B4">
        <v>0.2981539368629456</v>
      </c>
      <c r="C4" t="s">
        <v>123</v>
      </c>
    </row>
    <row r="5" spans="1:3">
      <c r="A5">
        <f>HYPERLINK("https://bmsprod.service-now.com/nav_to.do?uri=%2Fkb_view.do%3Fsysparm_article%3DKB0015211%26sysparm_stack%3D%26sysparm_view%3D","CS ELN - Error creating a new Supplemental Data section in a new notebook")</f>
        <v>0</v>
      </c>
      <c r="B5">
        <v>0.2941953539848328</v>
      </c>
      <c r="C5" t="s">
        <v>66</v>
      </c>
    </row>
    <row r="6" spans="1:3">
      <c r="A6">
        <f>HYPERLINK("https://bmsprod.service-now.com/nav_to.do?uri=%2Fkb_view.do%3Fsysparm_article%3DKB0011512%26sysparm_stack%3D%26sysparm_view%3D","Symyx ELN: Notebook creation")</f>
        <v>0</v>
      </c>
      <c r="B6">
        <v>0.2912700772285461</v>
      </c>
      <c r="C6" t="s">
        <v>118</v>
      </c>
    </row>
    <row r="7" spans="1:3">
      <c r="A7">
        <f>HYPERLINK("https://bmsprod.service-now.com/nav_to.do?uri=%2Fkb_view.do%3Fsysparm_article%3DKB0010076%26sysparm_stack%3D%26sysparm_view%3D","CS ELN - Error When Wrong ID (Or Unknown ID) Is Entered In ELN Login Screen")</f>
        <v>0</v>
      </c>
      <c r="B7">
        <v>0.2855644524097443</v>
      </c>
      <c r="C7" t="s">
        <v>71</v>
      </c>
    </row>
    <row r="8" spans="1:3">
      <c r="A8">
        <f>HYPERLINK("https://bmsprod.service-now.com/nav_to.do?uri=%2Fkb_view.do%3Fsysparm_article%3DKB0031574%26sysparm_stack%3D%26sysparm_view%3D","CS ELN v5 - Error connecting, timeout when logging in")</f>
        <v>0</v>
      </c>
      <c r="B8">
        <v>0.282291054725647</v>
      </c>
      <c r="C8" t="s">
        <v>77</v>
      </c>
    </row>
    <row r="9" spans="1:3">
      <c r="A9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9">
        <v>0.2750869393348694</v>
      </c>
      <c r="C9" t="s">
        <v>48</v>
      </c>
    </row>
    <row r="10" spans="1:3">
      <c r="A10">
        <f>HYPERLINK("https://bmsprod.service-now.com/nav_to.do?uri=%2Fkb_view.do%3Fsysparm_article%3DKB0010069%26sysparm_stack%3D%26sysparm_view%3D","CS ELN - Archiver Error")</f>
        <v>0</v>
      </c>
      <c r="B10">
        <v>0.2724499106407166</v>
      </c>
      <c r="C10" t="s">
        <v>73</v>
      </c>
    </row>
    <row r="11" spans="1:3">
      <c r="A11">
        <f>HYPERLINK("https://bmsprod.service-now.com/nav_to.do?uri=%2Fkb_view.do%3Fsysparm_article%3DKB0010084%26sysparm_stack%3D%26sysparm_view%3D","CS ELN - Authentication Error When Wrong Password Is Entered In ELN")</f>
        <v>0</v>
      </c>
      <c r="B11">
        <v>0.2715048789978027</v>
      </c>
      <c r="C11" t="s">
        <v>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HYPERLINK("https://bmsprod.service-now.com/nav_to.do?uri=%2Fkb_view.do%3Fsysparm_article%3DKB0010079%26sysparm_stack%3D%26sysparm_view%3D","CS ELN - Error Editing Grid Cell; Infinite Loop Error When Removing Property")</f>
        <v>0</v>
      </c>
      <c r="B2">
        <v>0.6370886564254761</v>
      </c>
      <c r="C2" t="s">
        <v>25</v>
      </c>
    </row>
    <row r="3" spans="1:3">
      <c r="A3">
        <f>HYPERLINK("https://bmsprod.service-now.com/nav_to.do?uri=%2Fkb_view.do%3Fsysparm_article%3DKB0010073%26sysparm_stack%3D%26sysparm_view%3D","CS ELN - Close And Sign Generic Failure Error")</f>
        <v>0</v>
      </c>
      <c r="B3">
        <v>0.3727850317955017</v>
      </c>
      <c r="C3" t="s">
        <v>21</v>
      </c>
    </row>
    <row r="4" spans="1:3">
      <c r="A4">
        <f>HYPERLINK("https://bmsprod.service-now.com/nav_to.do?uri=%2Fkb_view.do%3Fsysparm_article%3DKB0010058%26sysparm_stack%3D%26sysparm_view%3D","CS ELN - Chemical Name Does Not Appear In Reaction Grid")</f>
        <v>0</v>
      </c>
      <c r="B4">
        <v>0.349839448928833</v>
      </c>
      <c r="C4" t="s">
        <v>4</v>
      </c>
    </row>
    <row r="5" spans="1:3">
      <c r="A5">
        <f>HYPERLINK("https://bmsprod.service-now.com/nav_to.do?uri=%2Fkb_view.do%3Fsysparm_article%3DKB0015211%26sysparm_stack%3D%26sysparm_view%3D","CS ELN - Error creating a new Supplemental Data section in a new notebook")</f>
        <v>0</v>
      </c>
      <c r="B5">
        <v>0.3497139513492584</v>
      </c>
      <c r="C5" t="s">
        <v>66</v>
      </c>
    </row>
    <row r="6" spans="1:3">
      <c r="A6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6">
        <v>0.3469655513763428</v>
      </c>
      <c r="C6" t="s">
        <v>76</v>
      </c>
    </row>
    <row r="7" spans="1:3">
      <c r="A7">
        <f>HYPERLINK("https://bmsprod.service-now.com/nav_to.do?uri=%2Fkb_view.do%3Fsysparm_article%3DKB0010101%26sysparm_stack%3D%26sysparm_view%3D","CS ELN - Reaction Section Index Was Out Of Range. Must Be Non-Negative")</f>
        <v>0</v>
      </c>
      <c r="B7">
        <v>0.3417786955833435</v>
      </c>
      <c r="C7" t="s">
        <v>28</v>
      </c>
    </row>
    <row r="8" spans="1:3">
      <c r="A8">
        <f>HYPERLINK("https://bmsprod.service-now.com/nav_to.do?uri=%2Fkb_view.do%3Fsysparm_article%3DKB0010054%26sysparm_stack%3D%26sysparm_view%3D","CS ELN - Sign And Close Error: The PDF File Could Not Be Created")</f>
        <v>0</v>
      </c>
      <c r="B8">
        <v>0.3332065343856812</v>
      </c>
      <c r="C8" t="s">
        <v>67</v>
      </c>
    </row>
    <row r="9" spans="1:3">
      <c r="A9">
        <f>HYPERLINK("https://bmsprod.service-now.com/nav_to.do?uri=%2Fkb_view.do%3Fsysparm_article%3DKB0010142%26sysparm_stack%3D%26sysparm_view%3D","CS ELN - Word Cannot Start The Converter Mswrd632.wpc")</f>
        <v>0</v>
      </c>
      <c r="B9">
        <v>0.3323215246200562</v>
      </c>
      <c r="C9" t="s">
        <v>5</v>
      </c>
    </row>
    <row r="10" spans="1:3">
      <c r="A10">
        <f>HYPERLINK("https://bmsprod.service-now.com/nav_to.do?uri=%2Fkb_view.do%3Fsysparm_article%3DKB0010065%26sysparm_stack%3D%26sysparm_view%3D","CS ELN - (Property Name) Is Not Recognized As The Name Of A Table Property")</f>
        <v>0</v>
      </c>
      <c r="B10">
        <v>0.3302187025547028</v>
      </c>
      <c r="C10" t="s">
        <v>22</v>
      </c>
    </row>
    <row r="11" spans="1:3">
      <c r="A11">
        <f>HYPERLINK("https://bmsprod.service-now.com/nav_to.do?uri=%2Fkb_view.do%3Fsysparm_article%3DKB0010096%26sysparm_stack%3D%26sysparm_view%3D","CS ELN - Login Timeout Error")</f>
        <v>0</v>
      </c>
      <c r="B11">
        <v>0.3241518139839172</v>
      </c>
      <c r="C1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HYPERLINK("https://bmsprod.service-now.com/nav_to.do?uri=%2Fkb_view.do%3Fsysparm_article%3DKB0010098%26sysparm_stack%3D%26sysparm_view%3D","CS ELN - Purification Submission Error - Cannot Find The Product By ProductID")</f>
        <v>0</v>
      </c>
      <c r="B2">
        <v>0.6401746273040771</v>
      </c>
      <c r="C2" t="s">
        <v>16</v>
      </c>
    </row>
    <row r="3" spans="1:3">
      <c r="A3">
        <f>HYPERLINK("https://bmsprod.service-now.com/nav_to.do?uri=%2Fkb_view.do%3Fsysparm_article%3DKB0010058%26sysparm_stack%3D%26sysparm_view%3D","CS ELN - Chemical Name Does Not Appear In Reaction Grid")</f>
        <v>0</v>
      </c>
      <c r="B3">
        <v>0.4107787013053894</v>
      </c>
      <c r="C3" t="s">
        <v>4</v>
      </c>
    </row>
    <row r="4" spans="1:3">
      <c r="A4">
        <f>HYPERLINK("https://bmsprod.service-now.com/nav_to.do?uri=%2Fkb_view.do%3Fsysparm_article%3DKB0028356%26sysparm_stack%3D%26sysparm_view%3D","CS ELN - Error showing LASERS request form, cannot find product by ProductID")</f>
        <v>0</v>
      </c>
      <c r="B4">
        <v>0.4028902053833008</v>
      </c>
      <c r="C4" t="s">
        <v>19</v>
      </c>
    </row>
    <row r="5" spans="1:3">
      <c r="A5">
        <f>HYPERLINK("https://bmsprod.service-now.com/nav_to.do?uri=%2Fkb_view.do%3Fsysparm_article%3DKB0031563%26sysparm_stack%3D%26sysparm_view%3D","CS ELN 5 - Properties regsid and Isomer are not showing in the Products table")</f>
        <v>0</v>
      </c>
      <c r="B5">
        <v>0.3587373793125153</v>
      </c>
      <c r="C5" t="s">
        <v>24</v>
      </c>
    </row>
    <row r="6" spans="1:3">
      <c r="A6">
        <f>HYPERLINK("https://bmsprod.service-now.com/nav_to.do?uri=%2Fkb_view.do%3Fsysparm_article%3DKB0042858%26sysparm_stack%3D%26sysparm_view%3D","CS ELN: Error registering compound: Structure contains errors that cannot be fixed. ")</f>
        <v>0</v>
      </c>
      <c r="B6">
        <v>0.3416817486286163</v>
      </c>
      <c r="C6" t="s">
        <v>29</v>
      </c>
    </row>
    <row r="7" spans="1:3">
      <c r="A7">
        <f>HYPERLINK("https://bmsprod.service-now.com/nav_to.do?uri=%2Fkb_view.do%3Fsysparm_article%3DKB0010142%26sysparm_stack%3D%26sysparm_view%3D","CS ELN - Word Cannot Start The Converter Mswrd632.wpc")</f>
        <v>0</v>
      </c>
      <c r="B7">
        <v>0.3275567293167114</v>
      </c>
      <c r="C7" t="s">
        <v>5</v>
      </c>
    </row>
    <row r="8" spans="1:3">
      <c r="A8">
        <f>HYPERLINK("https://bmsprod.service-now.com/nav_to.do?uri=%2Fkb_view.do%3Fsysparm_article%3DKB0035923%26sysparm_stack%3D%26sysparm_view%3D","CS ELN v5 - StartIndex cannot be less than zero error during close and sign")</f>
        <v>0</v>
      </c>
      <c r="B8">
        <v>0.3258625864982605</v>
      </c>
      <c r="C8" t="s">
        <v>30</v>
      </c>
    </row>
    <row r="9" spans="1:3">
      <c r="A9">
        <f>HYPERLINK("https://bmsprod.service-now.com/nav_to.do?uri=%2Fkb_view.do%3Fsysparm_article%3DKB0010094%26sysparm_stack%3D%26sysparm_view%3D","CS ELN - Sorry, An Error Occurred While Exporting Slideshow")</f>
        <v>0</v>
      </c>
      <c r="B9">
        <v>0.3154577910900116</v>
      </c>
      <c r="C9" t="s">
        <v>31</v>
      </c>
    </row>
    <row r="10" spans="1:3">
      <c r="A10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10">
        <v>0.3154398798942566</v>
      </c>
      <c r="C10" t="s">
        <v>20</v>
      </c>
    </row>
    <row r="11" spans="1:3">
      <c r="A11">
        <f>HYPERLINK("https://bmsprod.service-now.com/nav_to.do?uri=%2Fkb_view.do%3Fsysparm_article%3DKB0027079%26sysparm_stack%3D%26sysparm_view%3D","What if no structure is displayed in the Submit for Purification window (CS ELN)")</f>
        <v>0</v>
      </c>
      <c r="B11">
        <v>0.3151984512805939</v>
      </c>
      <c r="C11" t="s">
        <v>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HYPERLINK("https://bmsprod.service-now.com/nav_to.do?uri=%2Fkb_view.do%3Fsysparm_article%3DKB0028315%26sysparm_stack%3D%26sysparm_view%3D","CS ELN - Can't import PDF file - error file doesn't exist")</f>
        <v>0</v>
      </c>
      <c r="B2">
        <v>0.482187032699585</v>
      </c>
      <c r="C2" t="s">
        <v>124</v>
      </c>
    </row>
    <row r="3" spans="1:3">
      <c r="A3">
        <f>HYPERLINK("https://bmsprod.service-now.com/nav_to.do?uri=%2Fkb_view.do%3Fsysparm_article%3DKB0026850%26sysparm_stack%3D%26sysparm_view%3D","Unable to open a file from within E-Workbook (BioBook)")</f>
        <v>0</v>
      </c>
      <c r="B3">
        <v>0.300941526889801</v>
      </c>
      <c r="C3" t="s">
        <v>125</v>
      </c>
    </row>
    <row r="4" spans="1:3">
      <c r="A4">
        <f>HYPERLINK("https://bmsprod.service-now.com/nav_to.do?uri=%2Fkb_view.do%3Fsysparm_article%3DKB0028987%26sysparm_stack%3D%26sysparm_view%3D","User is unable to find the log file.")</f>
        <v>0</v>
      </c>
      <c r="B4">
        <v>0.2331320941448212</v>
      </c>
      <c r="C4" t="s">
        <v>126</v>
      </c>
    </row>
    <row r="5" spans="1:3">
      <c r="A5">
        <f>HYPERLINK("https://bmsprod.service-now.com/nav_to.do?uri=%2Fkb_view.do%3Fsysparm_article%3DKB0032868%26sysparm_stack%3D%26sysparm_view%3D","MyTrials: User is unable to download multiple files to zip file")</f>
        <v>0</v>
      </c>
      <c r="B5">
        <v>0.2236557006835938</v>
      </c>
      <c r="C5" t="s">
        <v>127</v>
      </c>
    </row>
    <row r="6" spans="1:3">
      <c r="A6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6">
        <v>0.2099804580211639</v>
      </c>
      <c r="C6" t="s">
        <v>76</v>
      </c>
    </row>
    <row r="7" spans="1:3">
      <c r="A7">
        <f>HYPERLINK("https://bmsprod.service-now.com/nav_to.do?uri=%2Fkb_view.do%3Fsysparm_article%3DKB0029977%26sysparm_stack%3D%26sysparm_view%3D","HDSA:  Attachment is not able to open in ECLIPSE Open UI")</f>
        <v>0</v>
      </c>
      <c r="B7">
        <v>0.2095812559127808</v>
      </c>
      <c r="C7" t="s">
        <v>128</v>
      </c>
    </row>
    <row r="8" spans="1:3">
      <c r="A8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8">
        <v>0.2019246965646744</v>
      </c>
      <c r="C8" t="s">
        <v>92</v>
      </c>
    </row>
    <row r="9" spans="1:3">
      <c r="A9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9">
        <v>0.2016983330249786</v>
      </c>
      <c r="C9" t="s">
        <v>58</v>
      </c>
    </row>
    <row r="10" spans="1:3">
      <c r="A10">
        <f>HYPERLINK("https://bmsprod.service-now.com/nav_to.do?uri=%2Fkb_view.do%3Fsysparm_article%3DKB0039553%26sysparm_stack%3D%26sysparm_view%3D","Cannot follow link to a Biobook experiment")</f>
        <v>0</v>
      </c>
      <c r="B10">
        <v>0.2002357244491577</v>
      </c>
      <c r="C10" t="s">
        <v>129</v>
      </c>
    </row>
    <row r="11" spans="1:3">
      <c r="A11">
        <f>HYPERLINK("https://bmsprod.service-now.com/nav_to.do?uri=%2Fkb_view.do%3Fsysparm_article%3DKB0010103%26sysparm_stack%3D%26sysparm_view%3D","CS ELN - Out of memory error when displaying document in MS Word section")</f>
        <v>0</v>
      </c>
      <c r="B11">
        <v>0.1976310014724731</v>
      </c>
      <c r="C11" t="s">
        <v>10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HYPERLINK("https://bmsprod.service-now.com/nav_to.do?uri=%2Fkb_view.do%3Fsysparm_article%3DKB0010076%26sysparm_stack%3D%26sysparm_view%3D","CS ELN - Error When Wrong ID (Or Unknown ID) Is Entered In ELN Login Screen")</f>
        <v>0</v>
      </c>
      <c r="B2">
        <v>0.5438895225524902</v>
      </c>
      <c r="C2" t="s">
        <v>71</v>
      </c>
    </row>
    <row r="3" spans="1:3">
      <c r="A3">
        <f>HYPERLINK("https://bmsprod.service-now.com/nav_to.do?uri=%2Fkb_view.do%3Fsysparm_article%3DKB0010084%26sysparm_stack%3D%26sysparm_view%3D","CS ELN - Authentication Error When Wrong Password Is Entered In ELN")</f>
        <v>0</v>
      </c>
      <c r="B3">
        <v>0.4583320319652557</v>
      </c>
      <c r="C3" t="s">
        <v>70</v>
      </c>
    </row>
    <row r="4" spans="1:3">
      <c r="A4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4">
        <v>0.3529376685619354</v>
      </c>
      <c r="C4" t="s">
        <v>74</v>
      </c>
    </row>
    <row r="5" spans="1:3">
      <c r="A5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5">
        <v>0.3466838896274567</v>
      </c>
      <c r="C5" t="s">
        <v>72</v>
      </c>
    </row>
    <row r="6" spans="1:3">
      <c r="A6">
        <f>HYPERLINK("https://bmsprod.service-now.com/nav_to.do?uri=%2Fkb_view.do%3Fsysparm_article%3DKB0010428%26sysparm_stack%3D%26sysparm_view%3D","CS ELN - error occurred while opening the client connection, I/O device error")</f>
        <v>0</v>
      </c>
      <c r="B6">
        <v>0.3431368470191956</v>
      </c>
      <c r="C6" t="s">
        <v>53</v>
      </c>
    </row>
    <row r="7" spans="1:3">
      <c r="A7">
        <f>HYPERLINK("https://bmsprod.service-now.com/nav_to.do?uri=%2Fkb_view.do%3Fsysparm_article%3DKB0010069%26sysparm_stack%3D%26sysparm_view%3D","CS ELN - Archiver Error")</f>
        <v>0</v>
      </c>
      <c r="B7">
        <v>0.3273627460002899</v>
      </c>
      <c r="C7" t="s">
        <v>73</v>
      </c>
    </row>
    <row r="8" spans="1:3">
      <c r="A8">
        <f>HYPERLINK("https://bmsprod.service-now.com/nav_to.do?uri=%2Fkb_view.do%3Fsysparm_article%3DKB0010077%26sysparm_stack%3D%26sysparm_view%3D","CS ELN - Error Selecting Salt Or Solvate: Could Not Find Part Of The Path")</f>
        <v>0</v>
      </c>
      <c r="B8">
        <v>0.3209959864616394</v>
      </c>
      <c r="C8" t="s">
        <v>51</v>
      </c>
    </row>
    <row r="9" spans="1:3">
      <c r="A9">
        <f>HYPERLINK("https://bmsprod.service-now.com/nav_to.do?uri=%2Fkb_view.do%3Fsysparm_article%3DKB0010083%26sysparm_stack%3D%26sysparm_view%3D","CS ELN - Error Connecting To Central Database â€“ Underlying Connection Was Closed")</f>
        <v>0</v>
      </c>
      <c r="B9">
        <v>0.3092796206474304</v>
      </c>
      <c r="C9" t="s">
        <v>75</v>
      </c>
    </row>
    <row r="10" spans="1:3">
      <c r="A10">
        <f>HYPERLINK("https://bmsprod.service-now.com/nav_to.do?uri=%2Fkb_view.do%3Fsysparm_article%3DKB0035055%26sysparm_stack%3D%26sysparm_view%3D","CS ELN v5 - E-Notebook Client is running an incorrect version")</f>
        <v>0</v>
      </c>
      <c r="B10">
        <v>0.3082602024078369</v>
      </c>
      <c r="C10" t="s">
        <v>113</v>
      </c>
    </row>
    <row r="11" spans="1:3">
      <c r="A11">
        <f>HYPERLINK("https://bmsprod.service-now.com/nav_to.do?uri=%2Fkb_view.do%3Fsysparm_article%3DKB0035017%26sysparm_stack%3D%26sysparm_view%3D","CS ELN v5 - Login error - Sorry, Configuration system failed to initialize")</f>
        <v>0</v>
      </c>
      <c r="B11">
        <v>0.307197093963623</v>
      </c>
      <c r="C11" t="s">
        <v>39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HYPERLINK("https://bmsprod.service-now.com/nav_to.do?uri=%2Fkb_view.do%3Fsysparm_article%3DKB0010165%26sysparm_stack%3D%26sysparm_view%3D","CS ELN - Server Threw An Exception (Exception From HRESULT: 0x80010105")</f>
        <v>0</v>
      </c>
      <c r="B2">
        <v>0.6453571915626526</v>
      </c>
      <c r="C2" t="s">
        <v>44</v>
      </c>
    </row>
    <row r="3" spans="1:3">
      <c r="A3">
        <f>HYPERLINK("https://bmsprod.service-now.com/nav_to.do?uri=%2Fkb_view.do%3Fsysparm_article%3DKB0010073%26sysparm_stack%3D%26sysparm_view%3D","CS ELN - Close And Sign Generic Failure Error")</f>
        <v>0</v>
      </c>
      <c r="B3">
        <v>0.35325688123703</v>
      </c>
      <c r="C3" t="s">
        <v>21</v>
      </c>
    </row>
    <row r="4" spans="1:3">
      <c r="A4">
        <f>HYPERLINK("https://bmsprod.service-now.com/nav_to.do?uri=%2Fkb_view.do%3Fsysparm_article%3DKB0010054%26sysparm_stack%3D%26sysparm_view%3D","CS ELN - Sign And Close Error: The PDF File Could Not Be Created")</f>
        <v>0</v>
      </c>
      <c r="B4">
        <v>0.3526445031166077</v>
      </c>
      <c r="C4" t="s">
        <v>67</v>
      </c>
    </row>
    <row r="5" spans="1:3">
      <c r="A5">
        <f>HYPERLINK("https://bmsprod.service-now.com/nav_to.do?uri=%2Fkb_view.do%3Fsysparm_article%3DKB0010062%26sysparm_stack%3D%26sysparm_view%3D","CS ELN - EndNote X4 And ELN Incompatibility")</f>
        <v>0</v>
      </c>
      <c r="B5">
        <v>0.3452953696250916</v>
      </c>
      <c r="C5" t="s">
        <v>43</v>
      </c>
    </row>
    <row r="6" spans="1:3">
      <c r="A6">
        <f>HYPERLINK("https://bmsprod.service-now.com/nav_to.do?uri=%2Fkb_view.do%3Fsysparm_article%3DKB0010052%26sysparm_stack%3D%26sysparm_view%3D","CS ELN - Loadmaster Error In ELN")</f>
        <v>0</v>
      </c>
      <c r="B6">
        <v>0.338772714138031</v>
      </c>
      <c r="C6" t="s">
        <v>42</v>
      </c>
    </row>
    <row r="7" spans="1:3">
      <c r="A7">
        <f>HYPERLINK("https://bmsprod.service-now.com/nav_to.do?uri=%2Fkb_view.do%3Fsysparm_article%3DKB0028317%26sysparm_stack%3D%26sysparm_view%3D","CS ELN - Adobe acrobat has stopped working error when signing")</f>
        <v>0</v>
      </c>
      <c r="B7">
        <v>0.3382797837257385</v>
      </c>
      <c r="C7" t="s">
        <v>84</v>
      </c>
    </row>
    <row r="8" spans="1:3">
      <c r="A8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8">
        <v>0.3369003236293793</v>
      </c>
      <c r="C8" t="s">
        <v>76</v>
      </c>
    </row>
    <row r="9" spans="1:3">
      <c r="A9">
        <f>HYPERLINK("https://bmsprod.service-now.com/nav_to.do?uri=%2Fkb_view.do%3Fsysparm_article%3DKB0010094%26sysparm_stack%3D%26sysparm_view%3D","CS ELN - Sorry, An Error Occurred While Exporting Slideshow")</f>
        <v>0</v>
      </c>
      <c r="B9">
        <v>0.3302255272865295</v>
      </c>
      <c r="C9" t="s">
        <v>31</v>
      </c>
    </row>
    <row r="10" spans="1:3">
      <c r="A10">
        <f>HYPERLINK("https://bmsprod.service-now.com/nav_to.do?uri=%2Fkb_view.do%3Fsysparm_article%3DKB0010048%26sysparm_stack%3D%26sysparm_view%3D","CS ELN - Activate Method Of Range Class Failed Close &amp; Sign Error")</f>
        <v>0</v>
      </c>
      <c r="B10">
        <v>0.3277437388896942</v>
      </c>
      <c r="C10" t="s">
        <v>68</v>
      </c>
    </row>
    <row r="11" spans="1:3">
      <c r="A11">
        <f>HYPERLINK("https://bmsprod.service-now.com/nav_to.do?uri=%2Fkb_view.do%3Fsysparm_article%3DKB0010080%26sysparm_stack%3D%26sysparm_view%3D","CS ELN - Word Rendering Add-ins PDF Rendering Error")</f>
        <v>0</v>
      </c>
      <c r="B11">
        <v>0.3226419985294342</v>
      </c>
      <c r="C11" t="s">
        <v>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HYPERLINK("https://bmsprod.service-now.com/nav_to.do?uri=%2Fkb_view.do%3Fsysparm_article%3DKB0010196%26sysparm_stack%3D%26sysparm_view%3D","CS ELN - Stoichiometry Grid Issues")</f>
        <v>0</v>
      </c>
      <c r="B2">
        <v>0.6557144522666931</v>
      </c>
      <c r="C2" t="s">
        <v>9</v>
      </c>
    </row>
    <row r="3" spans="1:3">
      <c r="A3">
        <f>HYPERLINK("https://bmsprod.service-now.com/nav_to.do?uri=%2Fkb_view.do%3Fsysparm_article%3DKB0032992%26sysparm_stack%3D%26sysparm_view%3D","CS ELN v5 - Formula Mass (FM) needed in Reactant table")</f>
        <v>0</v>
      </c>
      <c r="B3">
        <v>0.2973578870296478</v>
      </c>
      <c r="C3" t="s">
        <v>26</v>
      </c>
    </row>
    <row r="4" spans="1:3">
      <c r="A4">
        <f>HYPERLINK("https://bmsprod.service-now.com/nav_to.do?uri=%2Fkb_view.do%3Fsysparm_article%3DKB0010142%26sysparm_stack%3D%26sysparm_view%3D","CS ELN - Word Cannot Start The Converter Mswrd632.wpc")</f>
        <v>0</v>
      </c>
      <c r="B4">
        <v>0.2541195750236511</v>
      </c>
      <c r="C4" t="s">
        <v>5</v>
      </c>
    </row>
    <row r="5" spans="1:3">
      <c r="A5">
        <f>HYPERLINK("https://bmsprod.service-now.com/nav_to.do?uri=%2Fkb_view.do%3Fsysparm_article%3DKB0010106%26sysparm_stack%3D%26sysparm_view%3D","CS ELN - Input String Not In Correct Format Submit Error")</f>
        <v>0</v>
      </c>
      <c r="B5">
        <v>0.2419724762439728</v>
      </c>
      <c r="C5" t="s">
        <v>7</v>
      </c>
    </row>
    <row r="6" spans="1:3">
      <c r="A6">
        <f>HYPERLINK("https://bmsprod.service-now.com/nav_to.do?uri=%2Fkb_view.do%3Fsysparm_article%3DKB0015211%26sysparm_stack%3D%26sysparm_view%3D","CS ELN - Error creating a new Supplemental Data section in a new notebook")</f>
        <v>0</v>
      </c>
      <c r="B6">
        <v>0.2392483353614807</v>
      </c>
      <c r="C6" t="s">
        <v>66</v>
      </c>
    </row>
    <row r="7" spans="1:3">
      <c r="A7">
        <f>HYPERLINK("https://bmsprod.service-now.com/nav_to.do?uri=%2Fkb_view.do%3Fsysparm_article%3DKB0028965%26sysparm_stack%3D%26sysparm_view%3D","HDSA : Athena - Author-it : Required Field name needs to be completed to publish")</f>
        <v>0</v>
      </c>
      <c r="B7">
        <v>0.2323611378669739</v>
      </c>
      <c r="C7" t="s">
        <v>130</v>
      </c>
    </row>
    <row r="8" spans="1:3">
      <c r="A8">
        <f>HYPERLINK("https://bmsprod.service-now.com/nav_to.do?uri=%2Fkb_view.do%3Fsysparm_article%3DKB0029475%26sysparm_stack%3D%26sysparm_view%3D","Handling Syncade behavior execution errors")</f>
        <v>0</v>
      </c>
      <c r="B8">
        <v>0.2235105931758881</v>
      </c>
      <c r="C8" t="s">
        <v>131</v>
      </c>
    </row>
    <row r="9" spans="1:3">
      <c r="A9">
        <f>HYPERLINK("https://bmsprod.service-now.com/nav_to.do?uri=%2Fkb_view.do%3Fsysparm_article%3DKB0011659%26sysparm_stack%3D%26sysparm_view%3D","HDSA: Electronic Supplemental NB: What are sha512_v2 files?")</f>
        <v>0</v>
      </c>
      <c r="B9">
        <v>0.2216150760650635</v>
      </c>
      <c r="C9" t="s">
        <v>132</v>
      </c>
    </row>
    <row r="10" spans="1:3">
      <c r="A10">
        <f>HYPERLINK("https://bmsprod.service-now.com/nav_to.do?uri=%2Fkb_view.do%3Fsysparm_article%3DKB0010135%26sysparm_stack%3D%26sysparm_view%3D","CS ELN - E-Notebook Notebook Or User Configuration Folder Naming Conventions")</f>
        <v>0</v>
      </c>
      <c r="B10">
        <v>0.2186838984489441</v>
      </c>
      <c r="C10" t="s">
        <v>133</v>
      </c>
    </row>
    <row r="11" spans="1:3">
      <c r="A11">
        <f>HYPERLINK("https://bmsprod.service-now.com/nav_to.do?uri=%2Fkb_view.do%3Fsysparm_article%3DKB0032708%26sysparm_stack%3D%26sysparm_view%3D","CS ELN -- unable to do ChemReg Update")</f>
        <v>0</v>
      </c>
      <c r="B11">
        <v>0.2142970561981201</v>
      </c>
      <c r="C11" t="s">
        <v>32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HYPERLINK("https://bmsprod.service-now.com/nav_to.do?uri=%2Fkb_view.do%3Fsysparm_article%3DKB0031560%26sysparm_stack%3D%26sysparm_view%3D","CS ELN 5 - Uninstalling and reinstalling ELN v5")</f>
        <v>0</v>
      </c>
      <c r="B2">
        <v>0.6521593928337097</v>
      </c>
      <c r="C2" t="s">
        <v>56</v>
      </c>
    </row>
    <row r="3" spans="1:3">
      <c r="A3">
        <f>HYPERLINK("https://bmsprod.service-now.com/nav_to.do?uri=%2Fkb_view.do%3Fsysparm_article%3DKB0010143%26sysparm_stack%3D%26sysparm_view%3D","What to do when a desktop shortcut for the CS ELN application after installation does not appear")</f>
        <v>0</v>
      </c>
      <c r="B3">
        <v>0.3556110858917236</v>
      </c>
      <c r="C3" t="s">
        <v>93</v>
      </c>
    </row>
    <row r="4" spans="1:3">
      <c r="A4">
        <f>HYPERLINK("https://bmsprod.service-now.com/nav_to.do?uri=%2Fkb_view.do%3Fsysparm_article%3DKB0010159%26sysparm_stack%3D%26sysparm_view%3D","CS ELN - Machine Is Low On Resources - Please Retry The Operation")</f>
        <v>0</v>
      </c>
      <c r="B4">
        <v>0.2956063747406006</v>
      </c>
      <c r="C4" t="s">
        <v>45</v>
      </c>
    </row>
    <row r="5" spans="1:3">
      <c r="A5">
        <f>HYPERLINK("https://bmsprod.service-now.com/nav_to.do?uri=%2Fkb_view.do%3Fsysparm_article%3DKB0010139%26sysparm_stack%3D%26sysparm_view%3D","How to log in to CS ELN with your previous account when your BMS username changes")</f>
        <v>0</v>
      </c>
      <c r="B5">
        <v>0.2870201468467712</v>
      </c>
      <c r="C5" t="s">
        <v>37</v>
      </c>
    </row>
    <row r="6" spans="1:3">
      <c r="A6">
        <f>HYPERLINK("https://bmsprod.service-now.com/nav_to.do?uri=%2Fkb_view.do%3Fsysparm_article%3DKB0010205%26sysparm_stack%3D%26sysparm_view%3D","How to create a new notebook in the CS ELN")</f>
        <v>0</v>
      </c>
      <c r="B6">
        <v>0.2766185402870178</v>
      </c>
      <c r="C6" t="s">
        <v>40</v>
      </c>
    </row>
    <row r="7" spans="1:3">
      <c r="A7">
        <f>HYPERLINK("https://bmsprod.service-now.com/nav_to.do?uri=%2Fkb_view.do%3Fsysparm_article%3DKB0010056%26sysparm_stack%3D%26sysparm_view%3D","CS ELN - Close And Sign File Already Exists")</f>
        <v>0</v>
      </c>
      <c r="B7">
        <v>0.2675946056842804</v>
      </c>
      <c r="C7" t="s">
        <v>52</v>
      </c>
    </row>
    <row r="8" spans="1:3">
      <c r="A8">
        <f>HYPERLINK("https://bmsprod.service-now.com/nav_to.do?uri=%2Fkb_view.do%3Fsysparm_article%3DKB0010077%26sysparm_stack%3D%26sysparm_view%3D","CS ELN - Error Selecting Salt Or Solvate: Could Not Find Part Of The Path")</f>
        <v>0</v>
      </c>
      <c r="B8">
        <v>0.2666372060775757</v>
      </c>
      <c r="C8" t="s">
        <v>51</v>
      </c>
    </row>
    <row r="9" spans="1:3">
      <c r="A9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9">
        <v>0.263591080904007</v>
      </c>
      <c r="C9" t="s">
        <v>55</v>
      </c>
    </row>
    <row r="10" spans="1:3">
      <c r="A10">
        <f>HYPERLINK("https://bmsprod.service-now.com/nav_to.do?uri=%2Fkb_view.do%3Fsysparm_article%3DKB0010096%26sysparm_stack%3D%26sysparm_view%3D","CS ELN - Login Timeout Error")</f>
        <v>0</v>
      </c>
      <c r="B10">
        <v>0.26173996925354</v>
      </c>
      <c r="C10" t="s">
        <v>54</v>
      </c>
    </row>
    <row r="11" spans="1:3">
      <c r="A11">
        <f>HYPERLINK("https://bmsprod.service-now.com/nav_to.do?uri=%2Fkb_view.do%3Fsysparm_article%3DKB0010072%26sysparm_stack%3D%26sysparm_view%3D","CS ELN - Could Not Find A Part Of The Path Errors")</f>
        <v>0</v>
      </c>
      <c r="B11">
        <v>0.2616608738899231</v>
      </c>
      <c r="C11" t="s">
        <v>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HYPERLINK("https://bmsprod.service-now.com/nav_to.do?uri=%2Fkb_view.do%3Fsysparm_article%3DKB0010075%26sysparm_stack%3D%26sysparm_view%3D","CS ELN - Close And Sign Error: Old Format Or Invalid Type Library")</f>
        <v>0</v>
      </c>
      <c r="B2">
        <v>0.6582112312316895</v>
      </c>
      <c r="C2" t="s">
        <v>134</v>
      </c>
    </row>
    <row r="3" spans="1:3">
      <c r="A3">
        <f>HYPERLINK("https://bmsprod.service-now.com/nav_to.do?uri=%2Fkb_view.do%3Fsysparm_article%3DKB0010094%26sysparm_stack%3D%26sysparm_view%3D","CS ELN - Sorry, An Error Occurred While Exporting Slideshow")</f>
        <v>0</v>
      </c>
      <c r="B3">
        <v>0.3852615356445312</v>
      </c>
      <c r="C3" t="s">
        <v>31</v>
      </c>
    </row>
    <row r="4" spans="1:3">
      <c r="A4">
        <f>HYPERLINK("https://bmsprod.service-now.com/nav_to.do?uri=%2Fkb_view.do%3Fsysparm_article%3DKB0010105%26sysparm_stack%3D%26sysparm_view%3D","CS ELN - Exception Of Type 'System.OutOfMemoryException' Was Thrown")</f>
        <v>0</v>
      </c>
      <c r="B4">
        <v>0.3744907081127167</v>
      </c>
      <c r="C4" t="s">
        <v>69</v>
      </c>
    </row>
    <row r="5" spans="1:3">
      <c r="A5">
        <f>HYPERLINK("https://bmsprod.service-now.com/nav_to.do?uri=%2Fkb_view.do%3Fsysparm_article%3DKB0010080%26sysparm_stack%3D%26sysparm_view%3D","CS ELN - Word Rendering Add-ins PDF Rendering Error")</f>
        <v>0</v>
      </c>
      <c r="B5">
        <v>0.3508771657943726</v>
      </c>
      <c r="C5" t="s">
        <v>11</v>
      </c>
    </row>
    <row r="6" spans="1:3">
      <c r="A6">
        <f>HYPERLINK("https://bmsprod.service-now.com/nav_to.do?uri=%2Fkb_view.do%3Fsysparm_article%3DKB0010165%26sysparm_stack%3D%26sysparm_view%3D","CS ELN - Server Threw An Exception (Exception From HRESULT: 0x80010105")</f>
        <v>0</v>
      </c>
      <c r="B6">
        <v>0.3479709327220917</v>
      </c>
      <c r="C6" t="s">
        <v>44</v>
      </c>
    </row>
    <row r="7" spans="1:3">
      <c r="A7">
        <f>HYPERLINK("https://bmsprod.service-now.com/nav_to.do?uri=%2Fkb_view.do%3Fsysparm_article%3DKB0010082%26sysparm_stack%3D%26sysparm_view%3D","CS ELN - Object required error during signing")</f>
        <v>0</v>
      </c>
      <c r="B7">
        <v>0.3434953689575195</v>
      </c>
      <c r="C7" t="s">
        <v>27</v>
      </c>
    </row>
    <row r="8" spans="1:3">
      <c r="A8">
        <f>HYPERLINK("https://bmsprod.service-now.com/nav_to.do?uri=%2Fkb_view.do%3Fsysparm_article%3DKB0010159%26sysparm_stack%3D%26sysparm_view%3D","CS ELN - Machine Is Low On Resources - Please Retry The Operation")</f>
        <v>0</v>
      </c>
      <c r="B8">
        <v>0.3416645526885986</v>
      </c>
      <c r="C8" t="s">
        <v>45</v>
      </c>
    </row>
    <row r="9" spans="1:3">
      <c r="A9">
        <f>HYPERLINK("https://bmsprod.service-now.com/nav_to.do?uri=%2Fkb_view.do%3Fsysparm_article%3DKB0010054%26sysparm_stack%3D%26sysparm_view%3D","CS ELN - Sign And Close Error: The PDF File Could Not Be Created")</f>
        <v>0</v>
      </c>
      <c r="B9">
        <v>0.3266468644142151</v>
      </c>
      <c r="C9" t="s">
        <v>67</v>
      </c>
    </row>
    <row r="10" spans="1:3">
      <c r="A10">
        <f>HYPERLINK("https://bmsprod.service-now.com/nav_to.do?uri=%2Fkb_view.do%3Fsysparm_article%3DKB0010073%26sysparm_stack%3D%26sysparm_view%3D","CS ELN - Close And Sign Generic Failure Error")</f>
        <v>0</v>
      </c>
      <c r="B10">
        <v>0.3262741565704346</v>
      </c>
      <c r="C10" t="s">
        <v>21</v>
      </c>
    </row>
    <row r="11" spans="1:3">
      <c r="A11">
        <f>HYPERLINK("https://bmsprod.service-now.com/nav_to.do?uri=%2Fkb_view.do%3Fsysparm_article%3DKB0010072%26sysparm_stack%3D%26sysparm_view%3D","CS ELN - Could Not Find A Part Of The Path Errors")</f>
        <v>0</v>
      </c>
      <c r="B11">
        <v>0.3246232569217682</v>
      </c>
      <c r="C11" t="s">
        <v>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HYPERLINK("https://bmsprod.service-now.com/nav_to.do?uri=%2Fkb_view.do%3Fsysparm_article%3DKB0015211%26sysparm_stack%3D%26sysparm_view%3D","CS ELN - Error creating a new Supplemental Data section in a new notebook")</f>
        <v>0</v>
      </c>
      <c r="B2">
        <v>0.6337570548057556</v>
      </c>
      <c r="C2" t="s">
        <v>66</v>
      </c>
    </row>
    <row r="3" spans="1:3">
      <c r="A3">
        <f>HYPERLINK("https://bmsprod.service-now.com/nav_to.do?uri=%2Fkb_view.do%3Fsysparm_article%3DKB0011651%26sysparm_stack%3D%26sysparm_view%3D","HDSA: Electronic Supplemental NB: Fixing erroneous data")</f>
        <v>0</v>
      </c>
      <c r="B3">
        <v>0.3888301253318787</v>
      </c>
      <c r="C3" t="s">
        <v>135</v>
      </c>
    </row>
    <row r="4" spans="1:3">
      <c r="A4">
        <f>HYPERLINK("https://bmsprod.service-now.com/nav_to.do?uri=%2Fkb_view.do%3Fsysparm_article%3DKB0011658%26sysparm_stack%3D%26sysparm_view%3D","HDSA: Electronic Supplemental NB: How to get a shared or private notebook")</f>
        <v>0</v>
      </c>
      <c r="B4">
        <v>0.3457260429859161</v>
      </c>
      <c r="C4" t="s">
        <v>117</v>
      </c>
    </row>
    <row r="5" spans="1:3">
      <c r="A5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5">
        <v>0.3217381536960602</v>
      </c>
      <c r="C5" t="s">
        <v>58</v>
      </c>
    </row>
    <row r="6" spans="1:3">
      <c r="A6">
        <f>HYPERLINK("https://bmsprod.service-now.com/nav_to.do?uri=%2Fkb_view.do%3Fsysparm_article%3DKB0011656%26sysparm_stack%3D%26sysparm_view%3D","HDSA: Electronic Supplemental NB: How to create a notebook")</f>
        <v>0</v>
      </c>
      <c r="B6">
        <v>0.3119474053382874</v>
      </c>
      <c r="C6" t="s">
        <v>136</v>
      </c>
    </row>
    <row r="7" spans="1:3">
      <c r="A7">
        <f>HYPERLINK("https://bmsprod.service-now.com/nav_to.do?uri=%2Fkb_view.do%3Fsysparm_article%3DKB0035566%26sysparm_stack%3D%26sysparm_view%3D","CS ELN v5 - Drag and drop functionality not working")</f>
        <v>0</v>
      </c>
      <c r="B7">
        <v>0.3116342425346375</v>
      </c>
      <c r="C7" t="s">
        <v>137</v>
      </c>
    </row>
    <row r="8" spans="1:3">
      <c r="A8">
        <f>HYPERLINK("https://bmsprod.service-now.com/nav_to.do?uri=%2Fkb_view.do%3Fsysparm_article%3DKB0010135%26sysparm_stack%3D%26sysparm_view%3D","CS ELN - E-Notebook Notebook Or User Configuration Folder Naming Conventions")</f>
        <v>0</v>
      </c>
      <c r="B8">
        <v>0.3103299736976624</v>
      </c>
      <c r="C8" t="s">
        <v>133</v>
      </c>
    </row>
    <row r="9" spans="1:3">
      <c r="A9">
        <f>HYPERLINK("https://bmsprod.service-now.com/nav_to.do?uri=%2Fkb_view.do%3Fsysparm_article%3DKB0011654%26sysparm_stack%3D%26sysparm_view%3D","HDSA: Electronic Supplemental NB: How pages are closed or re-opened")</f>
        <v>0</v>
      </c>
      <c r="B9">
        <v>0.3060774207115173</v>
      </c>
      <c r="C9" t="s">
        <v>138</v>
      </c>
    </row>
    <row r="10" spans="1:3">
      <c r="A10">
        <f>HYPERLINK("https://bmsprod.service-now.com/nav_to.do?uri=%2Fkb_view.do%3Fsysparm_article%3DKB0011649%26sysparm_stack%3D%26sysparm_view%3D","HDSA: Electronic Supplemental NB: Fixing an incorrect notebook number")</f>
        <v>0</v>
      </c>
      <c r="B10">
        <v>0.3053326904773712</v>
      </c>
      <c r="C10" t="s">
        <v>119</v>
      </c>
    </row>
    <row r="11" spans="1:3">
      <c r="A11">
        <f>HYPERLINK("https://bmsprod.service-now.com/nav_to.do?uri=%2Fkb_view.do%3Fsysparm_article%3DKB0010096%26sysparm_stack%3D%26sysparm_view%3D","CS ELN - Login Timeout Error")</f>
        <v>0</v>
      </c>
      <c r="B11">
        <v>0.300227016210556</v>
      </c>
      <c r="C11" t="s">
        <v>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HYPERLINK("https://bmsprod.service-now.com/nav_to.do?uri=%2Fkb_view.do%3Fsysparm_article%3DKB0027078%26sysparm_stack%3D%26sysparm_view%3D","CS ELN - Webpage Error message seen when trying to register compound")</f>
        <v>0</v>
      </c>
      <c r="B2">
        <v>0.595339298248291</v>
      </c>
      <c r="C2" t="s">
        <v>14</v>
      </c>
    </row>
    <row r="3" spans="1:3">
      <c r="A3">
        <f>HYPERLINK("https://bmsprod.service-now.com/nav_to.do?uri=%2Fkb_view.do%3Fsysparm_article%3DKB0027125%26sysparm_stack%3D%26sysparm_view%3D","HDSA: Error submitting LASERS request from CS ELN: Structure is missing")</f>
        <v>0</v>
      </c>
      <c r="B3">
        <v>0.4587119221687317</v>
      </c>
      <c r="C3" t="s">
        <v>15</v>
      </c>
    </row>
    <row r="4" spans="1:3">
      <c r="A4">
        <f>HYPERLINK("https://bmsprod.service-now.com/nav_to.do?uri=%2Fkb_view.do%3Fsysparm_article%3DKB0027079%26sysparm_stack%3D%26sysparm_view%3D","What if no structure is displayed in the Submit for Purification window (CS ELN)")</f>
        <v>0</v>
      </c>
      <c r="B4">
        <v>0.4015189409255981</v>
      </c>
      <c r="C4" t="s">
        <v>13</v>
      </c>
    </row>
    <row r="5" spans="1:3">
      <c r="A5">
        <f>HYPERLINK("https://bmsprod.service-now.com/nav_to.do?uri=%2Fkb_view.do%3Fsysparm_article%3DKB0010058%26sysparm_stack%3D%26sysparm_view%3D","CS ELN - Chemical Name Does Not Appear In Reaction Grid")</f>
        <v>0</v>
      </c>
      <c r="B5">
        <v>0.2633793950080872</v>
      </c>
      <c r="C5" t="s">
        <v>4</v>
      </c>
    </row>
    <row r="6" spans="1:3">
      <c r="A6">
        <f>HYPERLINK("https://bmsprod.service-now.com/nav_to.do?uri=%2Fkb_view.do%3Fsysparm_article%3DKB0032708%26sysparm_stack%3D%26sysparm_view%3D","CS ELN -- unable to do ChemReg Update")</f>
        <v>0</v>
      </c>
      <c r="B6">
        <v>0.2611905336380005</v>
      </c>
      <c r="C6" t="s">
        <v>32</v>
      </c>
    </row>
    <row r="7" spans="1:3">
      <c r="A7">
        <f>HYPERLINK("https://bmsprod.service-now.com/nav_to.do?uri=%2Fkb_view.do%3Fsysparm_article%3DKB0010098%26sysparm_stack%3D%26sysparm_view%3D","CS ELN - Purification Submission Error - Cannot Find The Product By ProductID")</f>
        <v>0</v>
      </c>
      <c r="B7">
        <v>0.253609836101532</v>
      </c>
      <c r="C7" t="s">
        <v>16</v>
      </c>
    </row>
    <row r="8" spans="1:3">
      <c r="A8">
        <f>HYPERLINK("https://bmsprod.service-now.com/nav_to.do?uri=%2Fkb_view.do%3Fsysparm_article%3DKB0041918%26sysparm_stack%3D%26sysparm_view%3D","ELN error : Validation Failed, record with same IsolateId already exist")</f>
        <v>0</v>
      </c>
      <c r="B8">
        <v>0.2511130571365356</v>
      </c>
      <c r="C8" t="s">
        <v>33</v>
      </c>
    </row>
    <row r="9" spans="1:3">
      <c r="A9">
        <f>HYPERLINK("https://bmsprod.service-now.com/nav_to.do?uri=%2Fkb_view.do%3Fsysparm_article%3DKB0028356%26sysparm_stack%3D%26sysparm_view%3D","CS ELN - Error showing LASERS request form, cannot find product by ProductID")</f>
        <v>0</v>
      </c>
      <c r="B9">
        <v>0.2488699108362198</v>
      </c>
      <c r="C9" t="s">
        <v>19</v>
      </c>
    </row>
    <row r="10" spans="1:3">
      <c r="A10">
        <f>HYPERLINK("https://bmsprod.service-now.com/nav_to.do?uri=%2Fkb_view.do%3Fsysparm_article%3DKB0031560%26sysparm_stack%3D%26sysparm_view%3D","CS ELN 5 - Uninstalling and reinstalling ELN v5")</f>
        <v>0</v>
      </c>
      <c r="B10">
        <v>0.2419077903032303</v>
      </c>
      <c r="C10" t="s">
        <v>56</v>
      </c>
    </row>
    <row r="11" spans="1:3">
      <c r="A11">
        <f>HYPERLINK("https://bmsprod.service-now.com/nav_to.do?uri=%2Fkb_view.do%3Fsysparm_article%3DKB0028340%26sysparm_stack%3D%26sysparm_view%3D","What if LASERS web page does not load and the search and print functions do not work")</f>
        <v>0</v>
      </c>
      <c r="B11">
        <v>0.2407787442207336</v>
      </c>
      <c r="C11" t="s">
        <v>139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1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HYPERLINK("https://bmsprod.service-now.com/nav_to.do?uri=%2Fkb_view.do%3Fsysparm_article%3DKB0032683%26sysparm_stack%3D%26sysparm_view%3D","What if I get an error importing a Word, Excel or PowerPoint file into the corresponding ELN section (CS ELN)")</f>
        <v>0</v>
      </c>
      <c r="B2">
        <v>0.5240874290466309</v>
      </c>
      <c r="C2" t="s">
        <v>140</v>
      </c>
    </row>
    <row r="3" spans="1:3">
      <c r="A3">
        <f>HYPERLINK("https://bmsprod.service-now.com/nav_to.do?uri=%2Fkb_view.do%3Fsysparm_article%3DKB0030314%26sysparm_stack%3D%26sysparm_view%3D","How to resolve error code core template when programmatic access to Visual Basic Project is not trusted")</f>
        <v>0</v>
      </c>
      <c r="B3">
        <v>0.3372617065906525</v>
      </c>
      <c r="C3" t="s">
        <v>141</v>
      </c>
    </row>
    <row r="4" spans="1:3">
      <c r="A4">
        <f>HYPERLINK("https://bmsprod.service-now.com/nav_to.do?uri=%2Fkb_view.do%3Fsysparm_article%3DKB0045304%26sysparm_stack%3D%26sysparm_view%3D","MS EXCEL: error message converting Excel to pdf file using macro tabs")</f>
        <v>0</v>
      </c>
      <c r="B4">
        <v>0.3149693012237549</v>
      </c>
      <c r="C4" t="s">
        <v>142</v>
      </c>
    </row>
    <row r="5" spans="1:3">
      <c r="A5">
        <f>HYPERLINK("https://bmsprod.service-now.com/nav_to.do?uri=%2Fkb_view.do%3Fsysparm_article%3DKB0044627%26sysparm_stack%3D%26sysparm_view%3D","How to fix file lock issue on SharePoint Online")</f>
        <v>0</v>
      </c>
      <c r="B5">
        <v>0.222715437412262</v>
      </c>
      <c r="C5" t="s">
        <v>143</v>
      </c>
    </row>
    <row r="6" spans="1:3">
      <c r="A6">
        <f>HYPERLINK("https://bmsprod.service-now.com/nav_to.do?uri=%2Fkb_view.do%3Fsysparm_article%3DKB0010052%26sysparm_stack%3D%26sysparm_view%3D","CS ELN - Loadmaster Error In ELN")</f>
        <v>0</v>
      </c>
      <c r="B6">
        <v>0.2148616015911102</v>
      </c>
      <c r="C6" t="s">
        <v>42</v>
      </c>
    </row>
    <row r="7" spans="1:3">
      <c r="A7">
        <f>HYPERLINK("https://bmsprod.service-now.com/nav_to.do?uri=%2Fkb_view.do%3Fsysparm_article%3DKB0026850%26sysparm_stack%3D%26sysparm_view%3D","Unable to open a file from within E-Workbook (BioBook)")</f>
        <v>0</v>
      </c>
      <c r="B7">
        <v>0.2107862234115601</v>
      </c>
      <c r="C7" t="s">
        <v>125</v>
      </c>
    </row>
    <row r="8" spans="1:3">
      <c r="A8">
        <f>HYPERLINK("https://bmsprod.service-now.com/nav_to.do?uri=%2Fkb_view.do%3Fsysparm_article%3DKB0033595%26sysparm_stack%3D%26sysparm_view%3D","How to digitally sign a Microsoft PowerPoint presentation")</f>
        <v>0</v>
      </c>
      <c r="B8">
        <v>0.2057315558195114</v>
      </c>
      <c r="C8" t="s">
        <v>144</v>
      </c>
    </row>
    <row r="9" spans="1:3">
      <c r="A9">
        <f>HYPERLINK("https://bmsprod.service-now.com/nav_to.do?uri=%2Fkb_view.do%3Fsysparm_article%3DKB0033582%26sysparm_stack%3D%26sysparm_view%3D","How to handle issues with Microsoft Word files crashing in CARA - Remove Developer Tab")</f>
        <v>0</v>
      </c>
      <c r="B9">
        <v>0.202008530497551</v>
      </c>
      <c r="C9" t="s">
        <v>145</v>
      </c>
    </row>
    <row r="10" spans="1:3">
      <c r="A10">
        <f>HYPERLINK("https://bmsprod.service-now.com/nav_to.do?uri=%2Fkb_view.do%3Fsysparm_article%3DKB0034321%26sysparm_stack%3D%26sysparm_view%3D","RIVRS: Unable to access report function/Missing Tabs/Menu options not displayed.")</f>
        <v>0</v>
      </c>
      <c r="B10">
        <v>0.20167276263237</v>
      </c>
      <c r="C10" t="s">
        <v>146</v>
      </c>
    </row>
    <row r="11" spans="1:3">
      <c r="A11">
        <f>HYPERLINK("https://bmsprod.service-now.com/nav_to.do?uri=%2Fkb_view.do%3Fsysparm_article%3DKB0070378%26sysparm_stack%3D%26sysparm_view%3D","Microsoft Office: Microsoft office product gets stopped working error")</f>
        <v>0</v>
      </c>
      <c r="B11">
        <v>0.2012618333101273</v>
      </c>
      <c r="C11" t="s">
        <v>147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HYPERLINK("https://bmsprod.service-now.com/nav_to.do?uri=%2Fkb_view.do%3Fsysparm_article%3DKB0010055%26sysparm_stack%3D%26sysparm_view%3D","CS ELN - Call Was Rejected By Callee Close &amp; Sign Errors")</f>
        <v>0</v>
      </c>
      <c r="B2">
        <v>0.6991950273513794</v>
      </c>
      <c r="C2" t="s">
        <v>6</v>
      </c>
    </row>
    <row r="3" spans="1:3">
      <c r="A3">
        <f>HYPERLINK("https://bmsprod.service-now.com/nav_to.do?uri=%2Fkb_view.do%3Fsysparm_article%3DKB0010062%26sysparm_stack%3D%26sysparm_view%3D","CS ELN - EndNote X4 And ELN Incompatibility")</f>
        <v>0</v>
      </c>
      <c r="B3">
        <v>0.3800522685050964</v>
      </c>
      <c r="C3" t="s">
        <v>43</v>
      </c>
    </row>
    <row r="4" spans="1:3">
      <c r="A4">
        <f>HYPERLINK("https://bmsprod.service-now.com/nav_to.do?uri=%2Fkb_view.do%3Fsysparm_article%3DKB0010054%26sysparm_stack%3D%26sysparm_view%3D","CS ELN - Sign And Close Error: The PDF File Could Not Be Created")</f>
        <v>0</v>
      </c>
      <c r="B4">
        <v>0.2947690486907959</v>
      </c>
      <c r="C4" t="s">
        <v>67</v>
      </c>
    </row>
    <row r="5" spans="1:3">
      <c r="A5">
        <f>HYPERLINK("https://bmsprod.service-now.com/nav_to.do?uri=%2Fkb_view.do%3Fsysparm_article%3DKB0010142%26sysparm_stack%3D%26sysparm_view%3D","CS ELN - Word Cannot Start The Converter Mswrd632.wpc")</f>
        <v>0</v>
      </c>
      <c r="B5">
        <v>0.2939196228981018</v>
      </c>
      <c r="C5" t="s">
        <v>5</v>
      </c>
    </row>
    <row r="6" spans="1:3">
      <c r="A6">
        <f>HYPERLINK("https://bmsprod.service-now.com/nav_to.do?uri=%2Fkb_view.do%3Fsysparm_article%3DKB0010080%26sysparm_stack%3D%26sysparm_view%3D","CS ELN - Word Rendering Add-ins PDF Rendering Error")</f>
        <v>0</v>
      </c>
      <c r="B6">
        <v>0.2879179120063782</v>
      </c>
      <c r="C6" t="s">
        <v>11</v>
      </c>
    </row>
    <row r="7" spans="1:3">
      <c r="A7">
        <f>HYPERLINK("https://bmsprod.service-now.com/nav_to.do?uri=%2Fkb_view.do%3Fsysparm_article%3DKB0010154%26sysparm_stack%3D%26sysparm_view%3D","CS ELN - Sorry, While Opening MS Word Document, Invalid File Format")</f>
        <v>0</v>
      </c>
      <c r="B7">
        <v>0.2861784100532532</v>
      </c>
      <c r="C7" t="s">
        <v>62</v>
      </c>
    </row>
    <row r="8" spans="1:3">
      <c r="A8">
        <f>HYPERLINK("https://bmsprod.service-now.com/nav_to.do?uri=%2Fkb_view.do%3Fsysparm_article%3DKB0010056%26sysparm_stack%3D%26sysparm_view%3D","CS ELN - Close And Sign File Already Exists")</f>
        <v>0</v>
      </c>
      <c r="B8">
        <v>0.2801925539970398</v>
      </c>
      <c r="C8" t="s">
        <v>52</v>
      </c>
    </row>
    <row r="9" spans="1:3">
      <c r="A9">
        <f>HYPERLINK("https://bmsprod.service-now.com/nav_to.do?uri=%2Fkb_view.do%3Fsysparm_article%3DKB0010094%26sysparm_stack%3D%26sysparm_view%3D","CS ELN - Sorry, An Error Occurred While Exporting Slideshow")</f>
        <v>0</v>
      </c>
      <c r="B9">
        <v>0.2762563824653625</v>
      </c>
      <c r="C9" t="s">
        <v>31</v>
      </c>
    </row>
    <row r="10" spans="1:3">
      <c r="A10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10">
        <v>0.2759974598884583</v>
      </c>
      <c r="C10" t="s">
        <v>76</v>
      </c>
    </row>
    <row r="11" spans="1:3">
      <c r="A11">
        <f>HYPERLINK("https://bmsprod.service-now.com/nav_to.do?uri=%2Fkb_view.do%3Fsysparm_article%3DKB0010071%26sysparm_stack%3D%26sysparm_view%3D","CS ELN - Close And Sign Option Grayed Out")</f>
        <v>0</v>
      </c>
      <c r="B11">
        <v>0.2714455723762512</v>
      </c>
      <c r="C1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HYPERLINK("https://bmsprod.service-now.com/nav_to.do?uri=%2Fkb_view.do%3Fsysparm_article%3DKB0035064%26sysparm_stack%3D%26sysparm_view%3D","CS ELN:  Error when changing quantity on Reactants Table.")</f>
        <v>0</v>
      </c>
      <c r="B2">
        <v>0.5680787563323975</v>
      </c>
      <c r="C2" t="s">
        <v>23</v>
      </c>
    </row>
    <row r="3" spans="1:3">
      <c r="A3">
        <f>HYPERLINK("https://bmsprod.service-now.com/nav_to.do?uri=%2Fkb_view.do%3Fsysparm_article%3DKB0010065%26sysparm_stack%3D%26sysparm_view%3D","CS ELN - (Property Name) Is Not Recognized As The Name Of A Table Property")</f>
        <v>0</v>
      </c>
      <c r="B3">
        <v>0.3972254991531372</v>
      </c>
      <c r="C3" t="s">
        <v>22</v>
      </c>
    </row>
    <row r="4" spans="1:3">
      <c r="A4">
        <f>HYPERLINK("https://bmsprod.service-now.com/nav_to.do?uri=%2Fkb_view.do%3Fsysparm_article%3DKB0032992%26sysparm_stack%3D%26sysparm_view%3D","CS ELN v5 - Formula Mass (FM) needed in Reactant table")</f>
        <v>0</v>
      </c>
      <c r="B4">
        <v>0.3689256310462952</v>
      </c>
      <c r="C4" t="s">
        <v>26</v>
      </c>
    </row>
    <row r="5" spans="1:3">
      <c r="A5">
        <f>HYPERLINK("https://bmsprod.service-now.com/nav_to.do?uri=%2Fkb_view.do%3Fsysparm_article%3DKB0010058%26sysparm_stack%3D%26sysparm_view%3D","CS ELN - Chemical Name Does Not Appear In Reaction Grid")</f>
        <v>0</v>
      </c>
      <c r="B5">
        <v>0.2758000791072845</v>
      </c>
      <c r="C5" t="s">
        <v>4</v>
      </c>
    </row>
    <row r="6" spans="1:3">
      <c r="A6">
        <f>HYPERLINK("https://bmsprod.service-now.com/nav_to.do?uri=%2Fkb_view.do%3Fsysparm_article%3DKB0035923%26sysparm_stack%3D%26sysparm_view%3D","CS ELN v5 - StartIndex cannot be less than zero error during close and sign")</f>
        <v>0</v>
      </c>
      <c r="B6">
        <v>0.2629177868366241</v>
      </c>
      <c r="C6" t="s">
        <v>30</v>
      </c>
    </row>
    <row r="7" spans="1:3">
      <c r="A7">
        <f>HYPERLINK("https://bmsprod.service-now.com/nav_to.do?uri=%2Fkb_view.do%3Fsysparm_article%3DKB0031563%26sysparm_stack%3D%26sysparm_view%3D","CS ELN 5 - Properties regsid and Isomer are not showing in the Products table")</f>
        <v>0</v>
      </c>
      <c r="B7">
        <v>0.2620133757591248</v>
      </c>
      <c r="C7" t="s">
        <v>24</v>
      </c>
    </row>
    <row r="8" spans="1:3">
      <c r="A8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8">
        <v>0.2523995041847229</v>
      </c>
      <c r="C8" t="s">
        <v>20</v>
      </c>
    </row>
    <row r="9" spans="1:3">
      <c r="A9">
        <f>HYPERLINK("https://bmsprod.service-now.com/nav_to.do?uri=%2Fkb_view.do%3Fsysparm_article%3DKB0010101%26sysparm_stack%3D%26sysparm_view%3D","CS ELN - Reaction Section Index Was Out Of Range. Must Be Non-Negative")</f>
        <v>0</v>
      </c>
      <c r="B9">
        <v>0.2425770908594131</v>
      </c>
      <c r="C9" t="s">
        <v>28</v>
      </c>
    </row>
    <row r="10" spans="1:3">
      <c r="A10">
        <f>HYPERLINK("https://bmsprod.service-now.com/nav_to.do?uri=%2Fkb_view.do%3Fsysparm_article%3DKB0032708%26sysparm_stack%3D%26sysparm_view%3D","CS ELN -- unable to do ChemReg Update")</f>
        <v>0</v>
      </c>
      <c r="B10">
        <v>0.2416681051254272</v>
      </c>
      <c r="C10" t="s">
        <v>32</v>
      </c>
    </row>
    <row r="11" spans="1:3">
      <c r="A11">
        <f>HYPERLINK("https://bmsprod.service-now.com/nav_to.do?uri=%2Fkb_view.do%3Fsysparm_article%3DKB0010079%26sysparm_stack%3D%26sysparm_view%3D","CS ELN - Error Editing Grid Cell; Infinite Loop Error When Removing Property")</f>
        <v>0</v>
      </c>
      <c r="B11">
        <v>0.2374357581138611</v>
      </c>
      <c r="C1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HYPERLINK("https://bmsprod.service-now.com/nav_to.do?uri=%2Fkb_view.do%3Fsysparm_article%3DKB0010062%26sysparm_stack%3D%26sysparm_view%3D","CS ELN - EndNote X4 And ELN Incompatibility")</f>
        <v>0</v>
      </c>
      <c r="B2">
        <v>0.6601936817169189</v>
      </c>
      <c r="C2" t="s">
        <v>43</v>
      </c>
    </row>
    <row r="3" spans="1:3">
      <c r="A3">
        <f>HYPERLINK("https://bmsprod.service-now.com/nav_to.do?uri=%2Fkb_view.do%3Fsysparm_article%3DKB0010071%26sysparm_stack%3D%26sysparm_view%3D","CS ELN - Close And Sign Option Grayed Out")</f>
        <v>0</v>
      </c>
      <c r="B3">
        <v>0.3885233104228973</v>
      </c>
      <c r="C3" t="s">
        <v>46</v>
      </c>
    </row>
    <row r="4" spans="1:3">
      <c r="A4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4">
        <v>0.3802157044410706</v>
      </c>
      <c r="C4" t="s">
        <v>48</v>
      </c>
    </row>
    <row r="5" spans="1:3">
      <c r="A5">
        <f>HYPERLINK("https://bmsprod.service-now.com/nav_to.do?uri=%2Fkb_view.do%3Fsysparm_article%3DKB0010055%26sysparm_stack%3D%26sysparm_view%3D","CS ELN - Call Was Rejected By Callee Close &amp; Sign Errors")</f>
        <v>0</v>
      </c>
      <c r="B5">
        <v>0.3687747120857239</v>
      </c>
      <c r="C5" t="s">
        <v>6</v>
      </c>
    </row>
    <row r="6" spans="1:3">
      <c r="A6">
        <f>HYPERLINK("https://bmsprod.service-now.com/nav_to.do?uri=%2Fkb_view.do%3Fsysparm_article%3DKB0010052%26sysparm_stack%3D%26sysparm_view%3D","CS ELN - Loadmaster Error In ELN")</f>
        <v>0</v>
      </c>
      <c r="B6">
        <v>0.3538936674594879</v>
      </c>
      <c r="C6" t="s">
        <v>42</v>
      </c>
    </row>
    <row r="7" spans="1:3">
      <c r="A7">
        <f>HYPERLINK("https://bmsprod.service-now.com/nav_to.do?uri=%2Fkb_view.do%3Fsysparm_article%3DKB0010154%26sysparm_stack%3D%26sysparm_view%3D","CS ELN - Sorry, While Opening MS Word Document, Invalid File Format")</f>
        <v>0</v>
      </c>
      <c r="B7">
        <v>0.3411625623703003</v>
      </c>
      <c r="C7" t="s">
        <v>62</v>
      </c>
    </row>
    <row r="8" spans="1:3">
      <c r="A8">
        <f>HYPERLINK("https://bmsprod.service-now.com/nav_to.do?uri=%2Fkb_view.do%3Fsysparm_article%3DKB0010080%26sysparm_stack%3D%26sysparm_view%3D","CS ELN - Word Rendering Add-ins PDF Rendering Error")</f>
        <v>0</v>
      </c>
      <c r="B8">
        <v>0.3388930559158325</v>
      </c>
      <c r="C8" t="s">
        <v>11</v>
      </c>
    </row>
    <row r="9" spans="1:3">
      <c r="A9">
        <f>HYPERLINK("https://bmsprod.service-now.com/nav_to.do?uri=%2Fkb_view.do%3Fsysparm_article%3DKB0010082%26sysparm_stack%3D%26sysparm_view%3D","CS ELN - Object required error during signing")</f>
        <v>0</v>
      </c>
      <c r="B9">
        <v>0.316281795501709</v>
      </c>
      <c r="C9" t="s">
        <v>27</v>
      </c>
    </row>
    <row r="10" spans="1:3">
      <c r="A10">
        <f>HYPERLINK("https://bmsprod.service-now.com/nav_to.do?uri=%2Fkb_view.do%3Fsysparm_article%3DKB0010094%26sysparm_stack%3D%26sysparm_view%3D","CS ELN - Sorry, An Error Occurred While Exporting Slideshow")</f>
        <v>0</v>
      </c>
      <c r="B10">
        <v>0.3151658773422241</v>
      </c>
      <c r="C10" t="s">
        <v>31</v>
      </c>
    </row>
    <row r="11" spans="1:3">
      <c r="A11">
        <f>HYPERLINK("https://bmsprod.service-now.com/nav_to.do?uri=%2Fkb_view.do%3Fsysparm_article%3DKB0010165%26sysparm_stack%3D%26sysparm_view%3D","CS ELN - Server Threw An Exception (Exception From HRESULT: 0x80010105")</f>
        <v>0</v>
      </c>
      <c r="B11">
        <v>0.3015766143798828</v>
      </c>
      <c r="C11" t="s">
        <v>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HYPERLINK("https://bmsprod.service-now.com/nav_to.do?uri=%2Fkb_view.do%3Fsysparm_article%3DKB0031938%26sysparm_stack%3D%26sysparm_view%3D","CS ELN v5 - Sorry, Object reference not set to an instance of an object")</f>
        <v>0</v>
      </c>
      <c r="B2">
        <v>0.5682401657104492</v>
      </c>
      <c r="C2" t="s">
        <v>105</v>
      </c>
    </row>
    <row r="3" spans="1:3">
      <c r="A3">
        <f>HYPERLINK("https://bmsprod.service-now.com/nav_to.do?uri=%2Fkb_view.do%3Fsysparm_article%3DKB0035462%26sysparm_stack%3D%26sysparm_view%3D","CS ELN v5 - During close and sign: Sorry, Windows cannot print due to a problem with printer setup")</f>
        <v>0</v>
      </c>
      <c r="B3">
        <v>0.3002591133117676</v>
      </c>
      <c r="C3" t="s">
        <v>104</v>
      </c>
    </row>
    <row r="4" spans="1:3">
      <c r="A4">
        <f>HYPERLINK("https://bmsprod.service-now.com/nav_to.do?uri=%2Fkb_view.do%3Fsysparm_article%3DKB0010343%26sysparm_stack%3D%26sysparm_view%3D","CS ELN - Adobe PDF creation cannot continue because Acrobat is not activated")</f>
        <v>0</v>
      </c>
      <c r="B4">
        <v>0.2933096885681152</v>
      </c>
      <c r="C4" t="s">
        <v>86</v>
      </c>
    </row>
    <row r="5" spans="1:3">
      <c r="A5">
        <f>HYPERLINK("https://bmsprod.service-now.com/nav_to.do?uri=%2Fkb_view.do%3Fsysparm_article%3DKB0010054%26sysparm_stack%3D%26sysparm_view%3D","CS ELN - Sign And Close Error: The PDF File Could Not Be Created")</f>
        <v>0</v>
      </c>
      <c r="B5">
        <v>0.2898876965045929</v>
      </c>
      <c r="C5" t="s">
        <v>67</v>
      </c>
    </row>
    <row r="6" spans="1:3">
      <c r="A6">
        <f>HYPERLINK("https://bmsprod.service-now.com/nav_to.do?uri=%2Fkb_view.do%3Fsysparm_article%3DKB0010100%26sysparm_stack%3D%26sysparm_view%3D","CS ELN - Inserting Pages Failed Close &amp; Sign Error")</f>
        <v>0</v>
      </c>
      <c r="B6">
        <v>0.2848922312259674</v>
      </c>
      <c r="C6" t="s">
        <v>121</v>
      </c>
    </row>
    <row r="7" spans="1:3">
      <c r="A7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7">
        <v>0.279676079750061</v>
      </c>
      <c r="C7" t="s">
        <v>76</v>
      </c>
    </row>
    <row r="8" spans="1:3">
      <c r="A8">
        <f>HYPERLINK("https://bmsprod.service-now.com/nav_to.do?uri=%2Fkb_view.do%3Fsysparm_article%3DKB0028317%26sysparm_stack%3D%26sysparm_view%3D","CS ELN - Adobe acrobat has stopped working error when signing")</f>
        <v>0</v>
      </c>
      <c r="B8">
        <v>0.2784919738769531</v>
      </c>
      <c r="C8" t="s">
        <v>84</v>
      </c>
    </row>
    <row r="9" spans="1:3">
      <c r="A9">
        <f>HYPERLINK("https://bmsprod.service-now.com/nav_to.do?uri=%2Fkb_view.do%3Fsysparm_article%3DKB0010159%26sysparm_stack%3D%26sysparm_view%3D","CS ELN - Machine Is Low On Resources - Please Retry The Operation")</f>
        <v>0</v>
      </c>
      <c r="B9">
        <v>0.2749917209148407</v>
      </c>
      <c r="C9" t="s">
        <v>45</v>
      </c>
    </row>
    <row r="10" spans="1:3">
      <c r="A10">
        <f>HYPERLINK("https://bmsprod.service-now.com/nav_to.do?uri=%2Fkb_view.do%3Fsysparm_article%3DKB0035566%26sysparm_stack%3D%26sysparm_view%3D","CS ELN v5 - Drag and drop functionality not working")</f>
        <v>0</v>
      </c>
      <c r="B10">
        <v>0.2692127227783203</v>
      </c>
      <c r="C10" t="s">
        <v>137</v>
      </c>
    </row>
    <row r="11" spans="1:3">
      <c r="A11">
        <f>HYPERLINK("https://bmsprod.service-now.com/nav_to.do?uri=%2Fkb_view.do%3Fsysparm_article%3DKB0095714%26sysparm_stack%3D%26sysparm_view%3D","CS ELN: Issue when closing - Printer Setup")</f>
        <v>0</v>
      </c>
      <c r="B11">
        <v>0.2689509689807892</v>
      </c>
      <c r="C11" t="s">
        <v>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HYPERLINK("https://bmsprod.service-now.com/nav_to.do?uri=%2Fkb_view.do%3Fsysparm_article%3DKB0010343%26sysparm_stack%3D%26sysparm_view%3D","CS ELN - Adobe PDF creation cannot continue because Acrobat is not activated")</f>
        <v>0</v>
      </c>
      <c r="B2">
        <v>0.6200922131538391</v>
      </c>
      <c r="C2" t="s">
        <v>86</v>
      </c>
    </row>
    <row r="3" spans="1:3">
      <c r="A3">
        <f>HYPERLINK("https://bmsprod.service-now.com/nav_to.do?uri=%2Fkb_view.do%3Fsysparm_article%3DKB0033466%26sysparm_stack%3D%26sysparm_view%3D","ChemOffice Pro 16.0.1 installer may hang when running")</f>
        <v>0</v>
      </c>
      <c r="B3">
        <v>0.3661521077156067</v>
      </c>
      <c r="C3" t="s">
        <v>17</v>
      </c>
    </row>
    <row r="4" spans="1:3">
      <c r="A4">
        <f>HYPERLINK("https://bmsprod.service-now.com/nav_to.do?uri=%2Fkb_view.do%3Fsysparm_article%3DKB0095714%26sysparm_stack%3D%26sysparm_view%3D","CS ELN: Issue when closing - Printer Setup")</f>
        <v>0</v>
      </c>
      <c r="B4">
        <v>0.356622040271759</v>
      </c>
      <c r="C4" t="s">
        <v>38</v>
      </c>
    </row>
    <row r="5" spans="1:3">
      <c r="A5">
        <f>HYPERLINK("https://bmsprod.service-now.com/nav_to.do?uri=%2Fkb_view.do%3Fsysparm_article%3DKB0028317%26sysparm_stack%3D%26sysparm_view%3D","CS ELN - Adobe acrobat has stopped working error when signing")</f>
        <v>0</v>
      </c>
      <c r="B5">
        <v>0.3475543558597565</v>
      </c>
      <c r="C5" t="s">
        <v>84</v>
      </c>
    </row>
    <row r="6" spans="1:3">
      <c r="A6">
        <f>HYPERLINK("https://bmsprod.service-now.com/nav_to.do?uri=%2Fkb_view.do%3Fsysparm_article%3DKB0010159%26sysparm_stack%3D%26sysparm_view%3D","CS ELN - Machine Is Low On Resources - Please Retry The Operation")</f>
        <v>0</v>
      </c>
      <c r="B6">
        <v>0.3307703733444214</v>
      </c>
      <c r="C6" t="s">
        <v>45</v>
      </c>
    </row>
    <row r="7" spans="1:3">
      <c r="A7">
        <f>HYPERLINK("https://bmsprod.service-now.com/nav_to.do?uri=%2Fkb_view.do%3Fsysparm_article%3DKB0010054%26sysparm_stack%3D%26sysparm_view%3D","CS ELN - Sign And Close Error: The PDF File Could Not Be Created")</f>
        <v>0</v>
      </c>
      <c r="B7">
        <v>0.3161935210227966</v>
      </c>
      <c r="C7" t="s">
        <v>67</v>
      </c>
    </row>
    <row r="8" spans="1:3">
      <c r="A8">
        <f>HYPERLINK("https://bmsprod.service-now.com/nav_to.do?uri=%2Fkb_view.do%3Fsysparm_article%3DKB0010104%26sysparm_stack%3D%26sysparm_view%3D","CS ELN - Exception Has Been Thrown By The Target Of An Invocation Error")</f>
        <v>0</v>
      </c>
      <c r="B8">
        <v>0.3085140287876129</v>
      </c>
      <c r="C8" t="s">
        <v>87</v>
      </c>
    </row>
    <row r="9" spans="1:3">
      <c r="A9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9">
        <v>0.3008901476860046</v>
      </c>
      <c r="C9" t="s">
        <v>76</v>
      </c>
    </row>
    <row r="10" spans="1:3">
      <c r="A10">
        <f>HYPERLINK("https://bmsprod.service-now.com/nav_to.do?uri=%2Fkb_view.do%3Fsysparm_article%3DKB0044534%26sysparm_stack%3D%26sysparm_view%3D","How to reinstall or repair Skype for Business")</f>
        <v>0</v>
      </c>
      <c r="B10">
        <v>0.3007767796516418</v>
      </c>
      <c r="C10" t="s">
        <v>148</v>
      </c>
    </row>
    <row r="11" spans="1:3">
      <c r="A11">
        <f>HYPERLINK("https://bmsprod.service-now.com/nav_to.do?uri=%2Fkb_view.do%3Fsysparm_article%3DKB0010142%26sysparm_stack%3D%26sysparm_view%3D","CS ELN - Word Cannot Start The Converter Mswrd632.wpc")</f>
        <v>0</v>
      </c>
      <c r="B11">
        <v>0.3001839518547058</v>
      </c>
      <c r="C11" t="s">
        <v>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HYPERLINK("https://bmsprod.service-now.com/nav_to.do?uri=%2Fkb_view.do%3Fsysparm_article%3DKB0010142%26sysparm_stack%3D%26sysparm_view%3D","CS ELN - Word Cannot Start The Converter Mswrd632.wpc")</f>
        <v>0</v>
      </c>
      <c r="B2">
        <v>0.6036005020141602</v>
      </c>
      <c r="C2" t="s">
        <v>5</v>
      </c>
    </row>
    <row r="3" spans="1:3">
      <c r="A3">
        <f>HYPERLINK("https://bmsprod.service-now.com/nav_to.do?uri=%2Fkb_view.do%3Fsysparm_article%3DKB0010103%26sysparm_stack%3D%26sysparm_view%3D","CS ELN - Out of memory error when displaying document in MS Word section")</f>
        <v>0</v>
      </c>
      <c r="B3">
        <v>0.3191798329353333</v>
      </c>
      <c r="C3" t="s">
        <v>10</v>
      </c>
    </row>
    <row r="4" spans="1:3">
      <c r="A4">
        <f>HYPERLINK("https://bmsprod.service-now.com/nav_to.do?uri=%2Fkb_view.do%3Fsysparm_article%3DKB0010144%26sysparm_stack%3D%26sysparm_view%3D","CS ELN - User Cannot View Content In Table Of Contents")</f>
        <v>0</v>
      </c>
      <c r="B4">
        <v>0.2684447765350342</v>
      </c>
      <c r="C4" t="s">
        <v>12</v>
      </c>
    </row>
    <row r="5" spans="1:3">
      <c r="A5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5">
        <v>0.2475836575031281</v>
      </c>
      <c r="C5" t="s">
        <v>58</v>
      </c>
    </row>
    <row r="6" spans="1:3">
      <c r="A6">
        <f>HYPERLINK("https://bmsprod.service-now.com/nav_to.do?uri=%2Fkb_view.do%3Fsysparm_article%3DKB0010048%26sysparm_stack%3D%26sysparm_view%3D","CS ELN - Activate Method Of Range Class Failed Close &amp; Sign Error")</f>
        <v>0</v>
      </c>
      <c r="B6">
        <v>0.2358347475528717</v>
      </c>
      <c r="C6" t="s">
        <v>68</v>
      </c>
    </row>
    <row r="7" spans="1:3">
      <c r="A7">
        <f>HYPERLINK("https://bmsprod.service-now.com/nav_to.do?uri=%2Fkb_view.do%3Fsysparm_article%3DKB0010083%26sysparm_stack%3D%26sysparm_view%3D","CS ELN - Error Connecting To Central Database â€“ Underlying Connection Was Closed")</f>
        <v>0</v>
      </c>
      <c r="B7">
        <v>0.2353645861148834</v>
      </c>
      <c r="C7" t="s">
        <v>75</v>
      </c>
    </row>
    <row r="8" spans="1:3">
      <c r="A8">
        <f>HYPERLINK("https://bmsprod.service-now.com/nav_to.do?uri=%2Fkb_view.do%3Fsysparm_article%3DKB0010385%26sysparm_stack%3D%26sysparm_view%3D","CS ELN - Error Initializing Field Slideshow in MS PowerPoint section")</f>
        <v>0</v>
      </c>
      <c r="B8">
        <v>0.230193629860878</v>
      </c>
      <c r="C8" t="s">
        <v>64</v>
      </c>
    </row>
    <row r="9" spans="1:3">
      <c r="A9">
        <f>HYPERLINK("https://bmsprod.service-now.com/nav_to.do?uri=%2Fkb_view.do%3Fsysparm_article%3DKB0026850%26sysparm_stack%3D%26sysparm_view%3D","Unable to open a file from within E-Workbook (BioBook)")</f>
        <v>0</v>
      </c>
      <c r="B9">
        <v>0.2255634814500809</v>
      </c>
      <c r="C9" t="s">
        <v>125</v>
      </c>
    </row>
    <row r="10" spans="1:3">
      <c r="A10">
        <f>HYPERLINK("https://bmsprod.service-now.com/nav_to.do?uri=%2Fkb_view.do%3Fsysparm_article%3DKB0028317%26sysparm_stack%3D%26sysparm_view%3D","CS ELN - Adobe acrobat has stopped working error when signing")</f>
        <v>0</v>
      </c>
      <c r="B10">
        <v>0.2252620160579681</v>
      </c>
      <c r="C10" t="s">
        <v>84</v>
      </c>
    </row>
    <row r="11" spans="1:3">
      <c r="A11">
        <f>HYPERLINK("https://bmsprod.service-now.com/nav_to.do?uri=%2Fkb_view.do%3Fsysparm_article%3DKB0010046%26sysparm_stack%3D%26sysparm_view%3D","CS ELN - Attachments Not Available In NMR PDF Section")</f>
        <v>0</v>
      </c>
      <c r="B11">
        <v>0.2242833077907562</v>
      </c>
      <c r="C11" t="s">
        <v>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HYPERLINK("https://bmsprod.service-now.com/nav_to.do?uri=%2Fkb_view.do%3Fsysparm_article%3DKB0010048%26sysparm_stack%3D%26sysparm_view%3D","CS ELN - Activate Method Of Range Class Failed Close &amp; Sign Error")</f>
        <v>0</v>
      </c>
      <c r="B2">
        <v>0.7153117060661316</v>
      </c>
      <c r="C2" t="s">
        <v>68</v>
      </c>
    </row>
    <row r="3" spans="1:3">
      <c r="A3">
        <f>HYPERLINK("https://bmsprod.service-now.com/nav_to.do?uri=%2Fkb_view.do%3Fsysparm_article%3DKB0010094%26sysparm_stack%3D%26sysparm_view%3D","CS ELN - Sorry, An Error Occurred While Exporting Slideshow")</f>
        <v>0</v>
      </c>
      <c r="B3">
        <v>0.3327815532684326</v>
      </c>
      <c r="C3" t="s">
        <v>31</v>
      </c>
    </row>
    <row r="4" spans="1:3">
      <c r="A4">
        <f>HYPERLINK("https://bmsprod.service-now.com/nav_to.do?uri=%2Fkb_view.do%3Fsysparm_article%3DKB0028317%26sysparm_stack%3D%26sysparm_view%3D","CS ELN - Adobe acrobat has stopped working error when signing")</f>
        <v>0</v>
      </c>
      <c r="B4">
        <v>0.3250845372676849</v>
      </c>
      <c r="C4" t="s">
        <v>84</v>
      </c>
    </row>
    <row r="5" spans="1:3">
      <c r="A5">
        <f>HYPERLINK("https://bmsprod.service-now.com/nav_to.do?uri=%2Fkb_view.do%3Fsysparm_article%3DKB0010054%26sysparm_stack%3D%26sysparm_view%3D","CS ELN - Sign And Close Error: The PDF File Could Not Be Created")</f>
        <v>0</v>
      </c>
      <c r="B5">
        <v>0.3174070715904236</v>
      </c>
      <c r="C5" t="s">
        <v>67</v>
      </c>
    </row>
    <row r="6" spans="1:3">
      <c r="A6">
        <f>HYPERLINK("https://bmsprod.service-now.com/nav_to.do?uri=%2Fkb_view.do%3Fsysparm_article%3DKB0010159%26sysparm_stack%3D%26sysparm_view%3D","CS ELN - Machine Is Low On Resources - Please Retry The Operation")</f>
        <v>0</v>
      </c>
      <c r="B6">
        <v>0.3122119307518005</v>
      </c>
      <c r="C6" t="s">
        <v>45</v>
      </c>
    </row>
    <row r="7" spans="1:3">
      <c r="A7">
        <f>HYPERLINK("https://bmsprod.service-now.com/nav_to.do?uri=%2Fkb_view.do%3Fsysparm_article%3DKB0010165%26sysparm_stack%3D%26sysparm_view%3D","CS ELN - Server Threw An Exception (Exception From HRESULT: 0x80010105")</f>
        <v>0</v>
      </c>
      <c r="B7">
        <v>0.3108951449394226</v>
      </c>
      <c r="C7" t="s">
        <v>44</v>
      </c>
    </row>
    <row r="8" spans="1:3">
      <c r="A8">
        <f>HYPERLINK("https://bmsprod.service-now.com/nav_to.do?uri=%2Fkb_view.do%3Fsysparm_article%3DKB0010080%26sysparm_stack%3D%26sysparm_view%3D","CS ELN - Word Rendering Add-ins PDF Rendering Error")</f>
        <v>0</v>
      </c>
      <c r="B8">
        <v>0.2964959442615509</v>
      </c>
      <c r="C8" t="s">
        <v>11</v>
      </c>
    </row>
    <row r="9" spans="1:3">
      <c r="A9">
        <f>HYPERLINK("https://bmsprod.service-now.com/nav_to.do?uri=%2Fkb_view.do%3Fsysparm_article%3DKB0010082%26sysparm_stack%3D%26sysparm_view%3D","CS ELN - Object required error during signing")</f>
        <v>0</v>
      </c>
      <c r="B9">
        <v>0.2948406040668488</v>
      </c>
      <c r="C9" t="s">
        <v>27</v>
      </c>
    </row>
    <row r="10" spans="1:3">
      <c r="A10">
        <f>HYPERLINK("https://bmsprod.service-now.com/nav_to.do?uri=%2Fkb_view.do%3Fsysparm_article%3DKB0029692%26sysparm_stack%3D%26sysparm_view%3D","How to convert a document to a PDF")</f>
        <v>0</v>
      </c>
      <c r="B10">
        <v>0.2896755337715149</v>
      </c>
      <c r="C10" t="s">
        <v>149</v>
      </c>
    </row>
    <row r="11" spans="1:3">
      <c r="A11">
        <f>HYPERLINK("https://bmsprod.service-now.com/nav_to.do?uri=%2Fkb_view.do%3Fsysparm_article%3DKB0010105%26sysparm_stack%3D%26sysparm_view%3D","CS ELN - Exception Of Type 'System.OutOfMemoryException' Was Thrown")</f>
        <v>0</v>
      </c>
      <c r="B11">
        <v>0.2879356443881989</v>
      </c>
      <c r="C11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HYPERLINK("https://bmsprod.service-now.com/nav_to.do?uri=%2Fkb_view.do%3Fsysparm_article%3DKB0010071%26sysparm_stack%3D%26sysparm_view%3D","CS ELN - Close And Sign Option Grayed Out")</f>
        <v>0</v>
      </c>
      <c r="B2">
        <v>0.5635287761688232</v>
      </c>
      <c r="C2" t="s">
        <v>46</v>
      </c>
    </row>
    <row r="3" spans="1:3">
      <c r="A3">
        <f>HYPERLINK("https://bmsprod.service-now.com/nav_to.do?uri=%2Fkb_view.do%3Fsysparm_article%3DKB0029173%26sysparm_stack%3D%26sysparm_view%3D","What if the Sign and Close process hangs up and rendering never starts (CS ELN )")</f>
        <v>0</v>
      </c>
      <c r="B3">
        <v>0.3906190395355225</v>
      </c>
      <c r="C3" t="s">
        <v>47</v>
      </c>
    </row>
    <row r="4" spans="1:3">
      <c r="A4">
        <f>HYPERLINK("https://bmsprod.service-now.com/nav_to.do?uri=%2Fkb_view.do%3Fsysparm_article%3DKB0010056%26sysparm_stack%3D%26sysparm_view%3D","CS ELN - Close And Sign File Already Exists")</f>
        <v>0</v>
      </c>
      <c r="B4">
        <v>0.3842746019363403</v>
      </c>
      <c r="C4" t="s">
        <v>52</v>
      </c>
    </row>
    <row r="5" spans="1:3">
      <c r="A5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5">
        <v>0.382342517375946</v>
      </c>
      <c r="C5" t="s">
        <v>48</v>
      </c>
    </row>
    <row r="6" spans="1:3">
      <c r="A6">
        <f>HYPERLINK("https://bmsprod.service-now.com/nav_to.do?uri=%2Fkb_view.do%3Fsysparm_article%3DKB0010062%26sysparm_stack%3D%26sysparm_view%3D","CS ELN - EndNote X4 And ELN Incompatibility")</f>
        <v>0</v>
      </c>
      <c r="B6">
        <v>0.3745791614055634</v>
      </c>
      <c r="C6" t="s">
        <v>43</v>
      </c>
    </row>
    <row r="7" spans="1:3">
      <c r="A7">
        <f>HYPERLINK("https://bmsprod.service-now.com/nav_to.do?uri=%2Fkb_view.do%3Fsysparm_article%3DKB0010154%26sysparm_stack%3D%26sysparm_view%3D","CS ELN - Sorry, While Opening MS Word Document, Invalid File Format")</f>
        <v>0</v>
      </c>
      <c r="B7">
        <v>0.3652884662151337</v>
      </c>
      <c r="C7" t="s">
        <v>62</v>
      </c>
    </row>
    <row r="8" spans="1:3">
      <c r="A8">
        <f>HYPERLINK("https://bmsprod.service-now.com/nav_to.do?uri=%2Fkb_view.do%3Fsysparm_article%3DKB0010080%26sysparm_stack%3D%26sysparm_view%3D","CS ELN - Word Rendering Add-ins PDF Rendering Error")</f>
        <v>0</v>
      </c>
      <c r="B8">
        <v>0.3498033285140991</v>
      </c>
      <c r="C8" t="s">
        <v>11</v>
      </c>
    </row>
    <row r="9" spans="1:3">
      <c r="A9">
        <f>HYPERLINK("https://bmsprod.service-now.com/nav_to.do?uri=%2Fkb_view.do%3Fsysparm_article%3DKB0033795%26sysparm_stack%3D%26sysparm_view%3D","CS ELN: Excel ELN section stuck loading preview")</f>
        <v>0</v>
      </c>
      <c r="B9">
        <v>0.3325793743133545</v>
      </c>
      <c r="C9" t="s">
        <v>63</v>
      </c>
    </row>
    <row r="10" spans="1:3">
      <c r="A10">
        <f>HYPERLINK("https://bmsprod.service-now.com/nav_to.do?uri=%2Fkb_view.do%3Fsysparm_article%3DKB0010385%26sysparm_stack%3D%26sysparm_view%3D","CS ELN - Error Initializing Field Slideshow in MS PowerPoint section")</f>
        <v>0</v>
      </c>
      <c r="B10">
        <v>0.3242228031158447</v>
      </c>
      <c r="C10" t="s">
        <v>64</v>
      </c>
    </row>
    <row r="11" spans="1:3">
      <c r="A11">
        <f>HYPERLINK("https://bmsprod.service-now.com/nav_to.do?uri=%2Fkb_view.do%3Fsysparm_article%3DKB0010055%26sysparm_stack%3D%26sysparm_view%3D","CS ELN - Call Was Rejected By Callee Close &amp; Sign Errors")</f>
        <v>0</v>
      </c>
      <c r="B11">
        <v>0.3222745358943939</v>
      </c>
      <c r="C11" t="s">
        <v>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HYPERLINK("https://bmsprod.service-now.com/nav_to.do?uri=%2Fkb_view.do%3Fsysparm_article%3DKB0010082%26sysparm_stack%3D%26sysparm_view%3D","CS ELN - Object required error during signing")</f>
        <v>0</v>
      </c>
      <c r="B2">
        <v>0.7075133919715881</v>
      </c>
      <c r="C2" t="s">
        <v>27</v>
      </c>
    </row>
    <row r="3" spans="1:3">
      <c r="A3">
        <f>HYPERLINK("https://bmsprod.service-now.com/nav_to.do?uri=%2Fkb_view.do%3Fsysparm_article%3DKB0010100%26sysparm_stack%3D%26sysparm_view%3D","CS ELN - Inserting Pages Failed Close &amp; Sign Error")</f>
        <v>0</v>
      </c>
      <c r="B3">
        <v>0.4451752901077271</v>
      </c>
      <c r="C3" t="s">
        <v>121</v>
      </c>
    </row>
    <row r="4" spans="1:3">
      <c r="A4">
        <f>HYPERLINK("https://bmsprod.service-now.com/nav_to.do?uri=%2Fkb_view.do%3Fsysparm_article%3DKB0010056%26sysparm_stack%3D%26sysparm_view%3D","CS ELN - Close And Sign File Already Exists")</f>
        <v>0</v>
      </c>
      <c r="B4">
        <v>0.3619471192359924</v>
      </c>
      <c r="C4" t="s">
        <v>52</v>
      </c>
    </row>
    <row r="5" spans="1:3">
      <c r="A5">
        <f>HYPERLINK("https://bmsprod.service-now.com/nav_to.do?uri=%2Fkb_view.do%3Fsysparm_article%3DKB0010048%26sysparm_stack%3D%26sysparm_view%3D","CS ELN - Activate Method Of Range Class Failed Close &amp; Sign Error")</f>
        <v>0</v>
      </c>
      <c r="B5">
        <v>0.3552365005016327</v>
      </c>
      <c r="C5" t="s">
        <v>68</v>
      </c>
    </row>
    <row r="6" spans="1:3">
      <c r="A6">
        <f>HYPERLINK("https://bmsprod.service-now.com/nav_to.do?uri=%2Fkb_view.do%3Fsysparm_article%3DKB0010080%26sysparm_stack%3D%26sysparm_view%3D","CS ELN - Word Rendering Add-ins PDF Rendering Error")</f>
        <v>0</v>
      </c>
      <c r="B6">
        <v>0.3490245640277863</v>
      </c>
      <c r="C6" t="s">
        <v>11</v>
      </c>
    </row>
    <row r="7" spans="1:3">
      <c r="A7">
        <f>HYPERLINK("https://bmsprod.service-now.com/nav_to.do?uri=%2Fkb_view.do%3Fsysparm_article%3DKB0010054%26sysparm_stack%3D%26sysparm_view%3D","CS ELN - Sign And Close Error: The PDF File Could Not Be Created")</f>
        <v>0</v>
      </c>
      <c r="B7">
        <v>0.3489318490028381</v>
      </c>
      <c r="C7" t="s">
        <v>67</v>
      </c>
    </row>
    <row r="8" spans="1:3">
      <c r="A8">
        <f>HYPERLINK("https://bmsprod.service-now.com/nav_to.do?uri=%2Fkb_view.do%3Fsysparm_article%3DKB0010159%26sysparm_stack%3D%26sysparm_view%3D","CS ELN - Machine Is Low On Resources - Please Retry The Operation")</f>
        <v>0</v>
      </c>
      <c r="B8">
        <v>0.3430869579315186</v>
      </c>
      <c r="C8" t="s">
        <v>45</v>
      </c>
    </row>
    <row r="9" spans="1:3">
      <c r="A9">
        <f>HYPERLINK("https://bmsprod.service-now.com/nav_to.do?uri=%2Fkb_view.do%3Fsysparm_article%3DKB0010089%26sysparm_stack%3D%26sysparm_view%3D","CS ELN - Output Postscript Is Empty")</f>
        <v>0</v>
      </c>
      <c r="B9">
        <v>0.3365858197212219</v>
      </c>
      <c r="C9" t="s">
        <v>49</v>
      </c>
    </row>
    <row r="10" spans="1:3">
      <c r="A10">
        <f>HYPERLINK("https://bmsprod.service-now.com/nav_to.do?uri=%2Fkb_view.do%3Fsysparm_article%3DKB0010062%26sysparm_stack%3D%26sysparm_view%3D","CS ELN - EndNote X4 And ELN Incompatibility")</f>
        <v>0</v>
      </c>
      <c r="B10">
        <v>0.3331308364868164</v>
      </c>
      <c r="C10" t="s">
        <v>43</v>
      </c>
    </row>
    <row r="11" spans="1:3">
      <c r="A11">
        <f>HYPERLINK("https://bmsprod.service-now.com/nav_to.do?uri=%2Fkb_view.do%3Fsysparm_article%3DKB0010142%26sysparm_stack%3D%26sysparm_view%3D","CS ELN - Word Cannot Start The Converter Mswrd632.wpc")</f>
        <v>0</v>
      </c>
      <c r="B11">
        <v>0.3290341794490814</v>
      </c>
      <c r="C11" t="s">
        <v>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2">
        <v>0.5981699228286743</v>
      </c>
      <c r="C2" t="s">
        <v>76</v>
      </c>
    </row>
    <row r="3" spans="1:3">
      <c r="A3">
        <f>HYPERLINK("https://bmsprod.service-now.com/nav_to.do?uri=%2Fkb_view.do%3Fsysparm_article%3DKB0010054%26sysparm_stack%3D%26sysparm_view%3D","CS ELN - Sign And Close Error: The PDF File Could Not Be Created")</f>
        <v>0</v>
      </c>
      <c r="B3">
        <v>0.4359548091888428</v>
      </c>
      <c r="C3" t="s">
        <v>67</v>
      </c>
    </row>
    <row r="4" spans="1:3">
      <c r="A4">
        <f>HYPERLINK("https://bmsprod.service-now.com/nav_to.do?uri=%2Fkb_view.do%3Fsysparm_article%3DKB0095714%26sysparm_stack%3D%26sysparm_view%3D","CS ELN: Issue when closing - Printer Setup")</f>
        <v>0</v>
      </c>
      <c r="B4">
        <v>0.4330766797065735</v>
      </c>
      <c r="C4" t="s">
        <v>38</v>
      </c>
    </row>
    <row r="5" spans="1:3">
      <c r="A5">
        <f>HYPERLINK("https://bmsprod.service-now.com/nav_to.do?uri=%2Fkb_view.do%3Fsysparm_article%3DKB0010104%26sysparm_stack%3D%26sysparm_view%3D","CS ELN - Exception Has Been Thrown By The Target Of An Invocation Error")</f>
        <v>0</v>
      </c>
      <c r="B5">
        <v>0.3986321091651917</v>
      </c>
      <c r="C5" t="s">
        <v>87</v>
      </c>
    </row>
    <row r="6" spans="1:3">
      <c r="A6">
        <f>HYPERLINK("https://bmsprod.service-now.com/nav_to.do?uri=%2Fkb_view.do%3Fsysparm_article%3DKB0028317%26sysparm_stack%3D%26sysparm_view%3D","CS ELN - Adobe acrobat has stopped working error when signing")</f>
        <v>0</v>
      </c>
      <c r="B6">
        <v>0.3838141560554504</v>
      </c>
      <c r="C6" t="s">
        <v>84</v>
      </c>
    </row>
    <row r="7" spans="1:3">
      <c r="A7">
        <f>HYPERLINK("https://bmsprod.service-now.com/nav_to.do?uri=%2Fkb_view.do%3Fsysparm_article%3DKB0010343%26sysparm_stack%3D%26sysparm_view%3D","CS ELN - Adobe PDF creation cannot continue because Acrobat is not activated")</f>
        <v>0</v>
      </c>
      <c r="B7">
        <v>0.3807663321495056</v>
      </c>
      <c r="C7" t="s">
        <v>86</v>
      </c>
    </row>
    <row r="8" spans="1:3">
      <c r="A8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8">
        <v>0.3629235029220581</v>
      </c>
      <c r="C8" t="s">
        <v>55</v>
      </c>
    </row>
    <row r="9" spans="1:3">
      <c r="A9">
        <f>HYPERLINK("https://bmsprod.service-now.com/nav_to.do?uri=%2Fkb_view.do%3Fsysparm_article%3DKB0010094%26sysparm_stack%3D%26sysparm_view%3D","CS ELN - Sorry, An Error Occurred While Exporting Slideshow")</f>
        <v>0</v>
      </c>
      <c r="B9">
        <v>0.3623307347297668</v>
      </c>
      <c r="C9" t="s">
        <v>31</v>
      </c>
    </row>
    <row r="10" spans="1:3">
      <c r="A10">
        <f>HYPERLINK("https://bmsprod.service-now.com/nav_to.do?uri=%2Fkb_view.do%3Fsysparm_article%3DKB0010137%26sysparm_stack%3D%26sysparm_view%3D","CS ELN - Unable To Cast COM Object Of Type Acrobat.AcroAVDocClass")</f>
        <v>0</v>
      </c>
      <c r="B10">
        <v>0.3606507480144501</v>
      </c>
      <c r="C10" t="s">
        <v>85</v>
      </c>
    </row>
    <row r="11" spans="1:3">
      <c r="A11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11">
        <v>0.3404348492622375</v>
      </c>
      <c r="C11" t="s">
        <v>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HYPERLINK("https://bmsprod.service-now.com/nav_to.do?uri=%2Fkb_view.do%3Fsysparm_article%3DKB0035923%26sysparm_stack%3D%26sysparm_view%3D","CS ELN v5 - StartIndex cannot be less than zero error during close and sign")</f>
        <v>0</v>
      </c>
      <c r="B2">
        <v>0.615057110786438</v>
      </c>
      <c r="C2" t="s">
        <v>30</v>
      </c>
    </row>
    <row r="3" spans="1:3">
      <c r="A3">
        <f>HYPERLINK("https://bmsprod.service-now.com/nav_to.do?uri=%2Fkb_view.do%3Fsysparm_article%3DKB0032708%26sysparm_stack%3D%26sysparm_view%3D","CS ELN -- unable to do ChemReg Update")</f>
        <v>0</v>
      </c>
      <c r="B3">
        <v>0.3206776678562164</v>
      </c>
      <c r="C3" t="s">
        <v>32</v>
      </c>
    </row>
    <row r="4" spans="1:3">
      <c r="A4">
        <f>HYPERLINK("https://bmsprod.service-now.com/nav_to.do?uri=%2Fkb_view.do%3Fsysparm_article%3DKB0010101%26sysparm_stack%3D%26sysparm_view%3D","CS ELN - Reaction Section Index Was Out Of Range. Must Be Non-Negative")</f>
        <v>0</v>
      </c>
      <c r="B4">
        <v>0.3023452162742615</v>
      </c>
      <c r="C4" t="s">
        <v>28</v>
      </c>
    </row>
    <row r="5" spans="1:3">
      <c r="A5">
        <f>HYPERLINK("https://bmsprod.service-now.com/nav_to.do?uri=%2Fkb_view.do%3Fsysparm_article%3DKB0032367%26sysparm_stack%3D%26sysparm_view%3D","How to add an SCP isolate of the second product to your ELN experiment in ChemReg")</f>
        <v>0</v>
      </c>
      <c r="B5">
        <v>0.2737289369106293</v>
      </c>
      <c r="C5" t="s">
        <v>150</v>
      </c>
    </row>
    <row r="6" spans="1:3">
      <c r="A6">
        <f>HYPERLINK("https://bmsprod.service-now.com/nav_to.do?uri=%2Fkb_view.do%3Fsysparm_article%3DKB0010058%26sysparm_stack%3D%26sysparm_view%3D","CS ELN - Chemical Name Does Not Appear In Reaction Grid")</f>
        <v>0</v>
      </c>
      <c r="B6">
        <v>0.265733540058136</v>
      </c>
      <c r="C6" t="s">
        <v>4</v>
      </c>
    </row>
    <row r="7" spans="1:3">
      <c r="A7">
        <f>HYPERLINK("https://bmsprod.service-now.com/nav_to.do?uri=%2Fkb_view.do%3Fsysparm_article%3DKB0041918%26sysparm_stack%3D%26sysparm_view%3D","ELN error : Validation Failed, record with same IsolateId already exist")</f>
        <v>0</v>
      </c>
      <c r="B7">
        <v>0.2581835985183716</v>
      </c>
      <c r="C7" t="s">
        <v>33</v>
      </c>
    </row>
    <row r="8" spans="1:3">
      <c r="A8">
        <f>HYPERLINK("https://bmsprod.service-now.com/nav_to.do?uri=%2Fkb_view.do%3Fsysparm_article%3DKB0035064%26sysparm_stack%3D%26sysparm_view%3D","CS ELN:  Error when changing quantity on Reactants Table.")</f>
        <v>0</v>
      </c>
      <c r="B8">
        <v>0.2556101083755493</v>
      </c>
      <c r="C8" t="s">
        <v>23</v>
      </c>
    </row>
    <row r="9" spans="1:3">
      <c r="A9">
        <f>HYPERLINK("https://bmsprod.service-now.com/nav_to.do?uri=%2Fkb_view.do%3Fsysparm_article%3DKB0044846%26sysparm_stack%3D%26sysparm_view%3D","Working with x-ELN Scientific Search structures")</f>
        <v>0</v>
      </c>
      <c r="B9">
        <v>0.2535811960697174</v>
      </c>
      <c r="C9" t="s">
        <v>151</v>
      </c>
    </row>
    <row r="10" spans="1:3">
      <c r="A10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10">
        <v>0.2481342554092407</v>
      </c>
      <c r="C10" t="s">
        <v>20</v>
      </c>
    </row>
    <row r="11" spans="1:3">
      <c r="A11">
        <f>HYPERLINK("https://bmsprod.service-now.com/nav_to.do?uri=%2Fkb_view.do%3Fsysparm_article%3DKB0010142%26sysparm_stack%3D%26sysparm_view%3D","CS ELN - Word Cannot Start The Converter Mswrd632.wpc")</f>
        <v>0</v>
      </c>
      <c r="B11">
        <v>0.2457537055015564</v>
      </c>
      <c r="C11" t="s">
        <v>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HYPERLINK("https://bmsprod.service-now.com/nav_to.do?uri=%2Fkb_view.do%3Fsysparm_article%3DKB0010046%26sysparm_stack%3D%26sysparm_view%3D","CS ELN - Attachments Not Available In NMR PDF Section")</f>
        <v>0</v>
      </c>
      <c r="B2">
        <v>0.6821955442428589</v>
      </c>
      <c r="C2" t="s">
        <v>83</v>
      </c>
    </row>
    <row r="3" spans="1:3">
      <c r="A3">
        <f>HYPERLINK("https://bmsprod.service-now.com/nav_to.do?uri=%2Fkb_view.do%3Fsysparm_article%3DKB0010082%26sysparm_stack%3D%26sysparm_view%3D","CS ELN - Object required error during signing")</f>
        <v>0</v>
      </c>
      <c r="B3">
        <v>0.2733544409275055</v>
      </c>
      <c r="C3" t="s">
        <v>27</v>
      </c>
    </row>
    <row r="4" spans="1:3">
      <c r="A4">
        <f>HYPERLINK("https://bmsprod.service-now.com/nav_to.do?uri=%2Fkb_view.do%3Fsysparm_article%3DKB0010062%26sysparm_stack%3D%26sysparm_view%3D","CS ELN - EndNote X4 And ELN Incompatibility")</f>
        <v>0</v>
      </c>
      <c r="B4">
        <v>0.2615586519241333</v>
      </c>
      <c r="C4" t="s">
        <v>43</v>
      </c>
    </row>
    <row r="5" spans="1:3">
      <c r="A5">
        <f>HYPERLINK("https://bmsprod.service-now.com/nav_to.do?uri=%2Fkb_view.do%3Fsysparm_article%3DKB0010103%26sysparm_stack%3D%26sysparm_view%3D","CS ELN - Out of memory error when displaying document in MS Word section")</f>
        <v>0</v>
      </c>
      <c r="B5">
        <v>0.2506651282310486</v>
      </c>
      <c r="C5" t="s">
        <v>10</v>
      </c>
    </row>
    <row r="6" spans="1:3">
      <c r="A6">
        <f>HYPERLINK("https://bmsprod.service-now.com/nav_to.do?uri=%2Fkb_view.do%3Fsysparm_article%3DKB0033901%26sysparm_stack%3D%26sysparm_view%3D","ChemTools: unable to view compound - shows an 'error'")</f>
        <v>0</v>
      </c>
      <c r="B6">
        <v>0.2502076923847198</v>
      </c>
      <c r="C6" t="s">
        <v>152</v>
      </c>
    </row>
    <row r="7" spans="1:3">
      <c r="A7">
        <f>HYPERLINK("https://bmsprod.service-now.com/nav_to.do?uri=%2Fkb_view.do%3Fsysparm_article%3DKB0071959%26sysparm_stack%3D%26sysparm_view%3D","How to clear the Firefox cache")</f>
        <v>0</v>
      </c>
      <c r="B7">
        <v>0.2476934045553207</v>
      </c>
      <c r="C7" t="s">
        <v>153</v>
      </c>
    </row>
    <row r="8" spans="1:3">
      <c r="A8">
        <f>HYPERLINK("https://bmsprod.service-now.com/nav_to.do?uri=%2Fkb_view.do%3Fsysparm_article%3DKB0010054%26sysparm_stack%3D%26sysparm_view%3D","CS ELN - Sign And Close Error: The PDF File Could Not Be Created")</f>
        <v>0</v>
      </c>
      <c r="B8">
        <v>0.2441030740737915</v>
      </c>
      <c r="C8" t="s">
        <v>67</v>
      </c>
    </row>
    <row r="9" spans="1:3">
      <c r="A9">
        <f>HYPERLINK("https://bmsprod.service-now.com/nav_to.do?uri=%2Fkb_view.do%3Fsysparm_article%3DKB0010191%26sysparm_stack%3D%26sysparm_view%3D","CS ELN - Field Codes in MS Office Section Instead Of Normal Text or Picture")</f>
        <v>0</v>
      </c>
      <c r="B9">
        <v>0.2419671416282654</v>
      </c>
      <c r="C9" t="s">
        <v>8</v>
      </c>
    </row>
    <row r="10" spans="1:3">
      <c r="A10">
        <f>HYPERLINK("https://bmsprod.service-now.com/nav_to.do?uri=%2Fkb_view.do%3Fsysparm_article%3DKB0010159%26sysparm_stack%3D%26sysparm_view%3D","CS ELN - Machine Is Low On Resources - Please Retry The Operation")</f>
        <v>0</v>
      </c>
      <c r="B10">
        <v>0.2401300370693207</v>
      </c>
      <c r="C10" t="s">
        <v>45</v>
      </c>
    </row>
    <row r="11" spans="1:3">
      <c r="A11">
        <f>HYPERLINK("https://bmsprod.service-now.com/nav_to.do?uri=%2Fkb_view.do%3Fsysparm_article%3DKB0029119%26sysparm_stack%3D%26sysparm_view%3D","ATHENA : Notes section and icons on right hand side is missing after reopening of cases")</f>
        <v>0</v>
      </c>
      <c r="B11">
        <v>0.2394912838935852</v>
      </c>
      <c r="C11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HYPERLINK("https://bmsprod.service-now.com/nav_to.do?uri=%2Fkb_view.do%3Fsysparm_article%3DKB0032708%26sysparm_stack%3D%26sysparm_view%3D","CS ELN -- unable to do ChemReg Update")</f>
        <v>0</v>
      </c>
      <c r="B2">
        <v>0.5851069092750549</v>
      </c>
      <c r="C2" t="s">
        <v>32</v>
      </c>
    </row>
    <row r="3" spans="1:3">
      <c r="A3">
        <f>HYPERLINK("https://bmsprod.service-now.com/nav_to.do?uri=%2Fkb_view.do%3Fsysparm_article%3DKB0031754%26sysparm_stack%3D%26sysparm_view%3D","How to submit open experiments to SCP before ELNv5 - Missing properties in the reaction section")</f>
        <v>0</v>
      </c>
      <c r="B3">
        <v>0.3008686006069183</v>
      </c>
      <c r="C3" t="s">
        <v>20</v>
      </c>
    </row>
    <row r="4" spans="1:3">
      <c r="A4">
        <f>HYPERLINK("https://bmsprod.service-now.com/nav_to.do?uri=%2Fkb_view.do%3Fsysparm_article%3DKB0031563%26sysparm_stack%3D%26sysparm_view%3D","CS ELN 5 - Properties regsid and Isomer are not showing in the Products table")</f>
        <v>0</v>
      </c>
      <c r="B4">
        <v>0.2837828993797302</v>
      </c>
      <c r="C4" t="s">
        <v>24</v>
      </c>
    </row>
    <row r="5" spans="1:3">
      <c r="A5">
        <f>HYPERLINK("https://bmsprod.service-now.com/nav_to.do?uri=%2Fkb_view.do%3Fsysparm_article%3DKB0027078%26sysparm_stack%3D%26sysparm_view%3D","CS ELN - Webpage Error message seen when trying to register compound")</f>
        <v>0</v>
      </c>
      <c r="B5">
        <v>0.2835043668746948</v>
      </c>
      <c r="C5" t="s">
        <v>14</v>
      </c>
    </row>
    <row r="6" spans="1:3">
      <c r="A6">
        <f>HYPERLINK("https://bmsprod.service-now.com/nav_to.do?uri=%2Fkb_view.do%3Fsysparm_article%3DKB0041918%26sysparm_stack%3D%26sysparm_view%3D","ELN error : Validation Failed, record with same IsolateId already exist")</f>
        <v>0</v>
      </c>
      <c r="B6">
        <v>0.2793722748756409</v>
      </c>
      <c r="C6" t="s">
        <v>33</v>
      </c>
    </row>
    <row r="7" spans="1:3">
      <c r="A7">
        <f>HYPERLINK("https://bmsprod.service-now.com/nav_to.do?uri=%2Fkb_view.do%3Fsysparm_article%3DKB0028676%26sysparm_stack%3D%26sysparm_view%3D","CS ELN:Slow searching - Timed out")</f>
        <v>0</v>
      </c>
      <c r="B7">
        <v>0.2767914533615112</v>
      </c>
      <c r="C7" t="s">
        <v>34</v>
      </c>
    </row>
    <row r="8" spans="1:3">
      <c r="A8">
        <f>HYPERLINK("https://bmsprod.service-now.com/nav_to.do?uri=%2Fkb_view.do%3Fsysparm_article%3DKB0035064%26sysparm_stack%3D%26sysparm_view%3D","CS ELN:  Error when changing quantity on Reactants Table.")</f>
        <v>0</v>
      </c>
      <c r="B8">
        <v>0.276022344827652</v>
      </c>
      <c r="C8" t="s">
        <v>23</v>
      </c>
    </row>
    <row r="9" spans="1:3">
      <c r="A9">
        <f>HYPERLINK("https://bmsprod.service-now.com/nav_to.do?uri=%2Fkb_view.do%3Fsysparm_article%3DKB0010058%26sysparm_stack%3D%26sysparm_view%3D","CS ELN - Chemical Name Does Not Appear In Reaction Grid")</f>
        <v>0</v>
      </c>
      <c r="B9">
        <v>0.2704739570617676</v>
      </c>
      <c r="C9" t="s">
        <v>4</v>
      </c>
    </row>
    <row r="10" spans="1:3">
      <c r="A10">
        <f>HYPERLINK("https://bmsprod.service-now.com/nav_to.do?uri=%2Fkb_view.do%3Fsysparm_article%3DKB0031612%26sysparm_stack%3D%26sysparm_view%3D","How to resolve an error when registering compounds in ELN/ChemReg")</f>
        <v>0</v>
      </c>
      <c r="B10">
        <v>0.2666707634925842</v>
      </c>
      <c r="C10" t="s">
        <v>35</v>
      </c>
    </row>
    <row r="11" spans="1:3">
      <c r="A11">
        <f>HYPERLINK("https://bmsprod.service-now.com/nav_to.do?uri=%2Fkb_view.do%3Fsysparm_article%3DKB0035923%26sysparm_stack%3D%26sysparm_view%3D","CS ELN v5 - StartIndex cannot be less than zero error during close and sign")</f>
        <v>0</v>
      </c>
      <c r="B11">
        <v>0.2662182748317719</v>
      </c>
      <c r="C1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HYPERLINK("https://bmsprod.service-now.com/nav_to.do?uri=%2Fkb_view.do%3Fsysparm_article%3DKB0010056%26sysparm_stack%3D%26sysparm_view%3D","CS ELN - Close And Sign File Already Exists")</f>
        <v>0</v>
      </c>
      <c r="B2">
        <v>0.6700993776321411</v>
      </c>
      <c r="C2" t="s">
        <v>52</v>
      </c>
    </row>
    <row r="3" spans="1:3">
      <c r="A3">
        <f>HYPERLINK("https://bmsprod.service-now.com/nav_to.do?uri=%2Fkb_view.do%3Fsysparm_article%3DKB0010054%26sysparm_stack%3D%26sysparm_view%3D","CS ELN - Sign And Close Error: The PDF File Could Not Be Created")</f>
        <v>0</v>
      </c>
      <c r="B3">
        <v>0.359024852514267</v>
      </c>
      <c r="C3" t="s">
        <v>67</v>
      </c>
    </row>
    <row r="4" spans="1:3">
      <c r="A4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4">
        <v>0.3486572504043579</v>
      </c>
      <c r="C4" t="s">
        <v>55</v>
      </c>
    </row>
    <row r="5" spans="1:3">
      <c r="A5">
        <f>HYPERLINK("https://bmsprod.service-now.com/nav_to.do?uri=%2Fkb_view.do%3Fsysparm_article%3DKB0010094%26sysparm_stack%3D%26sysparm_view%3D","CS ELN - Sorry, An Error Occurred While Exporting Slideshow")</f>
        <v>0</v>
      </c>
      <c r="B5">
        <v>0.3334251344203949</v>
      </c>
      <c r="C5" t="s">
        <v>31</v>
      </c>
    </row>
    <row r="6" spans="1:3">
      <c r="A6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6">
        <v>0.3325748145580292</v>
      </c>
      <c r="C6" t="s">
        <v>92</v>
      </c>
    </row>
    <row r="7" spans="1:3">
      <c r="A7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7">
        <v>0.3231016993522644</v>
      </c>
      <c r="C7" t="s">
        <v>76</v>
      </c>
    </row>
    <row r="8" spans="1:3">
      <c r="A8">
        <f>HYPERLINK("https://bmsprod.service-now.com/nav_to.do?uri=%2Fkb_view.do%3Fsysparm_article%3DKB0010154%26sysparm_stack%3D%26sysparm_view%3D","CS ELN - Sorry, While Opening MS Word Document, Invalid File Format")</f>
        <v>0</v>
      </c>
      <c r="B8">
        <v>0.3211923241615295</v>
      </c>
      <c r="C8" t="s">
        <v>62</v>
      </c>
    </row>
    <row r="9" spans="1:3">
      <c r="A9">
        <f>HYPERLINK("https://bmsprod.service-now.com/nav_to.do?uri=%2Fkb_view.do%3Fsysparm_article%3DKB0010082%26sysparm_stack%3D%26sysparm_view%3D","CS ELN - Object required error during signing")</f>
        <v>0</v>
      </c>
      <c r="B9">
        <v>0.305693656206131</v>
      </c>
      <c r="C9" t="s">
        <v>27</v>
      </c>
    </row>
    <row r="10" spans="1:3">
      <c r="A10">
        <f>HYPERLINK("https://bmsprod.service-now.com/nav_to.do?uri=%2Fkb_view.do%3Fsysparm_article%3DKB0010080%26sysparm_stack%3D%26sysparm_view%3D","CS ELN - Word Rendering Add-ins PDF Rendering Error")</f>
        <v>0</v>
      </c>
      <c r="B10">
        <v>0.3029052913188934</v>
      </c>
      <c r="C10" t="s">
        <v>11</v>
      </c>
    </row>
    <row r="11" spans="1:3">
      <c r="A11">
        <f>HYPERLINK("https://bmsprod.service-now.com/nav_to.do?uri=%2Fkb_view.do%3Fsysparm_article%3DKB0010072%26sysparm_stack%3D%26sysparm_view%3D","CS ELN - Could Not Find A Part Of The Path Errors")</f>
        <v>0</v>
      </c>
      <c r="B11">
        <v>0.3007032573223114</v>
      </c>
      <c r="C11" t="s">
        <v>50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HYPERLINK("https://bmsprod.service-now.com/nav_to.do?uri=%2Fkb_view.do%3Fsysparm_article%3DKB0035055%26sysparm_stack%3D%26sysparm_view%3D","CS ELN v5 - E-Notebook Client is running an incorrect version")</f>
        <v>0</v>
      </c>
      <c r="B2">
        <v>0.5571252703666687</v>
      </c>
      <c r="C2" t="s">
        <v>113</v>
      </c>
    </row>
    <row r="3" spans="1:3">
      <c r="A3">
        <f>HYPERLINK("https://bmsprod.service-now.com/nav_to.do?uri=%2Fkb_view.do%3Fsysparm_article%3DKB0033466%26sysparm_stack%3D%26sysparm_view%3D","ChemOffice Pro 16.0.1 installer may hang when running")</f>
        <v>0</v>
      </c>
      <c r="B3">
        <v>0.3025436997413635</v>
      </c>
      <c r="C3" t="s">
        <v>17</v>
      </c>
    </row>
    <row r="4" spans="1:3">
      <c r="A4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4">
        <v>0.2742762565612793</v>
      </c>
      <c r="C4" t="s">
        <v>76</v>
      </c>
    </row>
    <row r="5" spans="1:3">
      <c r="A5">
        <f>HYPERLINK("https://bmsprod.service-now.com/nav_to.do?uri=%2Fkb_view.do%3Fsysparm_article%3DKB0028558%26sysparm_stack%3D%26sysparm_view%3D","HDSA:  ToolSet Installation")</f>
        <v>0</v>
      </c>
      <c r="B5">
        <v>0.2733418643474579</v>
      </c>
      <c r="C5" t="s">
        <v>155</v>
      </c>
    </row>
    <row r="6" spans="1:3">
      <c r="A6">
        <f>HYPERLINK("https://bmsprod.service-now.com/nav_to.do?uri=%2Fkb_view.do%3Fsysparm_article%3DKB0029022%26sysparm_stack%3D%26sysparm_view%3D","Manual Installation Instructions for SCCM Client and/or 1E NomadBranch")</f>
        <v>0</v>
      </c>
      <c r="B6">
        <v>0.2511950135231018</v>
      </c>
      <c r="C6" t="s">
        <v>156</v>
      </c>
    </row>
    <row r="7" spans="1:3">
      <c r="A7">
        <f>HYPERLINK("https://bmsprod.service-now.com/nav_to.do?uri=%2Fkb_view.do%3Fsysparm_article%3DKB0028317%26sysparm_stack%3D%26sysparm_view%3D","CS ELN - Adobe acrobat has stopped working error when signing")</f>
        <v>0</v>
      </c>
      <c r="B7">
        <v>0.2490010559558868</v>
      </c>
      <c r="C7" t="s">
        <v>84</v>
      </c>
    </row>
    <row r="8" spans="1:3">
      <c r="A8">
        <f>HYPERLINK("https://bmsprod.service-now.com/nav_to.do?uri=%2Fkb_view.do%3Fsysparm_article%3DKB0035462%26sysparm_stack%3D%26sysparm_view%3D","CS ELN v5 - During close and sign: Sorry, Windows cannot print due to a problem with printer setup")</f>
        <v>0</v>
      </c>
      <c r="B8">
        <v>0.2440117001533508</v>
      </c>
      <c r="C8" t="s">
        <v>104</v>
      </c>
    </row>
    <row r="9" spans="1:3">
      <c r="A9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9">
        <v>0.2388416975736618</v>
      </c>
      <c r="C9" t="s">
        <v>55</v>
      </c>
    </row>
    <row r="10" spans="1:3">
      <c r="A10">
        <f>HYPERLINK("https://bmsprod.service-now.com/nav_to.do?uri=%2Fkb_view.do%3Fsysparm_article%3DKB0029185%26sysparm_stack%3D%26sysparm_view%3D","How to install software from the BMS Software Library (Windows 7)")</f>
        <v>0</v>
      </c>
      <c r="B10">
        <v>0.2291237860918045</v>
      </c>
      <c r="C10" t="s">
        <v>157</v>
      </c>
    </row>
    <row r="11" spans="1:3">
      <c r="A11">
        <f>HYPERLINK("https://bmsprod.service-now.com/nav_to.do?uri=%2Fkb_view.do%3Fsysparm_article%3DKB0010159%26sysparm_stack%3D%26sysparm_view%3D","CS ELN - Machine Is Low On Resources - Please Retry The Operation")</f>
        <v>0</v>
      </c>
      <c r="B11">
        <v>0.2267066985368729</v>
      </c>
      <c r="C11" t="s">
        <v>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HYPERLINK("https://bmsprod.service-now.com/nav_to.do?uri=%2Fkb_view.do%3Fsysparm_article%3DKB0010137%26sysparm_stack%3D%26sysparm_view%3D","CS ELN - Unable To Cast COM Object Of Type Acrobat.AcroAVDocClass")</f>
        <v>0</v>
      </c>
      <c r="B2">
        <v>0.6562404632568359</v>
      </c>
      <c r="C2" t="s">
        <v>85</v>
      </c>
    </row>
    <row r="3" spans="1:3">
      <c r="A3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3">
        <v>0.358701765537262</v>
      </c>
      <c r="C3" t="s">
        <v>76</v>
      </c>
    </row>
    <row r="4" spans="1:3">
      <c r="A4">
        <f>HYPERLINK("https://bmsprod.service-now.com/nav_to.do?uri=%2Fkb_view.do%3Fsysparm_article%3DKB0028317%26sysparm_stack%3D%26sysparm_view%3D","CS ELN - Adobe acrobat has stopped working error when signing")</f>
        <v>0</v>
      </c>
      <c r="B4">
        <v>0.3560863733291626</v>
      </c>
      <c r="C4" t="s">
        <v>84</v>
      </c>
    </row>
    <row r="5" spans="1:3">
      <c r="A5">
        <f>HYPERLINK("https://bmsprod.service-now.com/nav_to.do?uri=%2Fkb_view.do%3Fsysparm_article%3DKB0010343%26sysparm_stack%3D%26sysparm_view%3D","CS ELN - Adobe PDF creation cannot continue because Acrobat is not activated")</f>
        <v>0</v>
      </c>
      <c r="B5">
        <v>0.3543129861354828</v>
      </c>
      <c r="C5" t="s">
        <v>86</v>
      </c>
    </row>
    <row r="6" spans="1:3">
      <c r="A6">
        <f>HYPERLINK("https://bmsprod.service-now.com/nav_to.do?uri=%2Fkb_view.do%3Fsysparm_article%3DKB0010385%26sysparm_stack%3D%26sysparm_view%3D","CS ELN - Error Initializing Field Slideshow in MS PowerPoint section")</f>
        <v>0</v>
      </c>
      <c r="B6">
        <v>0.3481540679931641</v>
      </c>
      <c r="C6" t="s">
        <v>64</v>
      </c>
    </row>
    <row r="7" spans="1:3">
      <c r="A7">
        <f>HYPERLINK("https://bmsprod.service-now.com/nav_to.do?uri=%2Fkb_view.do%3Fsysparm_article%3DKB0010054%26sysparm_stack%3D%26sysparm_view%3D","CS ELN - Sign And Close Error: The PDF File Could Not Be Created")</f>
        <v>0</v>
      </c>
      <c r="B7">
        <v>0.3417055010795593</v>
      </c>
      <c r="C7" t="s">
        <v>67</v>
      </c>
    </row>
    <row r="8" spans="1:3">
      <c r="A8">
        <f>HYPERLINK("https://bmsprod.service-now.com/nav_to.do?uri=%2Fkb_view.do%3Fsysparm_article%3DKB0010061%26sysparm_stack%3D%26sysparm_view%3D","CS ELN - Error HRESULT E_FAIL Has Been Returned From A Call To A COM Component")</f>
        <v>0</v>
      </c>
      <c r="B8">
        <v>0.3284099102020264</v>
      </c>
      <c r="C8" t="s">
        <v>91</v>
      </c>
    </row>
    <row r="9" spans="1:3">
      <c r="A9">
        <f>HYPERLINK("https://bmsprod.service-now.com/nav_to.do?uri=%2Fkb_view.do%3Fsysparm_article%3DKB0095714%26sysparm_stack%3D%26sysparm_view%3D","CS ELN: Issue when closing - Printer Setup")</f>
        <v>0</v>
      </c>
      <c r="B9">
        <v>0.3230065703392029</v>
      </c>
      <c r="C9" t="s">
        <v>38</v>
      </c>
    </row>
    <row r="10" spans="1:3">
      <c r="A10">
        <f>HYPERLINK("https://bmsprod.service-now.com/nav_to.do?uri=%2Fkb_view.do%3Fsysparm_article%3DKB0010159%26sysparm_stack%3D%26sysparm_view%3D","CS ELN - Machine Is Low On Resources - Please Retry The Operation")</f>
        <v>0</v>
      </c>
      <c r="B10">
        <v>0.3086463809013367</v>
      </c>
      <c r="C10" t="s">
        <v>45</v>
      </c>
    </row>
    <row r="11" spans="1:3">
      <c r="A11">
        <f>HYPERLINK("https://bmsprod.service-now.com/nav_to.do?uri=%2Fkb_view.do%3Fsysparm_article%3DKB0010104%26sysparm_stack%3D%26sysparm_view%3D","CS ELN - Exception Has Been Thrown By The Target Of An Invocation Error")</f>
        <v>0</v>
      </c>
      <c r="B11">
        <v>0.2984185218811035</v>
      </c>
      <c r="C11" t="s">
        <v>87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HYPERLINK("https://bmsprod.service-now.com/nav_to.do?uri=%2Fkb_view.do%3Fsysparm_article%3DKB0010058%26sysparm_stack%3D%26sysparm_view%3D","CS ELN - Chemical Name Does Not Appear In Reaction Grid")</f>
        <v>0</v>
      </c>
      <c r="B2">
        <v>0.6112275123596191</v>
      </c>
      <c r="C2" t="s">
        <v>4</v>
      </c>
    </row>
    <row r="3" spans="1:3">
      <c r="A3">
        <f>HYPERLINK("https://bmsprod.service-now.com/nav_to.do?uri=%2Fkb_view.do%3Fsysparm_article%3DKB0010098%26sysparm_stack%3D%26sysparm_view%3D","CS ELN - Purification Submission Error - Cannot Find The Product By ProductID")</f>
        <v>0</v>
      </c>
      <c r="B3">
        <v>0.3824408054351807</v>
      </c>
      <c r="C3" t="s">
        <v>16</v>
      </c>
    </row>
    <row r="4" spans="1:3">
      <c r="A4">
        <f>HYPERLINK("https://bmsprod.service-now.com/nav_to.do?uri=%2Fkb_view.do%3Fsysparm_article%3DKB0028356%26sysparm_stack%3D%26sysparm_view%3D","CS ELN - Error showing LASERS request form, cannot find product by ProductID")</f>
        <v>0</v>
      </c>
      <c r="B4">
        <v>0.3482785522937775</v>
      </c>
      <c r="C4" t="s">
        <v>19</v>
      </c>
    </row>
    <row r="5" spans="1:3">
      <c r="A5">
        <f>HYPERLINK("https://bmsprod.service-now.com/nav_to.do?uri=%2Fkb_view.do%3Fsysparm_article%3DKB0010101%26sysparm_stack%3D%26sysparm_view%3D","CS ELN - Reaction Section Index Was Out Of Range. Must Be Non-Negative")</f>
        <v>0</v>
      </c>
      <c r="B5">
        <v>0.3437812030315399</v>
      </c>
      <c r="C5" t="s">
        <v>28</v>
      </c>
    </row>
    <row r="6" spans="1:3">
      <c r="A6">
        <f>HYPERLINK("https://bmsprod.service-now.com/nav_to.do?uri=%2Fkb_view.do%3Fsysparm_article%3DKB0032708%26sysparm_stack%3D%26sysparm_view%3D","CS ELN -- unable to do ChemReg Update")</f>
        <v>0</v>
      </c>
      <c r="B6">
        <v>0.3309429585933685</v>
      </c>
      <c r="C6" t="s">
        <v>32</v>
      </c>
    </row>
    <row r="7" spans="1:3">
      <c r="A7">
        <f>HYPERLINK("https://bmsprod.service-now.com/nav_to.do?uri=%2Fkb_view.do%3Fsysparm_article%3DKB0035064%26sysparm_stack%3D%26sysparm_view%3D","CS ELN:  Error when changing quantity on Reactants Table.")</f>
        <v>0</v>
      </c>
      <c r="B7">
        <v>0.3210272789001465</v>
      </c>
      <c r="C7" t="s">
        <v>23</v>
      </c>
    </row>
    <row r="8" spans="1:3">
      <c r="A8">
        <f>HYPERLINK("https://bmsprod.service-now.com/nav_to.do?uri=%2Fkb_view.do%3Fsysparm_article%3DKB0035923%26sysparm_stack%3D%26sysparm_view%3D","CS ELN v5 - StartIndex cannot be less than zero error during close and sign")</f>
        <v>0</v>
      </c>
      <c r="B8">
        <v>0.3049876391887665</v>
      </c>
      <c r="C8" t="s">
        <v>30</v>
      </c>
    </row>
    <row r="9" spans="1:3">
      <c r="A9">
        <f>HYPERLINK("https://bmsprod.service-now.com/nav_to.do?uri=%2Fkb_view.do%3Fsysparm_article%3DKB0010144%26sysparm_stack%3D%26sysparm_view%3D","CS ELN - User Cannot View Content In Table Of Contents")</f>
        <v>0</v>
      </c>
      <c r="B9">
        <v>0.3042002320289612</v>
      </c>
      <c r="C9" t="s">
        <v>12</v>
      </c>
    </row>
    <row r="10" spans="1:3">
      <c r="A10">
        <f>HYPERLINK("https://bmsprod.service-now.com/nav_to.do?uri=%2Fkb_view.do%3Fsysparm_article%3DKB0010142%26sysparm_stack%3D%26sysparm_view%3D","CS ELN - Word Cannot Start The Converter Mswrd632.wpc")</f>
        <v>0</v>
      </c>
      <c r="B10">
        <v>0.3032527565956116</v>
      </c>
      <c r="C10" t="s">
        <v>5</v>
      </c>
    </row>
    <row r="11" spans="1:3">
      <c r="A11">
        <f>HYPERLINK("https://bmsprod.service-now.com/nav_to.do?uri=%2Fkb_view.do%3Fsysparm_article%3DKB0010065%26sysparm_stack%3D%26sysparm_view%3D","CS ELN - (Property Name) Is Not Recognized As The Name Of A Table Property")</f>
        <v>0</v>
      </c>
      <c r="B11">
        <v>0.2976474761962891</v>
      </c>
      <c r="C11" t="s">
        <v>22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HYPERLINK("https://bmsprod.service-now.com/nav_to.do?uri=%2Fkb_view.do%3Fsysparm_article%3DKB0010083%26sysparm_stack%3D%26sysparm_view%3D","CS ELN - Error Connecting To Central Database â€“ Underlying Connection Was Closed")</f>
        <v>0</v>
      </c>
      <c r="B2">
        <v>0.7120735645294189</v>
      </c>
      <c r="C2" t="s">
        <v>75</v>
      </c>
    </row>
    <row r="3" spans="1:3">
      <c r="A3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3">
        <v>0.6629144549369812</v>
      </c>
      <c r="C3" t="s">
        <v>74</v>
      </c>
    </row>
    <row r="4" spans="1:3">
      <c r="A4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4">
        <v>0.6089990735054016</v>
      </c>
      <c r="C4" t="s">
        <v>72</v>
      </c>
    </row>
    <row r="5" spans="1:3">
      <c r="A5">
        <f>HYPERLINK("https://bmsprod.service-now.com/nav_to.do?uri=%2Fkb_view.do%3Fsysparm_article%3DKB0014521%26sysparm_stack%3D%26sysparm_view%3D","HDSA: Datavision Error Message - "2 GetLookupCodes (single) Failed"")</f>
        <v>0</v>
      </c>
      <c r="B5">
        <v>0.3223253488540649</v>
      </c>
      <c r="C5" t="s">
        <v>110</v>
      </c>
    </row>
    <row r="6" spans="1:3">
      <c r="A6">
        <f>HYPERLINK("https://bmsprod.service-now.com/nav_to.do?uri=%2Fkb_view.do%3Fsysparm_article%3DKB0035055%26sysparm_stack%3D%26sysparm_view%3D","CS ELN v5 - E-Notebook Client is running an incorrect version")</f>
        <v>0</v>
      </c>
      <c r="B6">
        <v>0.3110826015472412</v>
      </c>
      <c r="C6" t="s">
        <v>113</v>
      </c>
    </row>
    <row r="7" spans="1:3">
      <c r="A7">
        <f>HYPERLINK("https://bmsprod.service-now.com/nav_to.do?uri=%2Fkb_view.do%3Fsysparm_article%3DKB0010428%26sysparm_stack%3D%26sysparm_view%3D","CS ELN - error occurred while opening the client connection, I/O device error")</f>
        <v>0</v>
      </c>
      <c r="B7">
        <v>0.3099761605262756</v>
      </c>
      <c r="C7" t="s">
        <v>53</v>
      </c>
    </row>
    <row r="8" spans="1:3">
      <c r="A8">
        <f>HYPERLINK("https://bmsprod.service-now.com/nav_to.do?uri=%2Fkb_view.do%3Fsysparm_article%3DKB0010069%26sysparm_stack%3D%26sysparm_view%3D","CS ELN - Archiver Error")</f>
        <v>0</v>
      </c>
      <c r="B8">
        <v>0.2705094814300537</v>
      </c>
      <c r="C8" t="s">
        <v>73</v>
      </c>
    </row>
    <row r="9" spans="1:3">
      <c r="A9">
        <f>HYPERLINK("https://bmsprod.service-now.com/nav_to.do?uri=%2Fkb_view.do%3Fsysparm_article%3DKB0028317%26sysparm_stack%3D%26sysparm_view%3D","CS ELN - Adobe acrobat has stopped working error when signing")</f>
        <v>0</v>
      </c>
      <c r="B9">
        <v>0.2638355195522308</v>
      </c>
      <c r="C9" t="s">
        <v>84</v>
      </c>
    </row>
    <row r="10" spans="1:3">
      <c r="A10">
        <f>HYPERLINK("https://bmsprod.service-now.com/nav_to.do?uri=%2Fkb_view.do%3Fsysparm_article%3DKB0031574%26sysparm_stack%3D%26sysparm_view%3D","CS ELN v5 - Error connecting, timeout when logging in")</f>
        <v>0</v>
      </c>
      <c r="B10">
        <v>0.255354106426239</v>
      </c>
      <c r="C10" t="s">
        <v>77</v>
      </c>
    </row>
    <row r="11" spans="1:3">
      <c r="A11">
        <f>HYPERLINK("https://bmsprod.service-now.com/nav_to.do?uri=%2Fkb_view.do%3Fsysparm_article%3DKB0035017%26sysparm_stack%3D%26sysparm_view%3D","CS ELN v5 - Login error - Sorry, Configuration system failed to initialize")</f>
        <v>0</v>
      </c>
      <c r="B11">
        <v>0.2548540234565735</v>
      </c>
      <c r="C11" t="s">
        <v>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HYPERLINK("https://bmsprod.service-now.com/nav_to.do?uri=%2Fkb_view.do%3Fsysparm_article%3DKB0010094%26sysparm_stack%3D%26sysparm_view%3D","CS ELN - Sorry, An Error Occurred While Exporting Slideshow")</f>
        <v>0</v>
      </c>
      <c r="B2">
        <v>0.5788343548774719</v>
      </c>
      <c r="C2" t="s">
        <v>31</v>
      </c>
    </row>
    <row r="3" spans="1:3">
      <c r="A3">
        <f>HYPERLINK("https://bmsprod.service-now.com/nav_to.do?uri=%2Fkb_view.do%3Fsysparm_article%3DKB0010080%26sysparm_stack%3D%26sysparm_view%3D","CS ELN - Word Rendering Add-ins PDF Rendering Error")</f>
        <v>0</v>
      </c>
      <c r="B3">
        <v>0.3895034790039062</v>
      </c>
      <c r="C3" t="s">
        <v>11</v>
      </c>
    </row>
    <row r="4" spans="1:3">
      <c r="A4">
        <f>HYPERLINK("https://bmsprod.service-now.com/nav_to.do?uri=%2Fkb_view.do%3Fsysparm_article%3DKB0010048%26sysparm_stack%3D%26sysparm_view%3D","CS ELN - Activate Method Of Range Class Failed Close &amp; Sign Error")</f>
        <v>0</v>
      </c>
      <c r="B4">
        <v>0.3855372071266174</v>
      </c>
      <c r="C4" t="s">
        <v>68</v>
      </c>
    </row>
    <row r="5" spans="1:3">
      <c r="A5">
        <f>HYPERLINK("https://bmsprod.service-now.com/nav_to.do?uri=%2Fkb_view.do%3Fsysparm_article%3DKB0010054%26sysparm_stack%3D%26sysparm_view%3D","CS ELN - Sign And Close Error: The PDF File Could Not Be Created")</f>
        <v>0</v>
      </c>
      <c r="B5">
        <v>0.360684722661972</v>
      </c>
      <c r="C5" t="s">
        <v>67</v>
      </c>
    </row>
    <row r="6" spans="1:3">
      <c r="A6">
        <f>HYPERLINK("https://bmsprod.service-now.com/nav_to.do?uri=%2Fkb_view.do%3Fsysparm_article%3DKB0010385%26sysparm_stack%3D%26sysparm_view%3D","CS ELN - Error Initializing Field Slideshow in MS PowerPoint section")</f>
        <v>0</v>
      </c>
      <c r="B6">
        <v>0.3486736118793488</v>
      </c>
      <c r="C6" t="s">
        <v>64</v>
      </c>
    </row>
    <row r="7" spans="1:3">
      <c r="A7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7">
        <v>0.348372220993042</v>
      </c>
      <c r="C7" t="s">
        <v>76</v>
      </c>
    </row>
    <row r="8" spans="1:3">
      <c r="A8">
        <f>HYPERLINK("https://bmsprod.service-now.com/nav_to.do?uri=%2Fkb_view.do%3Fsysparm_article%3DKB0010056%26sysparm_stack%3D%26sysparm_view%3D","CS ELN - Close And Sign File Already Exists")</f>
        <v>0</v>
      </c>
      <c r="B8">
        <v>0.3473352789878845</v>
      </c>
      <c r="C8" t="s">
        <v>52</v>
      </c>
    </row>
    <row r="9" spans="1:3">
      <c r="A9">
        <f>HYPERLINK("https://bmsprod.service-now.com/nav_to.do?uri=%2Fkb_view.do%3Fsysparm_article%3DKB0010073%26sysparm_stack%3D%26sysparm_view%3D","CS ELN - Close And Sign Generic Failure Error")</f>
        <v>0</v>
      </c>
      <c r="B9">
        <v>0.3191565871238708</v>
      </c>
      <c r="C9" t="s">
        <v>21</v>
      </c>
    </row>
    <row r="10" spans="1:3">
      <c r="A10">
        <f>HYPERLINK("https://bmsprod.service-now.com/nav_to.do?uri=%2Fkb_view.do%3Fsysparm_article%3DKB0010105%26sysparm_stack%3D%26sysparm_view%3D","CS ELN - Exception Of Type 'System.OutOfMemoryException' Was Thrown")</f>
        <v>0</v>
      </c>
      <c r="B10">
        <v>0.3147568106651306</v>
      </c>
      <c r="C10" t="s">
        <v>69</v>
      </c>
    </row>
    <row r="11" spans="1:3">
      <c r="A11">
        <f>HYPERLINK("https://bmsprod.service-now.com/nav_to.do?uri=%2Fkb_view.do%3Fsysparm_article%3DKB0010100%26sysparm_stack%3D%26sysparm_view%3D","CS ELN - Inserting Pages Failed Close &amp; Sign Error")</f>
        <v>0</v>
      </c>
      <c r="B11">
        <v>0.3146814107894897</v>
      </c>
      <c r="C11" t="s">
        <v>121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HYPERLINK("https://bmsprod.service-now.com/nav_to.do?uri=%2Fkb_view.do%3Fsysparm_article%3DKB0010193%26sysparm_stack%3D%26sysparm_view%3D","How to re-open an experiment in the CS ELN")</f>
        <v>0</v>
      </c>
      <c r="B2">
        <v>0.4992478489875793</v>
      </c>
      <c r="C2" t="s">
        <v>59</v>
      </c>
    </row>
    <row r="3" spans="1:3">
      <c r="A3">
        <f>HYPERLINK("https://bmsprod.service-now.com/nav_to.do?uri=%2Fkb_view.do%3Fsysparm_article%3DKB0071964%26sysparm_stack%3D%26sysparm_view%3D","How to re-open an authored/locked experiment in E-workbook/Biobook")</f>
        <v>0</v>
      </c>
      <c r="B3">
        <v>0.3426801562309265</v>
      </c>
      <c r="C3" t="s">
        <v>89</v>
      </c>
    </row>
    <row r="4" spans="1:3">
      <c r="A4">
        <f>HYPERLINK("https://bmsprod.service-now.com/nav_to.do?uri=%2Fkb_view.do%3Fsysparm_article%3DKB0040009%26sysparm_stack%3D%26sysparm_view%3D","E-Workbook / Biobook experiment does not display a lock icon after author / publish procedure")</f>
        <v>0</v>
      </c>
      <c r="B4">
        <v>0.3080268800258636</v>
      </c>
      <c r="C4" t="s">
        <v>61</v>
      </c>
    </row>
    <row r="5" spans="1:3">
      <c r="A5">
        <f>HYPERLINK("https://bmsprod.service-now.com/nav_to.do?uri=%2Fkb_view.do%3Fsysparm_article%3DKB0010142%26sysparm_stack%3D%26sysparm_view%3D","CS ELN - Word Cannot Start The Converter Mswrd632.wpc")</f>
        <v>0</v>
      </c>
      <c r="B5">
        <v>0.2925145626068115</v>
      </c>
      <c r="C5" t="s">
        <v>5</v>
      </c>
    </row>
    <row r="6" spans="1:3">
      <c r="A6">
        <f>HYPERLINK("https://bmsprod.service-now.com/nav_to.do?uri=%2Fkb_view.do%3Fsysparm_article%3DKB0029790%26sysparm_stack%3D%26sysparm_view%3D","How to unlock an experiment in Biobook (E-Workbook)")</f>
        <v>0</v>
      </c>
      <c r="B6">
        <v>0.2879601120948792</v>
      </c>
      <c r="C6" t="s">
        <v>158</v>
      </c>
    </row>
    <row r="7" spans="1:3">
      <c r="A7">
        <f>HYPERLINK("https://bmsprod.service-now.com/nav_to.do?uri=%2Fkb_view.do%3Fsysparm_article%3DKB0026757%26sysparm_stack%3D%26sysparm_view%3D","How do I unlock my E-Workbook experiment?")</f>
        <v>0</v>
      </c>
      <c r="B7">
        <v>0.2871202230453491</v>
      </c>
      <c r="C7" t="s">
        <v>159</v>
      </c>
    </row>
    <row r="8" spans="1:3">
      <c r="A8">
        <f>HYPERLINK("https://bmsprod.service-now.com/nav_to.do?uri=%2Fkb_view.do%3Fsysparm_article%3DKB0039790%26sysparm_stack%3D%26sysparm_view%3D","How to author and publish in E-Workbook / Biobook")</f>
        <v>0</v>
      </c>
      <c r="B8">
        <v>0.2730412483215332</v>
      </c>
      <c r="C8" t="s">
        <v>160</v>
      </c>
    </row>
    <row r="9" spans="1:3">
      <c r="A9">
        <f>HYPERLINK("https://bmsprod.service-now.com/nav_to.do?uri=%2Fkb_view.do%3Fsysparm_article%3DKB0035166%26sysparm_stack%3D%26sysparm_view%3D","CS ELN v5 - Experiment can not be converted to a lotSid, experiment not found in")</f>
        <v>0</v>
      </c>
      <c r="B9">
        <v>0.2728213965892792</v>
      </c>
      <c r="C9" t="s">
        <v>41</v>
      </c>
    </row>
    <row r="10" spans="1:3">
      <c r="A10">
        <f>HYPERLINK("https://bmsprod.service-now.com/nav_to.do?uri=%2Fkb_view.do%3Fsysparm_article%3DKB0031921%26sysparm_stack%3D%26sysparm_view%3D","Setting up MSWord as default text editor for Biobook")</f>
        <v>0</v>
      </c>
      <c r="B10">
        <v>0.2662989497184753</v>
      </c>
      <c r="C10" t="s">
        <v>82</v>
      </c>
    </row>
    <row r="11" spans="1:3">
      <c r="A11">
        <f>HYPERLINK("https://bmsprod.service-now.com/nav_to.do?uri=%2Fkb_view.do%3Fsysparm_article%3DKB0011654%26sysparm_stack%3D%26sysparm_view%3D","HDSA: Electronic Supplemental NB: How pages are closed or re-opened")</f>
        <v>0</v>
      </c>
      <c r="B11">
        <v>0.2617612183094025</v>
      </c>
      <c r="C11" t="s">
        <v>138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HYPERLINK("https://bmsprod.service-now.com/nav_to.do?uri=%2Fkb_view.do%3Fsysparm_article%3DKB0010106%26sysparm_stack%3D%26sysparm_view%3D","CS ELN - Input String Not In Correct Format Submit Error")</f>
        <v>0</v>
      </c>
      <c r="B2">
        <v>0.6218982934951782</v>
      </c>
      <c r="C2" t="s">
        <v>7</v>
      </c>
    </row>
    <row r="3" spans="1:3">
      <c r="A3">
        <f>HYPERLINK("https://bmsprod.service-now.com/nav_to.do?uri=%2Fkb_view.do%3Fsysparm_article%3DKB0010165%26sysparm_stack%3D%26sysparm_view%3D","CS ELN - Server Threw An Exception (Exception From HRESULT: 0x80010105")</f>
        <v>0</v>
      </c>
      <c r="B3">
        <v>0.3020674586296082</v>
      </c>
      <c r="C3" t="s">
        <v>44</v>
      </c>
    </row>
    <row r="4" spans="1:3">
      <c r="A4">
        <f>HYPERLINK("https://bmsprod.service-now.com/nav_to.do?uri=%2Fkb_view.do%3Fsysparm_article%3DKB0035923%26sysparm_stack%3D%26sysparm_view%3D","CS ELN v5 - StartIndex cannot be less than zero error during close and sign")</f>
        <v>0</v>
      </c>
      <c r="B4">
        <v>0.2857835292816162</v>
      </c>
      <c r="C4" t="s">
        <v>30</v>
      </c>
    </row>
    <row r="5" spans="1:3">
      <c r="A5">
        <f>HYPERLINK("https://bmsprod.service-now.com/nav_to.do?uri=%2Fkb_view.do%3Fsysparm_article%3DKB0010058%26sysparm_stack%3D%26sysparm_view%3D","CS ELN - Chemical Name Does Not Appear In Reaction Grid")</f>
        <v>0</v>
      </c>
      <c r="B5">
        <v>0.2679144740104675</v>
      </c>
      <c r="C5" t="s">
        <v>4</v>
      </c>
    </row>
    <row r="6" spans="1:3">
      <c r="A6">
        <f>HYPERLINK("https://bmsprod.service-now.com/nav_to.do?uri=%2Fkb_view.do%3Fsysparm_article%3DKB0010156%26sysparm_stack%3D%26sysparm_view%3D","CS ELN - Sorry, Negative Index For Visible Text Of Autotext")</f>
        <v>0</v>
      </c>
      <c r="B6">
        <v>0.2629176378250122</v>
      </c>
      <c r="C6" t="s">
        <v>3</v>
      </c>
    </row>
    <row r="7" spans="1:3">
      <c r="A7">
        <f>HYPERLINK("https://bmsprod.service-now.com/nav_to.do?uri=%2Fkb_view.do%3Fsysparm_article%3DKB0010073%26sysparm_stack%3D%26sysparm_view%3D","CS ELN - Close And Sign Generic Failure Error")</f>
        <v>0</v>
      </c>
      <c r="B7">
        <v>0.25820192694664</v>
      </c>
      <c r="C7" t="s">
        <v>21</v>
      </c>
    </row>
    <row r="8" spans="1:3">
      <c r="A8">
        <f>HYPERLINK("https://bmsprod.service-now.com/nav_to.do?uri=%2Fkb_view.do%3Fsysparm_article%3DKB0010428%26sysparm_stack%3D%26sysparm_view%3D","CS ELN - error occurred while opening the client connection, I/O device error")</f>
        <v>0</v>
      </c>
      <c r="B8">
        <v>0.256838321685791</v>
      </c>
      <c r="C8" t="s">
        <v>53</v>
      </c>
    </row>
    <row r="9" spans="1:3">
      <c r="A9">
        <f>HYPERLINK("https://bmsprod.service-now.com/nav_to.do?uri=%2Fkb_view.do%3Fsysparm_article%3DKB0010105%26sysparm_stack%3D%26sysparm_view%3D","CS ELN - Exception Of Type 'System.OutOfMemoryException' Was Thrown")</f>
        <v>0</v>
      </c>
      <c r="B9">
        <v>0.25664421916008</v>
      </c>
      <c r="C9" t="s">
        <v>69</v>
      </c>
    </row>
    <row r="10" spans="1:3">
      <c r="A10">
        <f>HYPERLINK("https://bmsprod.service-now.com/nav_to.do?uri=%2Fkb_view.do%3Fsysparm_article%3DKB0010080%26sysparm_stack%3D%26sysparm_view%3D","CS ELN - Word Rendering Add-ins PDF Rendering Error")</f>
        <v>0</v>
      </c>
      <c r="B10">
        <v>0.2549369037151337</v>
      </c>
      <c r="C10" t="s">
        <v>11</v>
      </c>
    </row>
    <row r="11" spans="1:3">
      <c r="A11">
        <f>HYPERLINK("https://bmsprod.service-now.com/nav_to.do?uri=%2Fkb_view.do%3Fsysparm_article%3DKB0010098%26sysparm_stack%3D%26sysparm_view%3D","CS ELN - Purification Submission Error - Cannot Find The Product By ProductID")</f>
        <v>0</v>
      </c>
      <c r="B11">
        <v>0.2541476786136627</v>
      </c>
      <c r="C11" t="s">
        <v>16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HYPERLINK("https://bmsprod.service-now.com/nav_to.do?uri=%2Fkb_view.do%3Fsysparm_article%3DKB0010159%26sysparm_stack%3D%26sysparm_view%3D","CS ELN - Machine Is Low On Resources - Please Retry The Operation")</f>
        <v>0</v>
      </c>
      <c r="B2">
        <v>0.6474655866622925</v>
      </c>
      <c r="C2" t="s">
        <v>45</v>
      </c>
    </row>
    <row r="3" spans="1:3">
      <c r="A3">
        <f>HYPERLINK("https://bmsprod.service-now.com/nav_to.do?uri=%2Fkb_view.do%3Fsysparm_article%3DKB0010054%26sysparm_stack%3D%26sysparm_view%3D","CS ELN - Sign And Close Error: The PDF File Could Not Be Created")</f>
        <v>0</v>
      </c>
      <c r="B3">
        <v>0.501544177532196</v>
      </c>
      <c r="C3" t="s">
        <v>67</v>
      </c>
    </row>
    <row r="4" spans="1:3">
      <c r="A4">
        <f>HYPERLINK("https://bmsprod.service-now.com/nav_to.do?uri=%2Fkb_view.do%3Fsysparm_article%3DKB0095714%26sysparm_stack%3D%26sysparm_view%3D","CS ELN: Issue when closing - Printer Setup")</f>
        <v>0</v>
      </c>
      <c r="B4">
        <v>0.3999386429786682</v>
      </c>
      <c r="C4" t="s">
        <v>38</v>
      </c>
    </row>
    <row r="5" spans="1:3">
      <c r="A5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5">
        <v>0.3902474641799927</v>
      </c>
      <c r="C5" t="s">
        <v>76</v>
      </c>
    </row>
    <row r="6" spans="1:3">
      <c r="A6">
        <f>HYPERLINK("https://bmsprod.service-now.com/nav_to.do?uri=%2Fkb_view.do%3Fsysparm_article%3DKB0010104%26sysparm_stack%3D%26sysparm_view%3D","CS ELN - Exception Has Been Thrown By The Target Of An Invocation Error")</f>
        <v>0</v>
      </c>
      <c r="B6">
        <v>0.3705857992172241</v>
      </c>
      <c r="C6" t="s">
        <v>87</v>
      </c>
    </row>
    <row r="7" spans="1:3">
      <c r="A7">
        <f>HYPERLINK("https://bmsprod.service-now.com/nav_to.do?uri=%2Fkb_view.do%3Fsysparm_article%3DKB0010073%26sysparm_stack%3D%26sysparm_view%3D","CS ELN - Close And Sign Generic Failure Error")</f>
        <v>0</v>
      </c>
      <c r="B7">
        <v>0.3674517869949341</v>
      </c>
      <c r="C7" t="s">
        <v>21</v>
      </c>
    </row>
    <row r="8" spans="1:3">
      <c r="A8">
        <f>HYPERLINK("https://bmsprod.service-now.com/nav_to.do?uri=%2Fkb_view.do%3Fsysparm_article%3DKB0010137%26sysparm_stack%3D%26sysparm_view%3D","CS ELN - Unable To Cast COM Object Of Type Acrobat.AcroAVDocClass")</f>
        <v>0</v>
      </c>
      <c r="B8">
        <v>0.3672702014446259</v>
      </c>
      <c r="C8" t="s">
        <v>85</v>
      </c>
    </row>
    <row r="9" spans="1:3">
      <c r="A9">
        <f>HYPERLINK("https://bmsprod.service-now.com/nav_to.do?uri=%2Fkb_view.do%3Fsysparm_article%3DKB0010061%26sysparm_stack%3D%26sysparm_view%3D","CS ELN - Error HRESULT E_FAIL Has Been Returned From A Call To A COM Component")</f>
        <v>0</v>
      </c>
      <c r="B9">
        <v>0.3668498396873474</v>
      </c>
      <c r="C9" t="s">
        <v>91</v>
      </c>
    </row>
    <row r="10" spans="1:3">
      <c r="A10">
        <f>HYPERLINK("https://bmsprod.service-now.com/nav_to.do?uri=%2Fkb_view.do%3Fsysparm_article%3DKB0010343%26sysparm_stack%3D%26sysparm_view%3D","CS ELN - Adobe PDF creation cannot continue because Acrobat is not activated")</f>
        <v>0</v>
      </c>
      <c r="B10">
        <v>0.3604855835437775</v>
      </c>
      <c r="C10" t="s">
        <v>86</v>
      </c>
    </row>
    <row r="11" spans="1:3">
      <c r="A11">
        <f>HYPERLINK("https://bmsprod.service-now.com/nav_to.do?uri=%2Fkb_view.do%3Fsysparm_article%3DKB0028317%26sysparm_stack%3D%26sysparm_view%3D","CS ELN - Adobe acrobat has stopped working error when signing")</f>
        <v>0</v>
      </c>
      <c r="B11">
        <v>0.3538317084312439</v>
      </c>
      <c r="C11" t="s">
        <v>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HYPERLINK("https://bmsprod.service-now.com/nav_to.do?uri=%2Fkb_view.do%3Fsysparm_article%3DKB0010205%26sysparm_stack%3D%26sysparm_view%3D","How to create a new notebook in the CS ELN")</f>
        <v>0</v>
      </c>
      <c r="B2">
        <v>0.5443878173828125</v>
      </c>
      <c r="C2" t="s">
        <v>40</v>
      </c>
    </row>
    <row r="3" spans="1:3">
      <c r="A3">
        <f>HYPERLINK("https://bmsprod.service-now.com/nav_to.do?uri=%2Fkb_view.do%3Fsysparm_article%3DKB0010204%26sysparm_stack%3D%26sysparm_view%3D","How to delete sections from my Inbox in the CS ELN")</f>
        <v>0</v>
      </c>
      <c r="B3">
        <v>0.3269668817520142</v>
      </c>
      <c r="C3" t="s">
        <v>80</v>
      </c>
    </row>
    <row r="4" spans="1:3">
      <c r="A4">
        <f>HYPERLINK("https://bmsprod.service-now.com/nav_to.do?uri=%2Fkb_view.do%3Fsysparm_article%3DKB0015211%26sysparm_stack%3D%26sysparm_view%3D","CS ELN - Error creating a new Supplemental Data section in a new notebook")</f>
        <v>0</v>
      </c>
      <c r="B4">
        <v>0.3095000386238098</v>
      </c>
      <c r="C4" t="s">
        <v>66</v>
      </c>
    </row>
    <row r="5" spans="1:3">
      <c r="A5">
        <f>HYPERLINK("https://bmsprod.service-now.com/nav_to.do?uri=%2Fkb_view.do%3Fsysparm_article%3DKB0010202%26sysparm_stack%3D%26sysparm_view%3D","How to request access to a notebook restricted in the CS ELN")</f>
        <v>0</v>
      </c>
      <c r="B5">
        <v>0.2566569447517395</v>
      </c>
      <c r="C5" t="s">
        <v>123</v>
      </c>
    </row>
    <row r="6" spans="1:3">
      <c r="A6">
        <f>HYPERLINK("https://bmsprod.service-now.com/nav_to.do?uri=%2Fkb_view.do%3Fsysparm_article%3DKB0011658%26sysparm_stack%3D%26sysparm_view%3D","HDSA: Electronic Supplemental NB: How to get a shared or private notebook")</f>
        <v>0</v>
      </c>
      <c r="B6">
        <v>0.2508954703807831</v>
      </c>
      <c r="C6" t="s">
        <v>117</v>
      </c>
    </row>
    <row r="7" spans="1:3">
      <c r="A7">
        <f>HYPERLINK("https://bmsprod.service-now.com/nav_to.do?uri=%2Fkb_view.do%3Fsysparm_article%3DKB0031560%26sysparm_stack%3D%26sysparm_view%3D","CS ELN 5 - Uninstalling and reinstalling ELN v5")</f>
        <v>0</v>
      </c>
      <c r="B7">
        <v>0.2469351589679718</v>
      </c>
      <c r="C7" t="s">
        <v>56</v>
      </c>
    </row>
    <row r="8" spans="1:3">
      <c r="A8">
        <f>HYPERLINK("https://bmsprod.service-now.com/nav_to.do?uri=%2Fkb_view.do%3Fsysparm_article%3DKB0035566%26sysparm_stack%3D%26sysparm_view%3D","CS ELN v5 - Drag and drop functionality not working")</f>
        <v>0</v>
      </c>
      <c r="B8">
        <v>0.2440656274557114</v>
      </c>
      <c r="C8" t="s">
        <v>137</v>
      </c>
    </row>
    <row r="9" spans="1:3">
      <c r="A9">
        <f>HYPERLINK("https://bmsprod.service-now.com/nav_to.do?uri=%2Fkb_view.do%3Fsysparm_article%3DKB0011656%26sysparm_stack%3D%26sysparm_view%3D","HDSA: Electronic Supplemental NB: How to create a notebook")</f>
        <v>0</v>
      </c>
      <c r="B9">
        <v>0.2439514994621277</v>
      </c>
      <c r="C9" t="s">
        <v>136</v>
      </c>
    </row>
    <row r="10" spans="1:3">
      <c r="A10">
        <f>HYPERLINK("https://bmsprod.service-now.com/nav_to.do?uri=%2Fkb_view.do%3Fsysparm_article%3DKB0010096%26sysparm_stack%3D%26sysparm_view%3D","CS ELN - Login Timeout Error")</f>
        <v>0</v>
      </c>
      <c r="B10">
        <v>0.2415054887533188</v>
      </c>
      <c r="C10" t="s">
        <v>54</v>
      </c>
    </row>
    <row r="11" spans="1:3">
      <c r="A11">
        <f>HYPERLINK("https://bmsprod.service-now.com/nav_to.do?uri=%2Fkb_view.do%3Fsysparm_article%3DKB0010135%26sysparm_stack%3D%26sysparm_view%3D","CS ELN - E-Notebook Notebook Or User Configuration Folder Naming Conventions")</f>
        <v>0</v>
      </c>
      <c r="B11">
        <v>0.2409248054027557</v>
      </c>
      <c r="C11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HYPERLINK("https://bmsprod.service-now.com/nav_to.do?uri=%2Fkb_view.do%3Fsysparm_article%3DKB0031562%26sysparm_stack%3D%26sysparm_view%3D","CS ELN 5 - Siteminder login required to close and sign chemistry experiment")</f>
        <v>0</v>
      </c>
      <c r="B2">
        <v>0.594731867313385</v>
      </c>
      <c r="C2" t="s">
        <v>36</v>
      </c>
    </row>
    <row r="3" spans="1:3">
      <c r="A3">
        <f>HYPERLINK("https://bmsprod.service-now.com/nav_to.do?uri=%2Fkb_view.do%3Fsysparm_article%3DKB0010073%26sysparm_stack%3D%26sysparm_view%3D","CS ELN - Close And Sign Generic Failure Error")</f>
        <v>0</v>
      </c>
      <c r="B3">
        <v>0.2849356234073639</v>
      </c>
      <c r="C3" t="s">
        <v>21</v>
      </c>
    </row>
    <row r="4" spans="1:3">
      <c r="A4">
        <f>HYPERLINK("https://bmsprod.service-now.com/nav_to.do?uri=%2Fkb_view.do%3Fsysparm_article%3DKB0041918%26sysparm_stack%3D%26sysparm_view%3D","ELN error : Validation Failed, record with same IsolateId already exist")</f>
        <v>0</v>
      </c>
      <c r="B4">
        <v>0.2768651843070984</v>
      </c>
      <c r="C4" t="s">
        <v>33</v>
      </c>
    </row>
    <row r="5" spans="1:3">
      <c r="A5">
        <f>HYPERLINK("https://bmsprod.service-now.com/nav_to.do?uri=%2Fkb_view.do%3Fsysparm_article%3DKB0010139%26sysparm_stack%3D%26sysparm_view%3D","How to log in to CS ELN with your previous account when your BMS username changes")</f>
        <v>0</v>
      </c>
      <c r="B5">
        <v>0.2762858271598816</v>
      </c>
      <c r="C5" t="s">
        <v>37</v>
      </c>
    </row>
    <row r="6" spans="1:3">
      <c r="A6">
        <f>HYPERLINK("https://bmsprod.service-now.com/nav_to.do?uri=%2Fkb_view.do%3Fsysparm_article%3DKB0031612%26sysparm_stack%3D%26sysparm_view%3D","How to resolve an error when registering compounds in ELN/ChemReg")</f>
        <v>0</v>
      </c>
      <c r="B6">
        <v>0.2755556702613831</v>
      </c>
      <c r="C6" t="s">
        <v>35</v>
      </c>
    </row>
    <row r="7" spans="1:3">
      <c r="A7">
        <f>HYPERLINK("https://bmsprod.service-now.com/nav_to.do?uri=%2Fkb_view.do%3Fsysparm_article%3DKB0095714%26sysparm_stack%3D%26sysparm_view%3D","CS ELN: Issue when closing - Printer Setup")</f>
        <v>0</v>
      </c>
      <c r="B7">
        <v>0.2628274261951447</v>
      </c>
      <c r="C7" t="s">
        <v>38</v>
      </c>
    </row>
    <row r="8" spans="1:3">
      <c r="A8">
        <f>HYPERLINK("https://bmsprod.service-now.com/nav_to.do?uri=%2Fkb_view.do%3Fsysparm_article%3DKB0035017%26sysparm_stack%3D%26sysparm_view%3D","CS ELN v5 - Login error - Sorry, Configuration system failed to initialize")</f>
        <v>0</v>
      </c>
      <c r="B8">
        <v>0.2622190117835999</v>
      </c>
      <c r="C8" t="s">
        <v>39</v>
      </c>
    </row>
    <row r="9" spans="1:3">
      <c r="A9">
        <f>HYPERLINK("https://bmsprod.service-now.com/nav_to.do?uri=%2Fkb_view.do%3Fsysparm_article%3DKB0010205%26sysparm_stack%3D%26sysparm_view%3D","How to create a new notebook in the CS ELN")</f>
        <v>0</v>
      </c>
      <c r="B9">
        <v>0.2594163715839386</v>
      </c>
      <c r="C9" t="s">
        <v>40</v>
      </c>
    </row>
    <row r="10" spans="1:3">
      <c r="A10">
        <f>HYPERLINK("https://bmsprod.service-now.com/nav_to.do?uri=%2Fkb_view.do%3Fsysparm_article%3DKB0031563%26sysparm_stack%3D%26sysparm_view%3D","CS ELN 5 - Properties regsid and Isomer are not showing in the Products table")</f>
        <v>0</v>
      </c>
      <c r="B10">
        <v>0.2582268714904785</v>
      </c>
      <c r="C10" t="s">
        <v>24</v>
      </c>
    </row>
    <row r="11" spans="1:3">
      <c r="A11">
        <f>HYPERLINK("https://bmsprod.service-now.com/nav_to.do?uri=%2Fkb_view.do%3Fsysparm_article%3DKB0035166%26sysparm_stack%3D%26sysparm_view%3D","CS ELN v5 - Experiment can not be converted to a lotSid, experiment not found in")</f>
        <v>0</v>
      </c>
      <c r="B11">
        <v>0.2480531334877014</v>
      </c>
      <c r="C11" t="s">
        <v>41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HYPERLINK("https://bmsprod.service-now.com/nav_to.do?uri=%2Fkb_view.do%3Fsysparm_article%3DKB0010135%26sysparm_stack%3D%26sysparm_view%3D","CS ELN - E-Notebook Notebook Or User Configuration Folder Naming Conventions")</f>
        <v>0</v>
      </c>
      <c r="B2">
        <v>0.5982380509376526</v>
      </c>
      <c r="C2" t="s">
        <v>133</v>
      </c>
    </row>
    <row r="3" spans="1:3">
      <c r="A3">
        <f>HYPERLINK("https://bmsprod.service-now.com/nav_to.do?uri=%2Fkb_view.do%3Fsysparm_article%3DKB0010058%26sysparm_stack%3D%26sysparm_view%3D","CS ELN - Chemical Name Does Not Appear In Reaction Grid")</f>
        <v>0</v>
      </c>
      <c r="B3">
        <v>0.2595314681529999</v>
      </c>
      <c r="C3" t="s">
        <v>4</v>
      </c>
    </row>
    <row r="4" spans="1:3">
      <c r="A4">
        <f>HYPERLINK("https://bmsprod.service-now.com/nav_to.do?uri=%2Fkb_view.do%3Fsysparm_article%3DKB0010055%26sysparm_stack%3D%26sysparm_view%3D","CS ELN - Call Was Rejected By Callee Close &amp; Sign Errors")</f>
        <v>0</v>
      </c>
      <c r="B4">
        <v>0.2569584846496582</v>
      </c>
      <c r="C4" t="s">
        <v>6</v>
      </c>
    </row>
    <row r="5" spans="1:3">
      <c r="A5">
        <f>HYPERLINK("https://bmsprod.service-now.com/nav_to.do?uri=%2Fkb_view.do%3Fsysparm_article%3DKB0010156%26sysparm_stack%3D%26sysparm_view%3D","CS ELN - Sorry, Negative Index For Visible Text Of Autotext")</f>
        <v>0</v>
      </c>
      <c r="B5">
        <v>0.2351844310760498</v>
      </c>
      <c r="C5" t="s">
        <v>3</v>
      </c>
    </row>
    <row r="6" spans="1:3">
      <c r="A6">
        <f>HYPERLINK("https://bmsprod.service-now.com/nav_to.do?uri=%2Fkb_view.do%3Fsysparm_article%3DKB0035923%26sysparm_stack%3D%26sysparm_view%3D","CS ELN v5 - StartIndex cannot be less than zero error during close and sign")</f>
        <v>0</v>
      </c>
      <c r="B6">
        <v>0.2348940670490265</v>
      </c>
      <c r="C6" t="s">
        <v>30</v>
      </c>
    </row>
    <row r="7" spans="1:3">
      <c r="A7">
        <f>HYPERLINK("https://bmsprod.service-now.com/nav_to.do?uri=%2Fkb_view.do%3Fsysparm_article%3DKB0030446%26sysparm_stack%3D%26sysparm_view%3D","HDSA: ECLIPSE CORE: Contact/Account not getting imported from CMEH")</f>
        <v>0</v>
      </c>
      <c r="B7">
        <v>0.234078124165535</v>
      </c>
      <c r="C7" t="s">
        <v>161</v>
      </c>
    </row>
    <row r="8" spans="1:3">
      <c r="A8">
        <f>HYPERLINK("https://bmsprod.service-now.com/nav_to.do?uri=%2Fkb_view.do%3Fsysparm_article%3DKB0010080%26sysparm_stack%3D%26sysparm_view%3D","CS ELN - Word Rendering Add-ins PDF Rendering Error")</f>
        <v>0</v>
      </c>
      <c r="B8">
        <v>0.2330584228038788</v>
      </c>
      <c r="C8" t="s">
        <v>11</v>
      </c>
    </row>
    <row r="9" spans="1:3">
      <c r="A9">
        <f>HYPERLINK("https://bmsprod.service-now.com/nav_to.do?uri=%2Fkb_view.do%3Fsysparm_article%3DKB0071839%26sysparm_stack%3D%26sysparm_view%3D","How to improve search results with search.bms.com")</f>
        <v>0</v>
      </c>
      <c r="B9">
        <v>0.233012929558754</v>
      </c>
      <c r="C9" t="s">
        <v>162</v>
      </c>
    </row>
    <row r="10" spans="1:3">
      <c r="A10">
        <f>HYPERLINK("https://bmsprod.service-now.com/nav_to.do?uri=%2Fkb_view.do%3Fsysparm_article%3DKB0010096%26sysparm_stack%3D%26sysparm_view%3D","CS ELN - Login Timeout Error")</f>
        <v>0</v>
      </c>
      <c r="B10">
        <v>0.2247810065746307</v>
      </c>
      <c r="C10" t="s">
        <v>54</v>
      </c>
    </row>
    <row r="11" spans="1:3">
      <c r="A11">
        <f>HYPERLINK("https://bmsprod.service-now.com/nav_to.do?uri=%2Fkb_view.do%3Fsysparm_article%3DKB0011651%26sysparm_stack%3D%26sysparm_view%3D","HDSA: Electronic Supplemental NB: Fixing erroneous data")</f>
        <v>0</v>
      </c>
      <c r="B11">
        <v>0.2193940579891205</v>
      </c>
      <c r="C11" t="s">
        <v>135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HYPERLINK("https://bmsprod.service-now.com/nav_to.do?uri=%2Fkb_view.do%3Fsysparm_article%3DKB0010154%26sysparm_stack%3D%26sysparm_view%3D","CS ELN - Sorry, While Opening MS Word Document, Invalid File Format")</f>
        <v>0</v>
      </c>
      <c r="B2">
        <v>0.614132285118103</v>
      </c>
      <c r="C2" t="s">
        <v>62</v>
      </c>
    </row>
    <row r="3" spans="1:3">
      <c r="A3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3">
        <v>0.356842428445816</v>
      </c>
      <c r="C3" t="s">
        <v>48</v>
      </c>
    </row>
    <row r="4" spans="1:3">
      <c r="A4">
        <f>HYPERLINK("https://bmsprod.service-now.com/nav_to.do?uri=%2Fkb_view.do%3Fsysparm_article%3DKB0033795%26sysparm_stack%3D%26sysparm_view%3D","CS ELN: Excel ELN section stuck loading preview")</f>
        <v>0</v>
      </c>
      <c r="B4">
        <v>0.3439240455627441</v>
      </c>
      <c r="C4" t="s">
        <v>63</v>
      </c>
    </row>
    <row r="5" spans="1:3">
      <c r="A5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5">
        <v>0.336450070142746</v>
      </c>
      <c r="C5" t="s">
        <v>58</v>
      </c>
    </row>
    <row r="6" spans="1:3">
      <c r="A6">
        <f>HYPERLINK("https://bmsprod.service-now.com/nav_to.do?uri=%2Fkb_view.do%3Fsysparm_article%3DKB0010062%26sysparm_stack%3D%26sysparm_view%3D","CS ELN - EndNote X4 And ELN Incompatibility")</f>
        <v>0</v>
      </c>
      <c r="B6">
        <v>0.3294921517372131</v>
      </c>
      <c r="C6" t="s">
        <v>43</v>
      </c>
    </row>
    <row r="7" spans="1:3">
      <c r="A7">
        <f>HYPERLINK("https://bmsprod.service-now.com/nav_to.do?uri=%2Fkb_view.do%3Fsysparm_article%3DKB0010103%26sysparm_stack%3D%26sysparm_view%3D","CS ELN - Out of memory error when displaying document in MS Word section")</f>
        <v>0</v>
      </c>
      <c r="B7">
        <v>0.3233950734138489</v>
      </c>
      <c r="C7" t="s">
        <v>10</v>
      </c>
    </row>
    <row r="8" spans="1:3">
      <c r="A8">
        <f>HYPERLINK("https://bmsprod.service-now.com/nav_to.do?uri=%2Fkb_view.do%3Fsysparm_article%3DKB0010080%26sysparm_stack%3D%26sysparm_view%3D","CS ELN - Word Rendering Add-ins PDF Rendering Error")</f>
        <v>0</v>
      </c>
      <c r="B8">
        <v>0.3179035782814026</v>
      </c>
      <c r="C8" t="s">
        <v>11</v>
      </c>
    </row>
    <row r="9" spans="1:3">
      <c r="A9">
        <f>HYPERLINK("https://bmsprod.service-now.com/nav_to.do?uri=%2Fkb_view.do%3Fsysparm_article%3DKB0010071%26sysparm_stack%3D%26sysparm_view%3D","CS ELN - Close And Sign Option Grayed Out")</f>
        <v>0</v>
      </c>
      <c r="B9">
        <v>0.3096130788326263</v>
      </c>
      <c r="C9" t="s">
        <v>46</v>
      </c>
    </row>
    <row r="10" spans="1:3">
      <c r="A10">
        <f>HYPERLINK("https://bmsprod.service-now.com/nav_to.do?uri=%2Fkb_view.do%3Fsysparm_article%3DKB0010052%26sysparm_stack%3D%26sysparm_view%3D","CS ELN - Loadmaster Error In ELN")</f>
        <v>0</v>
      </c>
      <c r="B10">
        <v>0.2996337711811066</v>
      </c>
      <c r="C10" t="s">
        <v>42</v>
      </c>
    </row>
    <row r="11" spans="1:3">
      <c r="A11">
        <f>HYPERLINK("https://bmsprod.service-now.com/nav_to.do?uri=%2Fkb_view.do%3Fsysparm_article%3DKB0010075%26sysparm_stack%3D%26sysparm_view%3D","CS ELN - Close And Sign Error: Old Format Or Invalid Type Library")</f>
        <v>0</v>
      </c>
      <c r="B11">
        <v>0.2975473999977112</v>
      </c>
      <c r="C11" t="s">
        <v>134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HYPERLINK("https://bmsprod.service-now.com/nav_to.do?uri=%2Fkb_view.do%3Fsysparm_article%3DKB0010089%26sysparm_stack%3D%26sysparm_view%3D","CS ELN - Output Postscript Is Empty")</f>
        <v>0</v>
      </c>
      <c r="B2">
        <v>0.5106750726699829</v>
      </c>
      <c r="C2" t="s">
        <v>49</v>
      </c>
    </row>
    <row r="3" spans="1:3">
      <c r="A3">
        <f>HYPERLINK("https://bmsprod.service-now.com/nav_to.do?uri=%2Fkb_view.do%3Fsysparm_article%3DKB0010052%26sysparm_stack%3D%26sysparm_view%3D","CS ELN - Loadmaster Error In ELN")</f>
        <v>0</v>
      </c>
      <c r="B3">
        <v>0.3153097033500671</v>
      </c>
      <c r="C3" t="s">
        <v>42</v>
      </c>
    </row>
    <row r="4" spans="1:3">
      <c r="A4">
        <f>HYPERLINK("https://bmsprod.service-now.com/nav_to.do?uri=%2Fkb_view.do%3Fsysparm_article%3DKB0010048%26sysparm_stack%3D%26sysparm_view%3D","CS ELN - Activate Method Of Range Class Failed Close &amp; Sign Error")</f>
        <v>0</v>
      </c>
      <c r="B4">
        <v>0.2765878736972809</v>
      </c>
      <c r="C4" t="s">
        <v>68</v>
      </c>
    </row>
    <row r="5" spans="1:3">
      <c r="A5">
        <f>HYPERLINK("https://bmsprod.service-now.com/nav_to.do?uri=%2Fkb_view.do%3Fsysparm_article%3DKB0010080%26sysparm_stack%3D%26sysparm_view%3D","CS ELN - Word Rendering Add-ins PDF Rendering Error")</f>
        <v>0</v>
      </c>
      <c r="B5">
        <v>0.272574782371521</v>
      </c>
      <c r="C5" t="s">
        <v>11</v>
      </c>
    </row>
    <row r="6" spans="1:3">
      <c r="A6">
        <f>HYPERLINK("https://bmsprod.service-now.com/nav_to.do?uri=%2Fkb_view.do%3Fsysparm_article%3DKB0010165%26sysparm_stack%3D%26sysparm_view%3D","CS ELN - Server Threw An Exception (Exception From HRESULT: 0x80010105")</f>
        <v>0</v>
      </c>
      <c r="B6">
        <v>0.2618686854839325</v>
      </c>
      <c r="C6" t="s">
        <v>44</v>
      </c>
    </row>
    <row r="7" spans="1:3">
      <c r="A7">
        <f>HYPERLINK("https://bmsprod.service-now.com/nav_to.do?uri=%2Fkb_view.do%3Fsysparm_article%3DKB0010082%26sysparm_stack%3D%26sysparm_view%3D","CS ELN - Object required error during signing")</f>
        <v>0</v>
      </c>
      <c r="B7">
        <v>0.2544934749603271</v>
      </c>
      <c r="C7" t="s">
        <v>27</v>
      </c>
    </row>
    <row r="8" spans="1:3">
      <c r="A8">
        <f>HYPERLINK("https://bmsprod.service-now.com/nav_to.do?uri=%2Fkb_view.do%3Fsysparm_article%3DKB0029692%26sysparm_stack%3D%26sysparm_view%3D","How to convert a document to a PDF")</f>
        <v>0</v>
      </c>
      <c r="B8">
        <v>0.2378053367137909</v>
      </c>
      <c r="C8" t="s">
        <v>149</v>
      </c>
    </row>
    <row r="9" spans="1:3">
      <c r="A9">
        <f>HYPERLINK("https://bmsprod.service-now.com/nav_to.do?uri=%2Fkb_view.do%3Fsysparm_article%3DKB0010094%26sysparm_stack%3D%26sysparm_view%3D","CS ELN - Sorry, An Error Occurred While Exporting Slideshow")</f>
        <v>0</v>
      </c>
      <c r="B9">
        <v>0.2349211275577545</v>
      </c>
      <c r="C9" t="s">
        <v>31</v>
      </c>
    </row>
    <row r="10" spans="1:3">
      <c r="A10">
        <f>HYPERLINK("https://bmsprod.service-now.com/nav_to.do?uri=%2Fkb_view.do%3Fsysparm_article%3DKB0010062%26sysparm_stack%3D%26sysparm_view%3D","CS ELN - EndNote X4 And ELN Incompatibility")</f>
        <v>0</v>
      </c>
      <c r="B10">
        <v>0.234820619225502</v>
      </c>
      <c r="C10" t="s">
        <v>43</v>
      </c>
    </row>
    <row r="11" spans="1:3">
      <c r="A11">
        <f>HYPERLINK("https://bmsprod.service-now.com/nav_to.do?uri=%2Fkb_view.do%3Fsysparm_article%3DKB0040009%26sysparm_stack%3D%26sysparm_view%3D","E-Workbook / Biobook experiment does not display a lock icon after author / publish procedure")</f>
        <v>0</v>
      </c>
      <c r="B11">
        <v>0.2343304753303528</v>
      </c>
      <c r="C11" t="s">
        <v>61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HYPERLINK("https://bmsprod.service-now.com/nav_to.do?uri=%2Fkb_view.do%3Fsysparm_article%3DKB0010077%26sysparm_stack%3D%26sysparm_view%3D","CS ELN - Error Selecting Salt Or Solvate: Could Not Find Part Of The Path")</f>
        <v>0</v>
      </c>
      <c r="B2">
        <v>0.6093305349349976</v>
      </c>
      <c r="C2" t="s">
        <v>51</v>
      </c>
    </row>
    <row r="3" spans="1:3">
      <c r="A3">
        <f>HYPERLINK("https://bmsprod.service-now.com/nav_to.do?uri=%2Fkb_view.do%3Fsysparm_article%3DKB0010072%26sysparm_stack%3D%26sysparm_view%3D","CS ELN - Could Not Find A Part Of The Path Errors")</f>
        <v>0</v>
      </c>
      <c r="B3">
        <v>0.5365612506866455</v>
      </c>
      <c r="C3" t="s">
        <v>50</v>
      </c>
    </row>
    <row r="4" spans="1:3">
      <c r="A4">
        <f>HYPERLINK("https://bmsprod.service-now.com/nav_to.do?uri=%2Fkb_view.do%3Fsysparm_article%3DKB0010094%26sysparm_stack%3D%26sysparm_view%3D","CS ELN - Sorry, An Error Occurred While Exporting Slideshow")</f>
        <v>0</v>
      </c>
      <c r="B4">
        <v>0.3919555246829987</v>
      </c>
      <c r="C4" t="s">
        <v>31</v>
      </c>
    </row>
    <row r="5" spans="1:3">
      <c r="A5">
        <f>HYPERLINK("https://bmsprod.service-now.com/nav_to.do?uri=%2Fkb_view.do%3Fsysparm_article%3DKB0010428%26sysparm_stack%3D%26sysparm_view%3D","CS ELN - error occurred while opening the client connection, I/O device error")</f>
        <v>0</v>
      </c>
      <c r="B5">
        <v>0.3741926550865173</v>
      </c>
      <c r="C5" t="s">
        <v>53</v>
      </c>
    </row>
    <row r="6" spans="1:3">
      <c r="A6">
        <f>HYPERLINK("https://bmsprod.service-now.com/nav_to.do?uri=%2Fkb_view.do%3Fsysparm_article%3DKB0035017%26sysparm_stack%3D%26sysparm_view%3D","CS ELN v5 - Login error - Sorry, Configuration system failed to initialize")</f>
        <v>0</v>
      </c>
      <c r="B6">
        <v>0.3693708181381226</v>
      </c>
      <c r="C6" t="s">
        <v>39</v>
      </c>
    </row>
    <row r="7" spans="1:3">
      <c r="A7">
        <f>HYPERLINK("https://bmsprod.service-now.com/nav_to.do?uri=%2Fkb_view.do%3Fsysparm_article%3DKB0010056%26sysparm_stack%3D%26sysparm_view%3D","CS ELN - Close And Sign File Already Exists")</f>
        <v>0</v>
      </c>
      <c r="B7">
        <v>0.3581255078315735</v>
      </c>
      <c r="C7" t="s">
        <v>52</v>
      </c>
    </row>
    <row r="8" spans="1:3">
      <c r="A8">
        <f>HYPERLINK("https://bmsprod.service-now.com/nav_to.do?uri=%2Fkb_view.do%3Fsysparm_article%3DKB0010096%26sysparm_stack%3D%26sysparm_view%3D","CS ELN - Login Timeout Error")</f>
        <v>0</v>
      </c>
      <c r="B8">
        <v>0.3482470512390137</v>
      </c>
      <c r="C8" t="s">
        <v>54</v>
      </c>
    </row>
    <row r="9" spans="1:3">
      <c r="A9">
        <f>HYPERLINK("https://bmsprod.service-now.com/nav_to.do?uri=%2Fkb_view.do%3Fsysparm_article%3DKB0010098%26sysparm_stack%3D%26sysparm_view%3D","CS ELN - Purification Submission Error - Cannot Find The Product By ProductID")</f>
        <v>0</v>
      </c>
      <c r="B9">
        <v>0.3479596078395844</v>
      </c>
      <c r="C9" t="s">
        <v>16</v>
      </c>
    </row>
    <row r="10" spans="1:3">
      <c r="A10">
        <f>HYPERLINK("https://bmsprod.service-now.com/nav_to.do?uri=%2Fkb_view.do%3Fsysparm_article%3DKB0031560%26sysparm_stack%3D%26sysparm_view%3D","CS ELN 5 - Uninstalling and reinstalling ELN v5")</f>
        <v>0</v>
      </c>
      <c r="B10">
        <v>0.3363221287727356</v>
      </c>
      <c r="C10" t="s">
        <v>56</v>
      </c>
    </row>
    <row r="11" spans="1:3">
      <c r="A11">
        <f>HYPERLINK("https://bmsprod.service-now.com/nav_to.do?uri=%2Fkb_view.do%3Fsysparm_article%3DKB0010103%26sysparm_stack%3D%26sysparm_view%3D","CS ELN - Out of memory error when displaying document in MS Word section")</f>
        <v>0</v>
      </c>
      <c r="B11">
        <v>0.3362349569797516</v>
      </c>
      <c r="C11" t="s">
        <v>10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HYPERLINK("https://bmsprod.service-now.com/nav_to.do?uri=%2Fkb_view.do%3Fsysparm_article%3DKB0028317%26sysparm_stack%3D%26sysparm_view%3D","CS ELN - Adobe acrobat has stopped working error when signing")</f>
        <v>0</v>
      </c>
      <c r="B2">
        <v>0.5679405927658081</v>
      </c>
      <c r="C2" t="s">
        <v>84</v>
      </c>
    </row>
    <row r="3" spans="1:3">
      <c r="A3">
        <f>HYPERLINK("https://bmsprod.service-now.com/nav_to.do?uri=%2Fkb_view.do%3Fsysparm_article%3DKB0095714%26sysparm_stack%3D%26sysparm_view%3D","CS ELN: Issue when closing - Printer Setup")</f>
        <v>0</v>
      </c>
      <c r="B3">
        <v>0.4363048076629639</v>
      </c>
      <c r="C3" t="s">
        <v>38</v>
      </c>
    </row>
    <row r="4" spans="1:3">
      <c r="A4">
        <f>HYPERLINK("https://bmsprod.service-now.com/nav_to.do?uri=%2Fkb_view.do%3Fsysparm_article%3DKB0010343%26sysparm_stack%3D%26sysparm_view%3D","CS ELN - Adobe PDF creation cannot continue because Acrobat is not activated")</f>
        <v>0</v>
      </c>
      <c r="B4">
        <v>0.4207782745361328</v>
      </c>
      <c r="C4" t="s">
        <v>86</v>
      </c>
    </row>
    <row r="5" spans="1:3">
      <c r="A5">
        <f>HYPERLINK("https://bmsprod.service-now.com/nav_to.do?uri=%2Fkb_view.do%3Fsysparm_article%3DKB0010054%26sysparm_stack%3D%26sysparm_view%3D","CS ELN - Sign And Close Error: The PDF File Could Not Be Created")</f>
        <v>0</v>
      </c>
      <c r="B5">
        <v>0.3876907825469971</v>
      </c>
      <c r="C5" t="s">
        <v>67</v>
      </c>
    </row>
    <row r="6" spans="1:3">
      <c r="A6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6">
        <v>0.3719317317008972</v>
      </c>
      <c r="C6" t="s">
        <v>76</v>
      </c>
    </row>
    <row r="7" spans="1:3">
      <c r="A7">
        <f>HYPERLINK("https://bmsprod.service-now.com/nav_to.do?uri=%2Fkb_view.do%3Fsysparm_article%3DKB0010159%26sysparm_stack%3D%26sysparm_view%3D","CS ELN - Machine Is Low On Resources - Please Retry The Operation")</f>
        <v>0</v>
      </c>
      <c r="B7">
        <v>0.3650484681129456</v>
      </c>
      <c r="C7" t="s">
        <v>45</v>
      </c>
    </row>
    <row r="8" spans="1:3">
      <c r="A8">
        <f>HYPERLINK("https://bmsprod.service-now.com/nav_to.do?uri=%2Fkb_view.do%3Fsysparm_article%3DKB0010165%26sysparm_stack%3D%26sysparm_view%3D","CS ELN - Server Threw An Exception (Exception From HRESULT: 0x80010105")</f>
        <v>0</v>
      </c>
      <c r="B8">
        <v>0.3563717603683472</v>
      </c>
      <c r="C8" t="s">
        <v>44</v>
      </c>
    </row>
    <row r="9" spans="1:3">
      <c r="A9">
        <f>HYPERLINK("https://bmsprod.service-now.com/nav_to.do?uri=%2Fkb_view.do%3Fsysparm_article%3DKB0035462%26sysparm_stack%3D%26sysparm_view%3D","CS ELN v5 - During close and sign: Sorry, Windows cannot print due to a problem with printer setup")</f>
        <v>0</v>
      </c>
      <c r="B9">
        <v>0.3522671461105347</v>
      </c>
      <c r="C9" t="s">
        <v>104</v>
      </c>
    </row>
    <row r="10" spans="1:3">
      <c r="A10">
        <f>HYPERLINK("https://bmsprod.service-now.com/nav_to.do?uri=%2Fkb_view.do%3Fsysparm_article%3DKB0010104%26sysparm_stack%3D%26sysparm_view%3D","CS ELN - Exception Has Been Thrown By The Target Of An Invocation Error")</f>
        <v>0</v>
      </c>
      <c r="B10">
        <v>0.3206417560577393</v>
      </c>
      <c r="C10" t="s">
        <v>87</v>
      </c>
    </row>
    <row r="11" spans="1:3">
      <c r="A11">
        <f>HYPERLINK("https://bmsprod.service-now.com/nav_to.do?uri=%2Fkb_view.do%3Fsysparm_article%3DKB0010061%26sysparm_stack%3D%26sysparm_view%3D","CS ELN - Error HRESULT E_FAIL Has Been Returned From A Call To A COM Component")</f>
        <v>0</v>
      </c>
      <c r="B11">
        <v>0.3151965439319611</v>
      </c>
      <c r="C11" t="s">
        <v>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HYPERLINK("https://bmsprod.service-now.com/nav_to.do?uri=%2Fkb_view.do%3Fsysparm_article%3DKB0010104%26sysparm_stack%3D%26sysparm_view%3D","CS ELN - Exception Has Been Thrown By The Target Of An Invocation Error")</f>
        <v>0</v>
      </c>
      <c r="B2">
        <v>0.570418655872345</v>
      </c>
      <c r="C2" t="s">
        <v>87</v>
      </c>
    </row>
    <row r="3" spans="1:3">
      <c r="A3">
        <f>HYPERLINK("https://bmsprod.service-now.com/nav_to.do?uri=%2Fkb_view.do%3Fsysparm_article%3DKB0010061%26sysparm_stack%3D%26sysparm_view%3D","CS ELN - Error HRESULT E_FAIL Has Been Returned From A Call To A COM Component")</f>
        <v>0</v>
      </c>
      <c r="B3">
        <v>0.3816448450088501</v>
      </c>
      <c r="C3" t="s">
        <v>91</v>
      </c>
    </row>
    <row r="4" spans="1:3">
      <c r="A4">
        <f>HYPERLINK("https://bmsprod.service-now.com/nav_to.do?uri=%2Fkb_view.do%3Fsysparm_article%3DKB0010054%26sysparm_stack%3D%26sysparm_view%3D","CS ELN - Sign And Close Error: The PDF File Could Not Be Created")</f>
        <v>0</v>
      </c>
      <c r="B4">
        <v>0.3703662753105164</v>
      </c>
      <c r="C4" t="s">
        <v>67</v>
      </c>
    </row>
    <row r="5" spans="1:3">
      <c r="A5">
        <f>HYPERLINK("https://bmsprod.service-now.com/nav_to.do?uri=%2Fkb_view.do%3Fsysparm_article%3DKB0010343%26sysparm_stack%3D%26sysparm_view%3D","CS ELN - Adobe PDF creation cannot continue because Acrobat is not activated")</f>
        <v>0</v>
      </c>
      <c r="B5">
        <v>0.3621905446052551</v>
      </c>
      <c r="C5" t="s">
        <v>86</v>
      </c>
    </row>
    <row r="6" spans="1:3">
      <c r="A6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6">
        <v>0.3352157473564148</v>
      </c>
      <c r="C6" t="s">
        <v>76</v>
      </c>
    </row>
    <row r="7" spans="1:3">
      <c r="A7">
        <f>HYPERLINK("https://bmsprod.service-now.com/nav_to.do?uri=%2Fkb_view.do%3Fsysparm_article%3DKB0095714%26sysparm_stack%3D%26sysparm_view%3D","CS ELN: Issue when closing - Printer Setup")</f>
        <v>0</v>
      </c>
      <c r="B7">
        <v>0.3274484574794769</v>
      </c>
      <c r="C7" t="s">
        <v>38</v>
      </c>
    </row>
    <row r="8" spans="1:3">
      <c r="A8">
        <f>HYPERLINK("https://bmsprod.service-now.com/nav_to.do?uri=%2Fkb_view.do%3Fsysparm_article%3DKB0010159%26sysparm_stack%3D%26sysparm_view%3D","CS ELN - Machine Is Low On Resources - Please Retry The Operation")</f>
        <v>0</v>
      </c>
      <c r="B8">
        <v>0.3170911371707916</v>
      </c>
      <c r="C8" t="s">
        <v>45</v>
      </c>
    </row>
    <row r="9" spans="1:3">
      <c r="A9">
        <f>HYPERLINK("https://bmsprod.service-now.com/nav_to.do?uri=%2Fkb_view.do%3Fsysparm_article%3DKB0041526%26sysparm_stack%3D%26sysparm_view%3D","What to do if Adobe Acrobat toolbars and fonts appear too large on Windows 10")</f>
        <v>0</v>
      </c>
      <c r="B9">
        <v>0.2846580445766449</v>
      </c>
      <c r="C9" t="s">
        <v>163</v>
      </c>
    </row>
    <row r="10" spans="1:3">
      <c r="A10">
        <f>HYPERLINK("https://bmsprod.service-now.com/nav_to.do?uri=%2Fkb_view.do%3Fsysparm_article%3DKB0035462%26sysparm_stack%3D%26sysparm_view%3D","CS ELN v5 - During close and sign: Sorry, Windows cannot print due to a problem with printer setup")</f>
        <v>0</v>
      </c>
      <c r="B10">
        <v>0.2835265398025513</v>
      </c>
      <c r="C10" t="s">
        <v>104</v>
      </c>
    </row>
    <row r="11" spans="1:3">
      <c r="A11">
        <f>HYPERLINK("https://bmsprod.service-now.com/nav_to.do?uri=%2Fkb_view.do%3Fsysparm_article%3DKB0034566%26sysparm_stack%3D%26sysparm_view%3D","How to resolve Adobe Acrobat error in CARA")</f>
        <v>0</v>
      </c>
      <c r="B11">
        <v>0.2822707891464233</v>
      </c>
      <c r="C11" t="s">
        <v>164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HYPERLINK("https://bmsprod.service-now.com/nav_to.do?uri=%2Fkb_view.do%3Fsysparm_article%3DKB0010138%26sysparm_stack%3D%26sysparm_view%3D","CS ELN - Type Initializer For Encontainer.Properties.Settings Threw Exception")</f>
        <v>0</v>
      </c>
      <c r="B2">
        <v>0.6796772480010986</v>
      </c>
      <c r="C2" t="s">
        <v>57</v>
      </c>
    </row>
    <row r="3" spans="1:3">
      <c r="A3">
        <f>HYPERLINK("https://bmsprod.service-now.com/nav_to.do?uri=%2Fkb_view.do%3Fsysparm_article%3DKB0035017%26sysparm_stack%3D%26sysparm_view%3D","CS ELN v5 - Login error - Sorry, Configuration system failed to initialize")</f>
        <v>0</v>
      </c>
      <c r="B3">
        <v>0.3960856199264526</v>
      </c>
      <c r="C3" t="s">
        <v>39</v>
      </c>
    </row>
    <row r="4" spans="1:3">
      <c r="A4">
        <f>HYPERLINK("https://bmsprod.service-now.com/nav_to.do?uri=%2Fkb_view.do%3Fsysparm_article%3DKB0010072%26sysparm_stack%3D%26sysparm_view%3D","CS ELN - Could Not Find A Part Of The Path Errors")</f>
        <v>0</v>
      </c>
      <c r="B4">
        <v>0.3166370689868927</v>
      </c>
      <c r="C4" t="s">
        <v>50</v>
      </c>
    </row>
    <row r="5" spans="1:3">
      <c r="A5">
        <f>HYPERLINK("https://bmsprod.service-now.com/nav_to.do?uri=%2Fkb_view.do%3Fsysparm_article%3DKB0010077%26sysparm_stack%3D%26sysparm_view%3D","CS ELN - Error Selecting Salt Or Solvate: Could Not Find Part Of The Path")</f>
        <v>0</v>
      </c>
      <c r="B5">
        <v>0.3068551123142242</v>
      </c>
      <c r="C5" t="s">
        <v>51</v>
      </c>
    </row>
    <row r="6" spans="1:3">
      <c r="A6">
        <f>HYPERLINK("https://bmsprod.service-now.com/nav_to.do?uri=%2Fkb_view.do%3Fsysparm_article%3DKB0010069%26sysparm_stack%3D%26sysparm_view%3D","CS ELN - Archiver Error")</f>
        <v>0</v>
      </c>
      <c r="B6">
        <v>0.3035353720188141</v>
      </c>
      <c r="C6" t="s">
        <v>73</v>
      </c>
    </row>
    <row r="7" spans="1:3">
      <c r="A7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7">
        <v>0.2921133637428284</v>
      </c>
      <c r="C7" t="s">
        <v>92</v>
      </c>
    </row>
    <row r="8" spans="1:3">
      <c r="A8">
        <f>HYPERLINK("https://bmsprod.service-now.com/nav_to.do?uri=%2Fkb_view.do%3Fsysparm_article%3DKB0031574%26sysparm_stack%3D%26sysparm_view%3D","CS ELN v5 - Error connecting, timeout when logging in")</f>
        <v>0</v>
      </c>
      <c r="B8">
        <v>0.2842465043067932</v>
      </c>
      <c r="C8" t="s">
        <v>77</v>
      </c>
    </row>
    <row r="9" spans="1:3">
      <c r="A9">
        <f>HYPERLINK("https://bmsprod.service-now.com/nav_to.do?uri=%2Fkb_view.do%3Fsysparm_article%3DKB0010428%26sysparm_stack%3D%26sysparm_view%3D","CS ELN - error occurred while opening the client connection, I/O device error")</f>
        <v>0</v>
      </c>
      <c r="B9">
        <v>0.2784742712974548</v>
      </c>
      <c r="C9" t="s">
        <v>53</v>
      </c>
    </row>
    <row r="10" spans="1:3">
      <c r="A10">
        <f>HYPERLINK("https://bmsprod.service-now.com/nav_to.do?uri=%2Fkb_view.do%3Fsysparm_article%3DKB0010055%26sysparm_stack%3D%26sysparm_view%3D","CS ELN - Call Was Rejected By Callee Close &amp; Sign Errors")</f>
        <v>0</v>
      </c>
      <c r="B10">
        <v>0.2745288014411926</v>
      </c>
      <c r="C10" t="s">
        <v>6</v>
      </c>
    </row>
    <row r="11" spans="1:3">
      <c r="A11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11">
        <v>0.2685754001140594</v>
      </c>
      <c r="C11" t="s">
        <v>55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HYPERLINK("https://bmsprod.service-now.com/nav_to.do?uri=%2Fkb_view.do%3Fsysparm_article%3DKB0010428%26sysparm_stack%3D%26sysparm_view%3D","CS ELN - error occurred while opening the client connection, I/O device error")</f>
        <v>0</v>
      </c>
      <c r="B2">
        <v>0.5872509479522705</v>
      </c>
      <c r="C2" t="s">
        <v>53</v>
      </c>
    </row>
    <row r="3" spans="1:3">
      <c r="A3">
        <f>HYPERLINK("https://bmsprod.service-now.com/nav_to.do?uri=%2Fkb_view.do%3Fsysparm_article%3DKB0010072%26sysparm_stack%3D%26sysparm_view%3D","CS ELN - Could Not Find A Part Of The Path Errors")</f>
        <v>0</v>
      </c>
      <c r="B3">
        <v>0.3912616670131683</v>
      </c>
      <c r="C3" t="s">
        <v>50</v>
      </c>
    </row>
    <row r="4" spans="1:3">
      <c r="A4">
        <f>HYPERLINK("https://bmsprod.service-now.com/nav_to.do?uri=%2Fkb_view.do%3Fsysparm_article%3DKB0010077%26sysparm_stack%3D%26sysparm_view%3D","CS ELN - Error Selecting Salt Or Solvate: Could Not Find Part Of The Path")</f>
        <v>0</v>
      </c>
      <c r="B4">
        <v>0.3681423664093018</v>
      </c>
      <c r="C4" t="s">
        <v>51</v>
      </c>
    </row>
    <row r="5" spans="1:3">
      <c r="A5">
        <f>HYPERLINK("https://bmsprod.service-now.com/nav_to.do?uri=%2Fkb_view.do%3Fsysparm_article%3DKB0010096%26sysparm_stack%3D%26sysparm_view%3D","CS ELN - Login Timeout Error")</f>
        <v>0</v>
      </c>
      <c r="B5">
        <v>0.3402435779571533</v>
      </c>
      <c r="C5" t="s">
        <v>54</v>
      </c>
    </row>
    <row r="6" spans="1:3">
      <c r="A6">
        <f>HYPERLINK("https://bmsprod.service-now.com/nav_to.do?uri=%2Fkb_view.do%3Fsysparm_article%3DKB0035017%26sysparm_stack%3D%26sysparm_view%3D","CS ELN v5 - Login error - Sorry, Configuration system failed to initialize")</f>
        <v>0</v>
      </c>
      <c r="B6">
        <v>0.3059738278388977</v>
      </c>
      <c r="C6" t="s">
        <v>39</v>
      </c>
    </row>
    <row r="7" spans="1:3">
      <c r="A7">
        <f>HYPERLINK("https://bmsprod.service-now.com/nav_to.do?uri=%2Fkb_view.do%3Fsysparm_article%3DKB0010094%26sysparm_stack%3D%26sysparm_view%3D","CS ELN - Sorry, An Error Occurred While Exporting Slideshow")</f>
        <v>0</v>
      </c>
      <c r="B7">
        <v>0.3006620407104492</v>
      </c>
      <c r="C7" t="s">
        <v>31</v>
      </c>
    </row>
    <row r="8" spans="1:3">
      <c r="A8">
        <f>HYPERLINK("https://bmsprod.service-now.com/nav_to.do?uri=%2Fkb_view.do%3Fsysparm_article%3DKB0010138%26sysparm_stack%3D%26sysparm_view%3D","CS ELN - Type Initializer For Encontainer.Properties.Settings Threw Exception")</f>
        <v>0</v>
      </c>
      <c r="B8">
        <v>0.2925505638122559</v>
      </c>
      <c r="C8" t="s">
        <v>57</v>
      </c>
    </row>
    <row r="9" spans="1:3">
      <c r="A9">
        <f>HYPERLINK("https://bmsprod.service-now.com/nav_to.do?uri=%2Fkb_view.do%3Fsysparm_article%3DKB0010069%26sysparm_stack%3D%26sysparm_view%3D","CS ELN - Archiver Error")</f>
        <v>0</v>
      </c>
      <c r="B9">
        <v>0.2895036935806274</v>
      </c>
      <c r="C9" t="s">
        <v>73</v>
      </c>
    </row>
    <row r="10" spans="1:3">
      <c r="A10">
        <f>HYPERLINK("https://bmsprod.service-now.com/nav_to.do?uri=%2Fkb_view.do%3Fsysparm_article%3DKB0010385%26sysparm_stack%3D%26sysparm_view%3D","CS ELN - Error Initializing Field Slideshow in MS PowerPoint section")</f>
        <v>0</v>
      </c>
      <c r="B10">
        <v>0.2825871706008911</v>
      </c>
      <c r="C10" t="s">
        <v>64</v>
      </c>
    </row>
    <row r="11" spans="1:3">
      <c r="A11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11">
        <v>0.2761292457580566</v>
      </c>
      <c r="C11" t="s">
        <v>55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HYPERLINK("https://bmsprod.service-now.com/nav_to.do?uri=%2Fkb_view.do%3Fsysparm_article%3DKB0035566%26sysparm_stack%3D%26sysparm_view%3D","CS ELN v5 - Drag and drop functionality not working")</f>
        <v>0</v>
      </c>
      <c r="B2">
        <v>0.5992551445960999</v>
      </c>
      <c r="C2" t="s">
        <v>137</v>
      </c>
    </row>
    <row r="3" spans="1:3">
      <c r="A3">
        <f>HYPERLINK("https://bmsprod.service-now.com/nav_to.do?uri=%2Fkb_view.do%3Fsysparm_article%3DKB0010096%26sysparm_stack%3D%26sysparm_view%3D","CS ELN - Login Timeout Error")</f>
        <v>0</v>
      </c>
      <c r="B3">
        <v>0.3306444883346558</v>
      </c>
      <c r="C3" t="s">
        <v>54</v>
      </c>
    </row>
    <row r="4" spans="1:3">
      <c r="A4">
        <f>HYPERLINK("https://bmsprod.service-now.com/nav_to.do?uri=%2Fkb_view.do%3Fsysparm_article%3DKB0031560%26sysparm_stack%3D%26sysparm_view%3D","CS ELN 5 - Uninstalling and reinstalling ELN v5")</f>
        <v>0</v>
      </c>
      <c r="B4">
        <v>0.3283868432044983</v>
      </c>
      <c r="C4" t="s">
        <v>56</v>
      </c>
    </row>
    <row r="5" spans="1:3">
      <c r="A5">
        <f>HYPERLINK("https://bmsprod.service-now.com/nav_to.do?uri=%2Fkb_view.do%3Fsysparm_article%3DKB0015211%26sysparm_stack%3D%26sysparm_view%3D","CS ELN - Error creating a new Supplemental Data section in a new notebook")</f>
        <v>0</v>
      </c>
      <c r="B5">
        <v>0.3263733983039856</v>
      </c>
      <c r="C5" t="s">
        <v>66</v>
      </c>
    </row>
    <row r="6" spans="1:3">
      <c r="A6">
        <f>HYPERLINK("https://bmsprod.service-now.com/nav_to.do?uri=%2Fkb_view.do%3Fsysparm_article%3DKB0010205%26sysparm_stack%3D%26sysparm_view%3D","How to create a new notebook in the CS ELN")</f>
        <v>0</v>
      </c>
      <c r="B6">
        <v>0.3189502954483032</v>
      </c>
      <c r="C6" t="s">
        <v>40</v>
      </c>
    </row>
    <row r="7" spans="1:3">
      <c r="A7">
        <f>HYPERLINK("https://bmsprod.service-now.com/nav_to.do?uri=%2Fkb_view.do%3Fsysparm_article%3DKB0010072%26sysparm_stack%3D%26sysparm_view%3D","CS ELN - Could Not Find A Part Of The Path Errors")</f>
        <v>0</v>
      </c>
      <c r="B7">
        <v>0.3111774921417236</v>
      </c>
      <c r="C7" t="s">
        <v>50</v>
      </c>
    </row>
    <row r="8" spans="1:3">
      <c r="A8">
        <f>HYPERLINK("https://bmsprod.service-now.com/nav_to.do?uri=%2Fkb_view.do%3Fsysparm_article%3DKB0035017%26sysparm_stack%3D%26sysparm_view%3D","CS ELN v5 - Login error - Sorry, Configuration system failed to initialize")</f>
        <v>0</v>
      </c>
      <c r="B8">
        <v>0.2962493896484375</v>
      </c>
      <c r="C8" t="s">
        <v>39</v>
      </c>
    </row>
    <row r="9" spans="1:3">
      <c r="A9">
        <f>HYPERLINK("https://bmsprod.service-now.com/nav_to.do?uri=%2Fkb_view.do%3Fsysparm_article%3DKB0010077%26sysparm_stack%3D%26sysparm_view%3D","CS ELN - Error Selecting Salt Or Solvate: Could Not Find Part Of The Path")</f>
        <v>0</v>
      </c>
      <c r="B9">
        <v>0.2956328988075256</v>
      </c>
      <c r="C9" t="s">
        <v>51</v>
      </c>
    </row>
    <row r="10" spans="1:3">
      <c r="A10">
        <f>HYPERLINK("https://bmsprod.service-now.com/nav_to.do?uri=%2Fkb_view.do%3Fsysparm_article%3DKB0010428%26sysparm_stack%3D%26sysparm_view%3D","CS ELN - error occurred while opening the client connection, I/O device error")</f>
        <v>0</v>
      </c>
      <c r="B10">
        <v>0.2882735133171082</v>
      </c>
      <c r="C10" t="s">
        <v>53</v>
      </c>
    </row>
    <row r="11" spans="1:3">
      <c r="A11">
        <f>HYPERLINK("https://bmsprod.service-now.com/nav_to.do?uri=%2Fkb_view.do%3Fsysparm_article%3DKB0010056%26sysparm_stack%3D%26sysparm_view%3D","CS ELN - Close And Sign File Already Exists")</f>
        <v>0</v>
      </c>
      <c r="B11">
        <v>0.2835200428962708</v>
      </c>
      <c r="C11" t="s">
        <v>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HYPERLINK("https://bmsprod.service-now.com/nav_to.do?uri=%2Fkb_view.do%3Fsysparm_article%3DKB0010069%26sysparm_stack%3D%26sysparm_view%3D","CS ELN - Archiver Error")</f>
        <v>0</v>
      </c>
      <c r="B2">
        <v>0.5582616925239563</v>
      </c>
      <c r="C2" t="s">
        <v>73</v>
      </c>
    </row>
    <row r="3" spans="1:3">
      <c r="A3">
        <f>HYPERLINK("https://bmsprod.service-now.com/nav_to.do?uri=%2Fkb_view.do%3Fsysparm_article%3DKB0010059%26sysparm_stack%3D%26sysparm_view%3D","CS ELN - Error Connecting To Central Database â€“ Failed To Bind To Domain")</f>
        <v>0</v>
      </c>
      <c r="B3">
        <v>0.3785857558250427</v>
      </c>
      <c r="C3" t="s">
        <v>72</v>
      </c>
    </row>
    <row r="4" spans="1:3">
      <c r="A4">
        <f>HYPERLINK("https://bmsprod.service-now.com/nav_to.do?uri=%2Fkb_view.do%3Fsysparm_article%3DKB0010096%26sysparm_stack%3D%26sysparm_view%3D","CS ELN - Login Timeout Error")</f>
        <v>0</v>
      </c>
      <c r="B4">
        <v>0.3337168395519257</v>
      </c>
      <c r="C4" t="s">
        <v>54</v>
      </c>
    </row>
    <row r="5" spans="1:3">
      <c r="A5">
        <f>HYPERLINK("https://bmsprod.service-now.com/nav_to.do?uri=%2Fkb_view.do%3Fsysparm_article%3DKB0010083%26sysparm_stack%3D%26sysparm_view%3D","CS ELN - Error Connecting To Central Database â€“ Underlying Connection Was Closed")</f>
        <v>0</v>
      </c>
      <c r="B5">
        <v>0.3326474130153656</v>
      </c>
      <c r="C5" t="s">
        <v>75</v>
      </c>
    </row>
    <row r="6" spans="1:3">
      <c r="A6">
        <f>HYPERLINK("https://bmsprod.service-now.com/nav_to.do?uri=%2Fkb_view.do%3Fsysparm_article%3DKB0010088%26sysparm_stack%3D%26sysparm_view%3D","CS ELN - Error Connecting To Central Database â€“ Unexpected Error On Receive")</f>
        <v>0</v>
      </c>
      <c r="B6">
        <v>0.3062416613101959</v>
      </c>
      <c r="C6" t="s">
        <v>74</v>
      </c>
    </row>
    <row r="7" spans="1:3">
      <c r="A7">
        <f>HYPERLINK("https://bmsprod.service-now.com/nav_to.do?uri=%2Fkb_view.do%3Fsysparm_article%3DKB0010090%26sysparm_stack%3D%26sysparm_view%3D","CS ELN - Oracle Unable To Extend Tablespace Errors")</f>
        <v>0</v>
      </c>
      <c r="B7">
        <v>0.2937775850296021</v>
      </c>
      <c r="C7" t="s">
        <v>120</v>
      </c>
    </row>
    <row r="8" spans="1:3">
      <c r="A8">
        <f>HYPERLINK("https://bmsprod.service-now.com/nav_to.do?uri=%2Fkb_view.do%3Fsysparm_article%3DKB0010428%26sysparm_stack%3D%26sysparm_view%3D","CS ELN - error occurred while opening the client connection, I/O device error")</f>
        <v>0</v>
      </c>
      <c r="B8">
        <v>0.2890468835830688</v>
      </c>
      <c r="C8" t="s">
        <v>53</v>
      </c>
    </row>
    <row r="9" spans="1:3">
      <c r="A9">
        <f>HYPERLINK("https://bmsprod.service-now.com/nav_to.do?uri=%2Fkb_view.do%3Fsysparm_article%3DKB0035017%26sysparm_stack%3D%26sysparm_view%3D","CS ELN v5 - Login error - Sorry, Configuration system failed to initialize")</f>
        <v>0</v>
      </c>
      <c r="B9">
        <v>0.2799489498138428</v>
      </c>
      <c r="C9" t="s">
        <v>39</v>
      </c>
    </row>
    <row r="10" spans="1:3">
      <c r="A10">
        <f>HYPERLINK("https://bmsprod.service-now.com/nav_to.do?uri=%2Fkb_view.do%3Fsysparm_article%3DKB0031574%26sysparm_stack%3D%26sysparm_view%3D","CS ELN v5 - Error connecting, timeout when logging in")</f>
        <v>0</v>
      </c>
      <c r="B10">
        <v>0.2680187523365021</v>
      </c>
      <c r="C10" t="s">
        <v>77</v>
      </c>
    </row>
    <row r="11" spans="1:3">
      <c r="A11">
        <f>HYPERLINK("https://bmsprod.service-now.com/nav_to.do?uri=%2Fkb_view.do%3Fsysparm_article%3DKB0014521%26sysparm_stack%3D%26sysparm_view%3D","HDSA: Datavision Error Message - "2 GetLookupCodes (single) Failed"")</f>
        <v>0</v>
      </c>
      <c r="B11">
        <v>0.2674552798271179</v>
      </c>
      <c r="C11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HYPERLINK("https://bmsprod.service-now.com/nav_to.do?uri=%2Fkb_view.do%3Fsysparm_article%3DKB0010052%26sysparm_stack%3D%26sysparm_view%3D","CS ELN - Loadmaster Error In ELN")</f>
        <v>0</v>
      </c>
      <c r="B2">
        <v>0.717832624912262</v>
      </c>
      <c r="C2" t="s">
        <v>42</v>
      </c>
    </row>
    <row r="3" spans="1:3">
      <c r="A3">
        <f>HYPERLINK("https://bmsprod.service-now.com/nav_to.do?uri=%2Fkb_view.do%3Fsysparm_article%3DKB0010062%26sysparm_stack%3D%26sysparm_view%3D","CS ELN - EndNote X4 And ELN Incompatibility")</f>
        <v>0</v>
      </c>
      <c r="B3">
        <v>0.338047981262207</v>
      </c>
      <c r="C3" t="s">
        <v>43</v>
      </c>
    </row>
    <row r="4" spans="1:3">
      <c r="A4">
        <f>HYPERLINK("https://bmsprod.service-now.com/nav_to.do?uri=%2Fkb_view.do%3Fsysparm_article%3DKB0010165%26sysparm_stack%3D%26sysparm_view%3D","CS ELN - Server Threw An Exception (Exception From HRESULT: 0x80010105")</f>
        <v>0</v>
      </c>
      <c r="B4">
        <v>0.3148811459541321</v>
      </c>
      <c r="C4" t="s">
        <v>44</v>
      </c>
    </row>
    <row r="5" spans="1:3">
      <c r="A5">
        <f>HYPERLINK("https://bmsprod.service-now.com/nav_to.do?uri=%2Fkb_view.do%3Fsysparm_article%3DKB0010080%26sysparm_stack%3D%26sysparm_view%3D","CS ELN - Word Rendering Add-ins PDF Rendering Error")</f>
        <v>0</v>
      </c>
      <c r="B5">
        <v>0.3125455379486084</v>
      </c>
      <c r="C5" t="s">
        <v>11</v>
      </c>
    </row>
    <row r="6" spans="1:3">
      <c r="A6">
        <f>HYPERLINK("https://bmsprod.service-now.com/nav_to.do?uri=%2Fkb_view.do%3Fsysparm_article%3DKB0010159%26sysparm_stack%3D%26sysparm_view%3D","CS ELN - Machine Is Low On Resources - Please Retry The Operation")</f>
        <v>0</v>
      </c>
      <c r="B6">
        <v>0.3004092574119568</v>
      </c>
      <c r="C6" t="s">
        <v>45</v>
      </c>
    </row>
    <row r="7" spans="1:3">
      <c r="A7">
        <f>HYPERLINK("https://bmsprod.service-now.com/nav_to.do?uri=%2Fkb_view.do%3Fsysparm_article%3DKB0010055%26sysparm_stack%3D%26sysparm_view%3D","CS ELN - Call Was Rejected By Callee Close &amp; Sign Errors")</f>
        <v>0</v>
      </c>
      <c r="B7">
        <v>0.29960697889328</v>
      </c>
      <c r="C7" t="s">
        <v>6</v>
      </c>
    </row>
    <row r="8" spans="1:3">
      <c r="A8">
        <f>HYPERLINK("https://bmsprod.service-now.com/nav_to.do?uri=%2Fkb_view.do%3Fsysparm_article%3DKB0010071%26sysparm_stack%3D%26sysparm_view%3D","CS ELN - Close And Sign Option Grayed Out")</f>
        <v>0</v>
      </c>
      <c r="B8">
        <v>0.2898696959018707</v>
      </c>
      <c r="C8" t="s">
        <v>46</v>
      </c>
    </row>
    <row r="9" spans="1:3">
      <c r="A9">
        <f>HYPERLINK("https://bmsprod.service-now.com/nav_to.do?uri=%2Fkb_view.do%3Fsysparm_article%3DKB0029173%26sysparm_stack%3D%26sysparm_view%3D","What if the Sign and Close process hangs up and rendering never starts (CS ELN )")</f>
        <v>0</v>
      </c>
      <c r="B9">
        <v>0.2782179713249207</v>
      </c>
      <c r="C9" t="s">
        <v>47</v>
      </c>
    </row>
    <row r="10" spans="1:3">
      <c r="A10">
        <f>HYPERLINK("https://bmsprod.service-now.com/nav_to.do?uri=%2Fkb_view.do%3Fsysparm_article%3DKB0010063%26sysparm_stack%3D%26sysparm_view%3D","CS ELN - Error Displaying MS Excel Spreadsheet:Attempt To Access Invalid Address")</f>
        <v>0</v>
      </c>
      <c r="B10">
        <v>0.2767473459243774</v>
      </c>
      <c r="C10" t="s">
        <v>48</v>
      </c>
    </row>
    <row r="11" spans="1:3">
      <c r="A11">
        <f>HYPERLINK("https://bmsprod.service-now.com/nav_to.do?uri=%2Fkb_view.do%3Fsysparm_article%3DKB0010089%26sysparm_stack%3D%26sysparm_view%3D","CS ELN - Output Postscript Is Empty")</f>
        <v>0</v>
      </c>
      <c r="B11">
        <v>0.2719222903251648</v>
      </c>
      <c r="C11" t="s">
        <v>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HYPERLINK("https://bmsprod.service-now.com/nav_to.do?uri=%2Fkb_view.do%3Fsysparm_article%3DKB0010134%26sysparm_stack%3D%26sysparm_view%3D","CS ELN - Sorry, Could Not Save The PDF File â€“ Please Check The Target File")</f>
        <v>0</v>
      </c>
      <c r="B2">
        <v>0.6193336248397827</v>
      </c>
      <c r="C2" t="s">
        <v>92</v>
      </c>
    </row>
    <row r="3" spans="1:3">
      <c r="A3">
        <f>HYPERLINK("https://bmsprod.service-now.com/nav_to.do?uri=%2Fkb_view.do%3Fsysparm_article%3DKB0010056%26sysparm_stack%3D%26sysparm_view%3D","CS ELN - Close And Sign File Already Exists")</f>
        <v>0</v>
      </c>
      <c r="B3">
        <v>0.4073687791824341</v>
      </c>
      <c r="C3" t="s">
        <v>52</v>
      </c>
    </row>
    <row r="4" spans="1:3">
      <c r="A4">
        <f>HYPERLINK("https://bmsprod.service-now.com/nav_to.do?uri=%2Fkb_view.do%3Fsysparm_article%3DKB0010054%26sysparm_stack%3D%26sysparm_view%3D","CS ELN - Sign And Close Error: The PDF File Could Not Be Created")</f>
        <v>0</v>
      </c>
      <c r="B4">
        <v>0.405202329158783</v>
      </c>
      <c r="C4" t="s">
        <v>67</v>
      </c>
    </row>
    <row r="5" spans="1:3">
      <c r="A5">
        <f>HYPERLINK("https://bmsprod.service-now.com/nav_to.do?uri=%2Fkb_view.do%3Fsysparm_article%3DKB0010055%26sysparm_stack%3D%26sysparm_view%3D","CS ELN - Call Was Rejected By Callee Close &amp; Sign Errors")</f>
        <v>0</v>
      </c>
      <c r="B5">
        <v>0.4028638899326324</v>
      </c>
      <c r="C5" t="s">
        <v>6</v>
      </c>
    </row>
    <row r="6" spans="1:3">
      <c r="A6">
        <f>HYPERLINK("https://bmsprod.service-now.com/nav_to.do?uri=%2Fkb_view.do%3Fsysparm_article%3DKB0010094%26sysparm_stack%3D%26sysparm_view%3D","CS ELN - Sorry, An Error Occurred While Exporting Slideshow")</f>
        <v>0</v>
      </c>
      <c r="B6">
        <v>0.3843510448932648</v>
      </c>
      <c r="C6" t="s">
        <v>31</v>
      </c>
    </row>
    <row r="7" spans="1:3">
      <c r="A7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7">
        <v>0.3684727549552917</v>
      </c>
      <c r="C7" t="s">
        <v>55</v>
      </c>
    </row>
    <row r="8" spans="1:3">
      <c r="A8">
        <f>HYPERLINK("https://bmsprod.service-now.com/nav_to.do?uri=%2Fkb_view.do%3Fsysparm_article%3DKB0010071%26sysparm_stack%3D%26sysparm_view%3D","CS ELN - Close And Sign Option Grayed Out")</f>
        <v>0</v>
      </c>
      <c r="B8">
        <v>0.3673226237297058</v>
      </c>
      <c r="C8" t="s">
        <v>46</v>
      </c>
    </row>
    <row r="9" spans="1:3">
      <c r="A9">
        <f>HYPERLINK("https://bmsprod.service-now.com/nav_to.do?uri=%2Fkb_view.do%3Fsysparm_article%3DKB0010144%26sysparm_stack%3D%26sysparm_view%3D","CS ELN - User Cannot View Content In Table Of Contents")</f>
        <v>0</v>
      </c>
      <c r="B9">
        <v>0.3591218888759613</v>
      </c>
      <c r="C9" t="s">
        <v>12</v>
      </c>
    </row>
    <row r="10" spans="1:3">
      <c r="A10">
        <f>HYPERLINK("https://bmsprod.service-now.com/nav_to.do?uri=%2Fkb_view.do%3Fsysparm_article%3DKB0010082%26sysparm_stack%3D%26sysparm_view%3D","CS ELN - Object required error during signing")</f>
        <v>0</v>
      </c>
      <c r="B10">
        <v>0.3407847583293915</v>
      </c>
      <c r="C10" t="s">
        <v>27</v>
      </c>
    </row>
    <row r="11" spans="1:3">
      <c r="A11">
        <f>HYPERLINK("https://bmsprod.service-now.com/nav_to.do?uri=%2Fkb_view.do%3Fsysparm_article%3DKB0010072%26sysparm_stack%3D%26sysparm_view%3D","CS ELN - Could Not Find A Part Of The Path Errors")</f>
        <v>0</v>
      </c>
      <c r="B11">
        <v>0.3388961553573608</v>
      </c>
      <c r="C11" t="s">
        <v>50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HYPERLINK("https://bmsprod.service-now.com/nav_to.do?uri=%2Fkb_view.do%3Fsysparm_article%3DKB0010105%26sysparm_stack%3D%26sysparm_view%3D","CS ELN - Exception Of Type 'System.OutOfMemoryException' Was Thrown")</f>
        <v>0</v>
      </c>
      <c r="B2">
        <v>0.605478823184967</v>
      </c>
      <c r="C2" t="s">
        <v>69</v>
      </c>
    </row>
    <row r="3" spans="1:3">
      <c r="A3">
        <f>HYPERLINK("https://bmsprod.service-now.com/nav_to.do?uri=%2Fkb_view.do%3Fsysparm_article%3DKB0010094%26sysparm_stack%3D%26sysparm_view%3D","CS ELN - Sorry, An Error Occurred While Exporting Slideshow")</f>
        <v>0</v>
      </c>
      <c r="B3">
        <v>0.4115736484527588</v>
      </c>
      <c r="C3" t="s">
        <v>31</v>
      </c>
    </row>
    <row r="4" spans="1:3">
      <c r="A4">
        <f>HYPERLINK("https://bmsprod.service-now.com/nav_to.do?uri=%2Fkb_view.do%3Fsysparm_article%3DKB0010385%26sysparm_stack%3D%26sysparm_view%3D","CS ELN - Error Initializing Field Slideshow in MS PowerPoint section")</f>
        <v>0</v>
      </c>
      <c r="B4">
        <v>0.4108409583568573</v>
      </c>
      <c r="C4" t="s">
        <v>64</v>
      </c>
    </row>
    <row r="5" spans="1:3">
      <c r="A5">
        <f>HYPERLINK("https://bmsprod.service-now.com/nav_to.do?uri=%2Fkb_view.do%3Fsysparm_article%3DKB0010075%26sysparm_stack%3D%26sysparm_view%3D","CS ELN - Close And Sign Error: Old Format Or Invalid Type Library")</f>
        <v>0</v>
      </c>
      <c r="B5">
        <v>0.4005489945411682</v>
      </c>
      <c r="C5" t="s">
        <v>134</v>
      </c>
    </row>
    <row r="6" spans="1:3">
      <c r="A6">
        <f>HYPERLINK("https://bmsprod.service-now.com/nav_to.do?uri=%2Fkb_view.do%3Fsysparm_article%3DKB0010080%26sysparm_stack%3D%26sysparm_view%3D","CS ELN - Word Rendering Add-ins PDF Rendering Error")</f>
        <v>0</v>
      </c>
      <c r="B6">
        <v>0.3838884234428406</v>
      </c>
      <c r="C6" t="s">
        <v>11</v>
      </c>
    </row>
    <row r="7" spans="1:3">
      <c r="A7">
        <f>HYPERLINK("https://bmsprod.service-now.com/nav_to.do?uri=%2Fkb_view.do%3Fsysparm_article%3DKB0010165%26sysparm_stack%3D%26sysparm_view%3D","CS ELN - Server Threw An Exception (Exception From HRESULT: 0x80010105")</f>
        <v>0</v>
      </c>
      <c r="B7">
        <v>0.3830757439136505</v>
      </c>
      <c r="C7" t="s">
        <v>44</v>
      </c>
    </row>
    <row r="8" spans="1:3">
      <c r="A8">
        <f>HYPERLINK("https://bmsprod.service-now.com/nav_to.do?uri=%2Fkb_view.do%3Fsysparm_article%3DKB0010163%26sysparm_stack%3D%26sysparm_view%3D","CS ELN - Sorry,While Opening MS Word Document, Attempt To Access Invalid Address")</f>
        <v>0</v>
      </c>
      <c r="B8">
        <v>0.3802274465560913</v>
      </c>
      <c r="C8" t="s">
        <v>58</v>
      </c>
    </row>
    <row r="9" spans="1:3">
      <c r="A9">
        <f>HYPERLINK("https://bmsprod.service-now.com/nav_to.do?uri=%2Fkb_view.do%3Fsysparm_article%3DKB0010079%26sysparm_stack%3D%26sysparm_view%3D","CS ELN - Error Editing Grid Cell; Infinite Loop Error When Removing Property")</f>
        <v>0</v>
      </c>
      <c r="B9">
        <v>0.3625255227088928</v>
      </c>
      <c r="C9" t="s">
        <v>25</v>
      </c>
    </row>
    <row r="10" spans="1:3">
      <c r="A10">
        <f>HYPERLINK("https://bmsprod.service-now.com/nav_to.do?uri=%2Fkb_view.do%3Fsysparm_article%3DKB0010048%26sysparm_stack%3D%26sysparm_view%3D","CS ELN - Activate Method Of Range Class Failed Close &amp; Sign Error")</f>
        <v>0</v>
      </c>
      <c r="B10">
        <v>0.3606644868850708</v>
      </c>
      <c r="C10" t="s">
        <v>68</v>
      </c>
    </row>
    <row r="11" spans="1:3">
      <c r="A11">
        <f>HYPERLINK("https://bmsprod.service-now.com/nav_to.do?uri=%2Fkb_view.do%3Fsysparm_article%3DKB0010142%26sysparm_stack%3D%26sysparm_view%3D","CS ELN - Word Cannot Start The Converter Mswrd632.wpc")</f>
        <v>0</v>
      </c>
      <c r="B11">
        <v>0.3585868775844574</v>
      </c>
      <c r="C1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HYPERLINK("https://bmsprod.service-now.com/nav_to.do?uri=%2Fkb_view.do%3Fsysparm_article%3DKB0010072%26sysparm_stack%3D%26sysparm_view%3D","CS ELN - Could Not Find A Part Of The Path Errors")</f>
        <v>0</v>
      </c>
      <c r="B2">
        <v>0.6746018528938293</v>
      </c>
      <c r="C2" t="s">
        <v>50</v>
      </c>
    </row>
    <row r="3" spans="1:3">
      <c r="A3">
        <f>HYPERLINK("https://bmsprod.service-now.com/nav_to.do?uri=%2Fkb_view.do%3Fsysparm_article%3DKB0010077%26sysparm_stack%3D%26sysparm_view%3D","CS ELN - Error Selecting Salt Or Solvate: Could Not Find Part Of The Path")</f>
        <v>0</v>
      </c>
      <c r="B3">
        <v>0.4946183860301971</v>
      </c>
      <c r="C3" t="s">
        <v>51</v>
      </c>
    </row>
    <row r="4" spans="1:3">
      <c r="A4">
        <f>HYPERLINK("https://bmsprod.service-now.com/nav_to.do?uri=%2Fkb_view.do%3Fsysparm_article%3DKB0010056%26sysparm_stack%3D%26sysparm_view%3D","CS ELN - Close And Sign File Already Exists")</f>
        <v>0</v>
      </c>
      <c r="B4">
        <v>0.3837985396385193</v>
      </c>
      <c r="C4" t="s">
        <v>52</v>
      </c>
    </row>
    <row r="5" spans="1:3">
      <c r="A5">
        <f>HYPERLINK("https://bmsprod.service-now.com/nav_to.do?uri=%2Fkb_view.do%3Fsysparm_article%3DKB0010428%26sysparm_stack%3D%26sysparm_view%3D","CS ELN - error occurred while opening the client connection, I/O device error")</f>
        <v>0</v>
      </c>
      <c r="B5">
        <v>0.3708307147026062</v>
      </c>
      <c r="C5" t="s">
        <v>53</v>
      </c>
    </row>
    <row r="6" spans="1:3">
      <c r="A6">
        <f>HYPERLINK("https://bmsprod.service-now.com/nav_to.do?uri=%2Fkb_view.do%3Fsysparm_article%3DKB0010094%26sysparm_stack%3D%26sysparm_view%3D","CS ELN - Sorry, An Error Occurred While Exporting Slideshow")</f>
        <v>0</v>
      </c>
      <c r="B6">
        <v>0.368848979473114</v>
      </c>
      <c r="C6" t="s">
        <v>31</v>
      </c>
    </row>
    <row r="7" spans="1:3">
      <c r="A7">
        <f>HYPERLINK("https://bmsprod.service-now.com/nav_to.do?uri=%2Fkb_view.do%3Fsysparm_article%3DKB0010096%26sysparm_stack%3D%26sysparm_view%3D","CS ELN - Login Timeout Error")</f>
        <v>0</v>
      </c>
      <c r="B7">
        <v>0.3671454787254333</v>
      </c>
      <c r="C7" t="s">
        <v>54</v>
      </c>
    </row>
    <row r="8" spans="1:3">
      <c r="A8">
        <f>HYPERLINK("https://bmsprod.service-now.com/nav_to.do?uri=%2Fkb_view.do%3Fsysparm_article%3DKB0010155%26sysparm_stack%3D%26sysparm_view%3D","CS ELN - While Converting Postscript File To PDF, Remote Procedure Call Failed")</f>
        <v>0</v>
      </c>
      <c r="B8">
        <v>0.3154197931289673</v>
      </c>
      <c r="C8" t="s">
        <v>55</v>
      </c>
    </row>
    <row r="9" spans="1:3">
      <c r="A9">
        <f>HYPERLINK("https://bmsprod.service-now.com/nav_to.do?uri=%2Fkb_view.do%3Fsysparm_article%3DKB0031560%26sysparm_stack%3D%26sysparm_view%3D","CS ELN 5 - Uninstalling and reinstalling ELN v5")</f>
        <v>0</v>
      </c>
      <c r="B9">
        <v>0.310186356306076</v>
      </c>
      <c r="C9" t="s">
        <v>56</v>
      </c>
    </row>
    <row r="10" spans="1:3">
      <c r="A10">
        <f>HYPERLINK("https://bmsprod.service-now.com/nav_to.do?uri=%2Fkb_view.do%3Fsysparm_article%3DKB0010138%26sysparm_stack%3D%26sysparm_view%3D","CS ELN - Type Initializer For Encontainer.Properties.Settings Threw Exception")</f>
        <v>0</v>
      </c>
      <c r="B10">
        <v>0.3100822567939758</v>
      </c>
      <c r="C10" t="s">
        <v>57</v>
      </c>
    </row>
    <row r="11" spans="1:3">
      <c r="A11">
        <f>HYPERLINK("https://bmsprod.service-now.com/nav_to.do?uri=%2Fkb_view.do%3Fsysparm_article%3DKB0035017%26sysparm_stack%3D%26sysparm_view%3D","CS ELN v5 - Login error - Sorry, Configuration system failed to initialize")</f>
        <v>0</v>
      </c>
      <c r="B11">
        <v>0.3073287308216095</v>
      </c>
      <c r="C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KB0010156</vt:lpstr>
      <vt:lpstr>KB0027079</vt:lpstr>
      <vt:lpstr>KB0010065</vt:lpstr>
      <vt:lpstr>KB0010098</vt:lpstr>
      <vt:lpstr>KB0035064</vt:lpstr>
      <vt:lpstr>KB0032708</vt:lpstr>
      <vt:lpstr>KB0031562</vt:lpstr>
      <vt:lpstr>KB0010052</vt:lpstr>
      <vt:lpstr>KB0010072</vt:lpstr>
      <vt:lpstr>KB0035166</vt:lpstr>
      <vt:lpstr>KB0010063</vt:lpstr>
      <vt:lpstr>KB0010101</vt:lpstr>
      <vt:lpstr>KB0010073</vt:lpstr>
      <vt:lpstr>KB0010084</vt:lpstr>
      <vt:lpstr>KB0035017</vt:lpstr>
      <vt:lpstr>KB0010080</vt:lpstr>
      <vt:lpstr>KB0010096</vt:lpstr>
      <vt:lpstr>KB0010107</vt:lpstr>
      <vt:lpstr>KB0010191</vt:lpstr>
      <vt:lpstr>KB0010054</vt:lpstr>
      <vt:lpstr>KB0010204</vt:lpstr>
      <vt:lpstr>KB0010061</vt:lpstr>
      <vt:lpstr>KB0010155</vt:lpstr>
      <vt:lpstr>KB0010143</vt:lpstr>
      <vt:lpstr>KB0028676</vt:lpstr>
      <vt:lpstr>KB0035462</vt:lpstr>
      <vt:lpstr>KB0032992</vt:lpstr>
      <vt:lpstr>KB0033795</vt:lpstr>
      <vt:lpstr>KB0010059</vt:lpstr>
      <vt:lpstr>KB0031574</vt:lpstr>
      <vt:lpstr>KB0010103</vt:lpstr>
      <vt:lpstr>KB0010088</vt:lpstr>
      <vt:lpstr>KB0036348</vt:lpstr>
      <vt:lpstr>KB0010090</vt:lpstr>
      <vt:lpstr>KB0010144</vt:lpstr>
      <vt:lpstr>KB0031563</vt:lpstr>
      <vt:lpstr>KB0010100</vt:lpstr>
      <vt:lpstr>KB0010139</vt:lpstr>
      <vt:lpstr>KB0010079</vt:lpstr>
      <vt:lpstr>KB0028315</vt:lpstr>
      <vt:lpstr>KB0010076</vt:lpstr>
      <vt:lpstr>KB0010165</vt:lpstr>
      <vt:lpstr>KB0010196</vt:lpstr>
      <vt:lpstr>KB0031560</vt:lpstr>
      <vt:lpstr>KB0010075</vt:lpstr>
      <vt:lpstr>KB0015211</vt:lpstr>
      <vt:lpstr>KB0027078</vt:lpstr>
      <vt:lpstr>KB0032683</vt:lpstr>
      <vt:lpstr>KB0010055</vt:lpstr>
      <vt:lpstr>KB0010062</vt:lpstr>
      <vt:lpstr>KB0031938</vt:lpstr>
      <vt:lpstr>KB0010343</vt:lpstr>
      <vt:lpstr>KB0010142</vt:lpstr>
      <vt:lpstr>KB0010048</vt:lpstr>
      <vt:lpstr>KB0010071</vt:lpstr>
      <vt:lpstr>KB0010082</vt:lpstr>
      <vt:lpstr>KB0010081</vt:lpstr>
      <vt:lpstr>KB0035923</vt:lpstr>
      <vt:lpstr>KB0010046</vt:lpstr>
      <vt:lpstr>KB0010056</vt:lpstr>
      <vt:lpstr>KB0035055</vt:lpstr>
      <vt:lpstr>KB0010137</vt:lpstr>
      <vt:lpstr>KB0010058</vt:lpstr>
      <vt:lpstr>KB0010083</vt:lpstr>
      <vt:lpstr>KB0010094</vt:lpstr>
      <vt:lpstr>KB0010193</vt:lpstr>
      <vt:lpstr>KB0010106</vt:lpstr>
      <vt:lpstr>KB0010159</vt:lpstr>
      <vt:lpstr>KB0010205</vt:lpstr>
      <vt:lpstr>KB0010135</vt:lpstr>
      <vt:lpstr>KB0010154</vt:lpstr>
      <vt:lpstr>KB0010089</vt:lpstr>
      <vt:lpstr>KB0010077</vt:lpstr>
      <vt:lpstr>KB0028317</vt:lpstr>
      <vt:lpstr>KB0010104</vt:lpstr>
      <vt:lpstr>KB0010138</vt:lpstr>
      <vt:lpstr>KB0010428</vt:lpstr>
      <vt:lpstr>KB0035566</vt:lpstr>
      <vt:lpstr>KB0010069</vt:lpstr>
      <vt:lpstr>KB0010134</vt:lpstr>
      <vt:lpstr>KB0010105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2019-04-24T16:17:14Z</dcterms:created>
  <dcterms:modified xsi:type="dcterms:W3CDTF">2019-04-24T16:17:14Z</dcterms:modified>
</cp:coreProperties>
</file>