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yabhatia/Desktop/Business Data Analysis/Final Project - US Airways/"/>
    </mc:Choice>
  </mc:AlternateContent>
  <xr:revisionPtr revIDLastSave="0" documentId="13_ncr:1_{CD91A591-623F-AA41-B46B-F53A41669448}" xr6:coauthVersionLast="47" xr6:coauthVersionMax="47" xr10:uidLastSave="{00000000-0000-0000-0000-000000000000}"/>
  <bookViews>
    <workbookView xWindow="0" yWindow="760" windowWidth="29400" windowHeight="17120" activeTab="1" xr2:uid="{FDBF64D9-38E6-4543-88D8-8C79684FD45B}"/>
  </bookViews>
  <sheets>
    <sheet name="Total Cost" sheetId="8" r:id="rId1"/>
    <sheet name="Sunday" sheetId="1" r:id="rId2"/>
    <sheet name="Monday" sheetId="2" r:id="rId3"/>
    <sheet name="Tuesday" sheetId="3" r:id="rId4"/>
    <sheet name="Wednesday" sheetId="4" r:id="rId5"/>
    <sheet name="Thursday" sheetId="5" r:id="rId6"/>
    <sheet name="Friday" sheetId="6" r:id="rId7"/>
    <sheet name="Saturday" sheetId="7" r:id="rId8"/>
  </sheets>
  <definedNames>
    <definedName name="solver_adj" localSheetId="6" hidden="1">Friday!$D$33:$D$56,Friday!$B$33:$B$56</definedName>
    <definedName name="solver_adj" localSheetId="2" hidden="1">Monday!$B$33:$B$56,Monday!$D$33:$D$56</definedName>
    <definedName name="solver_adj" localSheetId="7" hidden="1">Saturday!$D$33:$D$56,Saturday!$B$33:$B$56</definedName>
    <definedName name="solver_adj" localSheetId="1" hidden="1">Sunday!$D$33:$D$56,Sunday!$B$33:$B$56</definedName>
    <definedName name="solver_adj" localSheetId="5" hidden="1">Thursday!$D$33:$D$56,Thursday!$B$33:$B$56</definedName>
    <definedName name="solver_adj" localSheetId="3" hidden="1">Tuesday!$B$33:$B$56,Tuesday!$D$33:$D$56</definedName>
    <definedName name="solver_adj" localSheetId="4" hidden="1">Wednesday!$D$33:$D$56,Wednesday!$B$33:$B$56</definedName>
    <definedName name="solver_cvg" localSheetId="6" hidden="1">0.0001</definedName>
    <definedName name="solver_cvg" localSheetId="2" hidden="1">0.0001</definedName>
    <definedName name="solver_cvg" localSheetId="7" hidden="1">0.0001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6" hidden="1">1</definedName>
    <definedName name="solver_drv" localSheetId="2" hidden="1">1</definedName>
    <definedName name="solver_drv" localSheetId="7" hidden="1">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eng" localSheetId="6" hidden="1">2</definedName>
    <definedName name="solver_eng" localSheetId="2" hidden="1">2</definedName>
    <definedName name="solver_eng" localSheetId="7" hidden="1">2</definedName>
    <definedName name="solver_eng" localSheetId="1" hidden="1">2</definedName>
    <definedName name="solver_eng" localSheetId="5" hidden="1">2</definedName>
    <definedName name="solver_eng" localSheetId="3" hidden="1">2</definedName>
    <definedName name="solver_eng" localSheetId="4" hidden="1">2</definedName>
    <definedName name="solver_itr" localSheetId="6" hidden="1">2147483647</definedName>
    <definedName name="solver_itr" localSheetId="2" hidden="1">2147483647</definedName>
    <definedName name="solver_itr" localSheetId="7" hidden="1">2147483647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6" hidden="1">Friday!$D$57</definedName>
    <definedName name="solver_lhs1" localSheetId="2" hidden="1">Monday!$D$57</definedName>
    <definedName name="solver_lhs1" localSheetId="7" hidden="1">Saturday!$D$57</definedName>
    <definedName name="solver_lhs1" localSheetId="1" hidden="1">Sunday!$B$33:$B$56</definedName>
    <definedName name="solver_lhs1" localSheetId="5" hidden="1">Thursday!$B$33:$B$56</definedName>
    <definedName name="solver_lhs1" localSheetId="3" hidden="1">Tuesday!$B$33:$B$56</definedName>
    <definedName name="solver_lhs1" localSheetId="4" hidden="1">Wednesday!$B$33:$B$56</definedName>
    <definedName name="solver_lhs2" localSheetId="6" hidden="1">Friday!$G$33:$G$56</definedName>
    <definedName name="solver_lhs2" localSheetId="2" hidden="1">Monday!$G$33:$G$56</definedName>
    <definedName name="solver_lhs2" localSheetId="7" hidden="1">Saturday!$G$33:$G$56</definedName>
    <definedName name="solver_lhs2" localSheetId="1" hidden="1">Sunday!$D$33:$D$56</definedName>
    <definedName name="solver_lhs2" localSheetId="5" hidden="1">Thursday!$D$33:$D$56</definedName>
    <definedName name="solver_lhs2" localSheetId="3" hidden="1">Tuesday!$D$33:$D$56</definedName>
    <definedName name="solver_lhs2" localSheetId="4" hidden="1">Wednesday!$D$33:$D$56</definedName>
    <definedName name="solver_lhs3" localSheetId="1" hidden="1">Sunday!$D$57</definedName>
    <definedName name="solver_lhs3" localSheetId="5" hidden="1">Thursday!$D$57</definedName>
    <definedName name="solver_lhs3" localSheetId="3" hidden="1">Tuesday!$D$57</definedName>
    <definedName name="solver_lhs3" localSheetId="4" hidden="1">Wednesday!$D$57</definedName>
    <definedName name="solver_lhs4" localSheetId="1" hidden="1">Sunday!$G$33:$G$56</definedName>
    <definedName name="solver_lhs4" localSheetId="5" hidden="1">Thursday!$G$33:$G$56</definedName>
    <definedName name="solver_lhs4" localSheetId="3" hidden="1">Tuesday!$G$33:$G$56</definedName>
    <definedName name="solver_lhs4" localSheetId="4" hidden="1">Wednesday!$G$33:$G$56</definedName>
    <definedName name="solver_lin" localSheetId="6" hidden="1">1</definedName>
    <definedName name="solver_lin" localSheetId="2" hidden="1">1</definedName>
    <definedName name="solver_lin" localSheetId="7" hidden="1">1</definedName>
    <definedName name="solver_lin" localSheetId="1" hidden="1">1</definedName>
    <definedName name="solver_lin" localSheetId="5" hidden="1">1</definedName>
    <definedName name="solver_lin" localSheetId="3" hidden="1">1</definedName>
    <definedName name="solver_lin" localSheetId="4" hidden="1">1</definedName>
    <definedName name="solver_mip" localSheetId="6" hidden="1">2147483647</definedName>
    <definedName name="solver_mip" localSheetId="2" hidden="1">2147483647</definedName>
    <definedName name="solver_mip" localSheetId="7" hidden="1">2147483647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6" hidden="1">30</definedName>
    <definedName name="solver_mni" localSheetId="2" hidden="1">30</definedName>
    <definedName name="solver_mni" localSheetId="7" hidden="1">30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6" hidden="1">0.075</definedName>
    <definedName name="solver_mrt" localSheetId="2" hidden="1">0.075</definedName>
    <definedName name="solver_mrt" localSheetId="7" hidden="1">0.075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6" hidden="1">2</definedName>
    <definedName name="solver_msl" localSheetId="2" hidden="1">2</definedName>
    <definedName name="solver_msl" localSheetId="7" hidden="1">2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1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6" hidden="1">2147483647</definedName>
    <definedName name="solver_nod" localSheetId="2" hidden="1">2147483647</definedName>
    <definedName name="solver_nod" localSheetId="7" hidden="1">2147483647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6" hidden="1">2</definedName>
    <definedName name="solver_num" localSheetId="2" hidden="1">2</definedName>
    <definedName name="solver_num" localSheetId="7" hidden="1">2</definedName>
    <definedName name="solver_num" localSheetId="1" hidden="1">4</definedName>
    <definedName name="solver_num" localSheetId="5" hidden="1">4</definedName>
    <definedName name="solver_num" localSheetId="3" hidden="1">4</definedName>
    <definedName name="solver_num" localSheetId="4" hidden="1">4</definedName>
    <definedName name="solver_opt" localSheetId="6" hidden="1">Friday!$D$58</definedName>
    <definedName name="solver_opt" localSheetId="2" hidden="1">Monday!$D$58</definedName>
    <definedName name="solver_opt" localSheetId="7" hidden="1">Saturday!$D$58</definedName>
    <definedName name="solver_opt" localSheetId="1" hidden="1">Sunday!$D$58</definedName>
    <definedName name="solver_opt" localSheetId="5" hidden="1">Thursday!$D$58</definedName>
    <definedName name="solver_opt" localSheetId="3" hidden="1">Tuesday!$D$58</definedName>
    <definedName name="solver_opt" localSheetId="4" hidden="1">Wednesday!$D$58</definedName>
    <definedName name="solver_pre" localSheetId="6" hidden="1">0.000001</definedName>
    <definedName name="solver_pre" localSheetId="2" hidden="1">0.000001</definedName>
    <definedName name="solver_pre" localSheetId="7" hidden="1">0.000001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6" hidden="1">1</definedName>
    <definedName name="solver_rbv" localSheetId="2" hidden="1">1</definedName>
    <definedName name="solver_rbv" localSheetId="7" hidden="1">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el1" localSheetId="6" hidden="1">3</definedName>
    <definedName name="solver_rel1" localSheetId="2" hidden="1">3</definedName>
    <definedName name="solver_rel1" localSheetId="7" hidden="1">3</definedName>
    <definedName name="solver_rel1" localSheetId="1" hidden="1">4</definedName>
    <definedName name="solver_rel1" localSheetId="5" hidden="1">4</definedName>
    <definedName name="solver_rel1" localSheetId="3" hidden="1">4</definedName>
    <definedName name="solver_rel1" localSheetId="4" hidden="1">4</definedName>
    <definedName name="solver_rel2" localSheetId="6" hidden="1">3</definedName>
    <definedName name="solver_rel2" localSheetId="2" hidden="1">3</definedName>
    <definedName name="solver_rel2" localSheetId="7" hidden="1">3</definedName>
    <definedName name="solver_rel2" localSheetId="1" hidden="1">4</definedName>
    <definedName name="solver_rel2" localSheetId="5" hidden="1">4</definedName>
    <definedName name="solver_rel2" localSheetId="3" hidden="1">4</definedName>
    <definedName name="solver_rel2" localSheetId="4" hidden="1">4</definedName>
    <definedName name="solver_rel3" localSheetId="1" hidden="1">3</definedName>
    <definedName name="solver_rel3" localSheetId="5" hidden="1">3</definedName>
    <definedName name="solver_rel3" localSheetId="3" hidden="1">3</definedName>
    <definedName name="solver_rel3" localSheetId="4" hidden="1">3</definedName>
    <definedName name="solver_rel4" localSheetId="1" hidden="1">3</definedName>
    <definedName name="solver_rel4" localSheetId="5" hidden="1">3</definedName>
    <definedName name="solver_rel4" localSheetId="3" hidden="1">3</definedName>
    <definedName name="solver_rel4" localSheetId="4" hidden="1">3</definedName>
    <definedName name="solver_rhs1" localSheetId="6" hidden="1">Friday!$B$57</definedName>
    <definedName name="solver_rhs1" localSheetId="2" hidden="1">Monday!$B$57</definedName>
    <definedName name="solver_rhs1" localSheetId="7" hidden="1">Saturday!$B$57</definedName>
    <definedName name="solver_rhs1" localSheetId="1" hidden="1">"integer"</definedName>
    <definedName name="solver_rhs1" localSheetId="5" hidden="1">"integer"</definedName>
    <definedName name="solver_rhs1" localSheetId="3" hidden="1">"integer"</definedName>
    <definedName name="solver_rhs1" localSheetId="4" hidden="1">"integer"</definedName>
    <definedName name="solver_rhs2" localSheetId="6" hidden="1">Friday!$F$33:$F$56</definedName>
    <definedName name="solver_rhs2" localSheetId="2" hidden="1">Monday!$F$33:$F$56</definedName>
    <definedName name="solver_rhs2" localSheetId="7" hidden="1">Saturday!$F$33:$F$56</definedName>
    <definedName name="solver_rhs2" localSheetId="1" hidden="1">"integer"</definedName>
    <definedName name="solver_rhs2" localSheetId="5" hidden="1">"integer"</definedName>
    <definedName name="solver_rhs2" localSheetId="3" hidden="1">"integer"</definedName>
    <definedName name="solver_rhs2" localSheetId="4" hidden="1">"integer"</definedName>
    <definedName name="solver_rhs3" localSheetId="1" hidden="1">Sunday!$B$57</definedName>
    <definedName name="solver_rhs3" localSheetId="5" hidden="1">Thursday!$B$57</definedName>
    <definedName name="solver_rhs3" localSheetId="3" hidden="1">Tuesday!$B$57</definedName>
    <definedName name="solver_rhs3" localSheetId="4" hidden="1">Wednesday!$B$57</definedName>
    <definedName name="solver_rhs4" localSheetId="1" hidden="1">Sunday!$F$33:$F$56</definedName>
    <definedName name="solver_rhs4" localSheetId="5" hidden="1">Thursday!$F$33:$F$56</definedName>
    <definedName name="solver_rhs4" localSheetId="3" hidden="1">Tuesday!$F$33:$F$56</definedName>
    <definedName name="solver_rhs4" localSheetId="4" hidden="1">Wednesday!$F$33:$F$56</definedName>
    <definedName name="solver_rlx" localSheetId="6" hidden="1">1</definedName>
    <definedName name="solver_rlx" localSheetId="2" hidden="1">1</definedName>
    <definedName name="solver_rlx" localSheetId="7" hidden="1">2</definedName>
    <definedName name="solver_rlx" localSheetId="1" hidden="1">1</definedName>
    <definedName name="solver_rlx" localSheetId="5" hidden="1">2</definedName>
    <definedName name="solver_rlx" localSheetId="3" hidden="1">1</definedName>
    <definedName name="solver_rlx" localSheetId="4" hidden="1">2</definedName>
    <definedName name="solver_rsd" localSheetId="6" hidden="1">0</definedName>
    <definedName name="solver_rsd" localSheetId="2" hidden="1">0</definedName>
    <definedName name="solver_rsd" localSheetId="7" hidden="1">0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6" hidden="1">2</definedName>
    <definedName name="solver_scl" localSheetId="2" hidden="1">2</definedName>
    <definedName name="solver_scl" localSheetId="7" hidden="1">1</definedName>
    <definedName name="solver_scl" localSheetId="1" hidden="1">2</definedName>
    <definedName name="solver_scl" localSheetId="5" hidden="1">1</definedName>
    <definedName name="solver_scl" localSheetId="3" hidden="1">2</definedName>
    <definedName name="solver_scl" localSheetId="4" hidden="1">1</definedName>
    <definedName name="solver_sho" localSheetId="6" hidden="1">2</definedName>
    <definedName name="solver_sho" localSheetId="2" hidden="1">2</definedName>
    <definedName name="solver_sho" localSheetId="7" hidden="1">2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6" hidden="1">100</definedName>
    <definedName name="solver_ssz" localSheetId="2" hidden="1">100</definedName>
    <definedName name="solver_ssz" localSheetId="7" hidden="1">100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6" hidden="1">2147483647</definedName>
    <definedName name="solver_tim" localSheetId="2" hidden="1">2147483647</definedName>
    <definedName name="solver_tim" localSheetId="7" hidden="1">2147483647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6" hidden="1">0.01</definedName>
    <definedName name="solver_tol" localSheetId="2" hidden="1">0.01</definedName>
    <definedName name="solver_tol" localSheetId="7" hidden="1">0.01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6" hidden="1">2</definedName>
    <definedName name="solver_typ" localSheetId="2" hidden="1">2</definedName>
    <definedName name="solver_typ" localSheetId="7" hidden="1">2</definedName>
    <definedName name="solver_typ" localSheetId="1" hidden="1">2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1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6" hidden="1">2</definedName>
    <definedName name="solver_ver" localSheetId="2" hidden="1">2</definedName>
    <definedName name="solver_ver" localSheetId="7" hidden="1">2</definedName>
    <definedName name="solver_ver" localSheetId="1" hidden="1">2</definedName>
    <definedName name="solver_ver" localSheetId="5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C60" i="5" l="1"/>
  <c r="D57" i="5"/>
  <c r="B57" i="5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C60" i="4"/>
  <c r="D57" i="4"/>
  <c r="B57" i="4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D58" i="5" l="1"/>
  <c r="D58" i="4"/>
  <c r="C60" i="7" l="1"/>
  <c r="D57" i="7"/>
  <c r="B57" i="7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C60" i="6"/>
  <c r="D57" i="6"/>
  <c r="B57" i="6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C60" i="3"/>
  <c r="D57" i="3"/>
  <c r="B57" i="3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D58" i="7" l="1"/>
  <c r="D58" i="6"/>
  <c r="D58" i="3"/>
  <c r="B60" i="2" l="1"/>
  <c r="D57" i="2"/>
  <c r="B57" i="2"/>
  <c r="G56" i="2"/>
  <c r="H56" i="2" s="1"/>
  <c r="G55" i="2"/>
  <c r="H55" i="2" s="1"/>
  <c r="G54" i="2"/>
  <c r="H54" i="2" s="1"/>
  <c r="G53" i="2"/>
  <c r="H53" i="2" s="1"/>
  <c r="H52" i="2"/>
  <c r="G52" i="2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D58" i="2" l="1"/>
  <c r="B60" i="1"/>
  <c r="G54" i="1"/>
  <c r="H54" i="1" s="1"/>
  <c r="G56" i="1"/>
  <c r="H56" i="1" s="1"/>
  <c r="G55" i="1"/>
  <c r="H55" i="1" s="1"/>
  <c r="G53" i="1"/>
  <c r="H53" i="1" s="1"/>
  <c r="G52" i="1"/>
  <c r="H52" i="1" s="1"/>
  <c r="G51" i="1"/>
  <c r="H51" i="1" s="1"/>
  <c r="G50" i="1"/>
  <c r="H50" i="1" s="1"/>
  <c r="G48" i="1"/>
  <c r="H48" i="1" s="1"/>
  <c r="G49" i="1"/>
  <c r="H49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0" i="1"/>
  <c r="H40" i="1" s="1"/>
  <c r="G35" i="1"/>
  <c r="H35" i="1" s="1"/>
  <c r="G34" i="1"/>
  <c r="H34" i="1" s="1"/>
  <c r="G41" i="1"/>
  <c r="H41" i="1" s="1"/>
  <c r="G39" i="1"/>
  <c r="H39" i="1" s="1"/>
  <c r="G38" i="1"/>
  <c r="H38" i="1" s="1"/>
  <c r="G37" i="1"/>
  <c r="H37" i="1" s="1"/>
  <c r="G36" i="1"/>
  <c r="H36" i="1" s="1"/>
  <c r="G33" i="1"/>
  <c r="H33" i="1" s="1"/>
  <c r="D57" i="1" l="1"/>
  <c r="D58" i="1" l="1"/>
  <c r="C11" i="8" s="1"/>
</calcChain>
</file>

<file path=xl/sharedStrings.xml><?xml version="1.0" encoding="utf-8"?>
<sst xmlns="http://schemas.openxmlformats.org/spreadsheetml/2006/main" count="647" uniqueCount="100">
  <si>
    <t>Hour</t>
  </si>
  <si>
    <t>m</t>
  </si>
  <si>
    <t>U</t>
  </si>
  <si>
    <t>Tq</t>
  </si>
  <si>
    <t># of Agents for Each Possible Shift</t>
  </si>
  <si>
    <t># Part-time Agents</t>
  </si>
  <si>
    <t># Full-time Agents</t>
  </si>
  <si>
    <t># Agents Required</t>
  </si>
  <si>
    <t># Agents scheduled</t>
  </si>
  <si>
    <t>Excess</t>
  </si>
  <si>
    <t>0-4</t>
  </si>
  <si>
    <t>0-4,5-9</t>
  </si>
  <si>
    <t>0-1</t>
  </si>
  <si>
    <t>1-5</t>
  </si>
  <si>
    <t>1-5,6-10</t>
  </si>
  <si>
    <t>1-2</t>
  </si>
  <si>
    <t>2-6</t>
  </si>
  <si>
    <t>2-6,7-11</t>
  </si>
  <si>
    <t>2-3</t>
  </si>
  <si>
    <t>3-7</t>
  </si>
  <si>
    <t>3-7,8-12</t>
  </si>
  <si>
    <t>3-4</t>
  </si>
  <si>
    <t>4-8</t>
  </si>
  <si>
    <t>4-8,9-13</t>
  </si>
  <si>
    <t>4-5</t>
  </si>
  <si>
    <t>5-9</t>
  </si>
  <si>
    <t>5-9,10-14</t>
  </si>
  <si>
    <t>5-6</t>
  </si>
  <si>
    <t>6-10</t>
  </si>
  <si>
    <t>6-10,11-15</t>
  </si>
  <si>
    <t>6-7</t>
  </si>
  <si>
    <t>7-11</t>
  </si>
  <si>
    <t>7-11,12-16</t>
  </si>
  <si>
    <t>7-8</t>
  </si>
  <si>
    <t>8-12</t>
  </si>
  <si>
    <t>8-12,13-17</t>
  </si>
  <si>
    <t>8-9</t>
  </si>
  <si>
    <t>9-13</t>
  </si>
  <si>
    <t>9-13,14-18</t>
  </si>
  <si>
    <t>9-10</t>
  </si>
  <si>
    <t>10-14</t>
  </si>
  <si>
    <t>10-14,15-19</t>
  </si>
  <si>
    <t>10-11</t>
  </si>
  <si>
    <t>11-15</t>
  </si>
  <si>
    <t>11-15,16-20</t>
  </si>
  <si>
    <t>11-12</t>
  </si>
  <si>
    <t>12-16</t>
  </si>
  <si>
    <t>12-16,17-21</t>
  </si>
  <si>
    <t>12-13</t>
  </si>
  <si>
    <t>13-17</t>
  </si>
  <si>
    <t>13-14</t>
  </si>
  <si>
    <t>14-18</t>
  </si>
  <si>
    <t>14-18,19-23</t>
  </si>
  <si>
    <t>14-15</t>
  </si>
  <si>
    <t>15-19</t>
  </si>
  <si>
    <t>15-19,20-0</t>
  </si>
  <si>
    <t>15-16</t>
  </si>
  <si>
    <t>16-20</t>
  </si>
  <si>
    <t>16-20,21-1</t>
  </si>
  <si>
    <t>16-17</t>
  </si>
  <si>
    <t>17-21</t>
  </si>
  <si>
    <t>17-21,22-2</t>
  </si>
  <si>
    <t>17-18</t>
  </si>
  <si>
    <t>18-22</t>
  </si>
  <si>
    <t>18-22,23-3</t>
  </si>
  <si>
    <t>18-19</t>
  </si>
  <si>
    <t>19-23</t>
  </si>
  <si>
    <t>19-23,0-4</t>
  </si>
  <si>
    <t>19-20</t>
  </si>
  <si>
    <t>20-0</t>
  </si>
  <si>
    <t>20-0,1-5</t>
  </si>
  <si>
    <t>20-21</t>
  </si>
  <si>
    <t>21-1</t>
  </si>
  <si>
    <t>21-1,2-6</t>
  </si>
  <si>
    <t>21-22</t>
  </si>
  <si>
    <t>22-2</t>
  </si>
  <si>
    <t>22-2,3-7</t>
  </si>
  <si>
    <t>22-23</t>
  </si>
  <si>
    <t>23-3</t>
  </si>
  <si>
    <t>23-3,4-8</t>
  </si>
  <si>
    <t>23-0</t>
  </si>
  <si>
    <t>Total</t>
  </si>
  <si>
    <t>Total Cost</t>
  </si>
  <si>
    <t>Tuesday</t>
  </si>
  <si>
    <t>hourly</t>
  </si>
  <si>
    <t>part time</t>
  </si>
  <si>
    <t>full time</t>
  </si>
  <si>
    <t>Monday</t>
  </si>
  <si>
    <t xml:space="preserve">Total </t>
  </si>
  <si>
    <t>Hourly</t>
  </si>
  <si>
    <t>Par time</t>
  </si>
  <si>
    <t>Full time</t>
  </si>
  <si>
    <t>Friday</t>
  </si>
  <si>
    <t>Saturday</t>
  </si>
  <si>
    <t>Sunday</t>
  </si>
  <si>
    <t>Wednesday</t>
  </si>
  <si>
    <t>Thursday</t>
  </si>
  <si>
    <t>This sheet represents 45 sec cost solved by solver for all seven days</t>
  </si>
  <si>
    <t>Total cost is sum of all costs from seven days</t>
  </si>
  <si>
    <t>13-17,18-22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</si>
</sst>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$-409]#,##0"/>
    <numFmt numFmtId="166" formatCode="&quot;$&quot;#,##0.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6" fontId="0" fillId="4" borderId="0" xfId="0" applyNumberFormat="1" applyFill="1"/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9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49" fontId="2" fillId="0" borderId="5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1" fontId="0" fillId="0" borderId="6" xfId="0" applyNumberFormat="1" applyBorder="1"/>
    <xf numFmtId="1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49" fontId="7" fillId="0" borderId="1" xfId="0" applyNumberFormat="1" applyFont="1" applyBorder="1"/>
    <xf numFmtId="0" fontId="4" fillId="0" borderId="1" xfId="0" applyFont="1" applyBorder="1"/>
    <xf numFmtId="49" fontId="6" fillId="0" borderId="1" xfId="0" applyNumberFormat="1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166" fontId="0" fillId="0" borderId="0" xfId="0" applyNumberFormat="1"/>
    <xf numFmtId="1" fontId="0" fillId="0" borderId="1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164" fontId="2" fillId="0" borderId="14" xfId="0" applyNumberFormat="1" applyFont="1" applyBorder="1"/>
    <xf numFmtId="1" fontId="0" fillId="0" borderId="14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9" fontId="2" fillId="0" borderId="7" xfId="0" applyNumberFormat="1" applyFont="1" applyBorder="1"/>
    <xf numFmtId="0" fontId="0" fillId="0" borderId="8" xfId="0" applyBorder="1" applyAlignment="1">
      <alignment horizontal="center"/>
    </xf>
    <xf numFmtId="1" fontId="2" fillId="0" borderId="8" xfId="0" applyNumberFormat="1" applyFont="1" applyBorder="1"/>
    <xf numFmtId="1" fontId="0" fillId="0" borderId="11" xfId="0" applyNumberFormat="1" applyBorder="1"/>
    <xf numFmtId="0" fontId="0" fillId="3" borderId="8" xfId="0" applyFill="1" applyBorder="1"/>
    <xf numFmtId="165" fontId="0" fillId="3" borderId="11" xfId="0" applyNumberFormat="1" applyFill="1" applyBorder="1"/>
    <xf numFmtId="1" fontId="2" fillId="0" borderId="14" xfId="0" applyNumberFormat="1" applyFont="1" applyBorder="1"/>
    <xf numFmtId="0" fontId="5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14D-C74D-1F43-A4EB-116B1BD7423C}">
  <dimension ref="B6:C12"/>
  <sheetViews>
    <sheetView workbookViewId="0">
      <selection activeCell="D23" sqref="D23"/>
    </sheetView>
  </sheetViews>
  <sheetFormatPr baseColWidth="10" defaultRowHeight="16" x14ac:dyDescent="0.2"/>
  <cols>
    <col min="2" max="2" width="19.83203125" customWidth="1"/>
  </cols>
  <sheetData>
    <row r="6" spans="2:3" ht="68" x14ac:dyDescent="0.2">
      <c r="B6" s="3" t="s">
        <v>97</v>
      </c>
    </row>
    <row r="9" spans="2:3" x14ac:dyDescent="0.2">
      <c r="B9" t="s">
        <v>98</v>
      </c>
      <c r="C9" s="2"/>
    </row>
    <row r="11" spans="2:3" x14ac:dyDescent="0.2">
      <c r="B11" s="1" t="s">
        <v>82</v>
      </c>
      <c r="C11" s="4">
        <f>INT(Sunday!D58+Monday!D58+Tuesday!D58+Wednesday!D58+Thursday!D58+Friday!D58+Saturday!D58)</f>
        <v>37412</v>
      </c>
    </row>
    <row r="12" spans="2:3" x14ac:dyDescent="0.2">
      <c r="C1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EC6E-FC7C-904C-A8FD-7610C6408B85}">
  <dimension ref="A3:H62"/>
  <sheetViews>
    <sheetView tabSelected="1" zoomScaleNormal="100" workbookViewId="0">
      <selection activeCell="G14" sqref="G14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5" t="s">
        <v>0</v>
      </c>
      <c r="B3" s="5" t="s">
        <v>94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7">
        <v>7.3</v>
      </c>
      <c r="C4" s="25">
        <v>3</v>
      </c>
      <c r="D4" s="8">
        <v>0.30269444444444449</v>
      </c>
      <c r="E4" s="8">
        <v>20.678515552151868</v>
      </c>
    </row>
    <row r="5" spans="1:5" x14ac:dyDescent="0.2">
      <c r="A5" s="6">
        <v>4.1666666666666664E-2</v>
      </c>
      <c r="B5" s="7">
        <v>9.8000000000000007</v>
      </c>
      <c r="C5" s="25">
        <v>3</v>
      </c>
      <c r="D5" s="8">
        <v>0.40952777777777777</v>
      </c>
      <c r="E5" s="8">
        <v>42.440152994289903</v>
      </c>
    </row>
    <row r="6" spans="1:5" x14ac:dyDescent="0.2">
      <c r="A6" s="6">
        <v>8.3333333333333329E-2</v>
      </c>
      <c r="B6" s="7">
        <v>14.8</v>
      </c>
      <c r="C6" s="25">
        <v>4</v>
      </c>
      <c r="D6" s="8">
        <v>0.4673958333333334</v>
      </c>
      <c r="E6" s="8">
        <v>34.858735579249469</v>
      </c>
    </row>
    <row r="7" spans="1:5" x14ac:dyDescent="0.2">
      <c r="A7" s="6">
        <v>0.125</v>
      </c>
      <c r="B7" s="7">
        <v>20.5</v>
      </c>
      <c r="C7" s="25">
        <v>5</v>
      </c>
      <c r="D7" s="8">
        <v>0.56087500000000012</v>
      </c>
      <c r="E7" s="8">
        <v>29.905199698095171</v>
      </c>
    </row>
    <row r="8" spans="1:5" x14ac:dyDescent="0.2">
      <c r="A8" s="6">
        <v>0.16666666666666666</v>
      </c>
      <c r="B8" s="7">
        <v>42</v>
      </c>
      <c r="C8" s="25">
        <v>7</v>
      </c>
      <c r="D8" s="8">
        <v>0.68848148148148147</v>
      </c>
      <c r="E8" s="8">
        <v>37.533822885972143</v>
      </c>
    </row>
    <row r="9" spans="1:5" x14ac:dyDescent="0.2">
      <c r="A9" s="6">
        <v>0.20833333333333334</v>
      </c>
      <c r="B9" s="7">
        <v>76.8</v>
      </c>
      <c r="C9" s="25">
        <v>11</v>
      </c>
      <c r="D9" s="8">
        <v>0.47664102564102567</v>
      </c>
      <c r="E9" s="8">
        <v>2.3508444223671989</v>
      </c>
    </row>
    <row r="10" spans="1:5" x14ac:dyDescent="0.2">
      <c r="A10" s="6">
        <v>0.25</v>
      </c>
      <c r="B10" s="7">
        <v>66.8</v>
      </c>
      <c r="C10" s="25">
        <v>10</v>
      </c>
      <c r="D10" s="8">
        <v>0.7886813725490196</v>
      </c>
      <c r="E10" s="8">
        <v>32.668597880875211</v>
      </c>
    </row>
    <row r="11" spans="1:5" x14ac:dyDescent="0.2">
      <c r="A11" s="6">
        <v>0.29166666666666669</v>
      </c>
      <c r="B11" s="7">
        <v>85.3</v>
      </c>
      <c r="C11" s="25">
        <v>12</v>
      </c>
      <c r="D11" s="8">
        <v>0.79116018518518538</v>
      </c>
      <c r="E11" s="8">
        <v>30.515383985767158</v>
      </c>
    </row>
    <row r="12" spans="1:5" x14ac:dyDescent="0.2">
      <c r="A12" s="6">
        <v>0.33333333333333331</v>
      </c>
      <c r="B12" s="7">
        <v>129</v>
      </c>
      <c r="C12" s="25">
        <v>17</v>
      </c>
      <c r="D12" s="8">
        <v>0.80006296296296309</v>
      </c>
      <c r="E12" s="8">
        <v>33.770431553323995</v>
      </c>
    </row>
    <row r="13" spans="1:5" x14ac:dyDescent="0.2">
      <c r="A13" s="6">
        <v>0.375</v>
      </c>
      <c r="B13" s="7">
        <v>117.3</v>
      </c>
      <c r="C13" s="25">
        <v>16</v>
      </c>
      <c r="D13" s="8">
        <v>0.76668627450980398</v>
      </c>
      <c r="E13" s="8">
        <v>25.686711753419623</v>
      </c>
    </row>
    <row r="14" spans="1:5" x14ac:dyDescent="0.2">
      <c r="A14" s="6">
        <v>0.41666666666666669</v>
      </c>
      <c r="B14" s="7">
        <v>109.5</v>
      </c>
      <c r="C14" s="25">
        <v>15</v>
      </c>
      <c r="D14" s="8">
        <v>0.79810784313725502</v>
      </c>
      <c r="E14" s="8">
        <v>36.286811138175345</v>
      </c>
    </row>
    <row r="15" spans="1:5" x14ac:dyDescent="0.2">
      <c r="A15" s="6">
        <v>0.45833333333333331</v>
      </c>
      <c r="B15" s="7">
        <v>119.3</v>
      </c>
      <c r="C15" s="25">
        <v>16</v>
      </c>
      <c r="D15" s="8">
        <v>0.81570392156862759</v>
      </c>
      <c r="E15" s="8">
        <v>44.330947682497516</v>
      </c>
    </row>
    <row r="16" spans="1:5" x14ac:dyDescent="0.2">
      <c r="A16" s="6">
        <v>0.5</v>
      </c>
      <c r="B16" s="7">
        <v>117.3</v>
      </c>
      <c r="C16" s="25">
        <v>16</v>
      </c>
      <c r="D16" s="8">
        <v>0.76354411764705898</v>
      </c>
      <c r="E16" s="8">
        <v>24.830239838263683</v>
      </c>
    </row>
    <row r="17" spans="1:8" x14ac:dyDescent="0.2">
      <c r="A17" s="6">
        <v>0.54166666666666663</v>
      </c>
      <c r="B17" s="7">
        <v>111.8</v>
      </c>
      <c r="C17" s="25">
        <v>15</v>
      </c>
      <c r="D17" s="8">
        <v>0.79999313725490195</v>
      </c>
      <c r="E17" s="8">
        <v>37.06352897031379</v>
      </c>
    </row>
    <row r="18" spans="1:8" x14ac:dyDescent="0.2">
      <c r="A18" s="6">
        <v>0.58333333333333337</v>
      </c>
      <c r="B18" s="7">
        <v>119</v>
      </c>
      <c r="C18" s="25">
        <v>16</v>
      </c>
      <c r="D18" s="8">
        <v>0.7748977777777778</v>
      </c>
      <c r="E18" s="8">
        <v>34.734865683659166</v>
      </c>
    </row>
    <row r="19" spans="1:8" x14ac:dyDescent="0.2">
      <c r="A19" s="6">
        <v>0.625</v>
      </c>
      <c r="B19" s="7">
        <v>106</v>
      </c>
      <c r="C19" s="25">
        <v>15</v>
      </c>
      <c r="D19" s="8">
        <v>0.73104523809523814</v>
      </c>
      <c r="E19" s="8">
        <v>25.121741015310164</v>
      </c>
    </row>
    <row r="20" spans="1:8" x14ac:dyDescent="0.2">
      <c r="A20" s="6">
        <v>0.66666666666666663</v>
      </c>
      <c r="B20" s="7">
        <v>133.80000000000001</v>
      </c>
      <c r="C20" s="25">
        <v>18</v>
      </c>
      <c r="D20" s="8">
        <v>0.70777083333333335</v>
      </c>
      <c r="E20" s="8">
        <v>26.595708581950756</v>
      </c>
    </row>
    <row r="21" spans="1:8" x14ac:dyDescent="0.2">
      <c r="A21" s="6">
        <v>0.70833333333333337</v>
      </c>
      <c r="B21" s="7">
        <v>112.5</v>
      </c>
      <c r="C21" s="25">
        <v>16</v>
      </c>
      <c r="D21" s="8">
        <v>0.7549555555555556</v>
      </c>
      <c r="E21" s="8">
        <v>41.321925406454326</v>
      </c>
    </row>
    <row r="22" spans="1:8" x14ac:dyDescent="0.2">
      <c r="A22" s="6">
        <v>0.75</v>
      </c>
      <c r="B22" s="7">
        <v>82.8</v>
      </c>
      <c r="C22" s="25">
        <v>12</v>
      </c>
      <c r="D22" s="8">
        <v>0.72341428571428568</v>
      </c>
      <c r="E22" s="8">
        <v>23.307502594236386</v>
      </c>
    </row>
    <row r="23" spans="1:8" x14ac:dyDescent="0.2">
      <c r="A23" s="6">
        <v>0.79166666666666663</v>
      </c>
      <c r="B23" s="7">
        <v>60.3</v>
      </c>
      <c r="C23" s="25">
        <v>10</v>
      </c>
      <c r="D23" s="8">
        <v>0.74783333333333335</v>
      </c>
      <c r="E23" s="8">
        <v>38.62458688417977</v>
      </c>
    </row>
    <row r="24" spans="1:8" x14ac:dyDescent="0.2">
      <c r="A24" s="6">
        <v>0.83333333333333337</v>
      </c>
      <c r="B24" s="7">
        <v>48</v>
      </c>
      <c r="C24" s="25">
        <v>8</v>
      </c>
      <c r="D24" s="8">
        <v>0.60761458333333329</v>
      </c>
      <c r="E24" s="8">
        <v>24.355126872935728</v>
      </c>
    </row>
    <row r="25" spans="1:8" x14ac:dyDescent="0.2">
      <c r="A25" s="6">
        <v>0.875</v>
      </c>
      <c r="B25" s="7">
        <v>33.799999999999997</v>
      </c>
      <c r="C25" s="25">
        <v>6</v>
      </c>
      <c r="D25" s="8">
        <v>0.53060555555555566</v>
      </c>
      <c r="E25" s="8">
        <v>24.029162650398909</v>
      </c>
    </row>
    <row r="26" spans="1:8" x14ac:dyDescent="0.2">
      <c r="A26" s="6">
        <v>0.91666666666666663</v>
      </c>
      <c r="B26" s="7">
        <v>18.5</v>
      </c>
      <c r="C26" s="25">
        <v>4</v>
      </c>
      <c r="D26" s="8">
        <v>0.48876250000000004</v>
      </c>
      <c r="E26" s="8">
        <v>40.000910075671101</v>
      </c>
    </row>
    <row r="27" spans="1:8" x14ac:dyDescent="0.2">
      <c r="A27" s="6">
        <v>0.95833333333333337</v>
      </c>
      <c r="B27" s="7">
        <v>8</v>
      </c>
      <c r="C27" s="25">
        <v>3</v>
      </c>
      <c r="D27" s="8">
        <v>0.22435000000000002</v>
      </c>
      <c r="E27" s="8">
        <v>10.750727548718132</v>
      </c>
    </row>
    <row r="30" spans="1:8" ht="17" thickBot="1" x14ac:dyDescent="0.25"/>
    <row r="31" spans="1:8" ht="17" thickBot="1" x14ac:dyDescent="0.25">
      <c r="A31" s="48" t="s">
        <v>4</v>
      </c>
      <c r="B31" s="49"/>
      <c r="C31" s="49"/>
      <c r="D31" s="50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0</v>
      </c>
      <c r="E33" s="12" t="s">
        <v>12</v>
      </c>
      <c r="F33" s="7">
        <v>3</v>
      </c>
      <c r="G33" s="13">
        <f>B33+B54+B55+B56+D33+D49+D50+D51+D52+D54+D55+D56</f>
        <v>3</v>
      </c>
      <c r="H33" s="15">
        <f>G33-F33</f>
        <v>0</v>
      </c>
    </row>
    <row r="34" spans="1:8" x14ac:dyDescent="0.2">
      <c r="A34" s="12" t="s">
        <v>13</v>
      </c>
      <c r="B34" s="13">
        <v>0</v>
      </c>
      <c r="C34" s="14" t="s">
        <v>14</v>
      </c>
      <c r="D34" s="16">
        <v>0</v>
      </c>
      <c r="E34" s="12" t="s">
        <v>15</v>
      </c>
      <c r="F34" s="7">
        <v>3</v>
      </c>
      <c r="G34" s="13">
        <f>B33+B34+B55+B56+D33+D34+D50+D51+D52+D53+D55+D56</f>
        <v>3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2</v>
      </c>
      <c r="C35" s="14" t="s">
        <v>17</v>
      </c>
      <c r="D35" s="16">
        <v>0</v>
      </c>
      <c r="E35" s="12" t="s">
        <v>18</v>
      </c>
      <c r="F35" s="7">
        <v>4</v>
      </c>
      <c r="G35" s="13">
        <f>B33+B34+B35+B56+D33+D34+D35+D51+D52+D53+D54+D56</f>
        <v>4</v>
      </c>
      <c r="H35" s="15">
        <f t="shared" si="0"/>
        <v>0</v>
      </c>
    </row>
    <row r="36" spans="1:8" x14ac:dyDescent="0.2">
      <c r="A36" s="12" t="s">
        <v>19</v>
      </c>
      <c r="B36" s="13">
        <v>3</v>
      </c>
      <c r="C36" s="14" t="s">
        <v>20</v>
      </c>
      <c r="D36" s="16">
        <v>0</v>
      </c>
      <c r="E36" s="12" t="s">
        <v>21</v>
      </c>
      <c r="F36" s="7">
        <v>5</v>
      </c>
      <c r="G36" s="13">
        <f>B33+B34+B35+B36+D33+D34+D35+D36+D52+D53+D54+D55</f>
        <v>5</v>
      </c>
      <c r="H36" s="15">
        <f t="shared" si="0"/>
        <v>0</v>
      </c>
    </row>
    <row r="37" spans="1:8" x14ac:dyDescent="0.2">
      <c r="A37" s="12" t="s">
        <v>22</v>
      </c>
      <c r="B37" s="13">
        <v>2</v>
      </c>
      <c r="C37" s="14" t="s">
        <v>23</v>
      </c>
      <c r="D37" s="16">
        <v>0</v>
      </c>
      <c r="E37" s="12" t="s">
        <v>24</v>
      </c>
      <c r="F37" s="7">
        <v>7</v>
      </c>
      <c r="G37" s="13">
        <f>B34+B35+B36+B37+D34+D35+D36+D37+D53+D54+D55+D56</f>
        <v>7</v>
      </c>
      <c r="H37" s="15">
        <f t="shared" si="0"/>
        <v>0</v>
      </c>
    </row>
    <row r="38" spans="1:8" x14ac:dyDescent="0.2">
      <c r="A38" s="12" t="s">
        <v>25</v>
      </c>
      <c r="B38" s="13">
        <v>4</v>
      </c>
      <c r="C38" s="14" t="s">
        <v>26</v>
      </c>
      <c r="D38" s="16">
        <v>0</v>
      </c>
      <c r="E38" s="12" t="s">
        <v>27</v>
      </c>
      <c r="F38" s="7">
        <v>11</v>
      </c>
      <c r="G38" s="13">
        <f>B35+B36+B37+B38+D33+D35+D36+D37+D38+D54+D55+D56</f>
        <v>11</v>
      </c>
      <c r="H38" s="15">
        <f t="shared" si="0"/>
        <v>0</v>
      </c>
    </row>
    <row r="39" spans="1:8" x14ac:dyDescent="0.2">
      <c r="A39" s="12" t="s">
        <v>28</v>
      </c>
      <c r="B39" s="13">
        <v>1</v>
      </c>
      <c r="C39" s="14" t="s">
        <v>29</v>
      </c>
      <c r="D39" s="16">
        <v>0</v>
      </c>
      <c r="E39" s="12" t="s">
        <v>30</v>
      </c>
      <c r="F39" s="7">
        <v>10</v>
      </c>
      <c r="G39" s="13">
        <f>B36+B37+B38+B39+D33+D34+D36+D37+D38+D39+D55+D56</f>
        <v>10</v>
      </c>
      <c r="H39" s="15">
        <f t="shared" si="0"/>
        <v>0</v>
      </c>
    </row>
    <row r="40" spans="1:8" x14ac:dyDescent="0.2">
      <c r="A40" s="12" t="s">
        <v>31</v>
      </c>
      <c r="B40" s="13">
        <v>4.0000000000000009</v>
      </c>
      <c r="C40" s="14" t="s">
        <v>32</v>
      </c>
      <c r="D40" s="16">
        <v>2.9999999999999996</v>
      </c>
      <c r="E40" s="12" t="s">
        <v>33</v>
      </c>
      <c r="F40" s="7">
        <v>12</v>
      </c>
      <c r="G40" s="13">
        <f>B37+B38+B39+B40+D33+D34+D35+D37+D38+D39+D40+D56</f>
        <v>14</v>
      </c>
      <c r="H40" s="15">
        <f t="shared" si="0"/>
        <v>2</v>
      </c>
    </row>
    <row r="41" spans="1:8" x14ac:dyDescent="0.2">
      <c r="A41" s="12" t="s">
        <v>34</v>
      </c>
      <c r="B41" s="13">
        <v>4</v>
      </c>
      <c r="C41" s="14" t="s">
        <v>35</v>
      </c>
      <c r="D41" s="16">
        <v>1.0000000000000002</v>
      </c>
      <c r="E41" s="12" t="s">
        <v>36</v>
      </c>
      <c r="F41" s="7">
        <v>17</v>
      </c>
      <c r="G41" s="13">
        <f t="shared" ref="G41:G56" si="1">B38+B39+B40+B41+D33+D34+D35+D36+D38+D39+D40+D41</f>
        <v>17</v>
      </c>
      <c r="H41" s="15">
        <f t="shared" si="0"/>
        <v>0</v>
      </c>
    </row>
    <row r="42" spans="1:8" x14ac:dyDescent="0.2">
      <c r="A42" s="12" t="s">
        <v>37</v>
      </c>
      <c r="B42" s="13">
        <v>0</v>
      </c>
      <c r="C42" s="14" t="s">
        <v>38</v>
      </c>
      <c r="D42" s="16">
        <v>3</v>
      </c>
      <c r="E42" s="12" t="s">
        <v>39</v>
      </c>
      <c r="F42" s="7">
        <v>16</v>
      </c>
      <c r="G42" s="13">
        <f t="shared" si="1"/>
        <v>16</v>
      </c>
      <c r="H42" s="15">
        <f t="shared" si="0"/>
        <v>0</v>
      </c>
    </row>
    <row r="43" spans="1:8" x14ac:dyDescent="0.2">
      <c r="A43" s="12" t="s">
        <v>40</v>
      </c>
      <c r="B43" s="13">
        <v>0</v>
      </c>
      <c r="C43" s="14" t="s">
        <v>41</v>
      </c>
      <c r="D43" s="16">
        <v>0</v>
      </c>
      <c r="E43" s="12" t="s">
        <v>42</v>
      </c>
      <c r="F43" s="7">
        <v>15</v>
      </c>
      <c r="G43" s="13">
        <f t="shared" si="1"/>
        <v>15</v>
      </c>
      <c r="H43" s="15">
        <f t="shared" si="0"/>
        <v>0</v>
      </c>
    </row>
    <row r="44" spans="1:8" x14ac:dyDescent="0.2">
      <c r="A44" s="12" t="s">
        <v>43</v>
      </c>
      <c r="B44" s="13">
        <v>0</v>
      </c>
      <c r="C44" s="14" t="s">
        <v>44</v>
      </c>
      <c r="D44" s="16">
        <v>8</v>
      </c>
      <c r="E44" s="12" t="s">
        <v>45</v>
      </c>
      <c r="F44" s="7">
        <v>16</v>
      </c>
      <c r="G44" s="13">
        <f t="shared" si="1"/>
        <v>16</v>
      </c>
      <c r="H44" s="15">
        <f t="shared" si="0"/>
        <v>0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2</v>
      </c>
      <c r="E45" s="12" t="s">
        <v>48</v>
      </c>
      <c r="F45" s="7">
        <v>16</v>
      </c>
      <c r="G45" s="13">
        <f t="shared" si="1"/>
        <v>16</v>
      </c>
      <c r="H45" s="15">
        <f t="shared" si="0"/>
        <v>0</v>
      </c>
    </row>
    <row r="46" spans="1:8" x14ac:dyDescent="0.2">
      <c r="A46" s="12" t="s">
        <v>49</v>
      </c>
      <c r="B46" s="13">
        <v>0</v>
      </c>
      <c r="C46" s="14" t="s">
        <v>99</v>
      </c>
      <c r="D46" s="16">
        <v>0.99999999999999978</v>
      </c>
      <c r="E46" s="12" t="s">
        <v>50</v>
      </c>
      <c r="F46" s="7">
        <v>15</v>
      </c>
      <c r="G46" s="13">
        <f t="shared" si="1"/>
        <v>15</v>
      </c>
      <c r="H46" s="15">
        <f t="shared" si="0"/>
        <v>0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0</v>
      </c>
      <c r="E47" s="12" t="s">
        <v>53</v>
      </c>
      <c r="F47" s="7">
        <v>16</v>
      </c>
      <c r="G47" s="13">
        <f t="shared" si="1"/>
        <v>18</v>
      </c>
      <c r="H47" s="15">
        <f t="shared" si="0"/>
        <v>2</v>
      </c>
    </row>
    <row r="48" spans="1:8" x14ac:dyDescent="0.2">
      <c r="A48" s="12" t="s">
        <v>54</v>
      </c>
      <c r="B48" s="13">
        <v>0</v>
      </c>
      <c r="C48" s="14" t="s">
        <v>55</v>
      </c>
      <c r="D48" s="16">
        <v>5</v>
      </c>
      <c r="E48" s="12" t="s">
        <v>56</v>
      </c>
      <c r="F48" s="7">
        <v>15</v>
      </c>
      <c r="G48" s="13">
        <f t="shared" si="1"/>
        <v>15</v>
      </c>
      <c r="H48" s="15">
        <f t="shared" si="0"/>
        <v>0</v>
      </c>
    </row>
    <row r="49" spans="1:8" x14ac:dyDescent="0.2">
      <c r="A49" s="12" t="s">
        <v>57</v>
      </c>
      <c r="B49" s="13">
        <v>0</v>
      </c>
      <c r="C49" s="14" t="s">
        <v>58</v>
      </c>
      <c r="D49" s="16">
        <v>0</v>
      </c>
      <c r="E49" s="12" t="s">
        <v>59</v>
      </c>
      <c r="F49" s="7">
        <v>18</v>
      </c>
      <c r="G49" s="13">
        <f t="shared" si="1"/>
        <v>18</v>
      </c>
      <c r="H49" s="15">
        <f t="shared" si="0"/>
        <v>0</v>
      </c>
    </row>
    <row r="50" spans="1:8" x14ac:dyDescent="0.2">
      <c r="A50" s="12" t="s">
        <v>60</v>
      </c>
      <c r="B50" s="13">
        <v>0</v>
      </c>
      <c r="C50" s="14" t="s">
        <v>61</v>
      </c>
      <c r="D50" s="16">
        <v>0</v>
      </c>
      <c r="E50" s="12" t="s">
        <v>62</v>
      </c>
      <c r="F50" s="7">
        <v>16</v>
      </c>
      <c r="G50" s="13">
        <f t="shared" si="1"/>
        <v>18</v>
      </c>
      <c r="H50" s="15">
        <f t="shared" si="0"/>
        <v>2</v>
      </c>
    </row>
    <row r="51" spans="1:8" x14ac:dyDescent="0.2">
      <c r="A51" s="12" t="s">
        <v>63</v>
      </c>
      <c r="B51" s="13">
        <v>0</v>
      </c>
      <c r="C51" s="14" t="s">
        <v>64</v>
      </c>
      <c r="D51" s="16">
        <v>0</v>
      </c>
      <c r="E51" s="12" t="s">
        <v>65</v>
      </c>
      <c r="F51" s="7">
        <v>12</v>
      </c>
      <c r="G51" s="13">
        <f t="shared" si="1"/>
        <v>16</v>
      </c>
      <c r="H51" s="15">
        <f t="shared" si="0"/>
        <v>4</v>
      </c>
    </row>
    <row r="52" spans="1:8" x14ac:dyDescent="0.2">
      <c r="A52" s="12" t="s">
        <v>66</v>
      </c>
      <c r="B52" s="13">
        <v>0</v>
      </c>
      <c r="C52" s="14" t="s">
        <v>67</v>
      </c>
      <c r="D52" s="16">
        <v>0</v>
      </c>
      <c r="E52" s="12" t="s">
        <v>68</v>
      </c>
      <c r="F52" s="7">
        <v>10</v>
      </c>
      <c r="G52" s="13">
        <f t="shared" si="1"/>
        <v>11</v>
      </c>
      <c r="H52" s="15">
        <f t="shared" si="0"/>
        <v>1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</v>
      </c>
      <c r="E53" s="12" t="s">
        <v>71</v>
      </c>
      <c r="F53" s="7">
        <v>8</v>
      </c>
      <c r="G53" s="13">
        <f t="shared" si="1"/>
        <v>8</v>
      </c>
      <c r="H53" s="15">
        <f t="shared" si="0"/>
        <v>0</v>
      </c>
    </row>
    <row r="54" spans="1:8" x14ac:dyDescent="0.2">
      <c r="A54" s="12" t="s">
        <v>72</v>
      </c>
      <c r="B54" s="13">
        <v>0</v>
      </c>
      <c r="C54" s="14" t="s">
        <v>73</v>
      </c>
      <c r="D54" s="16">
        <v>0</v>
      </c>
      <c r="E54" s="12" t="s">
        <v>74</v>
      </c>
      <c r="F54" s="7">
        <v>6</v>
      </c>
      <c r="G54" s="13">
        <f t="shared" si="1"/>
        <v>6</v>
      </c>
      <c r="H54" s="15">
        <f t="shared" si="0"/>
        <v>0</v>
      </c>
    </row>
    <row r="55" spans="1:8" x14ac:dyDescent="0.2">
      <c r="A55" s="12" t="s">
        <v>75</v>
      </c>
      <c r="B55" s="13">
        <v>1</v>
      </c>
      <c r="C55" s="14" t="s">
        <v>76</v>
      </c>
      <c r="D55" s="16">
        <v>0</v>
      </c>
      <c r="E55" s="12" t="s">
        <v>77</v>
      </c>
      <c r="F55" s="7">
        <v>4</v>
      </c>
      <c r="G55" s="13">
        <f t="shared" si="1"/>
        <v>6</v>
      </c>
      <c r="H55" s="15">
        <f t="shared" si="0"/>
        <v>2</v>
      </c>
    </row>
    <row r="56" spans="1:8" ht="17" thickBot="1" x14ac:dyDescent="0.25">
      <c r="A56" s="12" t="s">
        <v>78</v>
      </c>
      <c r="B56" s="13">
        <v>2</v>
      </c>
      <c r="C56" s="14" t="s">
        <v>79</v>
      </c>
      <c r="D56" s="16">
        <v>0</v>
      </c>
      <c r="E56" s="40" t="s">
        <v>80</v>
      </c>
      <c r="F56" s="41">
        <v>3</v>
      </c>
      <c r="G56" s="42">
        <f t="shared" si="1"/>
        <v>8</v>
      </c>
      <c r="H56" s="43">
        <f t="shared" si="0"/>
        <v>5</v>
      </c>
    </row>
    <row r="57" spans="1:8" x14ac:dyDescent="0.2">
      <c r="A57" s="12" t="s">
        <v>81</v>
      </c>
      <c r="B57" s="13">
        <f>INT(SUM(B33:B56))</f>
        <v>23</v>
      </c>
      <c r="C57" s="13" t="s">
        <v>81</v>
      </c>
      <c r="D57" s="16">
        <f>SUM(D33:D56)</f>
        <v>23</v>
      </c>
      <c r="E57" s="34"/>
      <c r="F57" s="35"/>
      <c r="G57" s="35"/>
      <c r="H57" s="36"/>
    </row>
    <row r="58" spans="1:8" ht="17" thickBot="1" x14ac:dyDescent="0.25">
      <c r="A58" s="17"/>
      <c r="B58" s="18"/>
      <c r="C58" s="44" t="s">
        <v>82</v>
      </c>
      <c r="D58" s="45">
        <f>B57*B61*$B$60+D57*B62*$B$60</f>
        <v>5031.25</v>
      </c>
      <c r="E58" s="31"/>
      <c r="F58" s="24"/>
      <c r="G58" s="24"/>
      <c r="H58" s="30"/>
    </row>
    <row r="60" spans="1:8" x14ac:dyDescent="0.2">
      <c r="A60" s="19" t="s">
        <v>84</v>
      </c>
      <c r="B60" s="20">
        <f>14*0.25+14</f>
        <v>17.5</v>
      </c>
    </row>
    <row r="61" spans="1:8" x14ac:dyDescent="0.2">
      <c r="A61" s="19" t="s">
        <v>85</v>
      </c>
      <c r="B61" s="20">
        <v>4</v>
      </c>
    </row>
    <row r="62" spans="1:8" x14ac:dyDescent="0.2">
      <c r="A62" s="19" t="s">
        <v>86</v>
      </c>
      <c r="B62" s="20">
        <v>8.5</v>
      </c>
    </row>
  </sheetData>
  <mergeCells count="1">
    <mergeCell ref="A31:D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76F8-CB33-6F44-A103-8BCF86F07CA7}">
  <dimension ref="A3:H62"/>
  <sheetViews>
    <sheetView topLeftCell="A35" workbookViewId="0">
      <selection activeCell="C46" sqref="C46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5" t="s">
        <v>0</v>
      </c>
      <c r="B3" s="20" t="s">
        <v>87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7.3</v>
      </c>
      <c r="C4" s="25">
        <v>3</v>
      </c>
      <c r="D4" s="26">
        <v>0.30269444444444449</v>
      </c>
      <c r="E4" s="26">
        <v>20.678515552151868</v>
      </c>
    </row>
    <row r="5" spans="1:5" x14ac:dyDescent="0.2">
      <c r="A5" s="6">
        <v>4.1666666666666664E-2</v>
      </c>
      <c r="B5" s="24">
        <v>18.3</v>
      </c>
      <c r="C5" s="25">
        <v>4</v>
      </c>
      <c r="D5" s="26">
        <v>0.40952777777777777</v>
      </c>
      <c r="E5" s="26">
        <v>42.440152994289903</v>
      </c>
    </row>
    <row r="6" spans="1:5" x14ac:dyDescent="0.2">
      <c r="A6" s="6">
        <v>8.3333333333333329E-2</v>
      </c>
      <c r="B6" s="24">
        <v>26.5</v>
      </c>
      <c r="C6" s="25">
        <v>5</v>
      </c>
      <c r="D6" s="26">
        <v>0.4673958333333334</v>
      </c>
      <c r="E6" s="26">
        <v>34.858735579249469</v>
      </c>
    </row>
    <row r="7" spans="1:5" x14ac:dyDescent="0.2">
      <c r="A7" s="6">
        <v>0.125</v>
      </c>
      <c r="B7" s="24">
        <v>46.5</v>
      </c>
      <c r="C7" s="25">
        <v>8</v>
      </c>
      <c r="D7" s="26">
        <v>0.56087500000000012</v>
      </c>
      <c r="E7" s="26">
        <v>29.905199698095171</v>
      </c>
    </row>
    <row r="8" spans="1:5" x14ac:dyDescent="0.2">
      <c r="A8" s="6">
        <v>0.16666666666666666</v>
      </c>
      <c r="B8" s="24">
        <v>68.8</v>
      </c>
      <c r="C8" s="25">
        <v>11</v>
      </c>
      <c r="D8" s="26">
        <v>0.68848148148148147</v>
      </c>
      <c r="E8" s="26">
        <v>37.533822885972143</v>
      </c>
    </row>
    <row r="9" spans="1:5" x14ac:dyDescent="0.2">
      <c r="A9" s="6">
        <v>0.20833333333333334</v>
      </c>
      <c r="B9" s="24">
        <v>115</v>
      </c>
      <c r="C9" s="25">
        <v>16</v>
      </c>
      <c r="D9" s="26">
        <v>0.47664102564102567</v>
      </c>
      <c r="E9" s="26">
        <v>2.3508444223671989</v>
      </c>
    </row>
    <row r="10" spans="1:5" x14ac:dyDescent="0.2">
      <c r="A10" s="6">
        <v>0.25</v>
      </c>
      <c r="B10" s="24">
        <v>154.5</v>
      </c>
      <c r="C10" s="25">
        <v>20</v>
      </c>
      <c r="D10" s="26">
        <v>0.7886813725490196</v>
      </c>
      <c r="E10" s="26">
        <v>32.668597880875211</v>
      </c>
    </row>
    <row r="11" spans="1:5" x14ac:dyDescent="0.2">
      <c r="A11" s="6">
        <v>0.29166666666666669</v>
      </c>
      <c r="B11" s="24">
        <v>148</v>
      </c>
      <c r="C11" s="25">
        <v>20</v>
      </c>
      <c r="D11" s="26">
        <v>0.79116018518518538</v>
      </c>
      <c r="E11" s="26">
        <v>30.515383985767158</v>
      </c>
    </row>
    <row r="12" spans="1:5" x14ac:dyDescent="0.2">
      <c r="A12" s="6">
        <v>0.33333333333333331</v>
      </c>
      <c r="B12" s="24">
        <v>146.5</v>
      </c>
      <c r="C12" s="25">
        <v>19</v>
      </c>
      <c r="D12" s="26">
        <v>0.80006296296296309</v>
      </c>
      <c r="E12" s="26">
        <v>33.770431553323995</v>
      </c>
    </row>
    <row r="13" spans="1:5" x14ac:dyDescent="0.2">
      <c r="A13" s="6">
        <v>0.375</v>
      </c>
      <c r="B13" s="24">
        <v>141.5</v>
      </c>
      <c r="C13" s="25">
        <v>19</v>
      </c>
      <c r="D13" s="26">
        <v>0.76668627450980398</v>
      </c>
      <c r="E13" s="26">
        <v>25.686711753419623</v>
      </c>
    </row>
    <row r="14" spans="1:5" x14ac:dyDescent="0.2">
      <c r="A14" s="6">
        <v>0.41666666666666669</v>
      </c>
      <c r="B14" s="24">
        <v>131.30000000000001</v>
      </c>
      <c r="C14" s="25">
        <v>18</v>
      </c>
      <c r="D14" s="26">
        <v>0.79810784313725502</v>
      </c>
      <c r="E14" s="26">
        <v>36.286811138175345</v>
      </c>
    </row>
    <row r="15" spans="1:5" x14ac:dyDescent="0.2">
      <c r="A15" s="6">
        <v>0.45833333333333331</v>
      </c>
      <c r="B15" s="24">
        <v>134.5</v>
      </c>
      <c r="C15" s="25">
        <v>18</v>
      </c>
      <c r="D15" s="26">
        <v>0.81570392156862759</v>
      </c>
      <c r="E15" s="26">
        <v>44.330947682497516</v>
      </c>
    </row>
    <row r="16" spans="1:5" x14ac:dyDescent="0.2">
      <c r="A16" s="6">
        <v>0.5</v>
      </c>
      <c r="B16" s="24">
        <v>127.8</v>
      </c>
      <c r="C16" s="25">
        <v>17</v>
      </c>
      <c r="D16" s="26">
        <v>0.76354411764705898</v>
      </c>
      <c r="E16" s="26">
        <v>24.830239838263683</v>
      </c>
    </row>
    <row r="17" spans="1:8" x14ac:dyDescent="0.2">
      <c r="A17" s="6">
        <v>0.54166666666666663</v>
      </c>
      <c r="B17" s="24">
        <v>123.8</v>
      </c>
      <c r="C17" s="25">
        <v>17</v>
      </c>
      <c r="D17" s="26">
        <v>0.79999313725490195</v>
      </c>
      <c r="E17" s="26">
        <v>37.06352897031379</v>
      </c>
    </row>
    <row r="18" spans="1:8" x14ac:dyDescent="0.2">
      <c r="A18" s="6">
        <v>0.58333333333333337</v>
      </c>
      <c r="B18" s="24">
        <v>130.80000000000001</v>
      </c>
      <c r="C18" s="25">
        <v>18</v>
      </c>
      <c r="D18" s="26">
        <v>0.7748977777777778</v>
      </c>
      <c r="E18" s="26">
        <v>34.734865683659166</v>
      </c>
    </row>
    <row r="19" spans="1:8" x14ac:dyDescent="0.2">
      <c r="A19" s="6">
        <v>0.625</v>
      </c>
      <c r="B19" s="24">
        <v>85</v>
      </c>
      <c r="C19" s="25">
        <v>12</v>
      </c>
      <c r="D19" s="26">
        <v>0.73104523809523814</v>
      </c>
      <c r="E19" s="26">
        <v>25.121741015310164</v>
      </c>
    </row>
    <row r="20" spans="1:8" x14ac:dyDescent="0.2">
      <c r="A20" s="6">
        <v>0.66666666666666663</v>
      </c>
      <c r="B20" s="24">
        <v>85</v>
      </c>
      <c r="C20" s="25">
        <v>12</v>
      </c>
      <c r="D20" s="26">
        <v>0.70777083333333335</v>
      </c>
      <c r="E20" s="26">
        <v>26.595708581950756</v>
      </c>
    </row>
    <row r="21" spans="1:8" x14ac:dyDescent="0.2">
      <c r="A21" s="6">
        <v>0.70833333333333337</v>
      </c>
      <c r="B21" s="24">
        <v>67.3</v>
      </c>
      <c r="C21" s="25">
        <v>10</v>
      </c>
      <c r="D21" s="26">
        <v>0.7549555555555556</v>
      </c>
      <c r="E21" s="26">
        <v>41.321925406454326</v>
      </c>
    </row>
    <row r="22" spans="1:8" x14ac:dyDescent="0.2">
      <c r="A22" s="6">
        <v>0.75</v>
      </c>
      <c r="B22" s="24">
        <v>81</v>
      </c>
      <c r="C22" s="25">
        <v>12</v>
      </c>
      <c r="D22" s="26">
        <v>0.72341428571428568</v>
      </c>
      <c r="E22" s="26">
        <v>23.307502594236386</v>
      </c>
    </row>
    <row r="23" spans="1:8" x14ac:dyDescent="0.2">
      <c r="A23" s="6">
        <v>0.79166666666666663</v>
      </c>
      <c r="B23" s="24">
        <v>59.3</v>
      </c>
      <c r="C23" s="25">
        <v>9</v>
      </c>
      <c r="D23" s="26">
        <v>0.74783333333333335</v>
      </c>
      <c r="E23" s="26">
        <v>38.62458688417977</v>
      </c>
    </row>
    <row r="24" spans="1:8" x14ac:dyDescent="0.2">
      <c r="A24" s="6">
        <v>0.83333333333333337</v>
      </c>
      <c r="B24" s="24">
        <v>40.299999999999997</v>
      </c>
      <c r="C24" s="25">
        <v>7</v>
      </c>
      <c r="D24" s="26">
        <v>0.60761458333333329</v>
      </c>
      <c r="E24" s="26">
        <v>24.355126872935728</v>
      </c>
    </row>
    <row r="25" spans="1:8" x14ac:dyDescent="0.2">
      <c r="A25" s="6">
        <v>0.875</v>
      </c>
      <c r="B25" s="24">
        <v>30.3</v>
      </c>
      <c r="C25" s="25">
        <v>6</v>
      </c>
      <c r="D25" s="26">
        <v>0.53060555555555566</v>
      </c>
      <c r="E25" s="26">
        <v>24.029162650398909</v>
      </c>
    </row>
    <row r="26" spans="1:8" x14ac:dyDescent="0.2">
      <c r="A26" s="6">
        <v>0.91666666666666663</v>
      </c>
      <c r="B26" s="24">
        <v>20</v>
      </c>
      <c r="C26" s="25">
        <v>5</v>
      </c>
      <c r="D26" s="26">
        <v>0.48876250000000004</v>
      </c>
      <c r="E26" s="26">
        <v>40.000910075671101</v>
      </c>
    </row>
    <row r="27" spans="1:8" x14ac:dyDescent="0.2">
      <c r="A27" s="6">
        <v>0.95833333333333337</v>
      </c>
      <c r="B27" s="24">
        <v>9</v>
      </c>
      <c r="C27" s="25">
        <v>3</v>
      </c>
      <c r="D27" s="26">
        <v>0.22435000000000002</v>
      </c>
      <c r="E27" s="26">
        <v>10.750727548718132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0</v>
      </c>
      <c r="E33" s="12" t="s">
        <v>12</v>
      </c>
      <c r="F33" s="7">
        <v>3</v>
      </c>
      <c r="G33" s="13">
        <f>B33+B54+B55+B56+D33+D49+D50+D51+D52+D54+D55+D56</f>
        <v>3</v>
      </c>
      <c r="H33" s="15">
        <f>G33-F33</f>
        <v>0</v>
      </c>
    </row>
    <row r="34" spans="1:8" x14ac:dyDescent="0.2">
      <c r="A34" s="12" t="s">
        <v>13</v>
      </c>
      <c r="B34" s="13">
        <v>0</v>
      </c>
      <c r="C34" s="14" t="s">
        <v>14</v>
      </c>
      <c r="D34" s="16">
        <v>3.0000000000000004</v>
      </c>
      <c r="E34" s="12" t="s">
        <v>15</v>
      </c>
      <c r="F34" s="7">
        <v>4</v>
      </c>
      <c r="G34" s="13">
        <f>B33+B34+B55+B56+D33+D34+D50+D51+D52+D53+D55+D56</f>
        <v>4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0</v>
      </c>
      <c r="C35" s="14" t="s">
        <v>17</v>
      </c>
      <c r="D35" s="16">
        <v>1.9999999999999993</v>
      </c>
      <c r="E35" s="12" t="s">
        <v>18</v>
      </c>
      <c r="F35" s="7">
        <v>5</v>
      </c>
      <c r="G35" s="13">
        <f>B33+B34+B35+B56+D33+D34+D35+D51+D52+D53+D54+D56</f>
        <v>5</v>
      </c>
      <c r="H35" s="15">
        <f t="shared" si="0"/>
        <v>0</v>
      </c>
    </row>
    <row r="36" spans="1:8" x14ac:dyDescent="0.2">
      <c r="A36" s="12" t="s">
        <v>19</v>
      </c>
      <c r="B36" s="13">
        <v>1.0000000000000016</v>
      </c>
      <c r="C36" s="14" t="s">
        <v>20</v>
      </c>
      <c r="D36" s="16">
        <v>1.9999999999999987</v>
      </c>
      <c r="E36" s="12" t="s">
        <v>21</v>
      </c>
      <c r="F36" s="7">
        <v>8</v>
      </c>
      <c r="G36" s="13">
        <f>B33+B34+B35+B36+D33+D34+D35+D36+D52+D53+D54+D55</f>
        <v>8</v>
      </c>
      <c r="H36" s="15">
        <f t="shared" si="0"/>
        <v>0</v>
      </c>
    </row>
    <row r="37" spans="1:8" x14ac:dyDescent="0.2">
      <c r="A37" s="12" t="s">
        <v>22</v>
      </c>
      <c r="B37" s="13">
        <v>0</v>
      </c>
      <c r="C37" s="14" t="s">
        <v>23</v>
      </c>
      <c r="D37" s="16">
        <v>3</v>
      </c>
      <c r="E37" s="12" t="s">
        <v>24</v>
      </c>
      <c r="F37" s="7">
        <v>11</v>
      </c>
      <c r="G37" s="13">
        <f>B34+B35+B36+B37+D34+D35+D36+D37+D53+D54+D55+D56</f>
        <v>11</v>
      </c>
      <c r="H37" s="15">
        <f t="shared" si="0"/>
        <v>0</v>
      </c>
    </row>
    <row r="38" spans="1:8" x14ac:dyDescent="0.2">
      <c r="A38" s="12" t="s">
        <v>25</v>
      </c>
      <c r="B38" s="13">
        <v>8</v>
      </c>
      <c r="C38" s="14" t="s">
        <v>26</v>
      </c>
      <c r="D38" s="16">
        <v>0</v>
      </c>
      <c r="E38" s="12" t="s">
        <v>27</v>
      </c>
      <c r="F38" s="7">
        <v>16</v>
      </c>
      <c r="G38" s="13">
        <f>B35+B36+B37+B38+D33+D35+D36+D37+D38+D54+D55+D56</f>
        <v>16</v>
      </c>
      <c r="H38" s="15">
        <f t="shared" si="0"/>
        <v>0</v>
      </c>
    </row>
    <row r="39" spans="1:8" x14ac:dyDescent="0.2">
      <c r="A39" s="12" t="s">
        <v>28</v>
      </c>
      <c r="B39" s="13">
        <v>2.9999999999999987</v>
      </c>
      <c r="C39" s="14" t="s">
        <v>29</v>
      </c>
      <c r="D39" s="16">
        <v>0</v>
      </c>
      <c r="E39" s="12" t="s">
        <v>30</v>
      </c>
      <c r="F39" s="7">
        <v>20</v>
      </c>
      <c r="G39" s="13">
        <f>B36+B37+B38+B39+D33+D34+D36+D37+D38+D39+D55+D56</f>
        <v>20</v>
      </c>
      <c r="H39" s="15">
        <f t="shared" si="0"/>
        <v>0</v>
      </c>
    </row>
    <row r="40" spans="1:8" x14ac:dyDescent="0.2">
      <c r="A40" s="12" t="s">
        <v>31</v>
      </c>
      <c r="B40" s="13">
        <v>1.0000000000000007</v>
      </c>
      <c r="C40" s="14" t="s">
        <v>32</v>
      </c>
      <c r="D40" s="16">
        <v>0</v>
      </c>
      <c r="E40" s="12" t="s">
        <v>33</v>
      </c>
      <c r="F40" s="7">
        <v>20</v>
      </c>
      <c r="G40" s="13">
        <f>B37+B38+B39+B40+D33+D34+D35+D37+D38+D39+D40+D56</f>
        <v>19.999999999999996</v>
      </c>
      <c r="H40" s="15">
        <f t="shared" si="0"/>
        <v>0</v>
      </c>
    </row>
    <row r="41" spans="1:8" x14ac:dyDescent="0.2">
      <c r="A41" s="12" t="s">
        <v>34</v>
      </c>
      <c r="B41" s="13">
        <v>1.1194748831636994E-15</v>
      </c>
      <c r="C41" s="14" t="s">
        <v>35</v>
      </c>
      <c r="D41" s="16">
        <v>0</v>
      </c>
      <c r="E41" s="12" t="s">
        <v>36</v>
      </c>
      <c r="F41" s="7">
        <v>19</v>
      </c>
      <c r="G41" s="13">
        <f t="shared" ref="G41:G56" si="1">B38+B39+B40+B41+D33+D34+D35+D36+D38+D39+D40+D41</f>
        <v>19</v>
      </c>
      <c r="H41" s="15">
        <f t="shared" si="0"/>
        <v>0</v>
      </c>
    </row>
    <row r="42" spans="1:8" x14ac:dyDescent="0.2">
      <c r="A42" s="12" t="s">
        <v>37</v>
      </c>
      <c r="B42" s="13">
        <v>0</v>
      </c>
      <c r="C42" s="14" t="s">
        <v>38</v>
      </c>
      <c r="D42" s="16">
        <v>5</v>
      </c>
      <c r="E42" s="12" t="s">
        <v>39</v>
      </c>
      <c r="F42" s="7">
        <v>19</v>
      </c>
      <c r="G42" s="13">
        <f t="shared" si="1"/>
        <v>19</v>
      </c>
      <c r="H42" s="15">
        <f t="shared" si="0"/>
        <v>0</v>
      </c>
    </row>
    <row r="43" spans="1:8" x14ac:dyDescent="0.2">
      <c r="A43" s="12" t="s">
        <v>40</v>
      </c>
      <c r="B43" s="13">
        <v>4.9999999999999982</v>
      </c>
      <c r="C43" s="14" t="s">
        <v>41</v>
      </c>
      <c r="D43" s="16">
        <v>0</v>
      </c>
      <c r="E43" s="12" t="s">
        <v>42</v>
      </c>
      <c r="F43" s="7">
        <v>18</v>
      </c>
      <c r="G43" s="13">
        <f t="shared" si="1"/>
        <v>18</v>
      </c>
      <c r="H43" s="15">
        <f t="shared" si="0"/>
        <v>0</v>
      </c>
    </row>
    <row r="44" spans="1:8" x14ac:dyDescent="0.2">
      <c r="A44" s="12" t="s">
        <v>43</v>
      </c>
      <c r="B44" s="13">
        <v>4</v>
      </c>
      <c r="C44" s="14" t="s">
        <v>44</v>
      </c>
      <c r="D44" s="16">
        <v>0</v>
      </c>
      <c r="E44" s="12" t="s">
        <v>45</v>
      </c>
      <c r="F44" s="7">
        <v>18</v>
      </c>
      <c r="G44" s="13">
        <f t="shared" si="1"/>
        <v>19</v>
      </c>
      <c r="H44" s="15">
        <f t="shared" si="0"/>
        <v>1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0</v>
      </c>
      <c r="E45" s="12" t="s">
        <v>48</v>
      </c>
      <c r="F45" s="7">
        <v>17</v>
      </c>
      <c r="G45" s="13">
        <f t="shared" si="1"/>
        <v>17</v>
      </c>
      <c r="H45" s="15">
        <f t="shared" si="0"/>
        <v>0</v>
      </c>
    </row>
    <row r="46" spans="1:8" x14ac:dyDescent="0.2">
      <c r="A46" s="12" t="s">
        <v>49</v>
      </c>
      <c r="B46" s="13">
        <v>0</v>
      </c>
      <c r="C46" s="14" t="s">
        <v>99</v>
      </c>
      <c r="D46" s="16">
        <v>8</v>
      </c>
      <c r="E46" s="12" t="s">
        <v>50</v>
      </c>
      <c r="F46" s="7">
        <v>17</v>
      </c>
      <c r="G46" s="13">
        <f t="shared" si="1"/>
        <v>17</v>
      </c>
      <c r="H46" s="15">
        <f t="shared" si="0"/>
        <v>0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0.99999999999999978</v>
      </c>
      <c r="E47" s="12" t="s">
        <v>53</v>
      </c>
      <c r="F47" s="7">
        <v>18</v>
      </c>
      <c r="G47" s="13">
        <f t="shared" si="1"/>
        <v>18</v>
      </c>
      <c r="H47" s="15">
        <f t="shared" si="0"/>
        <v>0</v>
      </c>
    </row>
    <row r="48" spans="1:8" x14ac:dyDescent="0.2">
      <c r="A48" s="12" t="s">
        <v>54</v>
      </c>
      <c r="B48" s="13">
        <v>0</v>
      </c>
      <c r="C48" s="14" t="s">
        <v>55</v>
      </c>
      <c r="D48" s="16">
        <v>0</v>
      </c>
      <c r="E48" s="12" t="s">
        <v>56</v>
      </c>
      <c r="F48" s="7">
        <v>12</v>
      </c>
      <c r="G48" s="13">
        <f t="shared" si="1"/>
        <v>14</v>
      </c>
      <c r="H48" s="15">
        <f t="shared" si="0"/>
        <v>2</v>
      </c>
    </row>
    <row r="49" spans="1:8" x14ac:dyDescent="0.2">
      <c r="A49" s="12" t="s">
        <v>57</v>
      </c>
      <c r="B49" s="13">
        <v>0</v>
      </c>
      <c r="C49" s="14" t="s">
        <v>58</v>
      </c>
      <c r="D49" s="16">
        <v>2.0000000000000004</v>
      </c>
      <c r="E49" s="12" t="s">
        <v>59</v>
      </c>
      <c r="F49" s="7">
        <v>12</v>
      </c>
      <c r="G49" s="13">
        <f t="shared" si="1"/>
        <v>16</v>
      </c>
      <c r="H49" s="15">
        <f t="shared" si="0"/>
        <v>4</v>
      </c>
    </row>
    <row r="50" spans="1:8" x14ac:dyDescent="0.2">
      <c r="A50" s="12" t="s">
        <v>60</v>
      </c>
      <c r="B50" s="13">
        <v>1.9999999999999993</v>
      </c>
      <c r="C50" s="14" t="s">
        <v>61</v>
      </c>
      <c r="D50" s="16">
        <v>0</v>
      </c>
      <c r="E50" s="12" t="s">
        <v>62</v>
      </c>
      <c r="F50" s="7">
        <v>10</v>
      </c>
      <c r="G50" s="13">
        <f t="shared" si="1"/>
        <v>10</v>
      </c>
      <c r="H50" s="15">
        <f t="shared" si="0"/>
        <v>0</v>
      </c>
    </row>
    <row r="51" spans="1:8" x14ac:dyDescent="0.2">
      <c r="A51" s="12" t="s">
        <v>63</v>
      </c>
      <c r="B51" s="13">
        <v>0</v>
      </c>
      <c r="C51" s="14" t="s">
        <v>64</v>
      </c>
      <c r="D51" s="16">
        <v>0</v>
      </c>
      <c r="E51" s="12" t="s">
        <v>65</v>
      </c>
      <c r="F51" s="7">
        <v>12</v>
      </c>
      <c r="G51" s="13">
        <f t="shared" si="1"/>
        <v>12</v>
      </c>
      <c r="H51" s="15">
        <f t="shared" si="0"/>
        <v>0</v>
      </c>
    </row>
    <row r="52" spans="1:8" x14ac:dyDescent="0.2">
      <c r="A52" s="12" t="s">
        <v>66</v>
      </c>
      <c r="B52" s="13">
        <v>1.0000000000000002</v>
      </c>
      <c r="C52" s="14" t="s">
        <v>67</v>
      </c>
      <c r="D52" s="16">
        <v>0</v>
      </c>
      <c r="E52" s="12" t="s">
        <v>68</v>
      </c>
      <c r="F52" s="7">
        <v>9</v>
      </c>
      <c r="G52" s="13">
        <f t="shared" si="1"/>
        <v>14</v>
      </c>
      <c r="H52" s="15">
        <f t="shared" si="0"/>
        <v>5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</v>
      </c>
      <c r="E53" s="12" t="s">
        <v>71</v>
      </c>
      <c r="F53" s="7">
        <v>7</v>
      </c>
      <c r="G53" s="13">
        <f t="shared" si="1"/>
        <v>12</v>
      </c>
      <c r="H53" s="15">
        <f t="shared" si="0"/>
        <v>5</v>
      </c>
    </row>
    <row r="54" spans="1:8" x14ac:dyDescent="0.2">
      <c r="A54" s="12" t="s">
        <v>72</v>
      </c>
      <c r="B54" s="13">
        <v>0</v>
      </c>
      <c r="C54" s="14" t="s">
        <v>73</v>
      </c>
      <c r="D54" s="16">
        <v>0</v>
      </c>
      <c r="E54" s="12" t="s">
        <v>74</v>
      </c>
      <c r="F54" s="7">
        <v>6</v>
      </c>
      <c r="G54" s="13">
        <f t="shared" si="1"/>
        <v>12</v>
      </c>
      <c r="H54" s="15">
        <f t="shared" si="0"/>
        <v>6</v>
      </c>
    </row>
    <row r="55" spans="1:8" x14ac:dyDescent="0.2">
      <c r="A55" s="12" t="s">
        <v>75</v>
      </c>
      <c r="B55" s="13">
        <v>0.99999999999999933</v>
      </c>
      <c r="C55" s="14" t="s">
        <v>76</v>
      </c>
      <c r="D55" s="16">
        <v>0</v>
      </c>
      <c r="E55" s="12" t="s">
        <v>77</v>
      </c>
      <c r="F55" s="7">
        <v>5</v>
      </c>
      <c r="G55" s="13">
        <f t="shared" si="1"/>
        <v>5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0</v>
      </c>
      <c r="C56" s="14" t="s">
        <v>79</v>
      </c>
      <c r="D56" s="16">
        <v>0</v>
      </c>
      <c r="E56" s="40" t="s">
        <v>80</v>
      </c>
      <c r="F56" s="41">
        <v>3</v>
      </c>
      <c r="G56" s="42">
        <f t="shared" si="1"/>
        <v>3</v>
      </c>
      <c r="H56" s="43">
        <f t="shared" si="0"/>
        <v>0</v>
      </c>
    </row>
    <row r="57" spans="1:8" x14ac:dyDescent="0.2">
      <c r="A57" s="12" t="s">
        <v>81</v>
      </c>
      <c r="B57" s="13">
        <f>SUM(B33:B56)</f>
        <v>26</v>
      </c>
      <c r="C57" s="13" t="s">
        <v>81</v>
      </c>
      <c r="D57" s="16">
        <f>SUM(D33:D56)</f>
        <v>26</v>
      </c>
      <c r="E57" s="34"/>
      <c r="F57" s="35"/>
      <c r="G57" s="35"/>
      <c r="H57" s="36"/>
    </row>
    <row r="58" spans="1:8" ht="17" thickBot="1" x14ac:dyDescent="0.25">
      <c r="A58" s="17"/>
      <c r="B58" s="18"/>
      <c r="C58" s="44" t="s">
        <v>82</v>
      </c>
      <c r="D58" s="45">
        <f>B57*B61*$B$60+D57*B62*$B$60</f>
        <v>5687.5</v>
      </c>
      <c r="E58" s="31"/>
      <c r="F58" s="24"/>
      <c r="G58" s="24"/>
      <c r="H58" s="30"/>
    </row>
    <row r="60" spans="1:8" x14ac:dyDescent="0.2">
      <c r="A60" s="21" t="s">
        <v>84</v>
      </c>
      <c r="B60" s="20">
        <f>14*0.25+14</f>
        <v>17.5</v>
      </c>
    </row>
    <row r="61" spans="1:8" x14ac:dyDescent="0.2">
      <c r="A61" s="21" t="s">
        <v>85</v>
      </c>
      <c r="B61" s="20">
        <v>4</v>
      </c>
    </row>
    <row r="62" spans="1:8" x14ac:dyDescent="0.2">
      <c r="A62" s="21" t="s">
        <v>86</v>
      </c>
      <c r="B62" s="20">
        <v>8.5</v>
      </c>
    </row>
  </sheetData>
  <mergeCells count="1">
    <mergeCell ref="A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E28E-EDAC-A344-A581-FF1C8CC97C2D}">
  <dimension ref="A3:H62"/>
  <sheetViews>
    <sheetView topLeftCell="A20" zoomScale="80" zoomScaleNormal="80" workbookViewId="0">
      <selection activeCell="C46" sqref="C46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5" t="s">
        <v>0</v>
      </c>
      <c r="B3" s="20" t="s">
        <v>83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8.5</v>
      </c>
      <c r="C4" s="27">
        <v>3</v>
      </c>
      <c r="D4" s="26">
        <v>0.30269444444444449</v>
      </c>
      <c r="E4" s="26">
        <v>20.678515552151868</v>
      </c>
    </row>
    <row r="5" spans="1:5" x14ac:dyDescent="0.2">
      <c r="A5" s="6">
        <v>4.1666666666666664E-2</v>
      </c>
      <c r="B5" s="24">
        <v>11.5</v>
      </c>
      <c r="C5" s="27">
        <v>3</v>
      </c>
      <c r="D5" s="26">
        <v>0.40952777777777777</v>
      </c>
      <c r="E5" s="26">
        <v>42.440152994289903</v>
      </c>
    </row>
    <row r="6" spans="1:5" x14ac:dyDescent="0.2">
      <c r="A6" s="6">
        <v>8.3333333333333329E-2</v>
      </c>
      <c r="B6" s="24">
        <v>17.5</v>
      </c>
      <c r="C6" s="27">
        <v>4</v>
      </c>
      <c r="D6" s="26">
        <v>0.4673958333333334</v>
      </c>
      <c r="E6" s="26">
        <v>34.858735579249469</v>
      </c>
    </row>
    <row r="7" spans="1:5" x14ac:dyDescent="0.2">
      <c r="A7" s="6">
        <v>0.125</v>
      </c>
      <c r="B7" s="24">
        <v>31.5</v>
      </c>
      <c r="C7" s="27">
        <v>6</v>
      </c>
      <c r="D7" s="26">
        <v>0.56087500000000012</v>
      </c>
      <c r="E7" s="26">
        <v>29.905199698095171</v>
      </c>
    </row>
    <row r="8" spans="1:5" x14ac:dyDescent="0.2">
      <c r="A8" s="6">
        <v>0.16666666666666666</v>
      </c>
      <c r="B8" s="24">
        <v>58</v>
      </c>
      <c r="C8" s="27">
        <v>9</v>
      </c>
      <c r="D8" s="26">
        <v>0.68848148148148147</v>
      </c>
      <c r="E8" s="26">
        <v>37.533822885972143</v>
      </c>
    </row>
    <row r="9" spans="1:5" x14ac:dyDescent="0.2">
      <c r="A9" s="6">
        <v>0.20833333333333334</v>
      </c>
      <c r="B9" s="24">
        <v>91.8</v>
      </c>
      <c r="C9" s="27">
        <v>13</v>
      </c>
      <c r="D9" s="26">
        <v>0.47664102564102567</v>
      </c>
      <c r="E9" s="26">
        <v>2.3508444223671989</v>
      </c>
    </row>
    <row r="10" spans="1:5" x14ac:dyDescent="0.2">
      <c r="A10" s="6">
        <v>0.25</v>
      </c>
      <c r="B10" s="24">
        <v>125.5</v>
      </c>
      <c r="C10" s="27">
        <v>17</v>
      </c>
      <c r="D10" s="26">
        <v>0.7886813725490196</v>
      </c>
      <c r="E10" s="26">
        <v>32.668597880875211</v>
      </c>
    </row>
    <row r="11" spans="1:5" x14ac:dyDescent="0.2">
      <c r="A11" s="6">
        <v>0.29166666666666669</v>
      </c>
      <c r="B11" s="24">
        <v>133.30000000000001</v>
      </c>
      <c r="C11" s="27">
        <v>18</v>
      </c>
      <c r="D11" s="26">
        <v>0.79116018518518538</v>
      </c>
      <c r="E11" s="26">
        <v>30.515383985767158</v>
      </c>
    </row>
    <row r="12" spans="1:5" x14ac:dyDescent="0.2">
      <c r="A12" s="6">
        <v>0.33333333333333331</v>
      </c>
      <c r="B12" s="24">
        <v>134.80000000000001</v>
      </c>
      <c r="C12" s="27">
        <v>18</v>
      </c>
      <c r="D12" s="26">
        <v>0.80006296296296309</v>
      </c>
      <c r="E12" s="26">
        <v>33.770431553323995</v>
      </c>
    </row>
    <row r="13" spans="1:5" x14ac:dyDescent="0.2">
      <c r="A13" s="6">
        <v>0.375</v>
      </c>
      <c r="B13" s="24">
        <v>122</v>
      </c>
      <c r="C13" s="27">
        <v>17</v>
      </c>
      <c r="D13" s="26">
        <v>0.76668627450980398</v>
      </c>
      <c r="E13" s="26">
        <v>25.686711753419623</v>
      </c>
    </row>
    <row r="14" spans="1:5" x14ac:dyDescent="0.2">
      <c r="A14" s="6">
        <v>0.41666666666666669</v>
      </c>
      <c r="B14" s="24">
        <v>127</v>
      </c>
      <c r="C14" s="27">
        <v>17</v>
      </c>
      <c r="D14" s="26">
        <v>0.79810784313725502</v>
      </c>
      <c r="E14" s="26">
        <v>36.286811138175345</v>
      </c>
    </row>
    <row r="15" spans="1:5" x14ac:dyDescent="0.2">
      <c r="A15" s="6">
        <v>0.45833333333333331</v>
      </c>
      <c r="B15" s="24">
        <v>129.80000000000001</v>
      </c>
      <c r="C15" s="27">
        <v>17</v>
      </c>
      <c r="D15" s="26">
        <v>0.81570392156862759</v>
      </c>
      <c r="E15" s="26">
        <v>44.330947682497516</v>
      </c>
    </row>
    <row r="16" spans="1:5" x14ac:dyDescent="0.2">
      <c r="A16" s="6">
        <v>0.5</v>
      </c>
      <c r="B16" s="24">
        <v>121.5</v>
      </c>
      <c r="C16" s="27">
        <v>17</v>
      </c>
      <c r="D16" s="26">
        <v>0.76354411764705898</v>
      </c>
      <c r="E16" s="26">
        <v>24.830239838263683</v>
      </c>
    </row>
    <row r="17" spans="1:8" x14ac:dyDescent="0.2">
      <c r="A17" s="6">
        <v>0.54166666666666663</v>
      </c>
      <c r="B17" s="24">
        <v>127.3</v>
      </c>
      <c r="C17" s="27">
        <v>17</v>
      </c>
      <c r="D17" s="26">
        <v>0.79999313725490195</v>
      </c>
      <c r="E17" s="26">
        <v>37.06352897031379</v>
      </c>
    </row>
    <row r="18" spans="1:8" x14ac:dyDescent="0.2">
      <c r="A18" s="6">
        <v>0.58333333333333337</v>
      </c>
      <c r="B18" s="24">
        <v>108.8</v>
      </c>
      <c r="C18" s="27">
        <v>15</v>
      </c>
      <c r="D18" s="26">
        <v>0.7748977777777778</v>
      </c>
      <c r="E18" s="26">
        <v>34.734865683659166</v>
      </c>
    </row>
    <row r="19" spans="1:8" x14ac:dyDescent="0.2">
      <c r="A19" s="6">
        <v>0.625</v>
      </c>
      <c r="B19" s="24">
        <v>95.8</v>
      </c>
      <c r="C19" s="27">
        <v>14</v>
      </c>
      <c r="D19" s="26">
        <v>0.73104523809523814</v>
      </c>
      <c r="E19" s="26">
        <v>25.121741015310164</v>
      </c>
    </row>
    <row r="20" spans="1:8" x14ac:dyDescent="0.2">
      <c r="A20" s="6">
        <v>0.66666666666666663</v>
      </c>
      <c r="B20" s="24">
        <v>79.5</v>
      </c>
      <c r="C20" s="27">
        <v>12</v>
      </c>
      <c r="D20" s="26">
        <v>0.70777083333333335</v>
      </c>
      <c r="E20" s="26">
        <v>26.595708581950756</v>
      </c>
    </row>
    <row r="21" spans="1:8" x14ac:dyDescent="0.2">
      <c r="A21" s="6">
        <v>0.70833333333333337</v>
      </c>
      <c r="B21" s="24">
        <v>84.8</v>
      </c>
      <c r="C21" s="27">
        <v>12</v>
      </c>
      <c r="D21" s="26">
        <v>0.7549555555555556</v>
      </c>
      <c r="E21" s="26">
        <v>41.321925406454326</v>
      </c>
    </row>
    <row r="22" spans="1:8" x14ac:dyDescent="0.2">
      <c r="A22" s="6">
        <v>0.75</v>
      </c>
      <c r="B22" s="24">
        <v>94.8</v>
      </c>
      <c r="C22" s="27">
        <v>14</v>
      </c>
      <c r="D22" s="26">
        <v>0.72341428571428568</v>
      </c>
      <c r="E22" s="26">
        <v>23.307502594236386</v>
      </c>
    </row>
    <row r="23" spans="1:8" x14ac:dyDescent="0.2">
      <c r="A23" s="6">
        <v>0.79166666666666663</v>
      </c>
      <c r="B23" s="24">
        <v>84</v>
      </c>
      <c r="C23" s="27">
        <v>12</v>
      </c>
      <c r="D23" s="26">
        <v>0.74783333333333335</v>
      </c>
      <c r="E23" s="26">
        <v>38.62458688417977</v>
      </c>
    </row>
    <row r="24" spans="1:8" x14ac:dyDescent="0.2">
      <c r="A24" s="6">
        <v>0.83333333333333337</v>
      </c>
      <c r="B24" s="24">
        <v>45.5</v>
      </c>
      <c r="C24" s="27">
        <v>8</v>
      </c>
      <c r="D24" s="26">
        <v>0.60761458333333329</v>
      </c>
      <c r="E24" s="26">
        <v>24.355126872935728</v>
      </c>
    </row>
    <row r="25" spans="1:8" x14ac:dyDescent="0.2">
      <c r="A25" s="6">
        <v>0.875</v>
      </c>
      <c r="B25" s="24">
        <v>29.8</v>
      </c>
      <c r="C25" s="27">
        <v>6</v>
      </c>
      <c r="D25" s="26">
        <v>0.53060555555555566</v>
      </c>
      <c r="E25" s="26">
        <v>24.029162650398909</v>
      </c>
    </row>
    <row r="26" spans="1:8" x14ac:dyDescent="0.2">
      <c r="A26" s="6">
        <v>0.91666666666666663</v>
      </c>
      <c r="B26" s="24">
        <v>18.3</v>
      </c>
      <c r="C26" s="27">
        <v>4</v>
      </c>
      <c r="D26" s="26">
        <v>0.48876250000000004</v>
      </c>
      <c r="E26" s="26">
        <v>40.000910075671101</v>
      </c>
    </row>
    <row r="27" spans="1:8" x14ac:dyDescent="0.2">
      <c r="A27" s="6">
        <v>0.95833333333333337</v>
      </c>
      <c r="B27" s="24">
        <v>6.3</v>
      </c>
      <c r="C27" s="27">
        <v>3</v>
      </c>
      <c r="D27" s="26">
        <v>0.22435000000000002</v>
      </c>
      <c r="E27" s="26">
        <v>10.750727548718132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0</v>
      </c>
      <c r="E33" s="12" t="s">
        <v>12</v>
      </c>
      <c r="F33" s="23">
        <v>3</v>
      </c>
      <c r="G33" s="13">
        <f>B33+B54+B55+B56+D33+D49+D50+D51+D52+D54+D55+D56</f>
        <v>3</v>
      </c>
      <c r="H33" s="15">
        <f>G33-F33</f>
        <v>0</v>
      </c>
    </row>
    <row r="34" spans="1:8" x14ac:dyDescent="0.2">
      <c r="A34" s="12" t="s">
        <v>13</v>
      </c>
      <c r="B34" s="13">
        <v>0</v>
      </c>
      <c r="C34" s="14" t="s">
        <v>14</v>
      </c>
      <c r="D34" s="16">
        <v>2.5555555555555558</v>
      </c>
      <c r="E34" s="12" t="s">
        <v>15</v>
      </c>
      <c r="F34" s="23">
        <v>3</v>
      </c>
      <c r="G34" s="13">
        <f>B33+B34+B55+B56+D33+D34+D50+D51+D52+D53+D55+D56</f>
        <v>3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0</v>
      </c>
      <c r="C35" s="14" t="s">
        <v>17</v>
      </c>
      <c r="D35" s="16">
        <v>1.4444444444444444</v>
      </c>
      <c r="E35" s="12" t="s">
        <v>18</v>
      </c>
      <c r="F35" s="23">
        <v>4</v>
      </c>
      <c r="G35" s="13">
        <f>B33+B34+B35+B56+D33+D34+D35+D51+D52+D53+D54+D56</f>
        <v>4</v>
      </c>
      <c r="H35" s="15">
        <f t="shared" si="0"/>
        <v>0</v>
      </c>
    </row>
    <row r="36" spans="1:8" x14ac:dyDescent="0.2">
      <c r="A36" s="12" t="s">
        <v>19</v>
      </c>
      <c r="B36" s="13">
        <v>1.5555555555555556</v>
      </c>
      <c r="C36" s="14" t="s">
        <v>20</v>
      </c>
      <c r="D36" s="16">
        <v>0</v>
      </c>
      <c r="E36" s="12" t="s">
        <v>21</v>
      </c>
      <c r="F36" s="23">
        <v>6</v>
      </c>
      <c r="G36" s="13">
        <f>B33+B34+B35+B36+D33+D34+D35+D36+D52+D53+D54+D55</f>
        <v>6.0000000000000009</v>
      </c>
      <c r="H36" s="15">
        <f t="shared" si="0"/>
        <v>0</v>
      </c>
    </row>
    <row r="37" spans="1:8" x14ac:dyDescent="0.2">
      <c r="A37" s="12" t="s">
        <v>22</v>
      </c>
      <c r="B37" s="13">
        <v>0</v>
      </c>
      <c r="C37" s="14" t="s">
        <v>23</v>
      </c>
      <c r="D37" s="16">
        <v>3</v>
      </c>
      <c r="E37" s="12" t="s">
        <v>24</v>
      </c>
      <c r="F37" s="23">
        <v>9</v>
      </c>
      <c r="G37" s="13">
        <f>B34+B35+B36+B37+D34+D35+D36+D37+D53+D54+D55+D56</f>
        <v>9.0000000000000018</v>
      </c>
      <c r="H37" s="15">
        <f t="shared" si="0"/>
        <v>0</v>
      </c>
    </row>
    <row r="38" spans="1:8" x14ac:dyDescent="0.2">
      <c r="A38" s="12" t="s">
        <v>25</v>
      </c>
      <c r="B38" s="13">
        <v>6.5555555555555554</v>
      </c>
      <c r="C38" s="14" t="s">
        <v>26</v>
      </c>
      <c r="D38" s="16">
        <v>0</v>
      </c>
      <c r="E38" s="12" t="s">
        <v>27</v>
      </c>
      <c r="F38" s="23">
        <v>13</v>
      </c>
      <c r="G38" s="13">
        <f>B35+B36+B37+B38+D33+D35+D36+D37+D38+D54+D55+D56</f>
        <v>13</v>
      </c>
      <c r="H38" s="15">
        <f t="shared" si="0"/>
        <v>0</v>
      </c>
    </row>
    <row r="39" spans="1:8" x14ac:dyDescent="0.2">
      <c r="A39" s="12" t="s">
        <v>28</v>
      </c>
      <c r="B39" s="13">
        <v>2.8888888888888888</v>
      </c>
      <c r="C39" s="14" t="s">
        <v>29</v>
      </c>
      <c r="D39" s="16">
        <v>0</v>
      </c>
      <c r="E39" s="12" t="s">
        <v>30</v>
      </c>
      <c r="F39" s="23">
        <v>17</v>
      </c>
      <c r="G39" s="13">
        <f>B36+B37+B38+B39+D33+D34+D36+D37+D38+D39+D55+D56</f>
        <v>17</v>
      </c>
      <c r="H39" s="15">
        <f t="shared" si="0"/>
        <v>0</v>
      </c>
    </row>
    <row r="40" spans="1:8" x14ac:dyDescent="0.2">
      <c r="A40" s="12" t="s">
        <v>31</v>
      </c>
      <c r="B40" s="13">
        <v>1.5555555555555556</v>
      </c>
      <c r="C40" s="14" t="s">
        <v>32</v>
      </c>
      <c r="D40" s="16">
        <v>0</v>
      </c>
      <c r="E40" s="12" t="s">
        <v>33</v>
      </c>
      <c r="F40" s="23">
        <v>18</v>
      </c>
      <c r="G40" s="13">
        <f>B37+B38+B39+B40+D33+D34+D35+D37+D38+D39+D40+D56</f>
        <v>18</v>
      </c>
      <c r="H40" s="15">
        <f t="shared" si="0"/>
        <v>0</v>
      </c>
    </row>
    <row r="41" spans="1:8" x14ac:dyDescent="0.2">
      <c r="A41" s="12" t="s">
        <v>34</v>
      </c>
      <c r="B41" s="13">
        <v>3</v>
      </c>
      <c r="C41" s="14" t="s">
        <v>35</v>
      </c>
      <c r="D41" s="16">
        <v>0</v>
      </c>
      <c r="E41" s="12" t="s">
        <v>36</v>
      </c>
      <c r="F41" s="23">
        <v>18</v>
      </c>
      <c r="G41" s="13">
        <f t="shared" ref="G41:G56" si="1">B38+B39+B40+B41+D33+D34+D35+D36+D38+D39+D40+D41</f>
        <v>18</v>
      </c>
      <c r="H41" s="15">
        <f t="shared" si="0"/>
        <v>0</v>
      </c>
    </row>
    <row r="42" spans="1:8" x14ac:dyDescent="0.2">
      <c r="A42" s="12" t="s">
        <v>37</v>
      </c>
      <c r="B42" s="13">
        <v>1.3333333333333333</v>
      </c>
      <c r="C42" s="14" t="s">
        <v>38</v>
      </c>
      <c r="D42" s="16">
        <v>1.2222222222222221</v>
      </c>
      <c r="E42" s="12" t="s">
        <v>39</v>
      </c>
      <c r="F42" s="23">
        <v>17</v>
      </c>
      <c r="G42" s="13">
        <f t="shared" si="1"/>
        <v>17</v>
      </c>
      <c r="H42" s="15">
        <f t="shared" si="0"/>
        <v>0</v>
      </c>
    </row>
    <row r="43" spans="1:8" x14ac:dyDescent="0.2">
      <c r="A43" s="12" t="s">
        <v>40</v>
      </c>
      <c r="B43" s="13">
        <v>2.4444444444444451</v>
      </c>
      <c r="C43" s="14" t="s">
        <v>41</v>
      </c>
      <c r="D43" s="16">
        <v>3</v>
      </c>
      <c r="E43" s="12" t="s">
        <v>42</v>
      </c>
      <c r="F43" s="23">
        <v>17</v>
      </c>
      <c r="G43" s="13">
        <f t="shared" si="1"/>
        <v>17</v>
      </c>
      <c r="H43" s="15">
        <f t="shared" si="0"/>
        <v>0</v>
      </c>
    </row>
    <row r="44" spans="1:8" x14ac:dyDescent="0.2">
      <c r="A44" s="12" t="s">
        <v>43</v>
      </c>
      <c r="B44" s="13">
        <v>2.9999999999999991</v>
      </c>
      <c r="C44" s="14" t="s">
        <v>44</v>
      </c>
      <c r="D44" s="16">
        <v>0</v>
      </c>
      <c r="E44" s="12" t="s">
        <v>45</v>
      </c>
      <c r="F44" s="23">
        <v>17</v>
      </c>
      <c r="G44" s="13">
        <f t="shared" si="1"/>
        <v>17</v>
      </c>
      <c r="H44" s="15">
        <f t="shared" si="0"/>
        <v>0</v>
      </c>
    </row>
    <row r="45" spans="1:8" x14ac:dyDescent="0.2">
      <c r="A45" s="12" t="s">
        <v>46</v>
      </c>
      <c r="B45" s="13">
        <v>1.3333333333333341</v>
      </c>
      <c r="C45" s="14" t="s">
        <v>47</v>
      </c>
      <c r="D45" s="16">
        <v>4.2222222222222214</v>
      </c>
      <c r="E45" s="12" t="s">
        <v>48</v>
      </c>
      <c r="F45" s="23">
        <v>17</v>
      </c>
      <c r="G45" s="13">
        <f t="shared" si="1"/>
        <v>19.555555555555557</v>
      </c>
      <c r="H45" s="15">
        <f t="shared" si="0"/>
        <v>2.5555555555555571</v>
      </c>
    </row>
    <row r="46" spans="1:8" x14ac:dyDescent="0.2">
      <c r="A46" s="12" t="s">
        <v>49</v>
      </c>
      <c r="B46" s="13">
        <v>0</v>
      </c>
      <c r="C46" s="14" t="s">
        <v>99</v>
      </c>
      <c r="D46" s="16">
        <v>4.2222222222222214</v>
      </c>
      <c r="E46" s="12" t="s">
        <v>50</v>
      </c>
      <c r="F46" s="23">
        <v>17</v>
      </c>
      <c r="G46" s="13">
        <f t="shared" si="1"/>
        <v>18.222222222222221</v>
      </c>
      <c r="H46" s="15">
        <f t="shared" si="0"/>
        <v>1.2222222222222214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1.0000000000000009</v>
      </c>
      <c r="E47" s="12" t="s">
        <v>53</v>
      </c>
      <c r="F47" s="23">
        <v>15</v>
      </c>
      <c r="G47" s="13">
        <f t="shared" si="1"/>
        <v>15</v>
      </c>
      <c r="H47" s="15">
        <f t="shared" si="0"/>
        <v>0</v>
      </c>
    </row>
    <row r="48" spans="1:8" x14ac:dyDescent="0.2">
      <c r="A48" s="12" t="s">
        <v>54</v>
      </c>
      <c r="B48" s="13">
        <v>0</v>
      </c>
      <c r="C48" s="14" t="s">
        <v>55</v>
      </c>
      <c r="D48" s="16">
        <v>0</v>
      </c>
      <c r="E48" s="12" t="s">
        <v>56</v>
      </c>
      <c r="F48" s="23">
        <v>14</v>
      </c>
      <c r="G48" s="13">
        <f t="shared" si="1"/>
        <v>15</v>
      </c>
      <c r="H48" s="15">
        <f t="shared" si="0"/>
        <v>1</v>
      </c>
    </row>
    <row r="49" spans="1:8" x14ac:dyDescent="0.2">
      <c r="A49" s="12" t="s">
        <v>57</v>
      </c>
      <c r="B49" s="13">
        <v>0</v>
      </c>
      <c r="C49" s="14" t="s">
        <v>58</v>
      </c>
      <c r="D49" s="16">
        <v>2.5555555555555558</v>
      </c>
      <c r="E49" s="12" t="s">
        <v>59</v>
      </c>
      <c r="F49" s="23">
        <v>12</v>
      </c>
      <c r="G49" s="13">
        <f t="shared" si="1"/>
        <v>11.999999999999998</v>
      </c>
      <c r="H49" s="15">
        <f t="shared" si="0"/>
        <v>0</v>
      </c>
    </row>
    <row r="50" spans="1:8" x14ac:dyDescent="0.2">
      <c r="A50" s="12" t="s">
        <v>60</v>
      </c>
      <c r="B50" s="13">
        <v>0</v>
      </c>
      <c r="C50" s="14" t="s">
        <v>61</v>
      </c>
      <c r="D50" s="16">
        <v>0</v>
      </c>
      <c r="E50" s="12" t="s">
        <v>62</v>
      </c>
      <c r="F50" s="23">
        <v>12</v>
      </c>
      <c r="G50" s="13">
        <f t="shared" si="1"/>
        <v>11.999999999999998</v>
      </c>
      <c r="H50" s="15">
        <f t="shared" si="0"/>
        <v>0</v>
      </c>
    </row>
    <row r="51" spans="1:8" x14ac:dyDescent="0.2">
      <c r="A51" s="12" t="s">
        <v>63</v>
      </c>
      <c r="B51" s="13">
        <v>0</v>
      </c>
      <c r="C51" s="14" t="s">
        <v>64</v>
      </c>
      <c r="D51" s="16">
        <v>0</v>
      </c>
      <c r="E51" s="12" t="s">
        <v>65</v>
      </c>
      <c r="F51" s="23">
        <v>14</v>
      </c>
      <c r="G51" s="13">
        <f t="shared" si="1"/>
        <v>13.999999999999998</v>
      </c>
      <c r="H51" s="15">
        <f t="shared" si="0"/>
        <v>0</v>
      </c>
    </row>
    <row r="52" spans="1:8" x14ac:dyDescent="0.2">
      <c r="A52" s="12" t="s">
        <v>66</v>
      </c>
      <c r="B52" s="13">
        <v>0</v>
      </c>
      <c r="C52" s="14" t="s">
        <v>67</v>
      </c>
      <c r="D52" s="16">
        <v>0</v>
      </c>
      <c r="E52" s="12" t="s">
        <v>68</v>
      </c>
      <c r="F52" s="23">
        <v>12</v>
      </c>
      <c r="G52" s="13">
        <f t="shared" si="1"/>
        <v>11.999999999999998</v>
      </c>
      <c r="H52" s="15">
        <f t="shared" si="0"/>
        <v>0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</v>
      </c>
      <c r="E53" s="12" t="s">
        <v>71</v>
      </c>
      <c r="F53" s="23">
        <v>8</v>
      </c>
      <c r="G53" s="13">
        <f t="shared" si="1"/>
        <v>9.4444444444444429</v>
      </c>
      <c r="H53" s="15">
        <f t="shared" si="0"/>
        <v>1.4444444444444429</v>
      </c>
    </row>
    <row r="54" spans="1:8" x14ac:dyDescent="0.2">
      <c r="A54" s="12" t="s">
        <v>72</v>
      </c>
      <c r="B54" s="13">
        <v>0</v>
      </c>
      <c r="C54" s="14" t="s">
        <v>73</v>
      </c>
      <c r="D54" s="16">
        <v>0</v>
      </c>
      <c r="E54" s="12" t="s">
        <v>74</v>
      </c>
      <c r="F54" s="23">
        <v>6</v>
      </c>
      <c r="G54" s="13">
        <f t="shared" si="1"/>
        <v>7.7777777777777786</v>
      </c>
      <c r="H54" s="15">
        <f t="shared" si="0"/>
        <v>1.7777777777777786</v>
      </c>
    </row>
    <row r="55" spans="1:8" x14ac:dyDescent="0.2">
      <c r="A55" s="12" t="s">
        <v>75</v>
      </c>
      <c r="B55" s="13">
        <v>0</v>
      </c>
      <c r="C55" s="14" t="s">
        <v>76</v>
      </c>
      <c r="D55" s="16">
        <v>0.44444444444444436</v>
      </c>
      <c r="E55" s="12" t="s">
        <v>77</v>
      </c>
      <c r="F55" s="23">
        <v>4</v>
      </c>
      <c r="G55" s="13">
        <f t="shared" si="1"/>
        <v>4.0000000000000009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0</v>
      </c>
      <c r="C56" s="14" t="s">
        <v>79</v>
      </c>
      <c r="D56" s="16">
        <v>0</v>
      </c>
      <c r="E56" s="40" t="s">
        <v>80</v>
      </c>
      <c r="F56" s="47">
        <v>3</v>
      </c>
      <c r="G56" s="42">
        <f t="shared" si="1"/>
        <v>3</v>
      </c>
      <c r="H56" s="43">
        <f t="shared" si="0"/>
        <v>0</v>
      </c>
    </row>
    <row r="57" spans="1:8" x14ac:dyDescent="0.2">
      <c r="A57" s="12" t="s">
        <v>81</v>
      </c>
      <c r="B57" s="13">
        <f>SUM(B33:B56)</f>
        <v>23.666666666666671</v>
      </c>
      <c r="C57" s="13" t="s">
        <v>88</v>
      </c>
      <c r="D57" s="16">
        <f>SUM(D33:D56)</f>
        <v>23.666666666666664</v>
      </c>
      <c r="E57" s="34"/>
      <c r="F57" s="35"/>
      <c r="G57" s="35"/>
      <c r="H57" s="46"/>
    </row>
    <row r="58" spans="1:8" ht="17" thickBot="1" x14ac:dyDescent="0.25">
      <c r="A58" s="17"/>
      <c r="B58" s="18"/>
      <c r="C58" s="44" t="s">
        <v>82</v>
      </c>
      <c r="D58" s="45">
        <f>B57*C61*$C$60+C62*D57*$C$60</f>
        <v>5177.0833333333339</v>
      </c>
      <c r="E58" s="31"/>
      <c r="F58" s="24"/>
      <c r="G58" s="24"/>
      <c r="H58" s="24"/>
    </row>
    <row r="60" spans="1:8" x14ac:dyDescent="0.2">
      <c r="B60" s="22" t="s">
        <v>89</v>
      </c>
      <c r="C60" s="22">
        <f>14+0.25*14</f>
        <v>17.5</v>
      </c>
    </row>
    <row r="61" spans="1:8" x14ac:dyDescent="0.2">
      <c r="B61" s="22" t="s">
        <v>90</v>
      </c>
      <c r="C61" s="22">
        <v>4</v>
      </c>
    </row>
    <row r="62" spans="1:8" x14ac:dyDescent="0.2">
      <c r="B62" s="22" t="s">
        <v>91</v>
      </c>
      <c r="C62" s="22">
        <v>8.5</v>
      </c>
    </row>
  </sheetData>
  <mergeCells count="1">
    <mergeCell ref="A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2557-1D68-8D43-9602-44089ADDB433}">
  <dimension ref="A3:H62"/>
  <sheetViews>
    <sheetView topLeftCell="A44" workbookViewId="0">
      <selection activeCell="G31" sqref="G31"/>
    </sheetView>
  </sheetViews>
  <sheetFormatPr baseColWidth="10" defaultColWidth="10.6640625" defaultRowHeight="16" x14ac:dyDescent="0.2"/>
  <cols>
    <col min="2" max="2" width="18" customWidth="1"/>
    <col min="4" max="4" width="22.1640625" customWidth="1"/>
    <col min="6" max="6" width="17.5" customWidth="1"/>
    <col min="7" max="7" width="18.1640625" customWidth="1"/>
  </cols>
  <sheetData>
    <row r="3" spans="1:5" x14ac:dyDescent="0.2">
      <c r="A3" s="5" t="s">
        <v>0</v>
      </c>
      <c r="B3" s="20" t="s">
        <v>95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7.2</v>
      </c>
      <c r="C4" s="25">
        <v>3</v>
      </c>
      <c r="D4" s="26">
        <v>0.38192916666666665</v>
      </c>
      <c r="E4" s="26">
        <v>19.410728732325865</v>
      </c>
    </row>
    <row r="5" spans="1:5" x14ac:dyDescent="0.2">
      <c r="A5" s="6">
        <v>4.1666666666666664E-2</v>
      </c>
      <c r="B5" s="24">
        <v>10.8</v>
      </c>
      <c r="C5" s="25">
        <v>3</v>
      </c>
      <c r="D5" s="26">
        <v>0.32851250000000004</v>
      </c>
      <c r="E5" s="26">
        <v>12.899186678042001</v>
      </c>
    </row>
    <row r="6" spans="1:5" x14ac:dyDescent="0.2">
      <c r="A6" s="6">
        <v>8.3333333333333329E-2</v>
      </c>
      <c r="B6" s="24">
        <v>27.4</v>
      </c>
      <c r="C6" s="25">
        <v>6</v>
      </c>
      <c r="D6" s="26">
        <v>0.49855555555555564</v>
      </c>
      <c r="E6" s="26">
        <v>18.961354356391301</v>
      </c>
    </row>
    <row r="7" spans="1:5" x14ac:dyDescent="0.2">
      <c r="A7" s="6">
        <v>0.125</v>
      </c>
      <c r="B7" s="24">
        <v>40.799999999999997</v>
      </c>
      <c r="C7" s="25">
        <v>7</v>
      </c>
      <c r="D7" s="26">
        <v>0.60761458333333329</v>
      </c>
      <c r="E7" s="26">
        <v>24.355126872935728</v>
      </c>
    </row>
    <row r="8" spans="1:5" x14ac:dyDescent="0.2">
      <c r="A8" s="6">
        <v>0.16666666666666666</v>
      </c>
      <c r="B8" s="24">
        <v>78.8</v>
      </c>
      <c r="C8" s="25">
        <v>12</v>
      </c>
      <c r="D8" s="26">
        <v>0.69441666666666679</v>
      </c>
      <c r="E8" s="26">
        <v>23.523189972389968</v>
      </c>
    </row>
    <row r="9" spans="1:5" x14ac:dyDescent="0.2">
      <c r="A9" s="6">
        <v>0.20833333333333334</v>
      </c>
      <c r="B9" s="24">
        <v>102.4</v>
      </c>
      <c r="C9" s="25">
        <v>14</v>
      </c>
      <c r="D9" s="26">
        <v>0.78700555555555562</v>
      </c>
      <c r="E9" s="26">
        <v>39.457858590777157</v>
      </c>
    </row>
    <row r="10" spans="1:5" x14ac:dyDescent="0.2">
      <c r="A10" s="6">
        <v>0.25</v>
      </c>
      <c r="B10" s="24">
        <v>121.8</v>
      </c>
      <c r="C10" s="25">
        <v>17</v>
      </c>
      <c r="D10" s="26">
        <v>0.82058174603174605</v>
      </c>
      <c r="E10" s="26">
        <v>33.508139653610037</v>
      </c>
    </row>
    <row r="11" spans="1:5" x14ac:dyDescent="0.2">
      <c r="A11" s="6">
        <v>0.29166666666666669</v>
      </c>
      <c r="B11" s="24">
        <v>138.4</v>
      </c>
      <c r="C11" s="25">
        <v>18</v>
      </c>
      <c r="D11" s="26">
        <v>0.83075634920634933</v>
      </c>
      <c r="E11" s="26">
        <v>38.076119448759677</v>
      </c>
    </row>
    <row r="12" spans="1:5" x14ac:dyDescent="0.2">
      <c r="A12" s="6">
        <v>0.33333333333333331</v>
      </c>
      <c r="B12" s="24">
        <v>134.4</v>
      </c>
      <c r="C12" s="25">
        <v>18</v>
      </c>
      <c r="D12" s="26">
        <v>0.83184318181818184</v>
      </c>
      <c r="E12" s="26">
        <v>35.852996776067791</v>
      </c>
    </row>
    <row r="13" spans="1:5" x14ac:dyDescent="0.2">
      <c r="A13" s="6">
        <v>0.375</v>
      </c>
      <c r="B13" s="24">
        <v>119.2</v>
      </c>
      <c r="C13" s="25">
        <v>16</v>
      </c>
      <c r="D13" s="26">
        <v>0.80125000000000002</v>
      </c>
      <c r="E13" s="26">
        <v>28.724318995297057</v>
      </c>
    </row>
    <row r="14" spans="1:5" x14ac:dyDescent="0.2">
      <c r="A14" s="6">
        <v>0.41666666666666669</v>
      </c>
      <c r="B14" s="24">
        <v>121.8</v>
      </c>
      <c r="C14" s="25">
        <v>17</v>
      </c>
      <c r="D14" s="26">
        <v>0.81581818181818189</v>
      </c>
      <c r="E14" s="26">
        <v>29.251193712141625</v>
      </c>
    </row>
    <row r="15" spans="1:5" x14ac:dyDescent="0.2">
      <c r="A15" s="6">
        <v>0.45833333333333331</v>
      </c>
      <c r="B15" s="24">
        <v>130</v>
      </c>
      <c r="C15" s="27">
        <v>18</v>
      </c>
      <c r="D15" s="26">
        <v>0.81484696969696979</v>
      </c>
      <c r="E15" s="26">
        <v>28.898026184560468</v>
      </c>
    </row>
    <row r="16" spans="1:5" x14ac:dyDescent="0.2">
      <c r="A16" s="6">
        <v>0.5</v>
      </c>
      <c r="B16" s="24">
        <v>139</v>
      </c>
      <c r="C16" s="25">
        <v>19</v>
      </c>
      <c r="D16" s="26">
        <v>0.82421916666666672</v>
      </c>
      <c r="E16" s="26">
        <v>37.919240180499614</v>
      </c>
    </row>
    <row r="17" spans="1:8" x14ac:dyDescent="0.2">
      <c r="A17" s="6">
        <v>0.54166666666666663</v>
      </c>
      <c r="B17" s="24">
        <v>145</v>
      </c>
      <c r="C17" s="25">
        <v>19</v>
      </c>
      <c r="D17" s="26">
        <v>0.81484696969696979</v>
      </c>
      <c r="E17" s="26">
        <v>28.898026184560468</v>
      </c>
    </row>
    <row r="18" spans="1:8" x14ac:dyDescent="0.2">
      <c r="A18" s="6">
        <v>0.58333333333333337</v>
      </c>
      <c r="B18" s="24">
        <v>139.6</v>
      </c>
      <c r="C18" s="25">
        <v>19</v>
      </c>
      <c r="D18" s="26">
        <v>0.79056666666666664</v>
      </c>
      <c r="E18" s="26">
        <v>25.325664905137319</v>
      </c>
    </row>
    <row r="19" spans="1:8" x14ac:dyDescent="0.2">
      <c r="A19" s="6">
        <v>0.625</v>
      </c>
      <c r="B19" s="24">
        <v>110.6</v>
      </c>
      <c r="C19" s="25">
        <v>15</v>
      </c>
      <c r="D19" s="26">
        <v>0.77171372549019612</v>
      </c>
      <c r="E19" s="26">
        <v>27.124496205018691</v>
      </c>
    </row>
    <row r="20" spans="1:8" x14ac:dyDescent="0.2">
      <c r="A20" s="6">
        <v>0.66666666666666663</v>
      </c>
      <c r="B20" s="24">
        <v>90.4</v>
      </c>
      <c r="C20" s="25">
        <v>13</v>
      </c>
      <c r="D20" s="26">
        <v>0.72875595238095237</v>
      </c>
      <c r="E20" s="26">
        <v>24.562363754822645</v>
      </c>
    </row>
    <row r="21" spans="1:8" x14ac:dyDescent="0.2">
      <c r="A21" s="6">
        <v>0.70833333333333337</v>
      </c>
      <c r="B21" s="24">
        <v>79.599999999999994</v>
      </c>
      <c r="C21" s="25">
        <v>12</v>
      </c>
      <c r="D21" s="26">
        <v>0.72379583333333342</v>
      </c>
      <c r="E21" s="26">
        <v>30.843338141675563</v>
      </c>
    </row>
    <row r="22" spans="1:8" x14ac:dyDescent="0.2">
      <c r="A22" s="6">
        <v>0.75</v>
      </c>
      <c r="B22" s="24">
        <v>76.2</v>
      </c>
      <c r="C22" s="25">
        <v>11</v>
      </c>
      <c r="D22" s="26">
        <v>0.68159666666666674</v>
      </c>
      <c r="E22" s="26">
        <v>29.354776703190751</v>
      </c>
    </row>
    <row r="23" spans="1:8" x14ac:dyDescent="0.2">
      <c r="A23" s="6">
        <v>0.79166666666666663</v>
      </c>
      <c r="B23" s="24">
        <v>66.599999999999994</v>
      </c>
      <c r="C23" s="25">
        <v>10</v>
      </c>
      <c r="D23" s="26">
        <v>0.69797777777777781</v>
      </c>
      <c r="E23" s="26">
        <v>40.599871756936281</v>
      </c>
    </row>
    <row r="24" spans="1:8" x14ac:dyDescent="0.2">
      <c r="A24" s="6">
        <v>0.83333333333333337</v>
      </c>
      <c r="B24" s="24">
        <v>46.6</v>
      </c>
      <c r="C24" s="25">
        <v>8</v>
      </c>
      <c r="D24" s="26">
        <v>0.64557857142857156</v>
      </c>
      <c r="E24" s="26">
        <v>41.709846120643533</v>
      </c>
    </row>
    <row r="25" spans="1:8" x14ac:dyDescent="0.2">
      <c r="A25" s="6">
        <v>0.875</v>
      </c>
      <c r="B25" s="24">
        <v>33.200000000000003</v>
      </c>
      <c r="C25" s="25">
        <v>6</v>
      </c>
      <c r="D25" s="26">
        <v>0.48075000000000001</v>
      </c>
      <c r="E25" s="26">
        <v>16.573460750510446</v>
      </c>
    </row>
    <row r="26" spans="1:8" x14ac:dyDescent="0.2">
      <c r="A26" s="6">
        <v>0.91666666666666663</v>
      </c>
      <c r="B26" s="24">
        <v>17.2</v>
      </c>
      <c r="C26" s="25">
        <v>4</v>
      </c>
      <c r="D26" s="26">
        <v>0.45404166666666673</v>
      </c>
      <c r="E26" s="26">
        <v>31.940043380927396</v>
      </c>
    </row>
    <row r="27" spans="1:8" x14ac:dyDescent="0.2">
      <c r="A27" s="6">
        <v>0.95833333333333337</v>
      </c>
      <c r="B27" s="24">
        <v>10.4</v>
      </c>
      <c r="C27" s="25">
        <v>3</v>
      </c>
      <c r="D27" s="26">
        <v>0.33830555555555558</v>
      </c>
      <c r="E27" s="26">
        <v>26.705860876194304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0</v>
      </c>
      <c r="E33" s="12" t="s">
        <v>12</v>
      </c>
      <c r="F33" s="7">
        <v>3</v>
      </c>
      <c r="G33" s="13">
        <f>B33+B54+B55+B56+D33+D49+D50+D51+D52+D54+D55+D56</f>
        <v>4</v>
      </c>
      <c r="H33" s="15">
        <f>G33-F33</f>
        <v>1</v>
      </c>
    </row>
    <row r="34" spans="1:8" x14ac:dyDescent="0.2">
      <c r="A34" s="12" t="s">
        <v>13</v>
      </c>
      <c r="B34" s="13">
        <v>2</v>
      </c>
      <c r="C34" s="14" t="s">
        <v>14</v>
      </c>
      <c r="D34" s="16">
        <v>0</v>
      </c>
      <c r="E34" s="12" t="s">
        <v>15</v>
      </c>
      <c r="F34" s="7">
        <v>3</v>
      </c>
      <c r="G34" s="13">
        <f>B33+B34+B55+B56+D33+D34+D50+D51+D52+D53+D55+D56</f>
        <v>4</v>
      </c>
      <c r="H34" s="15">
        <f t="shared" ref="H34:H56" si="0">G34-F34</f>
        <v>1</v>
      </c>
    </row>
    <row r="35" spans="1:8" x14ac:dyDescent="0.2">
      <c r="A35" s="12" t="s">
        <v>16</v>
      </c>
      <c r="B35" s="13">
        <v>0</v>
      </c>
      <c r="C35" s="14" t="s">
        <v>17</v>
      </c>
      <c r="D35" s="16">
        <v>0</v>
      </c>
      <c r="E35" s="12" t="s">
        <v>18</v>
      </c>
      <c r="F35" s="7">
        <v>6</v>
      </c>
      <c r="G35" s="13">
        <f>B33+B34+B35+B56+D33+D34+D35+D51+D52+D53+D54+D56</f>
        <v>6</v>
      </c>
      <c r="H35" s="15">
        <f t="shared" si="0"/>
        <v>0</v>
      </c>
    </row>
    <row r="36" spans="1:8" x14ac:dyDescent="0.2">
      <c r="A36" s="12" t="s">
        <v>19</v>
      </c>
      <c r="B36" s="13">
        <v>3</v>
      </c>
      <c r="C36" s="14" t="s">
        <v>20</v>
      </c>
      <c r="D36" s="16">
        <v>0</v>
      </c>
      <c r="E36" s="12" t="s">
        <v>21</v>
      </c>
      <c r="F36" s="7">
        <v>7</v>
      </c>
      <c r="G36" s="13">
        <f>B33+B34+B35+B36+D33+D34+D35+D36+D52+D53+D54+D55</f>
        <v>7</v>
      </c>
      <c r="H36" s="15">
        <f t="shared" si="0"/>
        <v>0</v>
      </c>
    </row>
    <row r="37" spans="1:8" x14ac:dyDescent="0.2">
      <c r="A37" s="12" t="s">
        <v>22</v>
      </c>
      <c r="B37" s="13">
        <v>3</v>
      </c>
      <c r="C37" s="14" t="s">
        <v>23</v>
      </c>
      <c r="D37" s="16">
        <v>0</v>
      </c>
      <c r="E37" s="12" t="s">
        <v>24</v>
      </c>
      <c r="F37" s="7">
        <v>12</v>
      </c>
      <c r="G37" s="13">
        <f>B34+B35+B36+B37+D34+D35+D36+D37+D53+D54+D55+D56</f>
        <v>12</v>
      </c>
      <c r="H37" s="15">
        <f t="shared" si="0"/>
        <v>0</v>
      </c>
    </row>
    <row r="38" spans="1:8" x14ac:dyDescent="0.2">
      <c r="A38" s="12" t="s">
        <v>25</v>
      </c>
      <c r="B38" s="13">
        <v>1</v>
      </c>
      <c r="C38" s="14" t="s">
        <v>26</v>
      </c>
      <c r="D38" s="16">
        <v>3</v>
      </c>
      <c r="E38" s="12" t="s">
        <v>27</v>
      </c>
      <c r="F38" s="7">
        <v>14</v>
      </c>
      <c r="G38" s="13">
        <f>B35+B36+B37+B38+D33+D35+D36+D37+D38+D54+D55+D56</f>
        <v>14</v>
      </c>
      <c r="H38" s="15">
        <f t="shared" si="0"/>
        <v>0</v>
      </c>
    </row>
    <row r="39" spans="1:8" x14ac:dyDescent="0.2">
      <c r="A39" s="12" t="s">
        <v>28</v>
      </c>
      <c r="B39" s="13">
        <v>0</v>
      </c>
      <c r="C39" s="14" t="s">
        <v>29</v>
      </c>
      <c r="D39" s="16">
        <v>5</v>
      </c>
      <c r="E39" s="12" t="s">
        <v>30</v>
      </c>
      <c r="F39" s="7">
        <v>17</v>
      </c>
      <c r="G39" s="13">
        <f>B36+B37+B38+B39+D33+D34+D36+D37+D38+D39+D55+D56</f>
        <v>17</v>
      </c>
      <c r="H39" s="15">
        <f t="shared" si="0"/>
        <v>0</v>
      </c>
    </row>
    <row r="40" spans="1:8" x14ac:dyDescent="0.2">
      <c r="A40" s="12" t="s">
        <v>31</v>
      </c>
      <c r="B40" s="13">
        <v>6</v>
      </c>
      <c r="C40" s="14" t="s">
        <v>32</v>
      </c>
      <c r="D40" s="16">
        <v>0</v>
      </c>
      <c r="E40" s="12" t="s">
        <v>33</v>
      </c>
      <c r="F40" s="7">
        <v>18</v>
      </c>
      <c r="G40" s="13">
        <f>B37+B38+B39+B40+D33+D34+D35+D37+D38+D39+D40+D56</f>
        <v>20</v>
      </c>
      <c r="H40" s="15">
        <f t="shared" si="0"/>
        <v>2</v>
      </c>
    </row>
    <row r="41" spans="1:8" x14ac:dyDescent="0.2">
      <c r="A41" s="12" t="s">
        <v>34</v>
      </c>
      <c r="B41" s="13">
        <v>0</v>
      </c>
      <c r="C41" s="14" t="s">
        <v>35</v>
      </c>
      <c r="D41" s="16">
        <v>3</v>
      </c>
      <c r="E41" s="12" t="s">
        <v>36</v>
      </c>
      <c r="F41" s="7">
        <v>18</v>
      </c>
      <c r="G41" s="13">
        <f t="shared" ref="G41:G56" si="1">B38+B39+B40+B41+D33+D34+D35+D36+D38+D39+D40+D41</f>
        <v>18</v>
      </c>
      <c r="H41" s="15">
        <f t="shared" si="0"/>
        <v>0</v>
      </c>
    </row>
    <row r="42" spans="1:8" x14ac:dyDescent="0.2">
      <c r="A42" s="12" t="s">
        <v>37</v>
      </c>
      <c r="B42" s="13">
        <v>5</v>
      </c>
      <c r="C42" s="14" t="s">
        <v>38</v>
      </c>
      <c r="D42" s="16">
        <v>0</v>
      </c>
      <c r="E42" s="12" t="s">
        <v>39</v>
      </c>
      <c r="F42" s="7">
        <v>16</v>
      </c>
      <c r="G42" s="13">
        <f t="shared" si="1"/>
        <v>19</v>
      </c>
      <c r="H42" s="15">
        <f t="shared" si="0"/>
        <v>3</v>
      </c>
    </row>
    <row r="43" spans="1:8" x14ac:dyDescent="0.2">
      <c r="A43" s="12" t="s">
        <v>40</v>
      </c>
      <c r="B43" s="13">
        <v>0</v>
      </c>
      <c r="C43" s="14" t="s">
        <v>41</v>
      </c>
      <c r="D43" s="16">
        <v>0</v>
      </c>
      <c r="E43" s="12" t="s">
        <v>42</v>
      </c>
      <c r="F43" s="7">
        <v>17</v>
      </c>
      <c r="G43" s="13">
        <f t="shared" si="1"/>
        <v>17</v>
      </c>
      <c r="H43" s="15">
        <f t="shared" si="0"/>
        <v>0</v>
      </c>
    </row>
    <row r="44" spans="1:8" x14ac:dyDescent="0.2">
      <c r="A44" s="12" t="s">
        <v>43</v>
      </c>
      <c r="B44" s="13">
        <v>0</v>
      </c>
      <c r="C44" s="14" t="s">
        <v>44</v>
      </c>
      <c r="D44" s="16">
        <v>2</v>
      </c>
      <c r="E44" s="12" t="s">
        <v>45</v>
      </c>
      <c r="F44" s="23">
        <v>18</v>
      </c>
      <c r="G44" s="13">
        <f t="shared" si="1"/>
        <v>18</v>
      </c>
      <c r="H44" s="15">
        <f t="shared" si="0"/>
        <v>0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4</v>
      </c>
      <c r="E45" s="12" t="s">
        <v>48</v>
      </c>
      <c r="F45" s="7">
        <v>19</v>
      </c>
      <c r="G45" s="13">
        <f t="shared" si="1"/>
        <v>19</v>
      </c>
      <c r="H45" s="15">
        <f t="shared" si="0"/>
        <v>0</v>
      </c>
    </row>
    <row r="46" spans="1:8" x14ac:dyDescent="0.2">
      <c r="A46" s="12" t="s">
        <v>49</v>
      </c>
      <c r="B46" s="13">
        <v>0</v>
      </c>
      <c r="C46" s="14" t="s">
        <v>99</v>
      </c>
      <c r="D46" s="16">
        <v>2</v>
      </c>
      <c r="E46" s="12" t="s">
        <v>50</v>
      </c>
      <c r="F46" s="7">
        <v>19</v>
      </c>
      <c r="G46" s="13">
        <f t="shared" si="1"/>
        <v>19</v>
      </c>
      <c r="H46" s="15">
        <f t="shared" si="0"/>
        <v>0</v>
      </c>
    </row>
    <row r="47" spans="1:8" x14ac:dyDescent="0.2">
      <c r="A47" s="12" t="s">
        <v>51</v>
      </c>
      <c r="B47" s="13">
        <v>1</v>
      </c>
      <c r="C47" s="14" t="s">
        <v>52</v>
      </c>
      <c r="D47" s="16">
        <v>2</v>
      </c>
      <c r="E47" s="12" t="s">
        <v>53</v>
      </c>
      <c r="F47" s="7">
        <v>19</v>
      </c>
      <c r="G47" s="13">
        <f t="shared" si="1"/>
        <v>19</v>
      </c>
      <c r="H47" s="15">
        <f t="shared" si="0"/>
        <v>0</v>
      </c>
    </row>
    <row r="48" spans="1:8" x14ac:dyDescent="0.2">
      <c r="A48" s="12" t="s">
        <v>54</v>
      </c>
      <c r="B48" s="13">
        <v>3</v>
      </c>
      <c r="C48" s="14" t="s">
        <v>55</v>
      </c>
      <c r="D48" s="16">
        <v>0</v>
      </c>
      <c r="E48" s="12" t="s">
        <v>56</v>
      </c>
      <c r="F48" s="7">
        <v>15</v>
      </c>
      <c r="G48" s="13">
        <f t="shared" si="1"/>
        <v>15</v>
      </c>
      <c r="H48" s="15">
        <f t="shared" si="0"/>
        <v>0</v>
      </c>
    </row>
    <row r="49" spans="1:8" x14ac:dyDescent="0.2">
      <c r="A49" s="12" t="s">
        <v>57</v>
      </c>
      <c r="B49" s="13">
        <v>0</v>
      </c>
      <c r="C49" s="14" t="s">
        <v>58</v>
      </c>
      <c r="D49" s="16">
        <v>0</v>
      </c>
      <c r="E49" s="12" t="s">
        <v>59</v>
      </c>
      <c r="F49" s="7">
        <v>13</v>
      </c>
      <c r="G49" s="13">
        <f t="shared" si="1"/>
        <v>13</v>
      </c>
      <c r="H49" s="15">
        <f t="shared" si="0"/>
        <v>0</v>
      </c>
    </row>
    <row r="50" spans="1:8" x14ac:dyDescent="0.2">
      <c r="A50" s="12" t="s">
        <v>60</v>
      </c>
      <c r="B50" s="13">
        <v>0</v>
      </c>
      <c r="C50" s="14" t="s">
        <v>61</v>
      </c>
      <c r="D50" s="16">
        <v>0</v>
      </c>
      <c r="E50" s="12" t="s">
        <v>62</v>
      </c>
      <c r="F50" s="7">
        <v>12</v>
      </c>
      <c r="G50" s="13">
        <f t="shared" si="1"/>
        <v>12</v>
      </c>
      <c r="H50" s="15">
        <f t="shared" si="0"/>
        <v>0</v>
      </c>
    </row>
    <row r="51" spans="1:8" x14ac:dyDescent="0.2">
      <c r="A51" s="12" t="s">
        <v>63</v>
      </c>
      <c r="B51" s="13">
        <v>0</v>
      </c>
      <c r="C51" s="14" t="s">
        <v>64</v>
      </c>
      <c r="D51" s="16">
        <v>0</v>
      </c>
      <c r="E51" s="12" t="s">
        <v>65</v>
      </c>
      <c r="F51" s="7">
        <v>11</v>
      </c>
      <c r="G51" s="13">
        <f t="shared" si="1"/>
        <v>11</v>
      </c>
      <c r="H51" s="15">
        <f t="shared" si="0"/>
        <v>0</v>
      </c>
    </row>
    <row r="52" spans="1:8" x14ac:dyDescent="0.2">
      <c r="A52" s="12" t="s">
        <v>66</v>
      </c>
      <c r="B52" s="13">
        <v>0</v>
      </c>
      <c r="C52" s="14" t="s">
        <v>67</v>
      </c>
      <c r="D52" s="16">
        <v>0</v>
      </c>
      <c r="E52" s="12" t="s">
        <v>68</v>
      </c>
      <c r="F52" s="7">
        <v>10</v>
      </c>
      <c r="G52" s="13">
        <f t="shared" si="1"/>
        <v>10</v>
      </c>
      <c r="H52" s="15">
        <f t="shared" si="0"/>
        <v>0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</v>
      </c>
      <c r="E53" s="12" t="s">
        <v>71</v>
      </c>
      <c r="F53" s="7">
        <v>8</v>
      </c>
      <c r="G53" s="13">
        <f t="shared" si="1"/>
        <v>8</v>
      </c>
      <c r="H53" s="15">
        <f t="shared" si="0"/>
        <v>0</v>
      </c>
    </row>
    <row r="54" spans="1:8" x14ac:dyDescent="0.2">
      <c r="A54" s="12" t="s">
        <v>72</v>
      </c>
      <c r="B54" s="13">
        <v>0</v>
      </c>
      <c r="C54" s="14" t="s">
        <v>73</v>
      </c>
      <c r="D54" s="16">
        <v>2</v>
      </c>
      <c r="E54" s="12" t="s">
        <v>74</v>
      </c>
      <c r="F54" s="7">
        <v>6</v>
      </c>
      <c r="G54" s="13">
        <f t="shared" si="1"/>
        <v>6</v>
      </c>
      <c r="H54" s="15">
        <f t="shared" si="0"/>
        <v>0</v>
      </c>
    </row>
    <row r="55" spans="1:8" x14ac:dyDescent="0.2">
      <c r="A55" s="12" t="s">
        <v>75</v>
      </c>
      <c r="B55" s="13">
        <v>0</v>
      </c>
      <c r="C55" s="14" t="s">
        <v>76</v>
      </c>
      <c r="D55" s="16">
        <v>0</v>
      </c>
      <c r="E55" s="12" t="s">
        <v>77</v>
      </c>
      <c r="F55" s="7">
        <v>4</v>
      </c>
      <c r="G55" s="13">
        <f t="shared" si="1"/>
        <v>4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0</v>
      </c>
      <c r="C56" s="14" t="s">
        <v>79</v>
      </c>
      <c r="D56" s="16">
        <v>2</v>
      </c>
      <c r="E56" s="40" t="s">
        <v>80</v>
      </c>
      <c r="F56" s="41">
        <v>3</v>
      </c>
      <c r="G56" s="42">
        <f t="shared" si="1"/>
        <v>4</v>
      </c>
      <c r="H56" s="43">
        <f t="shared" si="0"/>
        <v>1</v>
      </c>
    </row>
    <row r="57" spans="1:8" x14ac:dyDescent="0.2">
      <c r="A57" s="12" t="s">
        <v>81</v>
      </c>
      <c r="B57" s="13">
        <f>SUM(B33:B56)</f>
        <v>24</v>
      </c>
      <c r="C57" s="13" t="s">
        <v>88</v>
      </c>
      <c r="D57" s="16">
        <f>SUM(D33:D56)</f>
        <v>25</v>
      </c>
      <c r="E57" s="34"/>
      <c r="F57" s="35"/>
      <c r="G57" s="35"/>
      <c r="H57" s="46"/>
    </row>
    <row r="58" spans="1:8" ht="17" thickBot="1" x14ac:dyDescent="0.25">
      <c r="A58" s="17"/>
      <c r="B58" s="18"/>
      <c r="C58" s="44" t="s">
        <v>82</v>
      </c>
      <c r="D58" s="45">
        <f>B57*C61*$C$60+C62*D57*$C$60</f>
        <v>5398.75</v>
      </c>
      <c r="E58" s="31"/>
      <c r="F58" s="24"/>
      <c r="G58" s="24"/>
      <c r="H58" s="24"/>
    </row>
    <row r="60" spans="1:8" x14ac:dyDescent="0.2">
      <c r="B60" s="22" t="s">
        <v>89</v>
      </c>
      <c r="C60" s="22">
        <f>14+0.25*14</f>
        <v>17.5</v>
      </c>
    </row>
    <row r="61" spans="1:8" x14ac:dyDescent="0.2">
      <c r="B61" s="22" t="s">
        <v>90</v>
      </c>
      <c r="C61" s="22">
        <v>4</v>
      </c>
    </row>
    <row r="62" spans="1:8" x14ac:dyDescent="0.2">
      <c r="B62" s="22" t="s">
        <v>91</v>
      </c>
      <c r="C62" s="22">
        <v>8.5</v>
      </c>
    </row>
  </sheetData>
  <mergeCells count="1">
    <mergeCell ref="A31:D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EE36-5B4C-0F43-BC8F-1FAAD9185089}">
  <dimension ref="A3:H62"/>
  <sheetViews>
    <sheetView topLeftCell="A21" workbookViewId="0">
      <selection activeCell="D30" sqref="D30"/>
    </sheetView>
  </sheetViews>
  <sheetFormatPr baseColWidth="10" defaultColWidth="10.6640625" defaultRowHeight="16" x14ac:dyDescent="0.2"/>
  <cols>
    <col min="2" max="2" width="23.6640625" customWidth="1"/>
    <col min="4" max="4" width="29.5" customWidth="1"/>
    <col min="6" max="6" width="17.33203125" customWidth="1"/>
    <col min="7" max="7" width="27.33203125" customWidth="1"/>
  </cols>
  <sheetData>
    <row r="3" spans="1:5" x14ac:dyDescent="0.2">
      <c r="A3" s="5" t="s">
        <v>0</v>
      </c>
      <c r="B3" s="20" t="s">
        <v>96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8.1999999999999993</v>
      </c>
      <c r="C4" s="28">
        <v>3</v>
      </c>
      <c r="D4" s="26">
        <v>0.38192916666666665</v>
      </c>
      <c r="E4" s="26">
        <v>19.410728732325865</v>
      </c>
    </row>
    <row r="5" spans="1:5" x14ac:dyDescent="0.2">
      <c r="A5" s="6">
        <v>4.1666666666666664E-2</v>
      </c>
      <c r="B5" s="24">
        <v>10</v>
      </c>
      <c r="C5" s="28">
        <v>3</v>
      </c>
      <c r="D5" s="26">
        <v>0.32851250000000004</v>
      </c>
      <c r="E5" s="26">
        <v>12.899186678042001</v>
      </c>
    </row>
    <row r="6" spans="1:5" x14ac:dyDescent="0.2">
      <c r="A6" s="6">
        <v>8.3333333333333329E-2</v>
      </c>
      <c r="B6" s="24">
        <v>21.4</v>
      </c>
      <c r="C6" s="28">
        <v>5</v>
      </c>
      <c r="D6" s="26">
        <v>0.49855555555555564</v>
      </c>
      <c r="E6" s="26">
        <v>18.961354356391301</v>
      </c>
    </row>
    <row r="7" spans="1:5" x14ac:dyDescent="0.2">
      <c r="A7" s="6">
        <v>0.125</v>
      </c>
      <c r="B7" s="24">
        <v>32.6</v>
      </c>
      <c r="C7" s="28">
        <v>6</v>
      </c>
      <c r="D7" s="26">
        <v>0.60761458333333329</v>
      </c>
      <c r="E7" s="26">
        <v>24.355126872935728</v>
      </c>
    </row>
    <row r="8" spans="1:5" x14ac:dyDescent="0.2">
      <c r="A8" s="6">
        <v>0.16666666666666666</v>
      </c>
      <c r="B8" s="24">
        <v>65.8</v>
      </c>
      <c r="C8" s="28">
        <v>10</v>
      </c>
      <c r="D8" s="26">
        <v>0.69441666666666679</v>
      </c>
      <c r="E8" s="26">
        <v>23.523189972389968</v>
      </c>
    </row>
    <row r="9" spans="1:5" x14ac:dyDescent="0.2">
      <c r="A9" s="6">
        <v>0.20833333333333334</v>
      </c>
      <c r="B9" s="24">
        <v>107.6</v>
      </c>
      <c r="C9" s="28">
        <v>15</v>
      </c>
      <c r="D9" s="26">
        <v>0.78700555555555562</v>
      </c>
      <c r="E9" s="26">
        <v>39.457858590777157</v>
      </c>
    </row>
    <row r="10" spans="1:5" x14ac:dyDescent="0.2">
      <c r="A10" s="6">
        <v>0.25</v>
      </c>
      <c r="B10" s="24">
        <v>128</v>
      </c>
      <c r="C10" s="28">
        <v>17</v>
      </c>
      <c r="D10" s="26">
        <v>0.82058174603174605</v>
      </c>
      <c r="E10" s="26">
        <v>33.508139653610037</v>
      </c>
    </row>
    <row r="11" spans="1:5" x14ac:dyDescent="0.2">
      <c r="A11" s="6">
        <v>0.29166666666666669</v>
      </c>
      <c r="B11" s="24">
        <v>152.80000000000001</v>
      </c>
      <c r="C11" s="28">
        <v>20</v>
      </c>
      <c r="D11" s="26">
        <v>0.83075634920634933</v>
      </c>
      <c r="E11" s="26">
        <v>38.076119448759677</v>
      </c>
    </row>
    <row r="12" spans="1:5" x14ac:dyDescent="0.2">
      <c r="A12" s="6">
        <v>0.33333333333333331</v>
      </c>
      <c r="B12" s="24">
        <v>159.4</v>
      </c>
      <c r="C12" s="28">
        <v>21</v>
      </c>
      <c r="D12" s="26">
        <v>0.83184318181818184</v>
      </c>
      <c r="E12" s="26">
        <v>35.852996776067791</v>
      </c>
    </row>
    <row r="13" spans="1:5" x14ac:dyDescent="0.2">
      <c r="A13" s="6">
        <v>0.375</v>
      </c>
      <c r="B13" s="24">
        <v>151.80000000000001</v>
      </c>
      <c r="C13" s="28">
        <v>20</v>
      </c>
      <c r="D13" s="26">
        <v>0.80125000000000002</v>
      </c>
      <c r="E13" s="26">
        <v>28.724318995297057</v>
      </c>
    </row>
    <row r="14" spans="1:5" x14ac:dyDescent="0.2">
      <c r="A14" s="6">
        <v>0.41666666666666669</v>
      </c>
      <c r="B14" s="24">
        <v>143.19999999999999</v>
      </c>
      <c r="C14" s="28">
        <v>19</v>
      </c>
      <c r="D14" s="26">
        <v>0.81581818181818189</v>
      </c>
      <c r="E14" s="26">
        <v>29.251193712141625</v>
      </c>
    </row>
    <row r="15" spans="1:5" x14ac:dyDescent="0.2">
      <c r="A15" s="6">
        <v>0.45833333333333331</v>
      </c>
      <c r="B15" s="24">
        <v>151</v>
      </c>
      <c r="C15" s="28">
        <v>20</v>
      </c>
      <c r="D15" s="26">
        <v>0.81484696969696979</v>
      </c>
      <c r="E15" s="26">
        <v>28.898026184560468</v>
      </c>
    </row>
    <row r="16" spans="1:5" x14ac:dyDescent="0.2">
      <c r="A16" s="6">
        <v>0.5</v>
      </c>
      <c r="B16" s="24">
        <v>150.4</v>
      </c>
      <c r="C16" s="28">
        <v>20</v>
      </c>
      <c r="D16" s="26">
        <v>0.82421916666666672</v>
      </c>
      <c r="E16" s="26">
        <v>37.919240180499614</v>
      </c>
    </row>
    <row r="17" spans="1:8" x14ac:dyDescent="0.2">
      <c r="A17" s="6">
        <v>0.54166666666666663</v>
      </c>
      <c r="B17" s="24">
        <v>151.6</v>
      </c>
      <c r="C17" s="28">
        <v>20</v>
      </c>
      <c r="D17" s="26">
        <v>0.81484696969696979</v>
      </c>
      <c r="E17" s="26">
        <v>28.898026184560468</v>
      </c>
    </row>
    <row r="18" spans="1:8" x14ac:dyDescent="0.2">
      <c r="A18" s="6">
        <v>0.58333333333333337</v>
      </c>
      <c r="B18" s="24">
        <v>157.80000000000001</v>
      </c>
      <c r="C18" s="28">
        <v>21</v>
      </c>
      <c r="D18" s="26">
        <v>0.79056666666666664</v>
      </c>
      <c r="E18" s="26">
        <v>25.325664905137319</v>
      </c>
    </row>
    <row r="19" spans="1:8" x14ac:dyDescent="0.2">
      <c r="A19" s="6">
        <v>0.625</v>
      </c>
      <c r="B19" s="24">
        <v>139.80000000000001</v>
      </c>
      <c r="C19" s="28">
        <v>19</v>
      </c>
      <c r="D19" s="26">
        <v>0.77171372549019612</v>
      </c>
      <c r="E19" s="26">
        <v>27.124496205018691</v>
      </c>
    </row>
    <row r="20" spans="1:8" x14ac:dyDescent="0.2">
      <c r="A20" s="6">
        <v>0.66666666666666663</v>
      </c>
      <c r="B20" s="24">
        <v>150.19999999999999</v>
      </c>
      <c r="C20" s="28">
        <v>20</v>
      </c>
      <c r="D20" s="26">
        <v>0.72875595238095237</v>
      </c>
      <c r="E20" s="26">
        <v>24.562363754822645</v>
      </c>
    </row>
    <row r="21" spans="1:8" x14ac:dyDescent="0.2">
      <c r="A21" s="6">
        <v>0.70833333333333337</v>
      </c>
      <c r="B21" s="24">
        <v>122.8</v>
      </c>
      <c r="C21" s="28">
        <v>17</v>
      </c>
      <c r="D21" s="26">
        <v>0.72379583333333342</v>
      </c>
      <c r="E21" s="26">
        <v>30.843338141675563</v>
      </c>
    </row>
    <row r="22" spans="1:8" x14ac:dyDescent="0.2">
      <c r="A22" s="6">
        <v>0.75</v>
      </c>
      <c r="B22" s="24">
        <v>102.8</v>
      </c>
      <c r="C22" s="28">
        <v>14</v>
      </c>
      <c r="D22" s="26">
        <v>0.68159666666666674</v>
      </c>
      <c r="E22" s="26">
        <v>29.354776703190751</v>
      </c>
    </row>
    <row r="23" spans="1:8" x14ac:dyDescent="0.2">
      <c r="A23" s="6">
        <v>0.79166666666666663</v>
      </c>
      <c r="B23" s="24">
        <v>82.6</v>
      </c>
      <c r="C23" s="28">
        <v>12</v>
      </c>
      <c r="D23" s="26">
        <v>0.69797777777777781</v>
      </c>
      <c r="E23" s="26">
        <v>40.599871756936281</v>
      </c>
    </row>
    <row r="24" spans="1:8" x14ac:dyDescent="0.2">
      <c r="A24" s="6">
        <v>0.83333333333333337</v>
      </c>
      <c r="B24" s="24">
        <v>56.6</v>
      </c>
      <c r="C24" s="28">
        <v>9</v>
      </c>
      <c r="D24" s="26">
        <v>0.64557857142857156</v>
      </c>
      <c r="E24" s="26">
        <v>41.709846120643533</v>
      </c>
    </row>
    <row r="25" spans="1:8" x14ac:dyDescent="0.2">
      <c r="A25" s="6">
        <v>0.875</v>
      </c>
      <c r="B25" s="24">
        <v>32</v>
      </c>
      <c r="C25" s="28">
        <v>6</v>
      </c>
      <c r="D25" s="26">
        <v>0.48075000000000001</v>
      </c>
      <c r="E25" s="26">
        <v>16.573460750510446</v>
      </c>
    </row>
    <row r="26" spans="1:8" x14ac:dyDescent="0.2">
      <c r="A26" s="6">
        <v>0.91666666666666663</v>
      </c>
      <c r="B26" s="24">
        <v>24.2</v>
      </c>
      <c r="C26" s="28">
        <v>5</v>
      </c>
      <c r="D26" s="26">
        <v>0.45404166666666673</v>
      </c>
      <c r="E26" s="26">
        <v>31.940043380927396</v>
      </c>
    </row>
    <row r="27" spans="1:8" x14ac:dyDescent="0.2">
      <c r="A27" s="6">
        <v>0.95833333333333337</v>
      </c>
      <c r="B27" s="24">
        <v>15.2</v>
      </c>
      <c r="C27" s="28">
        <v>4</v>
      </c>
      <c r="D27" s="26">
        <v>0.33830555555555558</v>
      </c>
      <c r="E27" s="26">
        <v>26.705860876194304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0</v>
      </c>
      <c r="E33" s="12" t="s">
        <v>12</v>
      </c>
      <c r="F33" s="24">
        <v>3</v>
      </c>
      <c r="G33" s="13">
        <f>B33+B54+B55+B56+D33+D49+D50+D51+D52+D54+D55+D56</f>
        <v>3</v>
      </c>
      <c r="H33" s="15">
        <f>G33-F33</f>
        <v>0</v>
      </c>
    </row>
    <row r="34" spans="1:8" x14ac:dyDescent="0.2">
      <c r="A34" s="12" t="s">
        <v>13</v>
      </c>
      <c r="B34" s="13">
        <v>0</v>
      </c>
      <c r="C34" s="14" t="s">
        <v>14</v>
      </c>
      <c r="D34" s="16">
        <v>0</v>
      </c>
      <c r="E34" s="12" t="s">
        <v>15</v>
      </c>
      <c r="F34" s="24">
        <v>3</v>
      </c>
      <c r="G34" s="13">
        <f>B33+B34+B55+B56+D33+D34+D50+D51+D52+D53+D55+D56</f>
        <v>3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2</v>
      </c>
      <c r="C35" s="14" t="s">
        <v>17</v>
      </c>
      <c r="D35" s="16">
        <v>0</v>
      </c>
      <c r="E35" s="12" t="s">
        <v>18</v>
      </c>
      <c r="F35" s="24">
        <v>5</v>
      </c>
      <c r="G35" s="13">
        <f>B33+B34+B35+B56+D33+D34+D35+D51+D52+D53+D54+D56</f>
        <v>5</v>
      </c>
      <c r="H35" s="15">
        <f t="shared" si="0"/>
        <v>0</v>
      </c>
    </row>
    <row r="36" spans="1:8" x14ac:dyDescent="0.2">
      <c r="A36" s="12" t="s">
        <v>19</v>
      </c>
      <c r="B36" s="13">
        <v>2</v>
      </c>
      <c r="C36" s="14" t="s">
        <v>20</v>
      </c>
      <c r="D36" s="16">
        <v>0</v>
      </c>
      <c r="E36" s="12" t="s">
        <v>21</v>
      </c>
      <c r="F36" s="24">
        <v>6</v>
      </c>
      <c r="G36" s="13">
        <f>B33+B34+B35+B36+D33+D34+D35+D36+D52+D53+D54+D55</f>
        <v>6</v>
      </c>
      <c r="H36" s="15">
        <f t="shared" si="0"/>
        <v>0</v>
      </c>
    </row>
    <row r="37" spans="1:8" x14ac:dyDescent="0.2">
      <c r="A37" s="12" t="s">
        <v>22</v>
      </c>
      <c r="B37" s="13">
        <v>4</v>
      </c>
      <c r="C37" s="14" t="s">
        <v>23</v>
      </c>
      <c r="D37" s="16">
        <v>0</v>
      </c>
      <c r="E37" s="12" t="s">
        <v>24</v>
      </c>
      <c r="F37" s="24">
        <v>10</v>
      </c>
      <c r="G37" s="13">
        <f>B34+B35+B36+B37+D34+D35+D36+D37+D53+D54+D55+D56</f>
        <v>10</v>
      </c>
      <c r="H37" s="15">
        <f t="shared" si="0"/>
        <v>0</v>
      </c>
    </row>
    <row r="38" spans="1:8" x14ac:dyDescent="0.2">
      <c r="A38" s="12" t="s">
        <v>25</v>
      </c>
      <c r="B38" s="13">
        <v>1</v>
      </c>
      <c r="C38" s="14" t="s">
        <v>26</v>
      </c>
      <c r="D38" s="16">
        <v>5</v>
      </c>
      <c r="E38" s="12" t="s">
        <v>27</v>
      </c>
      <c r="F38" s="24">
        <v>15</v>
      </c>
      <c r="G38" s="13">
        <f>B35+B36+B37+B38+D33+D35+D36+D37+D38+D54+D55+D56</f>
        <v>15</v>
      </c>
      <c r="H38" s="15">
        <f t="shared" si="0"/>
        <v>0</v>
      </c>
    </row>
    <row r="39" spans="1:8" x14ac:dyDescent="0.2">
      <c r="A39" s="12" t="s">
        <v>28</v>
      </c>
      <c r="B39" s="13">
        <v>0</v>
      </c>
      <c r="C39" s="14" t="s">
        <v>29</v>
      </c>
      <c r="D39" s="16">
        <v>4</v>
      </c>
      <c r="E39" s="12" t="s">
        <v>30</v>
      </c>
      <c r="F39" s="24">
        <v>17</v>
      </c>
      <c r="G39" s="13">
        <f>B36+B37+B38+B39+D33+D34+D36+D37+D38+D39+D55+D56</f>
        <v>17</v>
      </c>
      <c r="H39" s="15">
        <f t="shared" si="0"/>
        <v>0</v>
      </c>
    </row>
    <row r="40" spans="1:8" x14ac:dyDescent="0.2">
      <c r="A40" s="12" t="s">
        <v>31</v>
      </c>
      <c r="B40" s="13">
        <v>1</v>
      </c>
      <c r="C40" s="14" t="s">
        <v>32</v>
      </c>
      <c r="D40" s="16">
        <v>4</v>
      </c>
      <c r="E40" s="12" t="s">
        <v>33</v>
      </c>
      <c r="F40" s="24">
        <v>20</v>
      </c>
      <c r="G40" s="13">
        <f>B37+B38+B39+B40+D33+D34+D35+D37+D38+D39+D40+D56</f>
        <v>20</v>
      </c>
      <c r="H40" s="15">
        <f t="shared" si="0"/>
        <v>0</v>
      </c>
    </row>
    <row r="41" spans="1:8" x14ac:dyDescent="0.2">
      <c r="A41" s="12" t="s">
        <v>34</v>
      </c>
      <c r="B41" s="13">
        <v>6</v>
      </c>
      <c r="C41" s="14" t="s">
        <v>35</v>
      </c>
      <c r="D41" s="16">
        <v>0</v>
      </c>
      <c r="E41" s="12" t="s">
        <v>36</v>
      </c>
      <c r="F41" s="24">
        <v>21</v>
      </c>
      <c r="G41" s="13">
        <f t="shared" ref="G41:G56" si="1">B38+B39+B40+B41+D33+D34+D35+D36+D38+D39+D40+D41</f>
        <v>21</v>
      </c>
      <c r="H41" s="15">
        <f t="shared" si="0"/>
        <v>0</v>
      </c>
    </row>
    <row r="42" spans="1:8" x14ac:dyDescent="0.2">
      <c r="A42" s="12" t="s">
        <v>37</v>
      </c>
      <c r="B42" s="13">
        <v>0</v>
      </c>
      <c r="C42" s="14" t="s">
        <v>38</v>
      </c>
      <c r="D42" s="16">
        <v>5</v>
      </c>
      <c r="E42" s="12" t="s">
        <v>39</v>
      </c>
      <c r="F42" s="24">
        <v>20</v>
      </c>
      <c r="G42" s="13">
        <f t="shared" si="1"/>
        <v>20</v>
      </c>
      <c r="H42" s="15">
        <f t="shared" si="0"/>
        <v>0</v>
      </c>
    </row>
    <row r="43" spans="1:8" x14ac:dyDescent="0.2">
      <c r="A43" s="12" t="s">
        <v>40</v>
      </c>
      <c r="B43" s="13">
        <v>0</v>
      </c>
      <c r="C43" s="14" t="s">
        <v>41</v>
      </c>
      <c r="D43" s="16">
        <v>0</v>
      </c>
      <c r="E43" s="12" t="s">
        <v>42</v>
      </c>
      <c r="F43" s="24">
        <v>19</v>
      </c>
      <c r="G43" s="13">
        <f t="shared" si="1"/>
        <v>21</v>
      </c>
      <c r="H43" s="15">
        <f t="shared" si="0"/>
        <v>2</v>
      </c>
    </row>
    <row r="44" spans="1:8" x14ac:dyDescent="0.2">
      <c r="A44" s="12" t="s">
        <v>43</v>
      </c>
      <c r="B44" s="13">
        <v>0</v>
      </c>
      <c r="C44" s="14" t="s">
        <v>44</v>
      </c>
      <c r="D44" s="16">
        <v>0</v>
      </c>
      <c r="E44" s="12" t="s">
        <v>45</v>
      </c>
      <c r="F44" s="24">
        <v>20</v>
      </c>
      <c r="G44" s="13">
        <f t="shared" si="1"/>
        <v>20</v>
      </c>
      <c r="H44" s="15">
        <f t="shared" si="0"/>
        <v>0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2</v>
      </c>
      <c r="E45" s="12" t="s">
        <v>48</v>
      </c>
      <c r="F45" s="24">
        <v>20</v>
      </c>
      <c r="G45" s="13">
        <f t="shared" si="1"/>
        <v>20</v>
      </c>
      <c r="H45" s="15">
        <f t="shared" si="0"/>
        <v>0</v>
      </c>
    </row>
    <row r="46" spans="1:8" x14ac:dyDescent="0.2">
      <c r="A46" s="12" t="s">
        <v>49</v>
      </c>
      <c r="B46" s="13">
        <v>2</v>
      </c>
      <c r="C46" s="14" t="s">
        <v>99</v>
      </c>
      <c r="D46" s="16">
        <v>3</v>
      </c>
      <c r="E46" s="12" t="s">
        <v>50</v>
      </c>
      <c r="F46" s="24">
        <v>20</v>
      </c>
      <c r="G46" s="13">
        <f t="shared" si="1"/>
        <v>20</v>
      </c>
      <c r="H46" s="15">
        <f t="shared" si="0"/>
        <v>0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1</v>
      </c>
      <c r="E47" s="12" t="s">
        <v>53</v>
      </c>
      <c r="F47" s="24">
        <v>21</v>
      </c>
      <c r="G47" s="13">
        <f t="shared" si="1"/>
        <v>21</v>
      </c>
      <c r="H47" s="15">
        <f t="shared" si="0"/>
        <v>0</v>
      </c>
    </row>
    <row r="48" spans="1:8" x14ac:dyDescent="0.2">
      <c r="A48" s="12" t="s">
        <v>54</v>
      </c>
      <c r="B48" s="13">
        <v>4</v>
      </c>
      <c r="C48" s="14" t="s">
        <v>55</v>
      </c>
      <c r="D48" s="16">
        <v>0</v>
      </c>
      <c r="E48" s="12" t="s">
        <v>56</v>
      </c>
      <c r="F48" s="24">
        <v>19</v>
      </c>
      <c r="G48" s="13">
        <f t="shared" si="1"/>
        <v>21</v>
      </c>
      <c r="H48" s="15">
        <f t="shared" si="0"/>
        <v>2</v>
      </c>
    </row>
    <row r="49" spans="1:8" x14ac:dyDescent="0.2">
      <c r="A49" s="12" t="s">
        <v>57</v>
      </c>
      <c r="B49" s="13">
        <v>4</v>
      </c>
      <c r="C49" s="14" t="s">
        <v>58</v>
      </c>
      <c r="D49" s="16">
        <v>1</v>
      </c>
      <c r="E49" s="12" t="s">
        <v>59</v>
      </c>
      <c r="F49" s="24">
        <v>20</v>
      </c>
      <c r="G49" s="13">
        <f t="shared" si="1"/>
        <v>20</v>
      </c>
      <c r="H49" s="15">
        <f t="shared" si="0"/>
        <v>0</v>
      </c>
    </row>
    <row r="50" spans="1:8" x14ac:dyDescent="0.2">
      <c r="A50" s="12" t="s">
        <v>60</v>
      </c>
      <c r="B50" s="13">
        <v>0</v>
      </c>
      <c r="C50" s="14" t="s">
        <v>61</v>
      </c>
      <c r="D50" s="16">
        <v>0</v>
      </c>
      <c r="E50" s="12" t="s">
        <v>62</v>
      </c>
      <c r="F50" s="24">
        <v>17</v>
      </c>
      <c r="G50" s="13">
        <f t="shared" si="1"/>
        <v>17</v>
      </c>
      <c r="H50" s="15">
        <f t="shared" si="0"/>
        <v>0</v>
      </c>
    </row>
    <row r="51" spans="1:8" x14ac:dyDescent="0.2">
      <c r="A51" s="12" t="s">
        <v>63</v>
      </c>
      <c r="B51" s="13">
        <v>0</v>
      </c>
      <c r="C51" s="14" t="s">
        <v>64</v>
      </c>
      <c r="D51" s="16">
        <v>0</v>
      </c>
      <c r="E51" s="12" t="s">
        <v>65</v>
      </c>
      <c r="F51" s="24">
        <v>14</v>
      </c>
      <c r="G51" s="13">
        <f t="shared" si="1"/>
        <v>14</v>
      </c>
      <c r="H51" s="15">
        <f t="shared" si="0"/>
        <v>0</v>
      </c>
    </row>
    <row r="52" spans="1:8" x14ac:dyDescent="0.2">
      <c r="A52" s="12" t="s">
        <v>66</v>
      </c>
      <c r="B52" s="13">
        <v>0</v>
      </c>
      <c r="C52" s="14" t="s">
        <v>67</v>
      </c>
      <c r="D52" s="16">
        <v>1</v>
      </c>
      <c r="E52" s="12" t="s">
        <v>68</v>
      </c>
      <c r="F52" s="24">
        <v>12</v>
      </c>
      <c r="G52" s="13">
        <f t="shared" si="1"/>
        <v>12</v>
      </c>
      <c r="H52" s="15">
        <f t="shared" si="0"/>
        <v>0</v>
      </c>
    </row>
    <row r="53" spans="1:8" x14ac:dyDescent="0.2">
      <c r="A53" s="12" t="s">
        <v>69</v>
      </c>
      <c r="B53" s="13">
        <v>1</v>
      </c>
      <c r="C53" s="14" t="s">
        <v>70</v>
      </c>
      <c r="D53" s="16">
        <v>1</v>
      </c>
      <c r="E53" s="12" t="s">
        <v>71</v>
      </c>
      <c r="F53" s="24">
        <v>9</v>
      </c>
      <c r="G53" s="13">
        <f t="shared" si="1"/>
        <v>9</v>
      </c>
      <c r="H53" s="15">
        <f t="shared" si="0"/>
        <v>0</v>
      </c>
    </row>
    <row r="54" spans="1:8" x14ac:dyDescent="0.2">
      <c r="A54" s="12" t="s">
        <v>72</v>
      </c>
      <c r="B54" s="13">
        <v>0</v>
      </c>
      <c r="C54" s="14" t="s">
        <v>73</v>
      </c>
      <c r="D54" s="16">
        <v>0</v>
      </c>
      <c r="E54" s="12" t="s">
        <v>74</v>
      </c>
      <c r="F54" s="24">
        <v>6</v>
      </c>
      <c r="G54" s="13">
        <f t="shared" si="1"/>
        <v>8</v>
      </c>
      <c r="H54" s="15">
        <f t="shared" si="0"/>
        <v>2</v>
      </c>
    </row>
    <row r="55" spans="1:8" x14ac:dyDescent="0.2">
      <c r="A55" s="12" t="s">
        <v>75</v>
      </c>
      <c r="B55" s="13">
        <v>0</v>
      </c>
      <c r="C55" s="14" t="s">
        <v>76</v>
      </c>
      <c r="D55" s="16">
        <v>0</v>
      </c>
      <c r="E55" s="12" t="s">
        <v>77</v>
      </c>
      <c r="F55" s="24">
        <v>5</v>
      </c>
      <c r="G55" s="13">
        <f t="shared" si="1"/>
        <v>5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0</v>
      </c>
      <c r="C56" s="14" t="s">
        <v>79</v>
      </c>
      <c r="D56" s="16">
        <v>1</v>
      </c>
      <c r="E56" s="40" t="s">
        <v>80</v>
      </c>
      <c r="F56" s="18">
        <v>4</v>
      </c>
      <c r="G56" s="42">
        <f t="shared" si="1"/>
        <v>4</v>
      </c>
      <c r="H56" s="43">
        <f t="shared" si="0"/>
        <v>0</v>
      </c>
    </row>
    <row r="57" spans="1:8" x14ac:dyDescent="0.2">
      <c r="A57" s="12" t="s">
        <v>81</v>
      </c>
      <c r="B57" s="13">
        <f>SUM(B33:B56)</f>
        <v>27</v>
      </c>
      <c r="C57" s="13" t="s">
        <v>88</v>
      </c>
      <c r="D57" s="16">
        <f>SUM(D33:D56)</f>
        <v>28</v>
      </c>
      <c r="E57" s="34"/>
      <c r="F57" s="35"/>
      <c r="G57" s="35"/>
      <c r="H57" s="46"/>
    </row>
    <row r="58" spans="1:8" ht="17" thickBot="1" x14ac:dyDescent="0.25">
      <c r="A58" s="17"/>
      <c r="B58" s="18"/>
      <c r="C58" s="44" t="s">
        <v>82</v>
      </c>
      <c r="D58" s="45">
        <f>B57*C61*$C$60+C62*D57*$C$60</f>
        <v>6055</v>
      </c>
      <c r="E58" s="31"/>
      <c r="F58" s="24"/>
      <c r="G58" s="24"/>
      <c r="H58" s="24"/>
    </row>
    <row r="60" spans="1:8" x14ac:dyDescent="0.2">
      <c r="B60" s="22" t="s">
        <v>89</v>
      </c>
      <c r="C60" s="22">
        <f>14+0.25*14</f>
        <v>17.5</v>
      </c>
    </row>
    <row r="61" spans="1:8" x14ac:dyDescent="0.2">
      <c r="B61" s="22" t="s">
        <v>90</v>
      </c>
      <c r="C61" s="22">
        <v>4</v>
      </c>
    </row>
    <row r="62" spans="1:8" x14ac:dyDescent="0.2">
      <c r="B62" s="22" t="s">
        <v>91</v>
      </c>
      <c r="C62" s="22">
        <v>8.5</v>
      </c>
    </row>
  </sheetData>
  <mergeCells count="1">
    <mergeCell ref="A31:D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69FF-04F0-B844-9A95-2BA0A0A60098}">
  <dimension ref="A3:H62"/>
  <sheetViews>
    <sheetView topLeftCell="A22" zoomScale="90" zoomScaleNormal="90" workbookViewId="0">
      <selection activeCell="G17" sqref="G17"/>
    </sheetView>
  </sheetViews>
  <sheetFormatPr baseColWidth="10" defaultColWidth="10.6640625" defaultRowHeight="16" x14ac:dyDescent="0.2"/>
  <cols>
    <col min="2" max="2" width="23.6640625" customWidth="1"/>
    <col min="4" max="4" width="18.33203125" customWidth="1"/>
    <col min="7" max="7" width="17.1640625" customWidth="1"/>
  </cols>
  <sheetData>
    <row r="3" spans="1:5" x14ac:dyDescent="0.2">
      <c r="A3" s="5" t="s">
        <v>0</v>
      </c>
      <c r="B3" s="20" t="s">
        <v>92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14.3</v>
      </c>
      <c r="C4" s="27">
        <v>4</v>
      </c>
      <c r="D4" s="26">
        <v>0.38192916666666665</v>
      </c>
      <c r="E4" s="26">
        <v>19.410728732325865</v>
      </c>
    </row>
    <row r="5" spans="1:5" x14ac:dyDescent="0.2">
      <c r="A5" s="6">
        <v>4.1666666666666664E-2</v>
      </c>
      <c r="B5" s="24">
        <v>12.3</v>
      </c>
      <c r="C5" s="27">
        <v>4</v>
      </c>
      <c r="D5" s="26">
        <v>0.32851250000000004</v>
      </c>
      <c r="E5" s="26">
        <v>12.899186678042001</v>
      </c>
    </row>
    <row r="6" spans="1:5" x14ac:dyDescent="0.2">
      <c r="A6" s="6">
        <v>8.3333333333333329E-2</v>
      </c>
      <c r="B6" s="24">
        <v>28</v>
      </c>
      <c r="C6" s="27">
        <v>6</v>
      </c>
      <c r="D6" s="26">
        <v>0.49855555555555564</v>
      </c>
      <c r="E6" s="26">
        <v>18.961354356391301</v>
      </c>
    </row>
    <row r="7" spans="1:5" x14ac:dyDescent="0.2">
      <c r="A7" s="6">
        <v>0.125</v>
      </c>
      <c r="B7" s="24">
        <v>45.5</v>
      </c>
      <c r="C7" s="27">
        <v>8</v>
      </c>
      <c r="D7" s="26">
        <v>0.60761458333333329</v>
      </c>
      <c r="E7" s="26">
        <v>24.355126872935728</v>
      </c>
    </row>
    <row r="8" spans="1:5" x14ac:dyDescent="0.2">
      <c r="A8" s="6">
        <v>0.16666666666666666</v>
      </c>
      <c r="B8" s="24">
        <v>78</v>
      </c>
      <c r="C8" s="27">
        <v>12</v>
      </c>
      <c r="D8" s="26">
        <v>0.69441666666666679</v>
      </c>
      <c r="E8" s="26">
        <v>23.523189972389968</v>
      </c>
    </row>
    <row r="9" spans="1:5" x14ac:dyDescent="0.2">
      <c r="A9" s="6">
        <v>0.20833333333333334</v>
      </c>
      <c r="B9" s="24">
        <v>110.5</v>
      </c>
      <c r="C9" s="27">
        <v>15</v>
      </c>
      <c r="D9" s="26">
        <v>0.78700555555555562</v>
      </c>
      <c r="E9" s="26">
        <v>39.457858590777157</v>
      </c>
    </row>
    <row r="10" spans="1:5" x14ac:dyDescent="0.2">
      <c r="A10" s="6">
        <v>0.25</v>
      </c>
      <c r="B10" s="24">
        <v>161.30000000000001</v>
      </c>
      <c r="C10" s="27">
        <v>21</v>
      </c>
      <c r="D10" s="26">
        <v>0.82058174603174605</v>
      </c>
      <c r="E10" s="26">
        <v>33.508139653610037</v>
      </c>
    </row>
    <row r="11" spans="1:5" x14ac:dyDescent="0.2">
      <c r="A11" s="6">
        <v>0.29166666666666669</v>
      </c>
      <c r="B11" s="24">
        <v>163.30000000000001</v>
      </c>
      <c r="C11" s="27">
        <v>21</v>
      </c>
      <c r="D11" s="26">
        <v>0.83075634920634933</v>
      </c>
      <c r="E11" s="26">
        <v>38.076119448759677</v>
      </c>
    </row>
    <row r="12" spans="1:5" x14ac:dyDescent="0.2">
      <c r="A12" s="6">
        <v>0.33333333333333331</v>
      </c>
      <c r="B12" s="24">
        <v>171.3</v>
      </c>
      <c r="C12" s="27">
        <v>22</v>
      </c>
      <c r="D12" s="26">
        <v>0.83184318181818184</v>
      </c>
      <c r="E12" s="26">
        <v>35.852996776067791</v>
      </c>
    </row>
    <row r="13" spans="1:5" x14ac:dyDescent="0.2">
      <c r="A13" s="6">
        <v>0.375</v>
      </c>
      <c r="B13" s="24">
        <v>150</v>
      </c>
      <c r="C13" s="27">
        <v>20</v>
      </c>
      <c r="D13" s="26">
        <v>0.80125000000000002</v>
      </c>
      <c r="E13" s="26">
        <v>28.724318995297057</v>
      </c>
    </row>
    <row r="14" spans="1:5" x14ac:dyDescent="0.2">
      <c r="A14" s="6">
        <v>0.41666666666666669</v>
      </c>
      <c r="B14" s="24">
        <v>168</v>
      </c>
      <c r="C14" s="27">
        <v>22</v>
      </c>
      <c r="D14" s="26">
        <v>0.81581818181818189</v>
      </c>
      <c r="E14" s="26">
        <v>29.251193712141625</v>
      </c>
    </row>
    <row r="15" spans="1:5" x14ac:dyDescent="0.2">
      <c r="A15" s="6">
        <v>0.45833333333333331</v>
      </c>
      <c r="B15" s="24">
        <v>167.8</v>
      </c>
      <c r="C15" s="27">
        <v>22</v>
      </c>
      <c r="D15" s="26">
        <v>0.81484696969696979</v>
      </c>
      <c r="E15" s="26">
        <v>28.898026184560468</v>
      </c>
    </row>
    <row r="16" spans="1:5" x14ac:dyDescent="0.2">
      <c r="A16" s="6">
        <v>0.5</v>
      </c>
      <c r="B16" s="24">
        <v>154.30000000000001</v>
      </c>
      <c r="C16" s="27">
        <v>20</v>
      </c>
      <c r="D16" s="26">
        <v>0.82421916666666672</v>
      </c>
      <c r="E16" s="26">
        <v>37.919240180499614</v>
      </c>
    </row>
    <row r="17" spans="1:8" x14ac:dyDescent="0.2">
      <c r="A17" s="6">
        <v>0.54166666666666663</v>
      </c>
      <c r="B17" s="24">
        <v>167.8</v>
      </c>
      <c r="C17" s="27">
        <v>22</v>
      </c>
      <c r="D17" s="26">
        <v>0.81484696969696979</v>
      </c>
      <c r="E17" s="26">
        <v>28.898026184560468</v>
      </c>
    </row>
    <row r="18" spans="1:8" x14ac:dyDescent="0.2">
      <c r="A18" s="6">
        <v>0.58333333333333337</v>
      </c>
      <c r="B18" s="24">
        <v>148</v>
      </c>
      <c r="C18" s="27">
        <v>20</v>
      </c>
      <c r="D18" s="26">
        <v>0.79056666666666664</v>
      </c>
      <c r="E18" s="26">
        <v>25.325664905137319</v>
      </c>
    </row>
    <row r="19" spans="1:8" x14ac:dyDescent="0.2">
      <c r="A19" s="6">
        <v>0.625</v>
      </c>
      <c r="B19" s="24">
        <v>122.8</v>
      </c>
      <c r="C19" s="27">
        <v>17</v>
      </c>
      <c r="D19" s="26">
        <v>0.77171372549019612</v>
      </c>
      <c r="E19" s="26">
        <v>27.124496205018691</v>
      </c>
    </row>
    <row r="20" spans="1:8" x14ac:dyDescent="0.2">
      <c r="A20" s="6">
        <v>0.66666666666666663</v>
      </c>
      <c r="B20" s="24">
        <v>95.5</v>
      </c>
      <c r="C20" s="27">
        <v>14</v>
      </c>
      <c r="D20" s="26">
        <v>0.72875595238095237</v>
      </c>
      <c r="E20" s="26">
        <v>24.562363754822645</v>
      </c>
    </row>
    <row r="21" spans="1:8" x14ac:dyDescent="0.2">
      <c r="A21" s="6">
        <v>0.70833333333333337</v>
      </c>
      <c r="B21" s="24">
        <v>81.3</v>
      </c>
      <c r="C21" s="27">
        <v>12</v>
      </c>
      <c r="D21" s="26">
        <v>0.72379583333333342</v>
      </c>
      <c r="E21" s="26">
        <v>30.843338141675563</v>
      </c>
    </row>
    <row r="22" spans="1:8" x14ac:dyDescent="0.2">
      <c r="A22" s="6">
        <v>0.75</v>
      </c>
      <c r="B22" s="24">
        <v>63.8</v>
      </c>
      <c r="C22" s="27">
        <v>10</v>
      </c>
      <c r="D22" s="26">
        <v>0.68159666666666674</v>
      </c>
      <c r="E22" s="26">
        <v>29.354776703190751</v>
      </c>
    </row>
    <row r="23" spans="1:8" x14ac:dyDescent="0.2">
      <c r="A23" s="6">
        <v>0.79166666666666663</v>
      </c>
      <c r="B23" s="24">
        <v>58.8</v>
      </c>
      <c r="C23" s="27">
        <v>9</v>
      </c>
      <c r="D23" s="26">
        <v>0.69797777777777781</v>
      </c>
      <c r="E23" s="26">
        <v>40.599871756936281</v>
      </c>
    </row>
    <row r="24" spans="1:8" x14ac:dyDescent="0.2">
      <c r="A24" s="6">
        <v>0.83333333333333337</v>
      </c>
      <c r="B24" s="24">
        <v>42.3</v>
      </c>
      <c r="C24" s="27">
        <v>7</v>
      </c>
      <c r="D24" s="26">
        <v>0.64557857142857156</v>
      </c>
      <c r="E24" s="26">
        <v>41.709846120643533</v>
      </c>
    </row>
    <row r="25" spans="1:8" x14ac:dyDescent="0.2">
      <c r="A25" s="6">
        <v>0.875</v>
      </c>
      <c r="B25" s="24">
        <v>27</v>
      </c>
      <c r="C25" s="27">
        <v>6</v>
      </c>
      <c r="D25" s="26">
        <v>0.48075000000000001</v>
      </c>
      <c r="E25" s="26">
        <v>16.573460750510446</v>
      </c>
    </row>
    <row r="26" spans="1:8" x14ac:dyDescent="0.2">
      <c r="A26" s="6">
        <v>0.91666666666666663</v>
      </c>
      <c r="B26" s="24">
        <v>17</v>
      </c>
      <c r="C26" s="27">
        <v>4</v>
      </c>
      <c r="D26" s="26">
        <v>0.45404166666666673</v>
      </c>
      <c r="E26" s="26">
        <v>31.940043380927396</v>
      </c>
    </row>
    <row r="27" spans="1:8" x14ac:dyDescent="0.2">
      <c r="A27" s="6">
        <v>0.95833333333333337</v>
      </c>
      <c r="B27" s="24">
        <v>9.5</v>
      </c>
      <c r="C27" s="27">
        <v>3</v>
      </c>
      <c r="D27" s="26">
        <v>0.33830555555555558</v>
      </c>
      <c r="E27" s="26">
        <v>26.705860876194304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1.0000000000000011</v>
      </c>
      <c r="C33" s="14" t="s">
        <v>11</v>
      </c>
      <c r="D33" s="16">
        <v>0</v>
      </c>
      <c r="E33" s="12" t="s">
        <v>12</v>
      </c>
      <c r="F33" s="23">
        <v>4</v>
      </c>
      <c r="G33" s="13">
        <f>B33+B54+B55+B56+D33+D49+D50+D51+D52+D54+D55+D56</f>
        <v>4</v>
      </c>
      <c r="H33" s="15">
        <f>G33-F33</f>
        <v>0</v>
      </c>
    </row>
    <row r="34" spans="1:8" x14ac:dyDescent="0.2">
      <c r="A34" s="12" t="s">
        <v>13</v>
      </c>
      <c r="B34" s="13">
        <v>2.9999999999999987</v>
      </c>
      <c r="C34" s="14" t="s">
        <v>14</v>
      </c>
      <c r="D34" s="16">
        <v>0</v>
      </c>
      <c r="E34" s="12" t="s">
        <v>15</v>
      </c>
      <c r="F34" s="23">
        <v>4</v>
      </c>
      <c r="G34" s="13">
        <f>B33+B34+B55+B56+D33+D34+D50+D51+D52+D53+D55+D56</f>
        <v>4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2</v>
      </c>
      <c r="C35" s="14" t="s">
        <v>17</v>
      </c>
      <c r="D35" s="16">
        <v>0</v>
      </c>
      <c r="E35" s="12" t="s">
        <v>18</v>
      </c>
      <c r="F35" s="23">
        <v>6</v>
      </c>
      <c r="G35" s="13">
        <f>B33+B34+B35+B56+D33+D34+D35+D51+D52+D53+D54+D56</f>
        <v>6</v>
      </c>
      <c r="H35" s="15">
        <f t="shared" si="0"/>
        <v>0</v>
      </c>
    </row>
    <row r="36" spans="1:8" x14ac:dyDescent="0.2">
      <c r="A36" s="12" t="s">
        <v>19</v>
      </c>
      <c r="B36" s="13">
        <v>2</v>
      </c>
      <c r="C36" s="14" t="s">
        <v>20</v>
      </c>
      <c r="D36" s="16">
        <v>0</v>
      </c>
      <c r="E36" s="12" t="s">
        <v>21</v>
      </c>
      <c r="F36" s="23">
        <v>8</v>
      </c>
      <c r="G36" s="13">
        <f>B33+B34+B35+B36+D33+D34+D35+D36+D52+D53+D54+D55</f>
        <v>8</v>
      </c>
      <c r="H36" s="15">
        <f t="shared" si="0"/>
        <v>0</v>
      </c>
    </row>
    <row r="37" spans="1:8" x14ac:dyDescent="0.2">
      <c r="A37" s="12" t="s">
        <v>22</v>
      </c>
      <c r="B37" s="13">
        <v>5.0000000000000018</v>
      </c>
      <c r="C37" s="14" t="s">
        <v>23</v>
      </c>
      <c r="D37" s="16">
        <v>0</v>
      </c>
      <c r="E37" s="12" t="s">
        <v>24</v>
      </c>
      <c r="F37" s="23">
        <v>12</v>
      </c>
      <c r="G37" s="13">
        <f>B34+B35+B36+B37+D34+D35+D36+D37+D53+D54+D55+D56</f>
        <v>12</v>
      </c>
      <c r="H37" s="15">
        <f t="shared" si="0"/>
        <v>0</v>
      </c>
    </row>
    <row r="38" spans="1:8" x14ac:dyDescent="0.2">
      <c r="A38" s="12" t="s">
        <v>25</v>
      </c>
      <c r="B38" s="13">
        <v>0.33333333333333115</v>
      </c>
      <c r="C38" s="14" t="s">
        <v>26</v>
      </c>
      <c r="D38" s="16">
        <v>5.6666666666666679</v>
      </c>
      <c r="E38" s="12" t="s">
        <v>27</v>
      </c>
      <c r="F38" s="23">
        <v>15</v>
      </c>
      <c r="G38" s="13">
        <f>B35+B36+B37+B38+D33+D35+D36+D37+D38+D54+D55+D56</f>
        <v>15</v>
      </c>
      <c r="H38" s="15">
        <f t="shared" si="0"/>
        <v>0</v>
      </c>
    </row>
    <row r="39" spans="1:8" x14ac:dyDescent="0.2">
      <c r="A39" s="12" t="s">
        <v>28</v>
      </c>
      <c r="B39" s="13">
        <v>6.0000000000000009</v>
      </c>
      <c r="C39" s="14" t="s">
        <v>29</v>
      </c>
      <c r="D39" s="16">
        <v>1.9999999999999996</v>
      </c>
      <c r="E39" s="12" t="s">
        <v>30</v>
      </c>
      <c r="F39" s="23">
        <v>21</v>
      </c>
      <c r="G39" s="13">
        <f>B36+B37+B38+B39+D33+D34+D36+D37+D38+D39+D55+D56</f>
        <v>21</v>
      </c>
      <c r="H39" s="15">
        <f t="shared" si="0"/>
        <v>0</v>
      </c>
    </row>
    <row r="40" spans="1:8" x14ac:dyDescent="0.2">
      <c r="A40" s="12" t="s">
        <v>31</v>
      </c>
      <c r="B40" s="13">
        <v>0</v>
      </c>
      <c r="C40" s="14" t="s">
        <v>32</v>
      </c>
      <c r="D40" s="16">
        <v>2</v>
      </c>
      <c r="E40" s="12" t="s">
        <v>33</v>
      </c>
      <c r="F40" s="23">
        <v>21</v>
      </c>
      <c r="G40" s="13">
        <f>B37+B38+B39+B40+D33+D34+D35+D37+D38+D39+D40+D56</f>
        <v>21</v>
      </c>
      <c r="H40" s="15">
        <f t="shared" si="0"/>
        <v>0</v>
      </c>
    </row>
    <row r="41" spans="1:8" x14ac:dyDescent="0.2">
      <c r="A41" s="12" t="s">
        <v>34</v>
      </c>
      <c r="B41" s="13">
        <v>7.1239310746780881E-16</v>
      </c>
      <c r="C41" s="14" t="s">
        <v>35</v>
      </c>
      <c r="D41" s="16">
        <v>6</v>
      </c>
      <c r="E41" s="12" t="s">
        <v>36</v>
      </c>
      <c r="F41" s="23">
        <v>22</v>
      </c>
      <c r="G41" s="13">
        <f t="shared" ref="G41:G56" si="1">B38+B39+B40+B41+D33+D34+D35+D36+D38+D39+D40+D41</f>
        <v>22</v>
      </c>
      <c r="H41" s="15">
        <f t="shared" si="0"/>
        <v>0</v>
      </c>
    </row>
    <row r="42" spans="1:8" x14ac:dyDescent="0.2">
      <c r="A42" s="12" t="s">
        <v>37</v>
      </c>
      <c r="B42" s="13">
        <v>0</v>
      </c>
      <c r="C42" s="14" t="s">
        <v>38</v>
      </c>
      <c r="D42" s="16">
        <v>5.9999999999999991</v>
      </c>
      <c r="E42" s="12" t="s">
        <v>39</v>
      </c>
      <c r="F42" s="23">
        <v>20</v>
      </c>
      <c r="G42" s="13">
        <f t="shared" si="1"/>
        <v>22</v>
      </c>
      <c r="H42" s="15">
        <f t="shared" si="0"/>
        <v>2</v>
      </c>
    </row>
    <row r="43" spans="1:8" x14ac:dyDescent="0.2">
      <c r="A43" s="12" t="s">
        <v>40</v>
      </c>
      <c r="B43" s="13">
        <v>0.33333333333333343</v>
      </c>
      <c r="C43" s="14" t="s">
        <v>41</v>
      </c>
      <c r="D43" s="16">
        <v>1.9999999999999996</v>
      </c>
      <c r="E43" s="12" t="s">
        <v>42</v>
      </c>
      <c r="F43" s="23">
        <v>22</v>
      </c>
      <c r="G43" s="13">
        <f t="shared" si="1"/>
        <v>22</v>
      </c>
      <c r="H43" s="15">
        <f t="shared" si="0"/>
        <v>0</v>
      </c>
    </row>
    <row r="44" spans="1:8" x14ac:dyDescent="0.2">
      <c r="A44" s="12" t="s">
        <v>43</v>
      </c>
      <c r="B44" s="13">
        <v>0</v>
      </c>
      <c r="C44" s="14" t="s">
        <v>44</v>
      </c>
      <c r="D44" s="16">
        <v>1.1379786002407857E-15</v>
      </c>
      <c r="E44" s="12" t="s">
        <v>45</v>
      </c>
      <c r="F44" s="23">
        <v>22</v>
      </c>
      <c r="G44" s="13">
        <f t="shared" si="1"/>
        <v>22</v>
      </c>
      <c r="H44" s="15">
        <f t="shared" si="0"/>
        <v>0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3.9999999999999996</v>
      </c>
      <c r="E45" s="12" t="s">
        <v>48</v>
      </c>
      <c r="F45" s="23">
        <v>20</v>
      </c>
      <c r="G45" s="13">
        <f t="shared" si="1"/>
        <v>22</v>
      </c>
      <c r="H45" s="15">
        <f t="shared" si="0"/>
        <v>2</v>
      </c>
    </row>
    <row r="46" spans="1:8" x14ac:dyDescent="0.2">
      <c r="A46" s="12" t="s">
        <v>49</v>
      </c>
      <c r="B46" s="13">
        <v>0</v>
      </c>
      <c r="C46" s="14" t="s">
        <v>99</v>
      </c>
      <c r="D46" s="16">
        <v>0</v>
      </c>
      <c r="E46" s="12" t="s">
        <v>50</v>
      </c>
      <c r="F46" s="23">
        <v>22</v>
      </c>
      <c r="G46" s="13">
        <f t="shared" si="1"/>
        <v>22</v>
      </c>
      <c r="H46" s="15">
        <f t="shared" si="0"/>
        <v>0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0</v>
      </c>
      <c r="E47" s="12" t="s">
        <v>53</v>
      </c>
      <c r="F47" s="23">
        <v>20</v>
      </c>
      <c r="G47" s="13">
        <f t="shared" si="1"/>
        <v>20</v>
      </c>
      <c r="H47" s="15">
        <f t="shared" si="0"/>
        <v>0</v>
      </c>
    </row>
    <row r="48" spans="1:8" x14ac:dyDescent="0.2">
      <c r="A48" s="12" t="s">
        <v>54</v>
      </c>
      <c r="B48" s="13">
        <v>0</v>
      </c>
      <c r="C48" s="14" t="s">
        <v>55</v>
      </c>
      <c r="D48" s="16">
        <v>0</v>
      </c>
      <c r="E48" s="12" t="s">
        <v>56</v>
      </c>
      <c r="F48" s="23">
        <v>17</v>
      </c>
      <c r="G48" s="13">
        <f t="shared" si="1"/>
        <v>20</v>
      </c>
      <c r="H48" s="15">
        <f t="shared" si="0"/>
        <v>3</v>
      </c>
    </row>
    <row r="49" spans="1:8" x14ac:dyDescent="0.2">
      <c r="A49" s="12" t="s">
        <v>57</v>
      </c>
      <c r="B49" s="13">
        <v>0</v>
      </c>
      <c r="C49" s="14" t="s">
        <v>58</v>
      </c>
      <c r="D49" s="16">
        <v>0</v>
      </c>
      <c r="E49" s="12" t="s">
        <v>59</v>
      </c>
      <c r="F49" s="23">
        <v>14</v>
      </c>
      <c r="G49" s="13">
        <f t="shared" si="1"/>
        <v>14.000000000000002</v>
      </c>
      <c r="H49" s="15">
        <f t="shared" si="0"/>
        <v>0</v>
      </c>
    </row>
    <row r="50" spans="1:8" x14ac:dyDescent="0.2">
      <c r="A50" s="12" t="s">
        <v>60</v>
      </c>
      <c r="B50" s="13">
        <v>0</v>
      </c>
      <c r="C50" s="14" t="s">
        <v>61</v>
      </c>
      <c r="D50" s="16">
        <v>0</v>
      </c>
      <c r="E50" s="12" t="s">
        <v>62</v>
      </c>
      <c r="F50" s="23">
        <v>12</v>
      </c>
      <c r="G50" s="13">
        <f t="shared" si="1"/>
        <v>11.999999999999998</v>
      </c>
      <c r="H50" s="15">
        <f t="shared" si="0"/>
        <v>0</v>
      </c>
    </row>
    <row r="51" spans="1:8" x14ac:dyDescent="0.2">
      <c r="A51" s="12" t="s">
        <v>63</v>
      </c>
      <c r="B51" s="13">
        <v>3.9999999999999996</v>
      </c>
      <c r="C51" s="14" t="s">
        <v>64</v>
      </c>
      <c r="D51" s="16">
        <v>0</v>
      </c>
      <c r="E51" s="12" t="s">
        <v>65</v>
      </c>
      <c r="F51" s="23">
        <v>10</v>
      </c>
      <c r="G51" s="13">
        <f t="shared" si="1"/>
        <v>10</v>
      </c>
      <c r="H51" s="15">
        <f t="shared" si="0"/>
        <v>0</v>
      </c>
    </row>
    <row r="52" spans="1:8" x14ac:dyDescent="0.2">
      <c r="A52" s="12" t="s">
        <v>66</v>
      </c>
      <c r="B52" s="13">
        <v>1.0000000000000007</v>
      </c>
      <c r="C52" s="14" t="s">
        <v>67</v>
      </c>
      <c r="D52" s="16">
        <v>0</v>
      </c>
      <c r="E52" s="12" t="s">
        <v>68</v>
      </c>
      <c r="F52" s="23">
        <v>9</v>
      </c>
      <c r="G52" s="13">
        <f t="shared" si="1"/>
        <v>9</v>
      </c>
      <c r="H52" s="15">
        <f t="shared" si="0"/>
        <v>0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</v>
      </c>
      <c r="E53" s="12" t="s">
        <v>71</v>
      </c>
      <c r="F53" s="23">
        <v>7</v>
      </c>
      <c r="G53" s="13">
        <f t="shared" si="1"/>
        <v>9</v>
      </c>
      <c r="H53" s="15">
        <f t="shared" si="0"/>
        <v>2</v>
      </c>
    </row>
    <row r="54" spans="1:8" x14ac:dyDescent="0.2">
      <c r="A54" s="12" t="s">
        <v>72</v>
      </c>
      <c r="B54" s="13">
        <v>2.9999999999999987</v>
      </c>
      <c r="C54" s="14" t="s">
        <v>73</v>
      </c>
      <c r="D54" s="16">
        <v>0</v>
      </c>
      <c r="E54" s="12" t="s">
        <v>74</v>
      </c>
      <c r="F54" s="23">
        <v>6</v>
      </c>
      <c r="G54" s="13">
        <f t="shared" si="1"/>
        <v>7.9999999999999982</v>
      </c>
      <c r="H54" s="15">
        <f t="shared" si="0"/>
        <v>1.9999999999999982</v>
      </c>
    </row>
    <row r="55" spans="1:8" x14ac:dyDescent="0.2">
      <c r="A55" s="12" t="s">
        <v>75</v>
      </c>
      <c r="B55" s="13">
        <v>0</v>
      </c>
      <c r="C55" s="14" t="s">
        <v>76</v>
      </c>
      <c r="D55" s="16">
        <v>0</v>
      </c>
      <c r="E55" s="12" t="s">
        <v>77</v>
      </c>
      <c r="F55" s="23">
        <v>4</v>
      </c>
      <c r="G55" s="13">
        <f t="shared" si="1"/>
        <v>3.9999999999999991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0</v>
      </c>
      <c r="C56" s="14" t="s">
        <v>79</v>
      </c>
      <c r="D56" s="16">
        <v>0</v>
      </c>
      <c r="E56" s="40" t="s">
        <v>80</v>
      </c>
      <c r="F56" s="47">
        <v>3</v>
      </c>
      <c r="G56" s="42">
        <f t="shared" si="1"/>
        <v>2.9999999999999987</v>
      </c>
      <c r="H56" s="43">
        <f t="shared" si="0"/>
        <v>0</v>
      </c>
    </row>
    <row r="57" spans="1:8" x14ac:dyDescent="0.2">
      <c r="A57" s="12" t="s">
        <v>81</v>
      </c>
      <c r="B57" s="13">
        <f>SUM(B33:B56)</f>
        <v>27.666666666666664</v>
      </c>
      <c r="C57" s="13" t="s">
        <v>88</v>
      </c>
      <c r="D57" s="16">
        <f>SUM(D33:D56)</f>
        <v>27.666666666666668</v>
      </c>
      <c r="E57" s="34"/>
      <c r="F57" s="35"/>
      <c r="G57" s="35"/>
      <c r="H57" s="46"/>
    </row>
    <row r="58" spans="1:8" ht="17" thickBot="1" x14ac:dyDescent="0.25">
      <c r="A58" s="17"/>
      <c r="B58" s="18"/>
      <c r="C58" s="44" t="s">
        <v>82</v>
      </c>
      <c r="D58" s="45">
        <f>B57*C61*$C$60+C62*D57*$C$60</f>
        <v>6052.0833333333339</v>
      </c>
      <c r="E58" s="31"/>
      <c r="F58" s="24"/>
      <c r="G58" s="24"/>
      <c r="H58" s="24"/>
    </row>
    <row r="60" spans="1:8" x14ac:dyDescent="0.2">
      <c r="B60" s="22" t="s">
        <v>89</v>
      </c>
      <c r="C60" s="22">
        <f>14+0.25*14</f>
        <v>17.5</v>
      </c>
    </row>
    <row r="61" spans="1:8" x14ac:dyDescent="0.2">
      <c r="B61" s="22" t="s">
        <v>90</v>
      </c>
      <c r="C61" s="22">
        <v>4</v>
      </c>
    </row>
    <row r="62" spans="1:8" x14ac:dyDescent="0.2">
      <c r="B62" s="22" t="s">
        <v>91</v>
      </c>
      <c r="C62" s="22">
        <v>8.5</v>
      </c>
    </row>
  </sheetData>
  <mergeCells count="1">
    <mergeCell ref="A31:D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517C-8959-D749-BE2E-5B71FBB6E426}">
  <dimension ref="A3:H62"/>
  <sheetViews>
    <sheetView topLeftCell="A23" zoomScale="80" zoomScaleNormal="80" workbookViewId="0">
      <selection activeCell="H43" sqref="H43"/>
    </sheetView>
  </sheetViews>
  <sheetFormatPr baseColWidth="10" defaultColWidth="8.83203125" defaultRowHeight="16" x14ac:dyDescent="0.2"/>
  <cols>
    <col min="2" max="2" width="19.83203125" customWidth="1"/>
    <col min="3" max="3" width="16" customWidth="1"/>
    <col min="4" max="4" width="22.33203125" customWidth="1"/>
    <col min="6" max="6" width="21" customWidth="1"/>
    <col min="7" max="7" width="17" customWidth="1"/>
    <col min="8" max="8" width="35.1640625" customWidth="1"/>
  </cols>
  <sheetData>
    <row r="3" spans="1:5" x14ac:dyDescent="0.2">
      <c r="A3" s="5" t="s">
        <v>0</v>
      </c>
      <c r="B3" s="20" t="s">
        <v>93</v>
      </c>
      <c r="C3" s="5" t="s">
        <v>1</v>
      </c>
      <c r="D3" s="5" t="s">
        <v>2</v>
      </c>
      <c r="E3" s="5" t="s">
        <v>3</v>
      </c>
    </row>
    <row r="4" spans="1:5" x14ac:dyDescent="0.2">
      <c r="A4" s="6">
        <v>0</v>
      </c>
      <c r="B4" s="24">
        <v>7.8</v>
      </c>
      <c r="C4" s="27">
        <v>3</v>
      </c>
      <c r="D4" s="26">
        <v>0.27776666666666666</v>
      </c>
      <c r="E4" s="26">
        <v>17.061615517990457</v>
      </c>
    </row>
    <row r="5" spans="1:5" x14ac:dyDescent="0.2">
      <c r="A5" s="6">
        <v>4.1666666666666664E-2</v>
      </c>
      <c r="B5" s="24">
        <v>9.6</v>
      </c>
      <c r="C5" s="27">
        <v>3</v>
      </c>
      <c r="D5" s="26">
        <v>0.34186666666666671</v>
      </c>
      <c r="E5" s="26">
        <v>27.36939445920806</v>
      </c>
    </row>
    <row r="6" spans="1:5" x14ac:dyDescent="0.2">
      <c r="A6" s="6">
        <v>8.3333333333333329E-2</v>
      </c>
      <c r="B6" s="24">
        <v>12</v>
      </c>
      <c r="C6" s="27">
        <v>4</v>
      </c>
      <c r="D6" s="26">
        <v>0.32050000000000001</v>
      </c>
      <c r="E6" s="26">
        <v>12.084336909327046</v>
      </c>
    </row>
    <row r="7" spans="1:5" x14ac:dyDescent="0.2">
      <c r="A7" s="6">
        <v>0.125</v>
      </c>
      <c r="B7" s="24">
        <v>24</v>
      </c>
      <c r="C7" s="27">
        <v>5</v>
      </c>
      <c r="D7" s="26">
        <v>0.51280000000000003</v>
      </c>
      <c r="E7" s="26">
        <v>30.451902804284263</v>
      </c>
    </row>
    <row r="8" spans="1:5" x14ac:dyDescent="0.2">
      <c r="A8" s="6">
        <v>0.16666666666666666</v>
      </c>
      <c r="B8" s="24">
        <v>47</v>
      </c>
      <c r="C8" s="27">
        <v>8</v>
      </c>
      <c r="D8" s="26">
        <v>0.62764583333333335</v>
      </c>
      <c r="E8" s="26">
        <v>28.51178246537663</v>
      </c>
    </row>
    <row r="9" spans="1:5" x14ac:dyDescent="0.2">
      <c r="A9" s="6">
        <v>0.20833333333333334</v>
      </c>
      <c r="B9" s="24">
        <v>66</v>
      </c>
      <c r="C9" s="27">
        <v>10</v>
      </c>
      <c r="D9" s="26">
        <v>0.70509999999999995</v>
      </c>
      <c r="E9" s="26">
        <v>35.91836449090377</v>
      </c>
    </row>
    <row r="10" spans="1:5" x14ac:dyDescent="0.2">
      <c r="A10" s="6">
        <v>0.25</v>
      </c>
      <c r="B10" s="24">
        <v>89.8</v>
      </c>
      <c r="C10" s="27">
        <v>13</v>
      </c>
      <c r="D10" s="26">
        <v>0.73797179487179487</v>
      </c>
      <c r="E10" s="26">
        <v>30.648567785069137</v>
      </c>
    </row>
    <row r="11" spans="1:5" x14ac:dyDescent="0.2">
      <c r="A11" s="6">
        <v>0.29166666666666669</v>
      </c>
      <c r="B11" s="24">
        <v>96</v>
      </c>
      <c r="C11" s="27">
        <v>14</v>
      </c>
      <c r="D11" s="26">
        <v>0.73257142857142865</v>
      </c>
      <c r="E11" s="26">
        <v>25.502120772384387</v>
      </c>
    </row>
    <row r="12" spans="1:5" x14ac:dyDescent="0.2">
      <c r="A12" s="6">
        <v>0.33333333333333331</v>
      </c>
      <c r="B12" s="24">
        <v>103</v>
      </c>
      <c r="C12" s="27">
        <v>14</v>
      </c>
      <c r="D12" s="26">
        <v>0.78598809523809532</v>
      </c>
      <c r="E12" s="26">
        <v>43.671389461180553</v>
      </c>
    </row>
    <row r="13" spans="1:5" x14ac:dyDescent="0.2">
      <c r="A13" s="6">
        <v>0.375</v>
      </c>
      <c r="B13" s="24">
        <v>97.5</v>
      </c>
      <c r="C13" s="27">
        <v>14</v>
      </c>
      <c r="D13" s="26">
        <v>0.74401785714285706</v>
      </c>
      <c r="E13" s="26">
        <v>28.557573635716324</v>
      </c>
    </row>
    <row r="14" spans="1:5" x14ac:dyDescent="0.2">
      <c r="A14" s="6">
        <v>0.41666666666666669</v>
      </c>
      <c r="B14" s="24">
        <v>91.3</v>
      </c>
      <c r="C14" s="27">
        <v>13</v>
      </c>
      <c r="D14" s="26">
        <v>0.75029871794871805</v>
      </c>
      <c r="E14" s="26">
        <v>34.531259270365432</v>
      </c>
    </row>
    <row r="15" spans="1:5" x14ac:dyDescent="0.2">
      <c r="A15" s="6">
        <v>0.45833333333333331</v>
      </c>
      <c r="B15" s="24">
        <v>88.8</v>
      </c>
      <c r="C15" s="27">
        <v>13</v>
      </c>
      <c r="D15" s="26">
        <v>0.72975384615384631</v>
      </c>
      <c r="E15" s="26">
        <v>28.322235910447191</v>
      </c>
    </row>
    <row r="16" spans="1:5" x14ac:dyDescent="0.2">
      <c r="A16" s="6">
        <v>0.5</v>
      </c>
      <c r="B16" s="24">
        <v>87.3</v>
      </c>
      <c r="C16" s="27">
        <v>13</v>
      </c>
      <c r="D16" s="26">
        <v>0.71742692307692313</v>
      </c>
      <c r="E16" s="26">
        <v>25.177038375916059</v>
      </c>
    </row>
    <row r="17" spans="1:8" x14ac:dyDescent="0.2">
      <c r="A17" s="6">
        <v>0.54166666666666663</v>
      </c>
      <c r="B17" s="24">
        <v>79.5</v>
      </c>
      <c r="C17" s="27">
        <v>12</v>
      </c>
      <c r="D17" s="26">
        <v>0.70777083333333335</v>
      </c>
      <c r="E17" s="26">
        <v>26.595708581950756</v>
      </c>
    </row>
    <row r="18" spans="1:8" x14ac:dyDescent="0.2">
      <c r="A18" s="6">
        <v>0.58333333333333337</v>
      </c>
      <c r="B18" s="24">
        <v>69.3</v>
      </c>
      <c r="C18" s="27">
        <v>11</v>
      </c>
      <c r="D18" s="26">
        <v>0.67305000000000004</v>
      </c>
      <c r="E18" s="26">
        <v>22.839958724002443</v>
      </c>
    </row>
    <row r="19" spans="1:8" x14ac:dyDescent="0.2">
      <c r="A19" s="6">
        <v>0.625</v>
      </c>
      <c r="B19" s="24">
        <v>67.8</v>
      </c>
      <c r="C19" s="27">
        <v>10</v>
      </c>
      <c r="D19" s="26">
        <v>0.72433000000000003</v>
      </c>
      <c r="E19" s="26">
        <v>42.435285288834734</v>
      </c>
    </row>
    <row r="20" spans="1:8" x14ac:dyDescent="0.2">
      <c r="A20" s="6">
        <v>0.66666666666666663</v>
      </c>
      <c r="B20" s="24">
        <v>56.3</v>
      </c>
      <c r="C20" s="27">
        <v>9</v>
      </c>
      <c r="D20" s="26">
        <v>0.66830185185185187</v>
      </c>
      <c r="E20" s="26">
        <v>31.791060756531209</v>
      </c>
    </row>
    <row r="21" spans="1:8" x14ac:dyDescent="0.2">
      <c r="A21" s="6">
        <v>0.70833333333333337</v>
      </c>
      <c r="B21" s="24">
        <v>51</v>
      </c>
      <c r="C21" s="27">
        <v>8</v>
      </c>
      <c r="D21" s="26">
        <v>0.68106250000000002</v>
      </c>
      <c r="E21" s="26">
        <v>43.380942499222073</v>
      </c>
    </row>
    <row r="22" spans="1:8" x14ac:dyDescent="0.2">
      <c r="A22" s="6">
        <v>0.75</v>
      </c>
      <c r="B22" s="24">
        <v>55</v>
      </c>
      <c r="C22" s="27">
        <v>9</v>
      </c>
      <c r="D22" s="26">
        <v>0.65287037037037032</v>
      </c>
      <c r="E22" s="26">
        <v>28.011032191428132</v>
      </c>
    </row>
    <row r="23" spans="1:8" x14ac:dyDescent="0.2">
      <c r="A23" s="6">
        <v>0.79166666666666663</v>
      </c>
      <c r="B23" s="24">
        <v>46</v>
      </c>
      <c r="C23" s="27">
        <v>8</v>
      </c>
      <c r="D23" s="26">
        <v>0.61429166666666668</v>
      </c>
      <c r="E23" s="26">
        <v>25.670552482952132</v>
      </c>
    </row>
    <row r="24" spans="1:8" x14ac:dyDescent="0.2">
      <c r="A24" s="6">
        <v>0.83333333333333337</v>
      </c>
      <c r="B24" s="24">
        <v>35.799999999999997</v>
      </c>
      <c r="C24" s="27">
        <v>7</v>
      </c>
      <c r="D24" s="26">
        <v>0.54637619047619046</v>
      </c>
      <c r="E24" s="26">
        <v>19.755621447467053</v>
      </c>
    </row>
    <row r="25" spans="1:8" x14ac:dyDescent="0.2">
      <c r="A25" s="6">
        <v>0.875</v>
      </c>
      <c r="B25" s="24">
        <v>20.5</v>
      </c>
      <c r="C25" s="27">
        <v>5</v>
      </c>
      <c r="D25" s="26">
        <v>0.43801666666666672</v>
      </c>
      <c r="E25" s="26">
        <v>17.902444514863653</v>
      </c>
    </row>
    <row r="26" spans="1:8" x14ac:dyDescent="0.2">
      <c r="A26" s="6">
        <v>0.91666666666666663</v>
      </c>
      <c r="B26" s="24">
        <v>23.3</v>
      </c>
      <c r="C26" s="27">
        <v>5</v>
      </c>
      <c r="D26" s="26">
        <v>0.4978433333333333</v>
      </c>
      <c r="E26" s="26">
        <v>27.466648221104986</v>
      </c>
    </row>
    <row r="27" spans="1:8" x14ac:dyDescent="0.2">
      <c r="A27" s="6">
        <v>0.95833333333333337</v>
      </c>
      <c r="B27" s="24">
        <v>11.8</v>
      </c>
      <c r="C27" s="27">
        <v>4</v>
      </c>
      <c r="D27" s="26">
        <v>0.31515833333333337</v>
      </c>
      <c r="E27" s="26">
        <v>11.562164114738717</v>
      </c>
    </row>
    <row r="30" spans="1:8" ht="17" thickBot="1" x14ac:dyDescent="0.25"/>
    <row r="31" spans="1:8" ht="17" thickBot="1" x14ac:dyDescent="0.25">
      <c r="A31" s="51" t="s">
        <v>4</v>
      </c>
      <c r="B31" s="52"/>
      <c r="C31" s="52"/>
      <c r="D31" s="53"/>
      <c r="E31" s="32"/>
      <c r="F31" s="33"/>
      <c r="G31" s="33"/>
      <c r="H31" s="33"/>
    </row>
    <row r="32" spans="1:8" x14ac:dyDescent="0.2">
      <c r="A32" s="9" t="s">
        <v>0</v>
      </c>
      <c r="B32" s="10" t="s">
        <v>5</v>
      </c>
      <c r="C32" s="10" t="s">
        <v>0</v>
      </c>
      <c r="D32" s="11" t="s">
        <v>6</v>
      </c>
      <c r="E32" s="37" t="s">
        <v>0</v>
      </c>
      <c r="F32" s="38" t="s">
        <v>7</v>
      </c>
      <c r="G32" s="38" t="s">
        <v>8</v>
      </c>
      <c r="H32" s="39" t="s">
        <v>9</v>
      </c>
    </row>
    <row r="33" spans="1:8" x14ac:dyDescent="0.2">
      <c r="A33" s="12" t="s">
        <v>10</v>
      </c>
      <c r="B33" s="13">
        <v>0</v>
      </c>
      <c r="C33" s="14" t="s">
        <v>11</v>
      </c>
      <c r="D33" s="16">
        <v>3.8857805861880637E-16</v>
      </c>
      <c r="E33" s="12" t="s">
        <v>12</v>
      </c>
      <c r="F33" s="23">
        <v>3</v>
      </c>
      <c r="G33" s="13">
        <f>B33+B54+B55+B56+D33+D49+D50+D51+D52+D54+D55+D56</f>
        <v>3.9999999999999987</v>
      </c>
      <c r="H33" s="15">
        <f>G33-F33</f>
        <v>0.99999999999999867</v>
      </c>
    </row>
    <row r="34" spans="1:8" x14ac:dyDescent="0.2">
      <c r="A34" s="12" t="s">
        <v>13</v>
      </c>
      <c r="B34" s="13">
        <v>0</v>
      </c>
      <c r="C34" s="14" t="s">
        <v>14</v>
      </c>
      <c r="D34" s="16">
        <v>0</v>
      </c>
      <c r="E34" s="12" t="s">
        <v>15</v>
      </c>
      <c r="F34" s="23">
        <v>3</v>
      </c>
      <c r="G34" s="13">
        <f>B33+B34+B55+B56+D33+D34+D50+D51+D52+D53+D55+D56</f>
        <v>3.0000000000000009</v>
      </c>
      <c r="H34" s="15">
        <f t="shared" ref="H34:H56" si="0">G34-F34</f>
        <v>0</v>
      </c>
    </row>
    <row r="35" spans="1:8" x14ac:dyDescent="0.2">
      <c r="A35" s="12" t="s">
        <v>16</v>
      </c>
      <c r="B35" s="13">
        <v>0</v>
      </c>
      <c r="C35" s="14" t="s">
        <v>17</v>
      </c>
      <c r="D35" s="16">
        <v>1.0000000000000018</v>
      </c>
      <c r="E35" s="12" t="s">
        <v>18</v>
      </c>
      <c r="F35" s="23">
        <v>4</v>
      </c>
      <c r="G35" s="13">
        <f>B33+B34+B35+B56+D33+D34+D35+D51+D52+D53+D54+D56</f>
        <v>4</v>
      </c>
      <c r="H35" s="15">
        <f t="shared" si="0"/>
        <v>0</v>
      </c>
    </row>
    <row r="36" spans="1:8" x14ac:dyDescent="0.2">
      <c r="A36" s="12" t="s">
        <v>19</v>
      </c>
      <c r="B36" s="13">
        <v>0</v>
      </c>
      <c r="C36" s="14" t="s">
        <v>20</v>
      </c>
      <c r="D36" s="16">
        <v>2.9999999999999978</v>
      </c>
      <c r="E36" s="12" t="s">
        <v>21</v>
      </c>
      <c r="F36" s="23">
        <v>5</v>
      </c>
      <c r="G36" s="13">
        <f>B33+B34+B35+B36+D33+D34+D35+D36+D52+D53+D54+D55</f>
        <v>5</v>
      </c>
      <c r="H36" s="15">
        <f t="shared" si="0"/>
        <v>0</v>
      </c>
    </row>
    <row r="37" spans="1:8" x14ac:dyDescent="0.2">
      <c r="A37" s="12" t="s">
        <v>22</v>
      </c>
      <c r="B37" s="13">
        <v>0</v>
      </c>
      <c r="C37" s="14" t="s">
        <v>23</v>
      </c>
      <c r="D37" s="16">
        <v>3.0000000000000009</v>
      </c>
      <c r="E37" s="12" t="s">
        <v>24</v>
      </c>
      <c r="F37" s="23">
        <v>8</v>
      </c>
      <c r="G37" s="13">
        <f>B34+B35+B36+B37+D34+D35+D36+D37+D53+D54+D55+D56</f>
        <v>8</v>
      </c>
      <c r="H37" s="15">
        <f t="shared" si="0"/>
        <v>0</v>
      </c>
    </row>
    <row r="38" spans="1:8" x14ac:dyDescent="0.2">
      <c r="A38" s="12" t="s">
        <v>25</v>
      </c>
      <c r="B38" s="13">
        <v>3.0000000000000004</v>
      </c>
      <c r="C38" s="14" t="s">
        <v>26</v>
      </c>
      <c r="D38" s="16">
        <v>0</v>
      </c>
      <c r="E38" s="12" t="s">
        <v>27</v>
      </c>
      <c r="F38" s="23">
        <v>10</v>
      </c>
      <c r="G38" s="13">
        <f>B35+B36+B37+B38+D33+D35+D36+D37+D38+D54+D55+D56</f>
        <v>10</v>
      </c>
      <c r="H38" s="15">
        <f t="shared" si="0"/>
        <v>0</v>
      </c>
    </row>
    <row r="39" spans="1:8" x14ac:dyDescent="0.2">
      <c r="A39" s="12" t="s">
        <v>28</v>
      </c>
      <c r="B39" s="13">
        <v>1.1102230246252031E-16</v>
      </c>
      <c r="C39" s="14" t="s">
        <v>29</v>
      </c>
      <c r="D39" s="16">
        <v>3.9999999999999996</v>
      </c>
      <c r="E39" s="12" t="s">
        <v>30</v>
      </c>
      <c r="F39" s="23">
        <v>13</v>
      </c>
      <c r="G39" s="13">
        <f>B36+B37+B38+B39+D33+D34+D36+D37+D38+D39+D55+D56</f>
        <v>13</v>
      </c>
      <c r="H39" s="15">
        <f t="shared" si="0"/>
        <v>0</v>
      </c>
    </row>
    <row r="40" spans="1:8" x14ac:dyDescent="0.2">
      <c r="A40" s="12" t="s">
        <v>31</v>
      </c>
      <c r="B40" s="13">
        <v>0</v>
      </c>
      <c r="C40" s="14" t="s">
        <v>32</v>
      </c>
      <c r="D40" s="16">
        <v>2.9999999999999996</v>
      </c>
      <c r="E40" s="12" t="s">
        <v>33</v>
      </c>
      <c r="F40" s="23">
        <v>14</v>
      </c>
      <c r="G40" s="13">
        <f>B37+B38+B39+B40+D33+D34+D35+D37+D38+D39+D40+D56</f>
        <v>14.000000000000004</v>
      </c>
      <c r="H40" s="15">
        <f t="shared" si="0"/>
        <v>0</v>
      </c>
    </row>
    <row r="41" spans="1:8" x14ac:dyDescent="0.2">
      <c r="A41" s="12" t="s">
        <v>34</v>
      </c>
      <c r="B41" s="13">
        <v>0</v>
      </c>
      <c r="C41" s="14" t="s">
        <v>35</v>
      </c>
      <c r="D41" s="16">
        <v>0</v>
      </c>
      <c r="E41" s="12" t="s">
        <v>36</v>
      </c>
      <c r="F41" s="23">
        <v>14</v>
      </c>
      <c r="G41" s="13">
        <f t="shared" ref="G41:G56" si="1">B38+B39+B40+B41+D33+D34+D35+D36+D38+D39+D40+D41</f>
        <v>14</v>
      </c>
      <c r="H41" s="15">
        <f t="shared" si="0"/>
        <v>0</v>
      </c>
    </row>
    <row r="42" spans="1:8" x14ac:dyDescent="0.2">
      <c r="A42" s="12" t="s">
        <v>37</v>
      </c>
      <c r="B42" s="13">
        <v>0</v>
      </c>
      <c r="C42" s="14" t="s">
        <v>38</v>
      </c>
      <c r="D42" s="16">
        <v>0</v>
      </c>
      <c r="E42" s="12" t="s">
        <v>39</v>
      </c>
      <c r="F42" s="23">
        <v>14</v>
      </c>
      <c r="G42" s="13">
        <f t="shared" si="1"/>
        <v>14</v>
      </c>
      <c r="H42" s="15">
        <f t="shared" si="0"/>
        <v>0</v>
      </c>
    </row>
    <row r="43" spans="1:8" x14ac:dyDescent="0.2">
      <c r="A43" s="12" t="s">
        <v>40</v>
      </c>
      <c r="B43" s="13">
        <v>0</v>
      </c>
      <c r="C43" s="14" t="s">
        <v>41</v>
      </c>
      <c r="D43" s="16">
        <v>2.9999999999999991</v>
      </c>
      <c r="E43" s="12" t="s">
        <v>42</v>
      </c>
      <c r="F43" s="23">
        <v>13</v>
      </c>
      <c r="G43" s="13">
        <f t="shared" si="1"/>
        <v>13</v>
      </c>
      <c r="H43" s="15">
        <f t="shared" si="0"/>
        <v>0</v>
      </c>
    </row>
    <row r="44" spans="1:8" x14ac:dyDescent="0.2">
      <c r="A44" s="12" t="s">
        <v>43</v>
      </c>
      <c r="B44" s="13">
        <v>0</v>
      </c>
      <c r="C44" s="14" t="s">
        <v>44</v>
      </c>
      <c r="D44" s="16">
        <v>0</v>
      </c>
      <c r="E44" s="12" t="s">
        <v>45</v>
      </c>
      <c r="F44" s="23">
        <v>13</v>
      </c>
      <c r="G44" s="13">
        <f t="shared" si="1"/>
        <v>12.999999999999996</v>
      </c>
      <c r="H44" s="15">
        <f t="shared" si="0"/>
        <v>0</v>
      </c>
    </row>
    <row r="45" spans="1:8" x14ac:dyDescent="0.2">
      <c r="A45" s="12" t="s">
        <v>46</v>
      </c>
      <c r="B45" s="13">
        <v>0</v>
      </c>
      <c r="C45" s="14" t="s">
        <v>47</v>
      </c>
      <c r="D45" s="16">
        <v>8.3266726846887135E-17</v>
      </c>
      <c r="E45" s="12" t="s">
        <v>48</v>
      </c>
      <c r="F45" s="23">
        <v>13</v>
      </c>
      <c r="G45" s="13">
        <f t="shared" si="1"/>
        <v>13</v>
      </c>
      <c r="H45" s="15">
        <f t="shared" si="0"/>
        <v>0</v>
      </c>
    </row>
    <row r="46" spans="1:8" x14ac:dyDescent="0.2">
      <c r="A46" s="12" t="s">
        <v>49</v>
      </c>
      <c r="B46" s="13">
        <v>3.6666666666666643</v>
      </c>
      <c r="C46" s="14" t="s">
        <v>99</v>
      </c>
      <c r="D46" s="16">
        <v>0.33333333333333715</v>
      </c>
      <c r="E46" s="12" t="s">
        <v>50</v>
      </c>
      <c r="F46" s="23">
        <v>12</v>
      </c>
      <c r="G46" s="13">
        <f t="shared" si="1"/>
        <v>14.000000000000002</v>
      </c>
      <c r="H46" s="15">
        <f t="shared" si="0"/>
        <v>2.0000000000000018</v>
      </c>
    </row>
    <row r="47" spans="1:8" x14ac:dyDescent="0.2">
      <c r="A47" s="12" t="s">
        <v>51</v>
      </c>
      <c r="B47" s="13">
        <v>0</v>
      </c>
      <c r="C47" s="14" t="s">
        <v>52</v>
      </c>
      <c r="D47" s="16">
        <v>0</v>
      </c>
      <c r="E47" s="12" t="s">
        <v>53</v>
      </c>
      <c r="F47" s="23">
        <v>11</v>
      </c>
      <c r="G47" s="13">
        <f t="shared" si="1"/>
        <v>11.000000000000002</v>
      </c>
      <c r="H47" s="15">
        <f t="shared" si="0"/>
        <v>0</v>
      </c>
    </row>
    <row r="48" spans="1:8" x14ac:dyDescent="0.2">
      <c r="A48" s="12" t="s">
        <v>54</v>
      </c>
      <c r="B48" s="13">
        <v>0</v>
      </c>
      <c r="C48" s="14" t="s">
        <v>55</v>
      </c>
      <c r="D48" s="16">
        <v>0</v>
      </c>
      <c r="E48" s="12" t="s">
        <v>56</v>
      </c>
      <c r="F48" s="23">
        <v>10</v>
      </c>
      <c r="G48" s="13">
        <f t="shared" si="1"/>
        <v>10.000000000000002</v>
      </c>
      <c r="H48" s="15">
        <f t="shared" si="0"/>
        <v>0</v>
      </c>
    </row>
    <row r="49" spans="1:8" x14ac:dyDescent="0.2">
      <c r="A49" s="12" t="s">
        <v>57</v>
      </c>
      <c r="B49" s="13">
        <v>2</v>
      </c>
      <c r="C49" s="14" t="s">
        <v>58</v>
      </c>
      <c r="D49" s="16">
        <v>0</v>
      </c>
      <c r="E49" s="12" t="s">
        <v>59</v>
      </c>
      <c r="F49" s="23">
        <v>9</v>
      </c>
      <c r="G49" s="13">
        <f t="shared" si="1"/>
        <v>9.0000000000000018</v>
      </c>
      <c r="H49" s="15">
        <f t="shared" si="0"/>
        <v>0</v>
      </c>
    </row>
    <row r="50" spans="1:8" x14ac:dyDescent="0.2">
      <c r="A50" s="12" t="s">
        <v>60</v>
      </c>
      <c r="B50" s="13">
        <v>3</v>
      </c>
      <c r="C50" s="14" t="s">
        <v>61</v>
      </c>
      <c r="D50" s="16">
        <v>0</v>
      </c>
      <c r="E50" s="12" t="s">
        <v>62</v>
      </c>
      <c r="F50" s="23">
        <v>8</v>
      </c>
      <c r="G50" s="13">
        <f t="shared" si="1"/>
        <v>7.9999999999999991</v>
      </c>
      <c r="H50" s="15">
        <f t="shared" si="0"/>
        <v>0</v>
      </c>
    </row>
    <row r="51" spans="1:8" x14ac:dyDescent="0.2">
      <c r="A51" s="12" t="s">
        <v>63</v>
      </c>
      <c r="B51" s="13">
        <v>0.6666666666666633</v>
      </c>
      <c r="C51" s="14" t="s">
        <v>64</v>
      </c>
      <c r="D51" s="16">
        <v>0</v>
      </c>
      <c r="E51" s="12" t="s">
        <v>65</v>
      </c>
      <c r="F51" s="23">
        <v>9</v>
      </c>
      <c r="G51" s="13">
        <f t="shared" si="1"/>
        <v>9</v>
      </c>
      <c r="H51" s="15">
        <f t="shared" si="0"/>
        <v>0</v>
      </c>
    </row>
    <row r="52" spans="1:8" x14ac:dyDescent="0.2">
      <c r="A52" s="12" t="s">
        <v>66</v>
      </c>
      <c r="B52" s="13">
        <v>2.0000000000000009</v>
      </c>
      <c r="C52" s="14" t="s">
        <v>67</v>
      </c>
      <c r="D52" s="16">
        <v>0</v>
      </c>
      <c r="E52" s="12" t="s">
        <v>68</v>
      </c>
      <c r="F52" s="23">
        <v>8</v>
      </c>
      <c r="G52" s="13">
        <f t="shared" si="1"/>
        <v>8.0000000000000018</v>
      </c>
      <c r="H52" s="15">
        <f t="shared" si="0"/>
        <v>0</v>
      </c>
    </row>
    <row r="53" spans="1:8" x14ac:dyDescent="0.2">
      <c r="A53" s="12" t="s">
        <v>69</v>
      </c>
      <c r="B53" s="13">
        <v>0</v>
      </c>
      <c r="C53" s="14" t="s">
        <v>70</v>
      </c>
      <c r="D53" s="16">
        <v>0.99999999999999978</v>
      </c>
      <c r="E53" s="12" t="s">
        <v>71</v>
      </c>
      <c r="F53" s="23">
        <v>7</v>
      </c>
      <c r="G53" s="13">
        <f t="shared" si="1"/>
        <v>7.0000000000000018</v>
      </c>
      <c r="H53" s="15">
        <f t="shared" si="0"/>
        <v>0</v>
      </c>
    </row>
    <row r="54" spans="1:8" x14ac:dyDescent="0.2">
      <c r="A54" s="12" t="s">
        <v>72</v>
      </c>
      <c r="B54" s="13">
        <v>1.999999999999998</v>
      </c>
      <c r="C54" s="14" t="s">
        <v>73</v>
      </c>
      <c r="D54" s="16">
        <v>0</v>
      </c>
      <c r="E54" s="12" t="s">
        <v>74</v>
      </c>
      <c r="F54" s="23">
        <v>5</v>
      </c>
      <c r="G54" s="13">
        <f t="shared" si="1"/>
        <v>6</v>
      </c>
      <c r="H54" s="15">
        <f t="shared" si="0"/>
        <v>1</v>
      </c>
    </row>
    <row r="55" spans="1:8" x14ac:dyDescent="0.2">
      <c r="A55" s="12" t="s">
        <v>75</v>
      </c>
      <c r="B55" s="13">
        <v>2.5535129566378593E-15</v>
      </c>
      <c r="C55" s="14" t="s">
        <v>76</v>
      </c>
      <c r="D55" s="16">
        <v>0</v>
      </c>
      <c r="E55" s="12" t="s">
        <v>77</v>
      </c>
      <c r="F55" s="23">
        <v>5</v>
      </c>
      <c r="G55" s="13">
        <f t="shared" si="1"/>
        <v>5.0000000000000018</v>
      </c>
      <c r="H55" s="15">
        <f t="shared" si="0"/>
        <v>0</v>
      </c>
    </row>
    <row r="56" spans="1:8" ht="17" thickBot="1" x14ac:dyDescent="0.25">
      <c r="A56" s="12" t="s">
        <v>78</v>
      </c>
      <c r="B56" s="13">
        <v>1.999999999999998</v>
      </c>
      <c r="C56" s="14" t="s">
        <v>79</v>
      </c>
      <c r="D56" s="16">
        <v>0</v>
      </c>
      <c r="E56" s="40" t="s">
        <v>80</v>
      </c>
      <c r="F56" s="47">
        <v>4</v>
      </c>
      <c r="G56" s="42">
        <f t="shared" si="1"/>
        <v>4.9999999999999982</v>
      </c>
      <c r="H56" s="43">
        <f t="shared" si="0"/>
        <v>0.99999999999999822</v>
      </c>
    </row>
    <row r="57" spans="1:8" x14ac:dyDescent="0.2">
      <c r="A57" s="12" t="s">
        <v>81</v>
      </c>
      <c r="B57" s="13">
        <f>SUM(B33:B56)</f>
        <v>18.333333333333325</v>
      </c>
      <c r="C57" s="13" t="s">
        <v>88</v>
      </c>
      <c r="D57" s="16">
        <f>SUM(D33:D56)</f>
        <v>18.333333333333336</v>
      </c>
      <c r="E57" s="34"/>
      <c r="F57" s="35"/>
      <c r="G57" s="35"/>
      <c r="H57" s="46"/>
    </row>
    <row r="58" spans="1:8" ht="17" thickBot="1" x14ac:dyDescent="0.25">
      <c r="A58" s="17"/>
      <c r="B58" s="18"/>
      <c r="C58" s="44" t="s">
        <v>82</v>
      </c>
      <c r="D58" s="45">
        <f>B57*C61*$C$60+C62*D57*$C$60</f>
        <v>4010.4166666666661</v>
      </c>
      <c r="E58" s="31"/>
      <c r="F58" s="24"/>
      <c r="G58" s="24"/>
      <c r="H58" s="24"/>
    </row>
    <row r="60" spans="1:8" x14ac:dyDescent="0.2">
      <c r="B60" s="22" t="s">
        <v>89</v>
      </c>
      <c r="C60" s="22">
        <f>14+0.25*14</f>
        <v>17.5</v>
      </c>
    </row>
    <row r="61" spans="1:8" x14ac:dyDescent="0.2">
      <c r="B61" s="22" t="s">
        <v>90</v>
      </c>
      <c r="C61" s="22">
        <v>4</v>
      </c>
    </row>
    <row r="62" spans="1:8" x14ac:dyDescent="0.2">
      <c r="B62" s="22" t="s">
        <v>91</v>
      </c>
      <c r="C62" s="22">
        <v>8.5</v>
      </c>
    </row>
  </sheetData>
  <mergeCells count="1"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Cost</vt:lpstr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Bhatia</dc:creator>
  <cp:lastModifiedBy>Riya Bhatia</cp:lastModifiedBy>
  <dcterms:created xsi:type="dcterms:W3CDTF">2024-12-17T04:33:31Z</dcterms:created>
  <dcterms:modified xsi:type="dcterms:W3CDTF">2024-12-17T22:59:41Z</dcterms:modified>
</cp:coreProperties>
</file>