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aad60ffa90d69f/Desktop/excel/tops.excel/"/>
    </mc:Choice>
  </mc:AlternateContent>
  <xr:revisionPtr revIDLastSave="0" documentId="8_{144E1AAF-C402-4CA4-AD6A-EE62D7451DA4}" xr6:coauthVersionLast="47" xr6:coauthVersionMax="47" xr10:uidLastSave="{00000000-0000-0000-0000-000000000000}"/>
  <bookViews>
    <workbookView xWindow="-108" yWindow="-108" windowWidth="23256" windowHeight="12456" activeTab="4" xr2:uid="{E2527FEB-6EE2-4FB1-944A-50CDBD5D7E01}"/>
  </bookViews>
  <sheets>
    <sheet name="Sheet1" sheetId="1" r:id="rId1"/>
    <sheet name="Sheet2" sheetId="2" r:id="rId2"/>
    <sheet name="Sheet4" sheetId="4" r:id="rId3"/>
    <sheet name="Sheet5" sheetId="5" r:id="rId4"/>
    <sheet name="Sheet6" sheetId="6" r:id="rId5"/>
    <sheet name="Sheet3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6" i="6" l="1"/>
  <c r="AN27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13" i="6"/>
  <c r="AN12" i="6"/>
  <c r="AL27" i="6"/>
  <c r="AL16" i="6"/>
  <c r="AL17" i="6"/>
  <c r="AL18" i="6"/>
  <c r="AL19" i="6"/>
  <c r="AL20" i="6"/>
  <c r="AL21" i="6"/>
  <c r="AL22" i="6"/>
  <c r="AL23" i="6"/>
  <c r="AL24" i="6"/>
  <c r="AL25" i="6"/>
  <c r="AL26" i="6"/>
  <c r="AL13" i="6"/>
  <c r="AL14" i="6"/>
  <c r="AL15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13" i="6"/>
  <c r="AJ12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13" i="6"/>
  <c r="AI12" i="6"/>
  <c r="F1" i="6"/>
  <c r="I1" i="6" s="1"/>
  <c r="AK14" i="6" s="1"/>
  <c r="AO14" i="6" s="1"/>
  <c r="AP14" i="6" s="1"/>
  <c r="AQ14" i="6" s="1"/>
  <c r="C7" i="5"/>
  <c r="C8" i="5"/>
  <c r="C10" i="2"/>
  <c r="D7" i="5"/>
  <c r="D8" i="5" s="1"/>
  <c r="D9" i="2"/>
  <c r="I1" i="5"/>
  <c r="G1" i="5"/>
  <c r="C9" i="4"/>
  <c r="J1" i="4"/>
  <c r="H1" i="4"/>
  <c r="D10" i="2"/>
  <c r="G10" i="2"/>
  <c r="H10" i="2"/>
  <c r="I10" i="2"/>
  <c r="J10" i="2"/>
  <c r="K10" i="2"/>
  <c r="L10" i="2"/>
  <c r="O10" i="2"/>
  <c r="P10" i="2"/>
  <c r="Q10" i="2"/>
  <c r="R10" i="2"/>
  <c r="S10" i="2"/>
  <c r="T10" i="2"/>
  <c r="W10" i="2"/>
  <c r="X10" i="2"/>
  <c r="Y10" i="2"/>
  <c r="Z10" i="2"/>
  <c r="AA10" i="2"/>
  <c r="AB10" i="2"/>
  <c r="AE10" i="2"/>
  <c r="AF10" i="2"/>
  <c r="AG10" i="2"/>
  <c r="AH10" i="2"/>
  <c r="AI10" i="2"/>
  <c r="AJ10" i="2"/>
  <c r="AM10" i="2"/>
  <c r="AN10" i="2"/>
  <c r="AO10" i="2"/>
  <c r="AP10" i="2"/>
  <c r="AQ10" i="2"/>
  <c r="E9" i="2"/>
  <c r="E10" i="2" s="1"/>
  <c r="F9" i="2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C9" i="2"/>
  <c r="K5" i="2"/>
  <c r="I5" i="2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7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7" i="1"/>
  <c r="AI8" i="1"/>
  <c r="AK13" i="6" l="1"/>
  <c r="AO13" i="6" s="1"/>
  <c r="AP13" i="6" s="1"/>
  <c r="AQ13" i="6" s="1"/>
  <c r="AK20" i="6"/>
  <c r="AO20" i="6" s="1"/>
  <c r="AP20" i="6" s="1"/>
  <c r="AQ20" i="6" s="1"/>
  <c r="AK19" i="6"/>
  <c r="AO19" i="6" s="1"/>
  <c r="AP19" i="6" s="1"/>
  <c r="AQ19" i="6" s="1"/>
  <c r="AK18" i="6"/>
  <c r="AO18" i="6" s="1"/>
  <c r="AP18" i="6" s="1"/>
  <c r="AQ18" i="6" s="1"/>
  <c r="AK17" i="6"/>
  <c r="AO17" i="6" s="1"/>
  <c r="AP17" i="6" s="1"/>
  <c r="AQ17" i="6" s="1"/>
  <c r="AK16" i="6"/>
  <c r="AO16" i="6" s="1"/>
  <c r="AP16" i="6" s="1"/>
  <c r="AQ16" i="6" s="1"/>
  <c r="AK21" i="6"/>
  <c r="AO21" i="6" s="1"/>
  <c r="AP21" i="6" s="1"/>
  <c r="AQ21" i="6" s="1"/>
  <c r="AK12" i="6"/>
  <c r="AO12" i="6" s="1"/>
  <c r="AK27" i="6"/>
  <c r="AO27" i="6" s="1"/>
  <c r="AP27" i="6" s="1"/>
  <c r="AQ27" i="6" s="1"/>
  <c r="AK26" i="6"/>
  <c r="AO26" i="6" s="1"/>
  <c r="AP26" i="6" s="1"/>
  <c r="AQ26" i="6" s="1"/>
  <c r="AK25" i="6"/>
  <c r="AO25" i="6" s="1"/>
  <c r="AP25" i="6" s="1"/>
  <c r="AQ25" i="6" s="1"/>
  <c r="AK24" i="6"/>
  <c r="AO24" i="6" s="1"/>
  <c r="AP24" i="6" s="1"/>
  <c r="AQ24" i="6" s="1"/>
  <c r="AK23" i="6"/>
  <c r="AO23" i="6" s="1"/>
  <c r="AP23" i="6" s="1"/>
  <c r="AQ23" i="6" s="1"/>
  <c r="AK15" i="6"/>
  <c r="AO15" i="6" s="1"/>
  <c r="AP15" i="6" s="1"/>
  <c r="AQ15" i="6" s="1"/>
  <c r="AK22" i="6"/>
  <c r="AO22" i="6" s="1"/>
  <c r="AP22" i="6" s="1"/>
  <c r="AQ22" i="6" s="1"/>
  <c r="C10" i="6"/>
  <c r="E7" i="5"/>
  <c r="AL10" i="2"/>
  <c r="AD10" i="2"/>
  <c r="V10" i="2"/>
  <c r="N10" i="2"/>
  <c r="F10" i="2"/>
  <c r="AK10" i="2"/>
  <c r="AC10" i="2"/>
  <c r="U10" i="2"/>
  <c r="M10" i="2"/>
  <c r="D10" i="6" l="1"/>
  <c r="C11" i="6"/>
  <c r="E8" i="5"/>
  <c r="F7" i="5"/>
  <c r="E10" i="6" l="1"/>
  <c r="D11" i="6"/>
  <c r="G7" i="5"/>
  <c r="F8" i="5"/>
  <c r="F10" i="6" l="1"/>
  <c r="E11" i="6"/>
  <c r="H7" i="5"/>
  <c r="G8" i="5"/>
  <c r="G10" i="6" l="1"/>
  <c r="F11" i="6"/>
  <c r="I7" i="5"/>
  <c r="H8" i="5"/>
  <c r="H10" i="6" l="1"/>
  <c r="G11" i="6"/>
  <c r="J7" i="5"/>
  <c r="I8" i="5"/>
  <c r="I10" i="6" l="1"/>
  <c r="H11" i="6"/>
  <c r="K7" i="5"/>
  <c r="J8" i="5"/>
  <c r="J10" i="6" l="1"/>
  <c r="I11" i="6"/>
  <c r="L7" i="5"/>
  <c r="K8" i="5"/>
  <c r="K10" i="6" l="1"/>
  <c r="J11" i="6"/>
  <c r="M7" i="5"/>
  <c r="L8" i="5"/>
  <c r="L10" i="6" l="1"/>
  <c r="K11" i="6"/>
  <c r="N7" i="5"/>
  <c r="M8" i="5"/>
  <c r="M10" i="6" l="1"/>
  <c r="L11" i="6"/>
  <c r="O7" i="5"/>
  <c r="N8" i="5"/>
  <c r="N10" i="6" l="1"/>
  <c r="M11" i="6"/>
  <c r="P7" i="5"/>
  <c r="O8" i="5"/>
  <c r="O10" i="6" l="1"/>
  <c r="N11" i="6"/>
  <c r="Q7" i="5"/>
  <c r="P8" i="5"/>
  <c r="P10" i="6" l="1"/>
  <c r="O11" i="6"/>
  <c r="R7" i="5"/>
  <c r="Q8" i="5"/>
  <c r="Q10" i="6" l="1"/>
  <c r="P11" i="6"/>
  <c r="S7" i="5"/>
  <c r="R8" i="5"/>
  <c r="R10" i="6" l="1"/>
  <c r="Q11" i="6"/>
  <c r="T7" i="5"/>
  <c r="S8" i="5"/>
  <c r="S10" i="6" l="1"/>
  <c r="R11" i="6"/>
  <c r="U7" i="5"/>
  <c r="T8" i="5"/>
  <c r="T10" i="6" l="1"/>
  <c r="S11" i="6"/>
  <c r="V7" i="5"/>
  <c r="U8" i="5"/>
  <c r="U10" i="6" l="1"/>
  <c r="T11" i="6"/>
  <c r="W7" i="5"/>
  <c r="V8" i="5"/>
  <c r="V10" i="6" l="1"/>
  <c r="U11" i="6"/>
  <c r="X7" i="5"/>
  <c r="W8" i="5"/>
  <c r="W10" i="6" l="1"/>
  <c r="V11" i="6"/>
  <c r="Y7" i="5"/>
  <c r="X8" i="5"/>
  <c r="X10" i="6" l="1"/>
  <c r="W11" i="6"/>
  <c r="Z7" i="5"/>
  <c r="Y8" i="5"/>
  <c r="Y10" i="6" l="1"/>
  <c r="X11" i="6"/>
  <c r="AA7" i="5"/>
  <c r="Z8" i="5"/>
  <c r="Z10" i="6" l="1"/>
  <c r="Y11" i="6"/>
  <c r="AB7" i="5"/>
  <c r="AA8" i="5"/>
  <c r="AA10" i="6" l="1"/>
  <c r="Z11" i="6"/>
  <c r="AB8" i="5"/>
  <c r="AC7" i="5"/>
  <c r="AB10" i="6" l="1"/>
  <c r="AA11" i="6"/>
  <c r="AD7" i="5"/>
  <c r="AC8" i="5"/>
  <c r="AC10" i="6" l="1"/>
  <c r="AB11" i="6"/>
  <c r="AE7" i="5"/>
  <c r="AD8" i="5"/>
  <c r="AD10" i="6" l="1"/>
  <c r="AC11" i="6"/>
  <c r="AF7" i="5"/>
  <c r="AE8" i="5"/>
  <c r="AE10" i="6" l="1"/>
  <c r="AD11" i="6"/>
  <c r="AG7" i="5"/>
  <c r="AG8" i="5" s="1"/>
  <c r="AF8" i="5"/>
  <c r="AF10" i="6" l="1"/>
  <c r="AE11" i="6"/>
  <c r="AG10" i="6" l="1"/>
  <c r="AG11" i="6" s="1"/>
  <c r="AF11" i="6"/>
  <c r="AL12" i="6" l="1"/>
  <c r="AP12" i="6" s="1"/>
  <c r="AQ12" i="6" s="1"/>
</calcChain>
</file>

<file path=xl/sharedStrings.xml><?xml version="1.0" encoding="utf-8"?>
<sst xmlns="http://schemas.openxmlformats.org/spreadsheetml/2006/main" count="1044" uniqueCount="96">
  <si>
    <t>SR.NO</t>
  </si>
  <si>
    <t>STUDENT NAME</t>
  </si>
  <si>
    <t>PRIYA SINGH</t>
  </si>
  <si>
    <t>PRITI SINGH</t>
  </si>
  <si>
    <t>PRITAM SINGH</t>
  </si>
  <si>
    <t>SUJATA SINGH</t>
  </si>
  <si>
    <t>VIVEK SINGH</t>
  </si>
  <si>
    <t>SANI SINGH</t>
  </si>
  <si>
    <t>GUNJAN SINGH</t>
  </si>
  <si>
    <t>RUBI SINGH</t>
  </si>
  <si>
    <t>ARAV SINGH</t>
  </si>
  <si>
    <t>VIHAN SINGH</t>
  </si>
  <si>
    <t>SUN</t>
  </si>
  <si>
    <t>MON</t>
  </si>
  <si>
    <t>TUE</t>
  </si>
  <si>
    <t>WED</t>
  </si>
  <si>
    <t>THU</t>
  </si>
  <si>
    <t>FRI</t>
  </si>
  <si>
    <t>SAT</t>
  </si>
  <si>
    <t>VIKASH SINGH</t>
  </si>
  <si>
    <t>RAGHAV SINGH</t>
  </si>
  <si>
    <t>RUHI SINGH</t>
  </si>
  <si>
    <t>RAVI SINGH</t>
  </si>
  <si>
    <t>SASHVAT SINGH</t>
  </si>
  <si>
    <t>P</t>
  </si>
  <si>
    <t>S</t>
  </si>
  <si>
    <t>G</t>
  </si>
  <si>
    <t>R</t>
  </si>
  <si>
    <t>A</t>
  </si>
  <si>
    <t>TOTAL PRESENT</t>
  </si>
  <si>
    <t>TOTAL ABSENT</t>
  </si>
  <si>
    <t>TOTAL HOLIDAY</t>
  </si>
  <si>
    <t>H</t>
  </si>
  <si>
    <t>ROLL.NO</t>
  </si>
  <si>
    <t>NAME</t>
  </si>
  <si>
    <t>Priya</t>
  </si>
  <si>
    <t>Priti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</si>
  <si>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</si>
  <si>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</si>
  <si>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</si>
  <si>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</si>
  <si>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</si>
  <si>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</si>
  <si>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</si>
  <si>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</si>
  <si>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</si>
  <si>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</si>
  <si>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</si>
  <si>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</si>
  <si>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</si>
  <si>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YEAR</t>
  </si>
  <si>
    <t>pritam</t>
  </si>
  <si>
    <t>sujata</t>
  </si>
  <si>
    <t>suni</t>
  </si>
  <si>
    <t>gunjan</t>
  </si>
  <si>
    <t>vivek</t>
  </si>
  <si>
    <t>rubi</t>
  </si>
  <si>
    <t>arav</t>
  </si>
  <si>
    <t>vihan</t>
  </si>
  <si>
    <t>sashvat</t>
  </si>
  <si>
    <t>ruhi</t>
  </si>
  <si>
    <t>raghav</t>
  </si>
  <si>
    <t>ritu</t>
  </si>
  <si>
    <t>vaishu</t>
  </si>
  <si>
    <t>TO</t>
  </si>
  <si>
    <t>B</t>
  </si>
  <si>
    <t>F</t>
  </si>
  <si>
    <t>D</t>
  </si>
  <si>
    <t>E</t>
  </si>
  <si>
    <t>L</t>
  </si>
  <si>
    <t>I</t>
  </si>
  <si>
    <t>U</t>
  </si>
  <si>
    <t>T</t>
  </si>
  <si>
    <t>W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</si>
  <si>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</si>
  <si>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</si>
  <si>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</si>
  <si>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</si>
  <si>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</si>
  <si>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</si>
  <si>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</si>
  <si>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</si>
  <si>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</si>
  <si>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</si>
  <si>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</si>
  <si>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</si>
  <si>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ATTENDENCE SHEET</t>
  </si>
  <si>
    <t>PRESENT</t>
  </si>
  <si>
    <t>ABSENT</t>
  </si>
  <si>
    <t>MONTH DAYS</t>
  </si>
  <si>
    <t>payable</t>
  </si>
  <si>
    <t>BASIC SALARY</t>
  </si>
  <si>
    <t>PF</t>
  </si>
  <si>
    <t xml:space="preserve">PER DAY </t>
  </si>
  <si>
    <t>TOTAL SALARY</t>
  </si>
  <si>
    <t>IN HAND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</si>
</sst>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2" borderId="1" xfId="0" applyFont="1" applyFill="1" applyBorder="1"/>
    <xf numFmtId="0" fontId="0" fillId="2" borderId="1" xfId="0" applyFill="1" applyBorder="1"/>
    <xf numFmtId="164" fontId="4" fillId="5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textRotation="90"/>
    </xf>
    <xf numFmtId="1" fontId="0" fillId="0" borderId="0" xfId="0" applyNumberFormat="1"/>
    <xf numFmtId="164" fontId="4" fillId="0" borderId="1" xfId="0" applyNumberFormat="1" applyFont="1" applyBorder="1"/>
    <xf numFmtId="0" fontId="4" fillId="0" borderId="1" xfId="0" applyFont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8" borderId="1" xfId="0" applyFont="1" applyFill="1" applyBorder="1"/>
    <xf numFmtId="1" fontId="4" fillId="8" borderId="1" xfId="0" applyNumberFormat="1" applyFont="1" applyFill="1" applyBorder="1"/>
    <xf numFmtId="16" fontId="0" fillId="0" borderId="0" xfId="0" applyNumberFormat="1" applyAlignment="1">
      <alignment horizontal="center"/>
    </xf>
    <xf numFmtId="0" fontId="5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5BC4-6FE8-460B-A1C3-60ED3842A1A3}">
  <dimension ref="A5:AL21"/>
  <sheetViews>
    <sheetView topLeftCell="C1" workbookViewId="0">
      <selection activeCell="C6" sqref="C6:C21"/>
    </sheetView>
  </sheetViews>
  <sheetFormatPr defaultRowHeight="14.4" x14ac:dyDescent="0.3"/>
  <cols>
    <col min="2" max="2" width="8.88671875" hidden="1" customWidth="1"/>
    <col min="3" max="3" width="21.6640625" customWidth="1"/>
    <col min="4" max="34" width="4.77734375" customWidth="1"/>
  </cols>
  <sheetData>
    <row r="5" spans="1:38" ht="28.8" x14ac:dyDescent="0.3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  <c r="X5">
        <v>21</v>
      </c>
      <c r="Y5">
        <v>22</v>
      </c>
      <c r="Z5">
        <v>23</v>
      </c>
      <c r="AA5">
        <v>24</v>
      </c>
      <c r="AB5">
        <v>25</v>
      </c>
      <c r="AC5">
        <v>26</v>
      </c>
      <c r="AD5">
        <v>27</v>
      </c>
      <c r="AE5">
        <v>28</v>
      </c>
      <c r="AF5">
        <v>29</v>
      </c>
      <c r="AG5">
        <v>30</v>
      </c>
      <c r="AH5">
        <v>31</v>
      </c>
      <c r="AI5" s="2" t="s">
        <v>29</v>
      </c>
      <c r="AJ5" s="2" t="s">
        <v>30</v>
      </c>
      <c r="AK5" s="3" t="s">
        <v>31</v>
      </c>
      <c r="AL5" s="3"/>
    </row>
    <row r="6" spans="1:38" x14ac:dyDescent="0.3">
      <c r="A6" t="s">
        <v>0</v>
      </c>
      <c r="C6" t="s">
        <v>1</v>
      </c>
      <c r="D6" t="s">
        <v>12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18</v>
      </c>
      <c r="K6" t="s">
        <v>12</v>
      </c>
      <c r="L6" t="s">
        <v>13</v>
      </c>
      <c r="M6" t="s">
        <v>14</v>
      </c>
      <c r="N6" t="s">
        <v>15</v>
      </c>
      <c r="O6" t="s">
        <v>16</v>
      </c>
      <c r="P6" t="s">
        <v>17</v>
      </c>
      <c r="Q6" t="s">
        <v>18</v>
      </c>
      <c r="R6" t="s">
        <v>12</v>
      </c>
      <c r="S6" t="s">
        <v>13</v>
      </c>
      <c r="T6" t="s">
        <v>14</v>
      </c>
      <c r="U6" t="s">
        <v>15</v>
      </c>
      <c r="V6" t="s">
        <v>16</v>
      </c>
      <c r="W6" t="s">
        <v>17</v>
      </c>
      <c r="X6" t="s">
        <v>18</v>
      </c>
      <c r="Y6" t="s">
        <v>12</v>
      </c>
      <c r="Z6" t="s">
        <v>13</v>
      </c>
      <c r="AA6" t="s">
        <v>14</v>
      </c>
      <c r="AB6" t="s">
        <v>15</v>
      </c>
      <c r="AC6" t="s">
        <v>16</v>
      </c>
      <c r="AD6" t="s">
        <v>17</v>
      </c>
      <c r="AE6" t="s">
        <v>18</v>
      </c>
      <c r="AF6" t="s">
        <v>12</v>
      </c>
      <c r="AG6" t="s">
        <v>13</v>
      </c>
      <c r="AH6" t="s">
        <v>14</v>
      </c>
    </row>
    <row r="7" spans="1:38" x14ac:dyDescent="0.3">
      <c r="A7">
        <v>1</v>
      </c>
      <c r="C7" t="s">
        <v>2</v>
      </c>
      <c r="D7" s="1" t="s">
        <v>32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s="1" t="s">
        <v>32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s="1" t="s">
        <v>32</v>
      </c>
      <c r="S7" t="s">
        <v>24</v>
      </c>
      <c r="T7" t="s">
        <v>24</v>
      </c>
      <c r="U7" t="s">
        <v>24</v>
      </c>
      <c r="V7" t="s">
        <v>24</v>
      </c>
      <c r="W7" t="s">
        <v>24</v>
      </c>
      <c r="X7" t="s">
        <v>24</v>
      </c>
      <c r="Y7" s="1" t="s">
        <v>32</v>
      </c>
      <c r="Z7" t="s">
        <v>24</v>
      </c>
      <c r="AA7" t="s">
        <v>24</v>
      </c>
      <c r="AB7" t="s">
        <v>24</v>
      </c>
      <c r="AC7" t="s">
        <v>24</v>
      </c>
      <c r="AD7" t="s">
        <v>24</v>
      </c>
      <c r="AE7" t="s">
        <v>24</v>
      </c>
      <c r="AF7" s="1" t="s">
        <v>32</v>
      </c>
      <c r="AG7" t="s">
        <v>24</v>
      </c>
      <c r="AH7" t="s">
        <v>24</v>
      </c>
      <c r="AI7">
        <f>COUNTIF(E7:AH7,"P")</f>
        <v>26</v>
      </c>
      <c r="AJ7">
        <f>COUNTIF(E7:AH7,"A")</f>
        <v>0</v>
      </c>
      <c r="AK7">
        <f>COUNTIF(D7:AH7,"H")</f>
        <v>5</v>
      </c>
    </row>
    <row r="8" spans="1:38" x14ac:dyDescent="0.3">
      <c r="A8">
        <v>2</v>
      </c>
      <c r="C8" t="s">
        <v>3</v>
      </c>
      <c r="D8" s="1" t="s">
        <v>32</v>
      </c>
      <c r="E8" t="s">
        <v>24</v>
      </c>
      <c r="F8" t="s">
        <v>24</v>
      </c>
      <c r="G8" t="s">
        <v>24</v>
      </c>
      <c r="H8" t="s">
        <v>28</v>
      </c>
      <c r="I8" t="s">
        <v>24</v>
      </c>
      <c r="J8" t="s">
        <v>24</v>
      </c>
      <c r="K8" s="1" t="s">
        <v>32</v>
      </c>
      <c r="L8" t="s">
        <v>28</v>
      </c>
      <c r="M8" t="s">
        <v>24</v>
      </c>
      <c r="N8" t="s">
        <v>24</v>
      </c>
      <c r="O8" t="s">
        <v>24</v>
      </c>
      <c r="P8" t="s">
        <v>28</v>
      </c>
      <c r="Q8" t="s">
        <v>24</v>
      </c>
      <c r="R8" s="1" t="s">
        <v>32</v>
      </c>
      <c r="S8" t="s">
        <v>24</v>
      </c>
      <c r="T8" t="s">
        <v>28</v>
      </c>
      <c r="U8" t="s">
        <v>24</v>
      </c>
      <c r="V8" t="s">
        <v>24</v>
      </c>
      <c r="W8" t="s">
        <v>24</v>
      </c>
      <c r="X8" t="s">
        <v>28</v>
      </c>
      <c r="Y8" s="1" t="s">
        <v>32</v>
      </c>
      <c r="Z8" t="s">
        <v>24</v>
      </c>
      <c r="AA8" t="s">
        <v>24</v>
      </c>
      <c r="AB8" t="s">
        <v>28</v>
      </c>
      <c r="AC8" t="s">
        <v>24</v>
      </c>
      <c r="AD8" t="s">
        <v>24</v>
      </c>
      <c r="AE8" t="s">
        <v>24</v>
      </c>
      <c r="AF8" s="1" t="s">
        <v>32</v>
      </c>
      <c r="AG8" t="s">
        <v>24</v>
      </c>
      <c r="AH8" t="s">
        <v>24</v>
      </c>
      <c r="AI8">
        <f>COUNTIF(E8:AH8,"P")</f>
        <v>20</v>
      </c>
      <c r="AJ8">
        <f t="shared" ref="AJ8:AJ21" si="0">COUNTIF(E8:AH8,"A")</f>
        <v>6</v>
      </c>
      <c r="AK8">
        <f t="shared" ref="AK8:AK21" si="1">COUNTIF(D8:AH8,"H")</f>
        <v>5</v>
      </c>
    </row>
    <row r="9" spans="1:38" x14ac:dyDescent="0.3">
      <c r="A9">
        <v>3</v>
      </c>
      <c r="C9" t="s">
        <v>4</v>
      </c>
      <c r="D9" s="1" t="s">
        <v>32</v>
      </c>
      <c r="E9" t="s">
        <v>28</v>
      </c>
      <c r="F9" t="s">
        <v>24</v>
      </c>
      <c r="G9" t="s">
        <v>28</v>
      </c>
      <c r="H9" t="s">
        <v>24</v>
      </c>
      <c r="I9" t="s">
        <v>28</v>
      </c>
      <c r="J9" t="s">
        <v>24</v>
      </c>
      <c r="K9" s="1" t="s">
        <v>32</v>
      </c>
      <c r="L9" t="s">
        <v>24</v>
      </c>
      <c r="M9" t="s">
        <v>28</v>
      </c>
      <c r="N9" t="s">
        <v>24</v>
      </c>
      <c r="O9" t="s">
        <v>28</v>
      </c>
      <c r="P9" t="s">
        <v>24</v>
      </c>
      <c r="Q9" t="s">
        <v>28</v>
      </c>
      <c r="R9" s="1" t="s">
        <v>32</v>
      </c>
      <c r="S9" t="s">
        <v>28</v>
      </c>
      <c r="T9" t="s">
        <v>24</v>
      </c>
      <c r="U9" t="s">
        <v>28</v>
      </c>
      <c r="V9" t="s">
        <v>24</v>
      </c>
      <c r="W9" t="s">
        <v>28</v>
      </c>
      <c r="X9" t="s">
        <v>24</v>
      </c>
      <c r="Y9" s="1" t="s">
        <v>32</v>
      </c>
      <c r="Z9" t="s">
        <v>24</v>
      </c>
      <c r="AA9" t="s">
        <v>28</v>
      </c>
      <c r="AB9" t="s">
        <v>24</v>
      </c>
      <c r="AC9" t="s">
        <v>28</v>
      </c>
      <c r="AD9" t="s">
        <v>24</v>
      </c>
      <c r="AE9" t="s">
        <v>28</v>
      </c>
      <c r="AF9" s="1" t="s">
        <v>32</v>
      </c>
      <c r="AG9" t="s">
        <v>28</v>
      </c>
      <c r="AH9" t="s">
        <v>24</v>
      </c>
      <c r="AI9">
        <f t="shared" ref="AI9:AI21" si="2">COUNTIF(E9:AH9,"P")</f>
        <v>13</v>
      </c>
      <c r="AJ9">
        <f t="shared" si="0"/>
        <v>13</v>
      </c>
      <c r="AK9">
        <f t="shared" si="1"/>
        <v>5</v>
      </c>
    </row>
    <row r="10" spans="1:38" x14ac:dyDescent="0.3">
      <c r="A10">
        <v>4</v>
      </c>
      <c r="C10" t="s">
        <v>5</v>
      </c>
      <c r="D10" s="1" t="s">
        <v>32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s="1" t="s">
        <v>32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s="1" t="s">
        <v>32</v>
      </c>
      <c r="S10" t="s">
        <v>24</v>
      </c>
      <c r="T10" t="s">
        <v>24</v>
      </c>
      <c r="U10" t="s">
        <v>24</v>
      </c>
      <c r="V10" t="s">
        <v>24</v>
      </c>
      <c r="W10" t="s">
        <v>24</v>
      </c>
      <c r="X10" t="s">
        <v>24</v>
      </c>
      <c r="Y10" s="1" t="s">
        <v>32</v>
      </c>
      <c r="Z10" t="s">
        <v>24</v>
      </c>
      <c r="AA10" t="s">
        <v>24</v>
      </c>
      <c r="AB10" t="s">
        <v>24</v>
      </c>
      <c r="AC10" t="s">
        <v>24</v>
      </c>
      <c r="AD10" t="s">
        <v>24</v>
      </c>
      <c r="AE10" t="s">
        <v>24</v>
      </c>
      <c r="AF10" s="1" t="s">
        <v>32</v>
      </c>
      <c r="AG10" t="s">
        <v>24</v>
      </c>
      <c r="AH10" t="s">
        <v>24</v>
      </c>
      <c r="AI10">
        <f t="shared" si="2"/>
        <v>26</v>
      </c>
      <c r="AJ10">
        <f t="shared" si="0"/>
        <v>0</v>
      </c>
      <c r="AK10">
        <f t="shared" si="1"/>
        <v>5</v>
      </c>
    </row>
    <row r="11" spans="1:38" x14ac:dyDescent="0.3">
      <c r="A11">
        <v>5</v>
      </c>
      <c r="C11" t="s">
        <v>6</v>
      </c>
      <c r="D11" s="1" t="s">
        <v>32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s="1" t="s">
        <v>32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s="1" t="s">
        <v>32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  <c r="X11" t="s">
        <v>24</v>
      </c>
      <c r="Y11" s="1" t="s">
        <v>32</v>
      </c>
      <c r="Z11" t="s">
        <v>24</v>
      </c>
      <c r="AA11" t="s">
        <v>24</v>
      </c>
      <c r="AB11" t="s">
        <v>24</v>
      </c>
      <c r="AC11" t="s">
        <v>24</v>
      </c>
      <c r="AD11" t="s">
        <v>24</v>
      </c>
      <c r="AE11" t="s">
        <v>24</v>
      </c>
      <c r="AF11" s="1" t="s">
        <v>32</v>
      </c>
      <c r="AG11" t="s">
        <v>24</v>
      </c>
      <c r="AH11" t="s">
        <v>24</v>
      </c>
      <c r="AI11">
        <f t="shared" si="2"/>
        <v>26</v>
      </c>
      <c r="AJ11">
        <f t="shared" si="0"/>
        <v>0</v>
      </c>
      <c r="AK11">
        <f t="shared" si="1"/>
        <v>5</v>
      </c>
    </row>
    <row r="12" spans="1:38" x14ac:dyDescent="0.3">
      <c r="A12">
        <v>6</v>
      </c>
      <c r="C12" t="s">
        <v>7</v>
      </c>
      <c r="D12" s="1" t="s">
        <v>32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s="1" t="s">
        <v>32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s="1" t="s">
        <v>32</v>
      </c>
      <c r="S12" t="s">
        <v>24</v>
      </c>
      <c r="T12" t="s">
        <v>24</v>
      </c>
      <c r="U12" t="s">
        <v>24</v>
      </c>
      <c r="V12" t="s">
        <v>24</v>
      </c>
      <c r="W12" t="s">
        <v>24</v>
      </c>
      <c r="X12" t="s">
        <v>24</v>
      </c>
      <c r="Y12" s="1" t="s">
        <v>32</v>
      </c>
      <c r="Z12" t="s">
        <v>24</v>
      </c>
      <c r="AA12" t="s">
        <v>24</v>
      </c>
      <c r="AB12" t="s">
        <v>24</v>
      </c>
      <c r="AC12" t="s">
        <v>24</v>
      </c>
      <c r="AD12" t="s">
        <v>24</v>
      </c>
      <c r="AE12" t="s">
        <v>24</v>
      </c>
      <c r="AF12" s="1" t="s">
        <v>32</v>
      </c>
      <c r="AG12" t="s">
        <v>24</v>
      </c>
      <c r="AH12" t="s">
        <v>24</v>
      </c>
      <c r="AI12">
        <f t="shared" si="2"/>
        <v>26</v>
      </c>
      <c r="AJ12">
        <f t="shared" si="0"/>
        <v>0</v>
      </c>
      <c r="AK12">
        <f t="shared" si="1"/>
        <v>5</v>
      </c>
    </row>
    <row r="13" spans="1:38" x14ac:dyDescent="0.3">
      <c r="A13">
        <v>7</v>
      </c>
      <c r="C13" t="s">
        <v>8</v>
      </c>
      <c r="D13" s="1" t="s">
        <v>32</v>
      </c>
      <c r="E13" t="s">
        <v>28</v>
      </c>
      <c r="F13" t="s">
        <v>24</v>
      </c>
      <c r="G13" t="s">
        <v>28</v>
      </c>
      <c r="H13" t="s">
        <v>24</v>
      </c>
      <c r="I13" t="s">
        <v>28</v>
      </c>
      <c r="J13" t="s">
        <v>24</v>
      </c>
      <c r="K13" s="1" t="s">
        <v>32</v>
      </c>
      <c r="L13" t="s">
        <v>24</v>
      </c>
      <c r="M13" t="s">
        <v>28</v>
      </c>
      <c r="N13" t="s">
        <v>24</v>
      </c>
      <c r="O13" t="s">
        <v>28</v>
      </c>
      <c r="P13" t="s">
        <v>24</v>
      </c>
      <c r="Q13" t="s">
        <v>28</v>
      </c>
      <c r="R13" s="1" t="s">
        <v>32</v>
      </c>
      <c r="S13" t="s">
        <v>28</v>
      </c>
      <c r="T13" t="s">
        <v>24</v>
      </c>
      <c r="U13" t="s">
        <v>28</v>
      </c>
      <c r="V13" t="s">
        <v>24</v>
      </c>
      <c r="W13" t="s">
        <v>28</v>
      </c>
      <c r="X13" t="s">
        <v>24</v>
      </c>
      <c r="Y13" s="1" t="s">
        <v>32</v>
      </c>
      <c r="Z13" t="s">
        <v>24</v>
      </c>
      <c r="AA13" t="s">
        <v>28</v>
      </c>
      <c r="AB13" t="s">
        <v>24</v>
      </c>
      <c r="AC13" t="s">
        <v>28</v>
      </c>
      <c r="AD13" t="s">
        <v>24</v>
      </c>
      <c r="AE13" t="s">
        <v>28</v>
      </c>
      <c r="AF13" s="1" t="s">
        <v>32</v>
      </c>
      <c r="AG13" t="s">
        <v>28</v>
      </c>
      <c r="AH13" t="s">
        <v>24</v>
      </c>
      <c r="AI13">
        <f t="shared" si="2"/>
        <v>13</v>
      </c>
      <c r="AJ13">
        <f t="shared" si="0"/>
        <v>13</v>
      </c>
      <c r="AK13">
        <f t="shared" si="1"/>
        <v>5</v>
      </c>
    </row>
    <row r="14" spans="1:38" x14ac:dyDescent="0.3">
      <c r="A14">
        <v>8</v>
      </c>
      <c r="C14" t="s">
        <v>9</v>
      </c>
      <c r="D14" s="1" t="s">
        <v>32</v>
      </c>
      <c r="E14" t="s">
        <v>28</v>
      </c>
      <c r="F14" t="s">
        <v>24</v>
      </c>
      <c r="G14" t="s">
        <v>28</v>
      </c>
      <c r="H14" t="s">
        <v>24</v>
      </c>
      <c r="I14" t="s">
        <v>28</v>
      </c>
      <c r="J14" t="s">
        <v>24</v>
      </c>
      <c r="K14" s="1" t="s">
        <v>32</v>
      </c>
      <c r="L14" t="s">
        <v>24</v>
      </c>
      <c r="M14" t="s">
        <v>28</v>
      </c>
      <c r="N14" t="s">
        <v>24</v>
      </c>
      <c r="O14" t="s">
        <v>28</v>
      </c>
      <c r="P14" t="s">
        <v>24</v>
      </c>
      <c r="Q14" t="s">
        <v>28</v>
      </c>
      <c r="R14" s="1" t="s">
        <v>32</v>
      </c>
      <c r="S14" t="s">
        <v>28</v>
      </c>
      <c r="T14" t="s">
        <v>24</v>
      </c>
      <c r="U14" t="s">
        <v>28</v>
      </c>
      <c r="V14" t="s">
        <v>24</v>
      </c>
      <c r="W14" t="s">
        <v>28</v>
      </c>
      <c r="X14" t="s">
        <v>24</v>
      </c>
      <c r="Y14" s="1" t="s">
        <v>32</v>
      </c>
      <c r="Z14" t="s">
        <v>24</v>
      </c>
      <c r="AA14" t="s">
        <v>28</v>
      </c>
      <c r="AB14" t="s">
        <v>24</v>
      </c>
      <c r="AC14" t="s">
        <v>28</v>
      </c>
      <c r="AD14" t="s">
        <v>24</v>
      </c>
      <c r="AE14" t="s">
        <v>28</v>
      </c>
      <c r="AF14" s="1" t="s">
        <v>32</v>
      </c>
      <c r="AG14" t="s">
        <v>28</v>
      </c>
      <c r="AH14" t="s">
        <v>24</v>
      </c>
      <c r="AI14">
        <f t="shared" si="2"/>
        <v>13</v>
      </c>
      <c r="AJ14">
        <f t="shared" si="0"/>
        <v>13</v>
      </c>
      <c r="AK14">
        <f t="shared" si="1"/>
        <v>5</v>
      </c>
    </row>
    <row r="15" spans="1:38" x14ac:dyDescent="0.3">
      <c r="A15">
        <v>9</v>
      </c>
      <c r="C15" t="s">
        <v>10</v>
      </c>
      <c r="D15" s="1" t="s">
        <v>32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s="1" t="s">
        <v>32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s="1" t="s">
        <v>32</v>
      </c>
      <c r="S15" t="s">
        <v>24</v>
      </c>
      <c r="T15" t="s">
        <v>24</v>
      </c>
      <c r="U15" t="s">
        <v>24</v>
      </c>
      <c r="V15" t="s">
        <v>24</v>
      </c>
      <c r="W15" t="s">
        <v>24</v>
      </c>
      <c r="X15" t="s">
        <v>24</v>
      </c>
      <c r="Y15" s="1" t="s">
        <v>32</v>
      </c>
      <c r="Z15" t="s">
        <v>24</v>
      </c>
      <c r="AA15" t="s">
        <v>24</v>
      </c>
      <c r="AB15" t="s">
        <v>24</v>
      </c>
      <c r="AC15" t="s">
        <v>24</v>
      </c>
      <c r="AD15" t="s">
        <v>24</v>
      </c>
      <c r="AE15" t="s">
        <v>24</v>
      </c>
      <c r="AF15" s="1" t="s">
        <v>32</v>
      </c>
      <c r="AG15" t="s">
        <v>24</v>
      </c>
      <c r="AH15" t="s">
        <v>24</v>
      </c>
      <c r="AI15">
        <f t="shared" si="2"/>
        <v>26</v>
      </c>
      <c r="AJ15">
        <f t="shared" si="0"/>
        <v>0</v>
      </c>
      <c r="AK15">
        <f t="shared" si="1"/>
        <v>5</v>
      </c>
    </row>
    <row r="16" spans="1:38" x14ac:dyDescent="0.3">
      <c r="A16">
        <v>10</v>
      </c>
      <c r="C16" t="s">
        <v>11</v>
      </c>
      <c r="D16" s="1" t="s">
        <v>32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s="1" t="s">
        <v>32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s="1" t="s">
        <v>32</v>
      </c>
      <c r="S16" t="s">
        <v>24</v>
      </c>
      <c r="T16" t="s">
        <v>24</v>
      </c>
      <c r="U16" t="s">
        <v>24</v>
      </c>
      <c r="V16" t="s">
        <v>24</v>
      </c>
      <c r="W16" t="s">
        <v>24</v>
      </c>
      <c r="X16" t="s">
        <v>24</v>
      </c>
      <c r="Y16" s="1" t="s">
        <v>32</v>
      </c>
      <c r="Z16" t="s">
        <v>24</v>
      </c>
      <c r="AA16" t="s">
        <v>24</v>
      </c>
      <c r="AB16" t="s">
        <v>24</v>
      </c>
      <c r="AC16" t="s">
        <v>24</v>
      </c>
      <c r="AD16" t="s">
        <v>24</v>
      </c>
      <c r="AE16" t="s">
        <v>24</v>
      </c>
      <c r="AF16" s="1" t="s">
        <v>32</v>
      </c>
      <c r="AG16" t="s">
        <v>24</v>
      </c>
      <c r="AH16" t="s">
        <v>24</v>
      </c>
      <c r="AI16">
        <f t="shared" si="2"/>
        <v>26</v>
      </c>
      <c r="AJ16">
        <f t="shared" si="0"/>
        <v>0</v>
      </c>
      <c r="AK16">
        <f t="shared" si="1"/>
        <v>5</v>
      </c>
    </row>
    <row r="17" spans="1:37" x14ac:dyDescent="0.3">
      <c r="A17">
        <v>11</v>
      </c>
      <c r="C17" t="s">
        <v>19</v>
      </c>
      <c r="D17" s="1" t="s">
        <v>32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s="1" t="s">
        <v>32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s="1" t="s">
        <v>32</v>
      </c>
      <c r="S17" t="s">
        <v>24</v>
      </c>
      <c r="T17" t="s">
        <v>24</v>
      </c>
      <c r="U17" t="s">
        <v>24</v>
      </c>
      <c r="V17" t="s">
        <v>24</v>
      </c>
      <c r="W17" t="s">
        <v>24</v>
      </c>
      <c r="X17" t="s">
        <v>24</v>
      </c>
      <c r="Y17" s="1" t="s">
        <v>32</v>
      </c>
      <c r="Z17" t="s">
        <v>24</v>
      </c>
      <c r="AA17" t="s">
        <v>24</v>
      </c>
      <c r="AB17" t="s">
        <v>24</v>
      </c>
      <c r="AC17" t="s">
        <v>24</v>
      </c>
      <c r="AD17" t="s">
        <v>24</v>
      </c>
      <c r="AE17" t="s">
        <v>24</v>
      </c>
      <c r="AF17" s="1" t="s">
        <v>32</v>
      </c>
      <c r="AG17" t="s">
        <v>24</v>
      </c>
      <c r="AH17" t="s">
        <v>24</v>
      </c>
      <c r="AI17">
        <f t="shared" si="2"/>
        <v>26</v>
      </c>
      <c r="AJ17">
        <f t="shared" si="0"/>
        <v>0</v>
      </c>
      <c r="AK17">
        <f t="shared" si="1"/>
        <v>5</v>
      </c>
    </row>
    <row r="18" spans="1:37" x14ac:dyDescent="0.3">
      <c r="A18">
        <v>12</v>
      </c>
      <c r="C18" t="s">
        <v>21</v>
      </c>
      <c r="D18" s="1" t="s">
        <v>32</v>
      </c>
      <c r="E18" t="s">
        <v>28</v>
      </c>
      <c r="F18" t="s">
        <v>24</v>
      </c>
      <c r="G18" t="s">
        <v>24</v>
      </c>
      <c r="H18" t="s">
        <v>24</v>
      </c>
      <c r="I18" t="s">
        <v>28</v>
      </c>
      <c r="J18" t="s">
        <v>24</v>
      </c>
      <c r="K18" s="1" t="s">
        <v>32</v>
      </c>
      <c r="L18" t="s">
        <v>24</v>
      </c>
      <c r="M18" t="s">
        <v>28</v>
      </c>
      <c r="N18" t="s">
        <v>24</v>
      </c>
      <c r="O18" t="s">
        <v>24</v>
      </c>
      <c r="P18" t="s">
        <v>24</v>
      </c>
      <c r="Q18" t="s">
        <v>28</v>
      </c>
      <c r="R18" s="1" t="s">
        <v>32</v>
      </c>
      <c r="S18" t="s">
        <v>24</v>
      </c>
      <c r="T18" t="s">
        <v>24</v>
      </c>
      <c r="U18" t="s">
        <v>28</v>
      </c>
      <c r="V18" t="s">
        <v>24</v>
      </c>
      <c r="W18" t="s">
        <v>24</v>
      </c>
      <c r="X18" t="s">
        <v>24</v>
      </c>
      <c r="Y18" s="1" t="s">
        <v>32</v>
      </c>
      <c r="Z18" t="s">
        <v>24</v>
      </c>
      <c r="AA18" t="s">
        <v>24</v>
      </c>
      <c r="AB18" t="s">
        <v>24</v>
      </c>
      <c r="AC18" t="s">
        <v>28</v>
      </c>
      <c r="AD18" t="s">
        <v>24</v>
      </c>
      <c r="AE18" t="s">
        <v>24</v>
      </c>
      <c r="AF18" s="1" t="s">
        <v>32</v>
      </c>
      <c r="AG18" t="s">
        <v>28</v>
      </c>
      <c r="AH18" t="s">
        <v>24</v>
      </c>
      <c r="AI18">
        <f t="shared" si="2"/>
        <v>19</v>
      </c>
      <c r="AJ18">
        <f t="shared" si="0"/>
        <v>7</v>
      </c>
      <c r="AK18">
        <f t="shared" si="1"/>
        <v>5</v>
      </c>
    </row>
    <row r="19" spans="1:37" x14ac:dyDescent="0.3">
      <c r="A19">
        <v>13</v>
      </c>
      <c r="C19" t="s">
        <v>20</v>
      </c>
      <c r="D19" s="1" t="s">
        <v>32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s="1" t="s">
        <v>32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s="1" t="s">
        <v>32</v>
      </c>
      <c r="S19" t="s">
        <v>24</v>
      </c>
      <c r="T19" t="s">
        <v>24</v>
      </c>
      <c r="U19" t="s">
        <v>24</v>
      </c>
      <c r="V19" t="s">
        <v>24</v>
      </c>
      <c r="W19" t="s">
        <v>24</v>
      </c>
      <c r="X19" t="s">
        <v>24</v>
      </c>
      <c r="Y19" s="1" t="s">
        <v>32</v>
      </c>
      <c r="Z19" t="s">
        <v>24</v>
      </c>
      <c r="AA19" t="s">
        <v>24</v>
      </c>
      <c r="AB19" t="s">
        <v>24</v>
      </c>
      <c r="AC19" t="s">
        <v>24</v>
      </c>
      <c r="AD19" t="s">
        <v>24</v>
      </c>
      <c r="AE19" t="s">
        <v>24</v>
      </c>
      <c r="AF19" s="1" t="s">
        <v>32</v>
      </c>
      <c r="AG19" t="s">
        <v>24</v>
      </c>
      <c r="AH19" t="s">
        <v>24</v>
      </c>
      <c r="AI19">
        <f t="shared" si="2"/>
        <v>26</v>
      </c>
      <c r="AJ19">
        <f t="shared" si="0"/>
        <v>0</v>
      </c>
      <c r="AK19">
        <f t="shared" si="1"/>
        <v>5</v>
      </c>
    </row>
    <row r="20" spans="1:37" x14ac:dyDescent="0.3">
      <c r="A20">
        <v>14</v>
      </c>
      <c r="C20" t="s">
        <v>22</v>
      </c>
      <c r="D20" s="1" t="s">
        <v>32</v>
      </c>
      <c r="E20" t="s">
        <v>28</v>
      </c>
      <c r="F20" t="s">
        <v>24</v>
      </c>
      <c r="G20" t="s">
        <v>24</v>
      </c>
      <c r="H20" t="s">
        <v>24</v>
      </c>
      <c r="I20" t="s">
        <v>28</v>
      </c>
      <c r="J20" t="s">
        <v>24</v>
      </c>
      <c r="K20" s="1" t="s">
        <v>32</v>
      </c>
      <c r="L20" t="s">
        <v>24</v>
      </c>
      <c r="M20" t="s">
        <v>28</v>
      </c>
      <c r="N20" t="s">
        <v>24</v>
      </c>
      <c r="O20" t="s">
        <v>24</v>
      </c>
      <c r="P20" t="s">
        <v>24</v>
      </c>
      <c r="Q20" t="s">
        <v>28</v>
      </c>
      <c r="R20" s="1" t="s">
        <v>32</v>
      </c>
      <c r="S20" t="s">
        <v>24</v>
      </c>
      <c r="T20" t="s">
        <v>24</v>
      </c>
      <c r="U20" t="s">
        <v>28</v>
      </c>
      <c r="V20" t="s">
        <v>24</v>
      </c>
      <c r="W20" t="s">
        <v>24</v>
      </c>
      <c r="X20" t="s">
        <v>24</v>
      </c>
      <c r="Y20" s="1" t="s">
        <v>32</v>
      </c>
      <c r="Z20" t="s">
        <v>24</v>
      </c>
      <c r="AA20" t="s">
        <v>24</v>
      </c>
      <c r="AB20" t="s">
        <v>24</v>
      </c>
      <c r="AC20" t="s">
        <v>28</v>
      </c>
      <c r="AD20" t="s">
        <v>24</v>
      </c>
      <c r="AE20" t="s">
        <v>24</v>
      </c>
      <c r="AF20" s="1" t="s">
        <v>32</v>
      </c>
      <c r="AG20" t="s">
        <v>28</v>
      </c>
      <c r="AH20" t="s">
        <v>24</v>
      </c>
      <c r="AI20">
        <f t="shared" si="2"/>
        <v>19</v>
      </c>
      <c r="AJ20">
        <f t="shared" si="0"/>
        <v>7</v>
      </c>
      <c r="AK20">
        <f t="shared" si="1"/>
        <v>5</v>
      </c>
    </row>
    <row r="21" spans="1:37" x14ac:dyDescent="0.3">
      <c r="A21">
        <v>15</v>
      </c>
      <c r="C21" t="s">
        <v>23</v>
      </c>
      <c r="D21" s="1" t="s">
        <v>32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s="1" t="s">
        <v>32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s="1" t="s">
        <v>32</v>
      </c>
      <c r="S21" t="s">
        <v>24</v>
      </c>
      <c r="T21" t="s">
        <v>24</v>
      </c>
      <c r="U21" t="s">
        <v>24</v>
      </c>
      <c r="V21" t="s">
        <v>24</v>
      </c>
      <c r="W21" t="s">
        <v>24</v>
      </c>
      <c r="X21" t="s">
        <v>24</v>
      </c>
      <c r="Y21" s="1" t="s">
        <v>32</v>
      </c>
      <c r="Z21" t="s">
        <v>24</v>
      </c>
      <c r="AA21" t="s">
        <v>24</v>
      </c>
      <c r="AB21" t="s">
        <v>24</v>
      </c>
      <c r="AC21" t="s">
        <v>24</v>
      </c>
      <c r="AD21" t="s">
        <v>24</v>
      </c>
      <c r="AE21" t="s">
        <v>24</v>
      </c>
      <c r="AF21" s="1" t="s">
        <v>32</v>
      </c>
      <c r="AG21" t="s">
        <v>24</v>
      </c>
      <c r="AH21" t="s">
        <v>24</v>
      </c>
      <c r="AI21">
        <f t="shared" si="2"/>
        <v>26</v>
      </c>
      <c r="AJ21">
        <f t="shared" si="0"/>
        <v>0</v>
      </c>
      <c r="AK21">
        <f t="shared" si="1"/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0E27-12A0-4B92-877D-75B65F8716F4}">
  <dimension ref="A5:AW25"/>
  <sheetViews>
    <sheetView workbookViewId="0">
      <selection activeCell="C10" sqref="C10"/>
    </sheetView>
  </sheetViews>
  <sheetFormatPr defaultRowHeight="14.4" x14ac:dyDescent="0.3"/>
  <sheetData>
    <row r="5" spans="1:49" x14ac:dyDescent="0.3">
      <c r="C5" t="s">
        <v>49</v>
      </c>
      <c r="D5" t="s">
        <v>37</v>
      </c>
      <c r="I5" s="4">
        <f>DATEVALUE(1&amp;D5&amp;D6)</f>
        <v>46753</v>
      </c>
      <c r="J5" t="s">
        <v>64</v>
      </c>
      <c r="K5" s="4">
        <f>EOMONTH(I5,0)</f>
        <v>46783</v>
      </c>
    </row>
    <row r="6" spans="1:49" x14ac:dyDescent="0.3">
      <c r="C6" t="s">
        <v>50</v>
      </c>
      <c r="D6">
        <v>2028</v>
      </c>
    </row>
    <row r="9" spans="1:49" x14ac:dyDescent="0.3">
      <c r="C9" s="5">
        <f>I5</f>
        <v>46753</v>
      </c>
      <c r="D9" s="5">
        <f>IF(C9&lt;$K$5,C9+1,"")</f>
        <v>46754</v>
      </c>
      <c r="E9" s="5">
        <f t="shared" ref="E9:AW9" si="0">IF(D9&lt;$K$5,D9+1,"")</f>
        <v>46755</v>
      </c>
      <c r="F9" s="5">
        <f t="shared" si="0"/>
        <v>46756</v>
      </c>
      <c r="G9" s="5">
        <f t="shared" si="0"/>
        <v>46757</v>
      </c>
      <c r="H9" s="5">
        <f t="shared" si="0"/>
        <v>46758</v>
      </c>
      <c r="I9" s="5">
        <f t="shared" si="0"/>
        <v>46759</v>
      </c>
      <c r="J9" s="5">
        <f t="shared" si="0"/>
        <v>46760</v>
      </c>
      <c r="K9" s="5">
        <f t="shared" si="0"/>
        <v>46761</v>
      </c>
      <c r="L9" s="5">
        <f t="shared" si="0"/>
        <v>46762</v>
      </c>
      <c r="M9" s="5">
        <f t="shared" si="0"/>
        <v>46763</v>
      </c>
      <c r="N9" s="5">
        <f t="shared" si="0"/>
        <v>46764</v>
      </c>
      <c r="O9" s="5">
        <f t="shared" si="0"/>
        <v>46765</v>
      </c>
      <c r="P9" s="5">
        <f t="shared" si="0"/>
        <v>46766</v>
      </c>
      <c r="Q9" s="5">
        <f t="shared" si="0"/>
        <v>46767</v>
      </c>
      <c r="R9" s="5">
        <f t="shared" si="0"/>
        <v>46768</v>
      </c>
      <c r="S9" s="5">
        <f t="shared" si="0"/>
        <v>46769</v>
      </c>
      <c r="T9" s="5">
        <f t="shared" si="0"/>
        <v>46770</v>
      </c>
      <c r="U9" s="5">
        <f t="shared" si="0"/>
        <v>46771</v>
      </c>
      <c r="V9" s="5">
        <f t="shared" si="0"/>
        <v>46772</v>
      </c>
      <c r="W9" s="5">
        <f t="shared" si="0"/>
        <v>46773</v>
      </c>
      <c r="X9" s="5">
        <f t="shared" si="0"/>
        <v>46774</v>
      </c>
      <c r="Y9" s="5">
        <f t="shared" si="0"/>
        <v>46775</v>
      </c>
      <c r="Z9" s="5">
        <f t="shared" si="0"/>
        <v>46776</v>
      </c>
      <c r="AA9" s="5">
        <f t="shared" si="0"/>
        <v>46777</v>
      </c>
      <c r="AB9" s="5">
        <f t="shared" si="0"/>
        <v>46778</v>
      </c>
      <c r="AC9" s="5">
        <f t="shared" si="0"/>
        <v>46779</v>
      </c>
      <c r="AD9" s="5">
        <f t="shared" si="0"/>
        <v>46780</v>
      </c>
      <c r="AE9" s="5">
        <f t="shared" si="0"/>
        <v>46781</v>
      </c>
      <c r="AF9" s="5">
        <f t="shared" si="0"/>
        <v>46782</v>
      </c>
      <c r="AG9" s="5">
        <f t="shared" si="0"/>
        <v>46783</v>
      </c>
      <c r="AH9" s="5" t="str">
        <f t="shared" si="0"/>
        <v/>
      </c>
      <c r="AI9" s="5" t="str">
        <f t="shared" si="0"/>
        <v/>
      </c>
      <c r="AJ9" s="5" t="str">
        <f t="shared" si="0"/>
        <v/>
      </c>
      <c r="AK9" s="5" t="str">
        <f t="shared" si="0"/>
        <v/>
      </c>
      <c r="AL9" s="5" t="str">
        <f t="shared" si="0"/>
        <v/>
      </c>
      <c r="AM9" s="5" t="str">
        <f t="shared" si="0"/>
        <v/>
      </c>
      <c r="AN9" s="5" t="str">
        <f t="shared" si="0"/>
        <v/>
      </c>
      <c r="AO9" s="5" t="str">
        <f t="shared" si="0"/>
        <v/>
      </c>
      <c r="AP9" s="5" t="str">
        <f t="shared" si="0"/>
        <v/>
      </c>
      <c r="AQ9" s="5" t="str">
        <f t="shared" si="0"/>
        <v/>
      </c>
      <c r="AR9" s="5" t="str">
        <f t="shared" si="0"/>
        <v/>
      </c>
      <c r="AS9" s="5" t="str">
        <f t="shared" si="0"/>
        <v/>
      </c>
      <c r="AT9" s="5" t="str">
        <f t="shared" si="0"/>
        <v/>
      </c>
      <c r="AU9" s="5" t="str">
        <f t="shared" si="0"/>
        <v/>
      </c>
      <c r="AV9" s="5" t="str">
        <f t="shared" si="0"/>
        <v/>
      </c>
      <c r="AW9" s="5" t="str">
        <f t="shared" si="0"/>
        <v/>
      </c>
    </row>
    <row r="10" spans="1:49" x14ac:dyDescent="0.3">
      <c r="A10" t="s">
        <v>33</v>
      </c>
      <c r="B10" t="s">
        <v>34</v>
      </c>
      <c r="C10" s="5" t="str">
        <f>TEXT(C9,"ddd")</f>
        <v>Sat</v>
      </c>
      <c r="D10" s="5" t="str">
        <f t="shared" ref="D10:AQ10" si="1">TEXT(D9,"ddd")</f>
        <v>Sun</v>
      </c>
      <c r="E10" s="5" t="str">
        <f t="shared" si="1"/>
        <v>Mon</v>
      </c>
      <c r="F10" s="5" t="str">
        <f t="shared" si="1"/>
        <v>Tue</v>
      </c>
      <c r="G10" s="5" t="str">
        <f t="shared" si="1"/>
        <v>Wed</v>
      </c>
      <c r="H10" s="5" t="str">
        <f t="shared" si="1"/>
        <v>Thu</v>
      </c>
      <c r="I10" s="5" t="str">
        <f t="shared" si="1"/>
        <v>Fri</v>
      </c>
      <c r="J10" s="5" t="str">
        <f t="shared" si="1"/>
        <v>Sat</v>
      </c>
      <c r="K10" s="5" t="str">
        <f t="shared" si="1"/>
        <v>Sun</v>
      </c>
      <c r="L10" s="5" t="str">
        <f t="shared" si="1"/>
        <v>Mon</v>
      </c>
      <c r="M10" s="5" t="str">
        <f t="shared" si="1"/>
        <v>Tue</v>
      </c>
      <c r="N10" s="5" t="str">
        <f t="shared" si="1"/>
        <v>Wed</v>
      </c>
      <c r="O10" s="5" t="str">
        <f t="shared" si="1"/>
        <v>Thu</v>
      </c>
      <c r="P10" s="5" t="str">
        <f t="shared" si="1"/>
        <v>Fri</v>
      </c>
      <c r="Q10" s="5" t="str">
        <f t="shared" si="1"/>
        <v>Sat</v>
      </c>
      <c r="R10" s="5" t="str">
        <f t="shared" si="1"/>
        <v>Sun</v>
      </c>
      <c r="S10" s="5" t="str">
        <f t="shared" si="1"/>
        <v>Mon</v>
      </c>
      <c r="T10" s="5" t="str">
        <f t="shared" si="1"/>
        <v>Tue</v>
      </c>
      <c r="U10" s="5" t="str">
        <f t="shared" si="1"/>
        <v>Wed</v>
      </c>
      <c r="V10" s="5" t="str">
        <f t="shared" si="1"/>
        <v>Thu</v>
      </c>
      <c r="W10" s="5" t="str">
        <f t="shared" si="1"/>
        <v>Fri</v>
      </c>
      <c r="X10" s="5" t="str">
        <f t="shared" si="1"/>
        <v>Sat</v>
      </c>
      <c r="Y10" s="5" t="str">
        <f t="shared" si="1"/>
        <v>Sun</v>
      </c>
      <c r="Z10" s="5" t="str">
        <f t="shared" si="1"/>
        <v>Mon</v>
      </c>
      <c r="AA10" s="5" t="str">
        <f t="shared" si="1"/>
        <v>Tue</v>
      </c>
      <c r="AB10" s="5" t="str">
        <f t="shared" si="1"/>
        <v>Wed</v>
      </c>
      <c r="AC10" s="5" t="str">
        <f t="shared" si="1"/>
        <v>Thu</v>
      </c>
      <c r="AD10" s="5" t="str">
        <f t="shared" si="1"/>
        <v>Fri</v>
      </c>
      <c r="AE10" s="5" t="str">
        <f t="shared" si="1"/>
        <v>Sat</v>
      </c>
      <c r="AF10" s="5" t="str">
        <f t="shared" si="1"/>
        <v>Sun</v>
      </c>
      <c r="AG10" s="5" t="str">
        <f t="shared" si="1"/>
        <v>Mon</v>
      </c>
      <c r="AH10" s="5" t="str">
        <f t="shared" si="1"/>
        <v/>
      </c>
      <c r="AI10" s="5" t="str">
        <f t="shared" si="1"/>
        <v/>
      </c>
      <c r="AJ10" s="5" t="str">
        <f t="shared" si="1"/>
        <v/>
      </c>
      <c r="AK10" s="5" t="str">
        <f t="shared" si="1"/>
        <v/>
      </c>
      <c r="AL10" s="5" t="str">
        <f t="shared" si="1"/>
        <v/>
      </c>
      <c r="AM10" s="5" t="str">
        <f t="shared" si="1"/>
        <v/>
      </c>
      <c r="AN10" s="5" t="str">
        <f t="shared" si="1"/>
        <v/>
      </c>
      <c r="AO10" s="5" t="str">
        <f t="shared" si="1"/>
        <v/>
      </c>
      <c r="AP10" s="5" t="str">
        <f t="shared" si="1"/>
        <v/>
      </c>
      <c r="AQ10" s="5" t="str">
        <f t="shared" si="1"/>
        <v/>
      </c>
    </row>
    <row r="11" spans="1:49" x14ac:dyDescent="0.3">
      <c r="A11">
        <v>1</v>
      </c>
      <c r="B11" t="s">
        <v>35</v>
      </c>
    </row>
    <row r="12" spans="1:49" x14ac:dyDescent="0.3">
      <c r="A12">
        <v>2</v>
      </c>
      <c r="B12" t="s">
        <v>36</v>
      </c>
    </row>
    <row r="13" spans="1:49" x14ac:dyDescent="0.3">
      <c r="A13">
        <v>3</v>
      </c>
      <c r="B13" t="s">
        <v>51</v>
      </c>
    </row>
    <row r="14" spans="1:49" x14ac:dyDescent="0.3">
      <c r="A14">
        <v>4</v>
      </c>
      <c r="B14" t="s">
        <v>52</v>
      </c>
    </row>
    <row r="15" spans="1:49" x14ac:dyDescent="0.3">
      <c r="A15">
        <v>5</v>
      </c>
      <c r="B15" t="s">
        <v>53</v>
      </c>
    </row>
    <row r="16" spans="1:49" x14ac:dyDescent="0.3">
      <c r="A16">
        <v>6</v>
      </c>
      <c r="B16" t="s">
        <v>54</v>
      </c>
    </row>
    <row r="17" spans="1:2" x14ac:dyDescent="0.3">
      <c r="A17">
        <v>7</v>
      </c>
      <c r="B17" t="s">
        <v>55</v>
      </c>
    </row>
    <row r="18" spans="1:2" x14ac:dyDescent="0.3">
      <c r="A18">
        <v>8</v>
      </c>
      <c r="B18" t="s">
        <v>56</v>
      </c>
    </row>
    <row r="19" spans="1:2" x14ac:dyDescent="0.3">
      <c r="A19">
        <v>9</v>
      </c>
      <c r="B19" t="s">
        <v>57</v>
      </c>
    </row>
    <row r="20" spans="1:2" x14ac:dyDescent="0.3">
      <c r="A20">
        <v>10</v>
      </c>
      <c r="B20" t="s">
        <v>58</v>
      </c>
    </row>
    <row r="21" spans="1:2" x14ac:dyDescent="0.3">
      <c r="A21">
        <v>11</v>
      </c>
      <c r="B21" t="s">
        <v>59</v>
      </c>
    </row>
    <row r="22" spans="1:2" x14ac:dyDescent="0.3">
      <c r="A22">
        <v>12</v>
      </c>
      <c r="B22" t="s">
        <v>60</v>
      </c>
    </row>
    <row r="23" spans="1:2" x14ac:dyDescent="0.3">
      <c r="A23">
        <v>13</v>
      </c>
      <c r="B23" t="s">
        <v>61</v>
      </c>
    </row>
    <row r="24" spans="1:2" x14ac:dyDescent="0.3">
      <c r="A24">
        <v>14</v>
      </c>
      <c r="B24" t="s">
        <v>62</v>
      </c>
    </row>
    <row r="25" spans="1:2" x14ac:dyDescent="0.3">
      <c r="A25">
        <v>15</v>
      </c>
      <c r="B25" t="s">
        <v>63</v>
      </c>
    </row>
  </sheetData>
  <dataValidations count="1">
    <dataValidation type="list" allowBlank="1" showInputMessage="1" showErrorMessage="1" sqref="D6" xr:uid="{B3655BDA-EFD2-4F65-A2A0-E180327CE061}">
      <formula1>"2028,2019,2020,2021,2022"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0B039F-04CF-4937-9DEF-E21E8FB369FE}">
          <x14:formula1>
            <xm:f>Sheet3!$A$1:$A$12</xm:f>
          </x14:formula1>
          <xm:sqref>D5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97CD-A310-4B3B-B420-CF3F6153F151}">
  <dimension ref="A1:J26"/>
  <sheetViews>
    <sheetView workbookViewId="0">
      <selection activeCell="H1" sqref="H1"/>
    </sheetView>
  </sheetViews>
  <sheetFormatPr defaultRowHeight="14.4" x14ac:dyDescent="0.3"/>
  <cols>
    <col min="2" max="4" width="8.88671875" customWidth="1"/>
  </cols>
  <sheetData>
    <row r="1" spans="1:10" x14ac:dyDescent="0.3">
      <c r="C1" t="s">
        <v>37</v>
      </c>
      <c r="E1">
        <v>2018</v>
      </c>
      <c r="H1" s="4">
        <f>DATEVALUE(1&amp;C1&amp;E1)</f>
        <v>43101</v>
      </c>
      <c r="I1" t="s">
        <v>64</v>
      </c>
      <c r="J1" s="4">
        <f>EOMONTH(H1,0)</f>
        <v>43131</v>
      </c>
    </row>
    <row r="9" spans="1:10" x14ac:dyDescent="0.3">
      <c r="C9" s="5">
        <f>H1</f>
        <v>43101</v>
      </c>
      <c r="D9" s="4"/>
    </row>
    <row r="11" spans="1:10" x14ac:dyDescent="0.3">
      <c r="A11" t="s">
        <v>33</v>
      </c>
      <c r="B11" t="s">
        <v>34</v>
      </c>
    </row>
    <row r="12" spans="1:10" x14ac:dyDescent="0.3">
      <c r="A12">
        <v>1</v>
      </c>
      <c r="B12" t="s">
        <v>28</v>
      </c>
    </row>
    <row r="13" spans="1:10" x14ac:dyDescent="0.3">
      <c r="A13">
        <v>2</v>
      </c>
      <c r="B13" t="s">
        <v>65</v>
      </c>
    </row>
    <row r="14" spans="1:10" x14ac:dyDescent="0.3">
      <c r="A14">
        <v>3</v>
      </c>
      <c r="B14" t="s">
        <v>66</v>
      </c>
    </row>
    <row r="15" spans="1:10" x14ac:dyDescent="0.3">
      <c r="A15">
        <v>4</v>
      </c>
      <c r="B15" t="s">
        <v>67</v>
      </c>
    </row>
    <row r="16" spans="1:10" x14ac:dyDescent="0.3">
      <c r="A16">
        <v>5</v>
      </c>
      <c r="B16" t="s">
        <v>25</v>
      </c>
    </row>
    <row r="17" spans="1:2" x14ac:dyDescent="0.3">
      <c r="A17">
        <v>6</v>
      </c>
      <c r="B17" t="s">
        <v>26</v>
      </c>
    </row>
    <row r="18" spans="1:2" x14ac:dyDescent="0.3">
      <c r="A18">
        <v>7</v>
      </c>
      <c r="B18" t="s">
        <v>32</v>
      </c>
    </row>
    <row r="19" spans="1:2" x14ac:dyDescent="0.3">
      <c r="A19">
        <v>8</v>
      </c>
      <c r="B19" t="s">
        <v>27</v>
      </c>
    </row>
    <row r="20" spans="1:2" x14ac:dyDescent="0.3">
      <c r="A20">
        <v>9</v>
      </c>
      <c r="B20" t="s">
        <v>68</v>
      </c>
    </row>
    <row r="21" spans="1:2" x14ac:dyDescent="0.3">
      <c r="A21">
        <v>10</v>
      </c>
      <c r="B21" t="s">
        <v>27</v>
      </c>
    </row>
    <row r="22" spans="1:2" x14ac:dyDescent="0.3">
      <c r="A22">
        <v>11</v>
      </c>
      <c r="B22" t="s">
        <v>69</v>
      </c>
    </row>
    <row r="23" spans="1:2" x14ac:dyDescent="0.3">
      <c r="A23">
        <v>12</v>
      </c>
      <c r="B23" t="s">
        <v>70</v>
      </c>
    </row>
    <row r="24" spans="1:2" x14ac:dyDescent="0.3">
      <c r="A24">
        <v>13</v>
      </c>
      <c r="B24" t="s">
        <v>71</v>
      </c>
    </row>
    <row r="25" spans="1:2" x14ac:dyDescent="0.3">
      <c r="A25">
        <v>14</v>
      </c>
      <c r="B25" t="s">
        <v>72</v>
      </c>
    </row>
    <row r="26" spans="1:2" x14ac:dyDescent="0.3">
      <c r="A26">
        <v>15</v>
      </c>
      <c r="B26" t="s">
        <v>73</v>
      </c>
    </row>
  </sheetData>
  <dataValidations count="1">
    <dataValidation type="list" allowBlank="1" showInputMessage="1" showErrorMessage="1" sqref="E1" xr:uid="{4FBC3C75-5891-4F02-8E13-021024AE2423}">
      <formula1>"2018,2019,2020,2021,2022"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84E98A-9925-48EB-8160-E828CC1EA4A8}">
          <x14:formula1>
            <xm:f>Sheet3!$A$1:$A$12</xm:f>
          </x14:formula1>
          <xm:sqref>C1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8EED-07DE-4E74-8C33-1184D93C057F}">
  <dimension ref="A1:AV25"/>
  <sheetViews>
    <sheetView workbookViewId="0">
      <selection activeCell="A10" sqref="A10:B25"/>
    </sheetView>
  </sheetViews>
  <sheetFormatPr defaultRowHeight="14.4" x14ac:dyDescent="0.3"/>
  <cols>
    <col min="1" max="1" width="8.88671875" customWidth="1"/>
    <col min="3" max="33" width="4.77734375" customWidth="1"/>
  </cols>
  <sheetData>
    <row r="1" spans="1:48" x14ac:dyDescent="0.3">
      <c r="C1" t="s">
        <v>37</v>
      </c>
      <c r="E1">
        <v>2010</v>
      </c>
      <c r="G1" s="4">
        <f>DATEVALUE(1&amp;C1&amp;E1)</f>
        <v>40179</v>
      </c>
      <c r="H1" t="s">
        <v>64</v>
      </c>
      <c r="I1" s="4">
        <f>EOMONTH(G1,0)</f>
        <v>40209</v>
      </c>
    </row>
    <row r="7" spans="1:48" x14ac:dyDescent="0.3">
      <c r="C7" s="7">
        <f>G1</f>
        <v>40179</v>
      </c>
      <c r="D7" s="7">
        <f>IF(C7&lt;$I$1,C7+1)</f>
        <v>40180</v>
      </c>
      <c r="E7" s="7">
        <f t="shared" ref="E7:AG7" si="0">IF(D7&lt;$I$1,D7+1)</f>
        <v>40181</v>
      </c>
      <c r="F7" s="7">
        <f t="shared" si="0"/>
        <v>40182</v>
      </c>
      <c r="G7" s="7">
        <f t="shared" si="0"/>
        <v>40183</v>
      </c>
      <c r="H7" s="7">
        <f t="shared" si="0"/>
        <v>40184</v>
      </c>
      <c r="I7" s="7">
        <f t="shared" si="0"/>
        <v>40185</v>
      </c>
      <c r="J7" s="7">
        <f t="shared" si="0"/>
        <v>40186</v>
      </c>
      <c r="K7" s="7">
        <f t="shared" si="0"/>
        <v>40187</v>
      </c>
      <c r="L7" s="7">
        <f t="shared" si="0"/>
        <v>40188</v>
      </c>
      <c r="M7" s="7">
        <f t="shared" si="0"/>
        <v>40189</v>
      </c>
      <c r="N7" s="7">
        <f t="shared" si="0"/>
        <v>40190</v>
      </c>
      <c r="O7" s="7">
        <f t="shared" si="0"/>
        <v>40191</v>
      </c>
      <c r="P7" s="7">
        <f t="shared" si="0"/>
        <v>40192</v>
      </c>
      <c r="Q7" s="7">
        <f t="shared" si="0"/>
        <v>40193</v>
      </c>
      <c r="R7" s="7">
        <f t="shared" si="0"/>
        <v>40194</v>
      </c>
      <c r="S7" s="7">
        <f t="shared" si="0"/>
        <v>40195</v>
      </c>
      <c r="T7" s="7">
        <f t="shared" si="0"/>
        <v>40196</v>
      </c>
      <c r="U7" s="7">
        <f t="shared" si="0"/>
        <v>40197</v>
      </c>
      <c r="V7" s="7">
        <f t="shared" si="0"/>
        <v>40198</v>
      </c>
      <c r="W7" s="7">
        <f t="shared" si="0"/>
        <v>40199</v>
      </c>
      <c r="X7" s="7">
        <f t="shared" si="0"/>
        <v>40200</v>
      </c>
      <c r="Y7" s="7">
        <f t="shared" si="0"/>
        <v>40201</v>
      </c>
      <c r="Z7" s="7">
        <f t="shared" si="0"/>
        <v>40202</v>
      </c>
      <c r="AA7" s="7">
        <f t="shared" si="0"/>
        <v>40203</v>
      </c>
      <c r="AB7" s="7">
        <f t="shared" si="0"/>
        <v>40204</v>
      </c>
      <c r="AC7" s="7">
        <f>IF(AB7&lt;$I$1,AB7+1)</f>
        <v>40205</v>
      </c>
      <c r="AD7" s="7">
        <f t="shared" si="0"/>
        <v>40206</v>
      </c>
      <c r="AE7" s="7">
        <f t="shared" si="0"/>
        <v>40207</v>
      </c>
      <c r="AF7" s="7">
        <f t="shared" si="0"/>
        <v>40208</v>
      </c>
      <c r="AG7" s="7">
        <f t="shared" si="0"/>
        <v>40209</v>
      </c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pans="1:48" x14ac:dyDescent="0.3">
      <c r="C8" s="8" t="str">
        <f>TEXT(C7,"DDD")</f>
        <v>Fri</v>
      </c>
      <c r="D8" s="8" t="str">
        <f t="shared" ref="D8:AF8" si="1">TEXT(D7,"DDD")</f>
        <v>Sat</v>
      </c>
      <c r="E8" s="8" t="str">
        <f t="shared" si="1"/>
        <v>Sun</v>
      </c>
      <c r="F8" s="8" t="str">
        <f t="shared" si="1"/>
        <v>Mon</v>
      </c>
      <c r="G8" s="8" t="str">
        <f t="shared" si="1"/>
        <v>Tue</v>
      </c>
      <c r="H8" s="8" t="str">
        <f t="shared" si="1"/>
        <v>Wed</v>
      </c>
      <c r="I8" s="8" t="str">
        <f t="shared" si="1"/>
        <v>Thu</v>
      </c>
      <c r="J8" s="8" t="str">
        <f t="shared" si="1"/>
        <v>Fri</v>
      </c>
      <c r="K8" s="8" t="str">
        <f t="shared" si="1"/>
        <v>Sat</v>
      </c>
      <c r="L8" s="8" t="str">
        <f t="shared" si="1"/>
        <v>Sun</v>
      </c>
      <c r="M8" s="8" t="str">
        <f t="shared" si="1"/>
        <v>Mon</v>
      </c>
      <c r="N8" s="8" t="str">
        <f t="shared" si="1"/>
        <v>Tue</v>
      </c>
      <c r="O8" s="8" t="str">
        <f t="shared" si="1"/>
        <v>Wed</v>
      </c>
      <c r="P8" s="8" t="str">
        <f t="shared" si="1"/>
        <v>Thu</v>
      </c>
      <c r="Q8" s="8" t="str">
        <f t="shared" si="1"/>
        <v>Fri</v>
      </c>
      <c r="R8" s="8" t="str">
        <f t="shared" si="1"/>
        <v>Sat</v>
      </c>
      <c r="S8" s="8" t="str">
        <f t="shared" si="1"/>
        <v>Sun</v>
      </c>
      <c r="T8" s="8" t="str">
        <f t="shared" si="1"/>
        <v>Mon</v>
      </c>
      <c r="U8" s="8" t="str">
        <f t="shared" si="1"/>
        <v>Tue</v>
      </c>
      <c r="V8" s="8" t="str">
        <f t="shared" si="1"/>
        <v>Wed</v>
      </c>
      <c r="W8" s="8" t="str">
        <f t="shared" si="1"/>
        <v>Thu</v>
      </c>
      <c r="X8" s="8" t="str">
        <f t="shared" si="1"/>
        <v>Fri</v>
      </c>
      <c r="Y8" s="8" t="str">
        <f t="shared" si="1"/>
        <v>Sat</v>
      </c>
      <c r="Z8" s="8" t="str">
        <f t="shared" si="1"/>
        <v>Sun</v>
      </c>
      <c r="AA8" s="8" t="str">
        <f t="shared" si="1"/>
        <v>Mon</v>
      </c>
      <c r="AB8" s="8" t="str">
        <f t="shared" si="1"/>
        <v>Tue</v>
      </c>
      <c r="AC8" s="8" t="str">
        <f t="shared" si="1"/>
        <v>Wed</v>
      </c>
      <c r="AD8" s="8" t="str">
        <f t="shared" si="1"/>
        <v>Thu</v>
      </c>
      <c r="AE8" s="8" t="str">
        <f t="shared" si="1"/>
        <v>Fri</v>
      </c>
      <c r="AF8" s="8" t="str">
        <f t="shared" si="1"/>
        <v>Sat</v>
      </c>
      <c r="AG8" s="8" t="str">
        <f>TEXT(AG7,"DDD")</f>
        <v>Sun</v>
      </c>
    </row>
    <row r="10" spans="1:48" x14ac:dyDescent="0.3">
      <c r="A10" s="6" t="s">
        <v>33</v>
      </c>
      <c r="B10" t="s">
        <v>34</v>
      </c>
    </row>
    <row r="11" spans="1:48" x14ac:dyDescent="0.3">
      <c r="A11" s="6">
        <v>1</v>
      </c>
      <c r="B11" t="s">
        <v>28</v>
      </c>
    </row>
    <row r="12" spans="1:48" x14ac:dyDescent="0.3">
      <c r="A12" s="6">
        <v>2</v>
      </c>
      <c r="B12" t="s">
        <v>65</v>
      </c>
    </row>
    <row r="13" spans="1:48" x14ac:dyDescent="0.3">
      <c r="A13" s="6">
        <v>3</v>
      </c>
      <c r="B13" t="s">
        <v>66</v>
      </c>
    </row>
    <row r="14" spans="1:48" x14ac:dyDescent="0.3">
      <c r="A14" s="6">
        <v>4</v>
      </c>
      <c r="B14" t="s">
        <v>67</v>
      </c>
    </row>
    <row r="15" spans="1:48" x14ac:dyDescent="0.3">
      <c r="A15" s="6">
        <v>5</v>
      </c>
      <c r="B15" t="s">
        <v>25</v>
      </c>
    </row>
    <row r="16" spans="1:48" x14ac:dyDescent="0.3">
      <c r="A16" s="6">
        <v>6</v>
      </c>
      <c r="B16" t="s">
        <v>26</v>
      </c>
    </row>
    <row r="17" spans="1:2" x14ac:dyDescent="0.3">
      <c r="A17" s="6">
        <v>7</v>
      </c>
      <c r="B17" t="s">
        <v>32</v>
      </c>
    </row>
    <row r="18" spans="1:2" x14ac:dyDescent="0.3">
      <c r="A18" s="6">
        <v>8</v>
      </c>
      <c r="B18" t="s">
        <v>27</v>
      </c>
    </row>
    <row r="19" spans="1:2" x14ac:dyDescent="0.3">
      <c r="A19" s="6">
        <v>9</v>
      </c>
      <c r="B19" t="s">
        <v>68</v>
      </c>
    </row>
    <row r="20" spans="1:2" x14ac:dyDescent="0.3">
      <c r="A20" s="6">
        <v>10</v>
      </c>
      <c r="B20" t="s">
        <v>27</v>
      </c>
    </row>
    <row r="21" spans="1:2" x14ac:dyDescent="0.3">
      <c r="A21" s="6">
        <v>11</v>
      </c>
      <c r="B21" t="s">
        <v>69</v>
      </c>
    </row>
    <row r="22" spans="1:2" x14ac:dyDescent="0.3">
      <c r="A22" s="6">
        <v>12</v>
      </c>
      <c r="B22" t="s">
        <v>70</v>
      </c>
    </row>
    <row r="23" spans="1:2" x14ac:dyDescent="0.3">
      <c r="A23" s="6">
        <v>13</v>
      </c>
      <c r="B23" t="s">
        <v>71</v>
      </c>
    </row>
    <row r="24" spans="1:2" x14ac:dyDescent="0.3">
      <c r="A24" s="6">
        <v>14</v>
      </c>
      <c r="B24" t="s">
        <v>72</v>
      </c>
    </row>
    <row r="25" spans="1:2" x14ac:dyDescent="0.3">
      <c r="A25" s="6">
        <v>15</v>
      </c>
      <c r="B25" t="s">
        <v>73</v>
      </c>
    </row>
  </sheetData>
  <conditionalFormatting sqref="C11:D11">
    <cfRule type="expression" dxfId="3" priority="1">
      <formula>C$8="SUN"</formula>
    </cfRule>
  </conditionalFormatting>
  <dataValidations count="1">
    <dataValidation type="list" allowBlank="1" showInputMessage="1" showErrorMessage="1" sqref="E1" xr:uid="{54ECA3D0-39B6-4A9B-A594-E49824247565}">
      <formula1>"2010,2011,2012,2013,2014"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0B68EB-B65B-4C53-BA09-B365637BAF76}">
          <x14:formula1>
            <xm:f>Sheet3!$A$1:$A$12</xm:f>
          </x14:formula1>
          <xm:sqref>C1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96D4-4CA6-4FAA-8F6D-756B7B9AB41D}">
  <dimension ref="A1:AQ31"/>
  <sheetViews>
    <sheetView tabSelected="1" topLeftCell="A7" workbookViewId="0">
      <selection activeCell="H5" sqref="A1:XFD1048576"/>
    </sheetView>
  </sheetViews>
  <sheetFormatPr defaultRowHeight="14.4" x14ac:dyDescent="0.3"/>
  <cols>
    <col min="3" max="33" width="4.77734375" customWidth="1"/>
    <col min="37" max="37" width="11.77734375" customWidth="1"/>
    <col min="39" max="39" width="12.21875" customWidth="1"/>
    <col min="41" max="41" width="9.5546875" bestFit="1" customWidth="1"/>
    <col min="42" max="42" width="8.44140625" customWidth="1"/>
  </cols>
  <sheetData>
    <row r="1" spans="1:43" x14ac:dyDescent="0.3">
      <c r="C1" t="s">
        <v>37</v>
      </c>
      <c r="E1">
        <v>2010</v>
      </c>
      <c r="F1" s="24">
        <f>DATEVALUE(1&amp;C1)</f>
        <v>44927</v>
      </c>
      <c r="G1" s="24"/>
      <c r="H1" s="6" t="s">
        <v>64</v>
      </c>
      <c r="I1" s="24">
        <f>EOMONTH(F1,0)</f>
        <v>44957</v>
      </c>
      <c r="J1" s="24"/>
    </row>
    <row r="7" spans="1:43" ht="23.4" x14ac:dyDescent="0.45">
      <c r="K7" s="25" t="s">
        <v>86</v>
      </c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9" spans="1:43" x14ac:dyDescent="0.3">
      <c r="C9" s="5"/>
    </row>
    <row r="10" spans="1:43" x14ac:dyDescent="0.3">
      <c r="A10" s="9"/>
      <c r="B10" s="9"/>
      <c r="C10" s="13">
        <f>F1</f>
        <v>44927</v>
      </c>
      <c r="D10" s="13">
        <f>IF(C10&lt;$I$1,C10+1,)</f>
        <v>44928</v>
      </c>
      <c r="E10" s="13">
        <f t="shared" ref="E10:AF10" si="0">IF(D10&lt;$I$1,D10+1,)</f>
        <v>44929</v>
      </c>
      <c r="F10" s="13">
        <f t="shared" si="0"/>
        <v>44930</v>
      </c>
      <c r="G10" s="13">
        <f t="shared" si="0"/>
        <v>44931</v>
      </c>
      <c r="H10" s="13">
        <f t="shared" si="0"/>
        <v>44932</v>
      </c>
      <c r="I10" s="13">
        <f t="shared" si="0"/>
        <v>44933</v>
      </c>
      <c r="J10" s="13">
        <f t="shared" si="0"/>
        <v>44934</v>
      </c>
      <c r="K10" s="13">
        <f t="shared" si="0"/>
        <v>44935</v>
      </c>
      <c r="L10" s="13">
        <f t="shared" si="0"/>
        <v>44936</v>
      </c>
      <c r="M10" s="13">
        <f t="shared" si="0"/>
        <v>44937</v>
      </c>
      <c r="N10" s="13">
        <f t="shared" si="0"/>
        <v>44938</v>
      </c>
      <c r="O10" s="13">
        <f t="shared" si="0"/>
        <v>44939</v>
      </c>
      <c r="P10" s="13">
        <f t="shared" si="0"/>
        <v>44940</v>
      </c>
      <c r="Q10" s="13">
        <f t="shared" si="0"/>
        <v>44941</v>
      </c>
      <c r="R10" s="13">
        <f t="shared" si="0"/>
        <v>44942</v>
      </c>
      <c r="S10" s="13">
        <f t="shared" si="0"/>
        <v>44943</v>
      </c>
      <c r="T10" s="13">
        <f t="shared" si="0"/>
        <v>44944</v>
      </c>
      <c r="U10" s="13">
        <f t="shared" si="0"/>
        <v>44945</v>
      </c>
      <c r="V10" s="13">
        <f t="shared" si="0"/>
        <v>44946</v>
      </c>
      <c r="W10" s="13">
        <f t="shared" si="0"/>
        <v>44947</v>
      </c>
      <c r="X10" s="13">
        <f t="shared" si="0"/>
        <v>44948</v>
      </c>
      <c r="Y10" s="13">
        <f t="shared" si="0"/>
        <v>44949</v>
      </c>
      <c r="Z10" s="13">
        <f t="shared" si="0"/>
        <v>44950</v>
      </c>
      <c r="AA10" s="13">
        <f t="shared" si="0"/>
        <v>44951</v>
      </c>
      <c r="AB10" s="13">
        <f t="shared" si="0"/>
        <v>44952</v>
      </c>
      <c r="AC10" s="13">
        <f t="shared" si="0"/>
        <v>44953</v>
      </c>
      <c r="AD10" s="13">
        <f t="shared" si="0"/>
        <v>44954</v>
      </c>
      <c r="AE10" s="13">
        <f t="shared" si="0"/>
        <v>44955</v>
      </c>
      <c r="AF10" s="13">
        <f t="shared" si="0"/>
        <v>44956</v>
      </c>
      <c r="AG10" s="13">
        <f>IF(AF10&lt;$I$1,AF10+1,)</f>
        <v>44957</v>
      </c>
      <c r="AH10" s="5"/>
      <c r="AI10" s="16"/>
      <c r="AJ10" s="16"/>
      <c r="AK10" s="16"/>
      <c r="AL10" s="16"/>
      <c r="AM10" s="17"/>
      <c r="AN10" s="17"/>
      <c r="AO10" s="17"/>
      <c r="AP10" s="17"/>
      <c r="AQ10" s="17"/>
    </row>
    <row r="11" spans="1:43" ht="28.8" x14ac:dyDescent="0.3">
      <c r="A11" s="9"/>
      <c r="B11" s="9"/>
      <c r="C11" s="14" t="str">
        <f>TEXT(C10,"ddd")</f>
        <v>Sun</v>
      </c>
      <c r="D11" s="14" t="str">
        <f>TEXT(D10,"ddd")</f>
        <v>Mon</v>
      </c>
      <c r="E11" s="14" t="str">
        <f t="shared" ref="E11:AC11" si="1">TEXT(E10,"ddd")</f>
        <v>Tue</v>
      </c>
      <c r="F11" s="14" t="str">
        <f t="shared" si="1"/>
        <v>Wed</v>
      </c>
      <c r="G11" s="14" t="str">
        <f t="shared" si="1"/>
        <v>Thu</v>
      </c>
      <c r="H11" s="14" t="str">
        <f t="shared" si="1"/>
        <v>Fri</v>
      </c>
      <c r="I11" s="14" t="str">
        <f t="shared" si="1"/>
        <v>Sat</v>
      </c>
      <c r="J11" s="14" t="str">
        <f t="shared" si="1"/>
        <v>Sun</v>
      </c>
      <c r="K11" s="14" t="str">
        <f t="shared" si="1"/>
        <v>Mon</v>
      </c>
      <c r="L11" s="14" t="str">
        <f t="shared" si="1"/>
        <v>Tue</v>
      </c>
      <c r="M11" s="14" t="str">
        <f t="shared" si="1"/>
        <v>Wed</v>
      </c>
      <c r="N11" s="14" t="str">
        <f t="shared" si="1"/>
        <v>Thu</v>
      </c>
      <c r="O11" s="14" t="str">
        <f t="shared" si="1"/>
        <v>Fri</v>
      </c>
      <c r="P11" s="14" t="str">
        <f t="shared" si="1"/>
        <v>Sat</v>
      </c>
      <c r="Q11" s="14" t="str">
        <f t="shared" si="1"/>
        <v>Sun</v>
      </c>
      <c r="R11" s="14" t="str">
        <f t="shared" si="1"/>
        <v>Mon</v>
      </c>
      <c r="S11" s="14" t="str">
        <f t="shared" si="1"/>
        <v>Tue</v>
      </c>
      <c r="T11" s="14" t="str">
        <f t="shared" si="1"/>
        <v>Wed</v>
      </c>
      <c r="U11" s="14" t="str">
        <f t="shared" si="1"/>
        <v>Thu</v>
      </c>
      <c r="V11" s="14" t="str">
        <f t="shared" si="1"/>
        <v>Fri</v>
      </c>
      <c r="W11" s="14" t="str">
        <f t="shared" si="1"/>
        <v>Sat</v>
      </c>
      <c r="X11" s="14" t="str">
        <f t="shared" si="1"/>
        <v>Sun</v>
      </c>
      <c r="Y11" s="14" t="str">
        <f t="shared" si="1"/>
        <v>Mon</v>
      </c>
      <c r="Z11" s="14" t="str">
        <f t="shared" si="1"/>
        <v>Tue</v>
      </c>
      <c r="AA11" s="14" t="str">
        <f t="shared" si="1"/>
        <v>Wed</v>
      </c>
      <c r="AB11" s="14" t="str">
        <f t="shared" si="1"/>
        <v>Thu</v>
      </c>
      <c r="AC11" s="14" t="str">
        <f t="shared" si="1"/>
        <v>Fri</v>
      </c>
      <c r="AD11" s="14" t="str">
        <f>TEXT(AD10,"ddd")</f>
        <v>Sat</v>
      </c>
      <c r="AE11" s="14" t="str">
        <f>TEXT(AE10,"ddd")</f>
        <v>Sun</v>
      </c>
      <c r="AF11" s="14" t="str">
        <f t="shared" ref="AF11" si="2">TEXT(AF10,"ddd")</f>
        <v>Mon</v>
      </c>
      <c r="AG11" s="14" t="str">
        <f t="shared" ref="AG11" si="3">TEXT(AG10,"ddd")</f>
        <v>Tue</v>
      </c>
      <c r="AI11" s="20" t="s">
        <v>87</v>
      </c>
      <c r="AJ11" s="20" t="s">
        <v>88</v>
      </c>
      <c r="AK11" s="20" t="s">
        <v>89</v>
      </c>
      <c r="AL11" s="20" t="s">
        <v>90</v>
      </c>
      <c r="AM11" s="20" t="s">
        <v>91</v>
      </c>
      <c r="AN11" s="20" t="s">
        <v>92</v>
      </c>
      <c r="AO11" s="20" t="s">
        <v>93</v>
      </c>
      <c r="AP11" s="21" t="s">
        <v>94</v>
      </c>
      <c r="AQ11" s="21" t="s">
        <v>95</v>
      </c>
    </row>
    <row r="12" spans="1:43" x14ac:dyDescent="0.3">
      <c r="A12" s="10" t="s">
        <v>33</v>
      </c>
      <c r="B12" s="9" t="s">
        <v>34</v>
      </c>
      <c r="C12" s="11"/>
      <c r="D12" s="9" t="s">
        <v>24</v>
      </c>
      <c r="E12" s="9" t="s">
        <v>24</v>
      </c>
      <c r="F12" s="9" t="s">
        <v>24</v>
      </c>
      <c r="G12" s="9" t="s">
        <v>24</v>
      </c>
      <c r="H12" s="9" t="s">
        <v>28</v>
      </c>
      <c r="I12" s="9" t="s">
        <v>24</v>
      </c>
      <c r="J12" s="12"/>
      <c r="K12" s="9" t="s">
        <v>24</v>
      </c>
      <c r="L12" s="9" t="s">
        <v>24</v>
      </c>
      <c r="M12" s="9" t="s">
        <v>24</v>
      </c>
      <c r="N12" s="17" t="s">
        <v>24</v>
      </c>
      <c r="O12" s="17" t="s">
        <v>28</v>
      </c>
      <c r="P12" s="17" t="s">
        <v>24</v>
      </c>
      <c r="Q12" s="18"/>
      <c r="R12" s="17" t="s">
        <v>24</v>
      </c>
      <c r="S12" s="17" t="s">
        <v>24</v>
      </c>
      <c r="T12" s="19" t="s">
        <v>24</v>
      </c>
      <c r="U12" s="17" t="s">
        <v>24</v>
      </c>
      <c r="V12" s="17" t="s">
        <v>28</v>
      </c>
      <c r="W12" s="17" t="s">
        <v>24</v>
      </c>
      <c r="X12" s="18"/>
      <c r="Y12" s="17" t="s">
        <v>24</v>
      </c>
      <c r="Z12" s="17" t="s">
        <v>24</v>
      </c>
      <c r="AA12" s="17" t="s">
        <v>24</v>
      </c>
      <c r="AB12" s="17" t="s">
        <v>24</v>
      </c>
      <c r="AC12" s="17" t="s">
        <v>28</v>
      </c>
      <c r="AD12" s="17" t="s">
        <v>24</v>
      </c>
      <c r="AE12" s="18"/>
      <c r="AF12" s="17" t="s">
        <v>24</v>
      </c>
      <c r="AG12" s="17" t="s">
        <v>24</v>
      </c>
      <c r="AI12" s="22">
        <f>COUNTIF(D12:AG12,"P")</f>
        <v>22</v>
      </c>
      <c r="AJ12" s="22">
        <f>COUNTIF(C12:AG12,"A")</f>
        <v>4</v>
      </c>
      <c r="AK12" s="22">
        <f>DAY($I$1)</f>
        <v>31</v>
      </c>
      <c r="AL12" s="22">
        <f>COUNTIF(C11:AG11,"sun")+AI12</f>
        <v>27</v>
      </c>
      <c r="AM12" s="22">
        <v>10000</v>
      </c>
      <c r="AN12" s="22">
        <f>AM12*5%</f>
        <v>500</v>
      </c>
      <c r="AO12" s="23">
        <f>AM12/AK12</f>
        <v>322.58064516129031</v>
      </c>
      <c r="AP12" s="23">
        <f>AO12*AL12</f>
        <v>8709.677419354839</v>
      </c>
      <c r="AQ12" s="23">
        <f>AP12-AN12-AO12</f>
        <v>7887.0967741935483</v>
      </c>
    </row>
    <row r="13" spans="1:43" x14ac:dyDescent="0.3">
      <c r="A13" s="10">
        <v>1</v>
      </c>
      <c r="B13" s="9" t="s">
        <v>28</v>
      </c>
      <c r="C13" s="11"/>
      <c r="D13" s="9" t="s">
        <v>24</v>
      </c>
      <c r="E13" s="9" t="s">
        <v>24</v>
      </c>
      <c r="F13" s="9" t="s">
        <v>24</v>
      </c>
      <c r="G13" s="9" t="s">
        <v>24</v>
      </c>
      <c r="H13" s="9" t="s">
        <v>28</v>
      </c>
      <c r="I13" s="9" t="s">
        <v>24</v>
      </c>
      <c r="J13" s="12"/>
      <c r="K13" s="9" t="s">
        <v>24</v>
      </c>
      <c r="L13" s="9" t="s">
        <v>24</v>
      </c>
      <c r="M13" s="9" t="s">
        <v>24</v>
      </c>
      <c r="N13" s="17" t="s">
        <v>24</v>
      </c>
      <c r="O13" s="17" t="s">
        <v>28</v>
      </c>
      <c r="P13" s="17" t="s">
        <v>24</v>
      </c>
      <c r="Q13" s="18"/>
      <c r="R13" s="17" t="s">
        <v>24</v>
      </c>
      <c r="S13" s="17" t="s">
        <v>24</v>
      </c>
      <c r="T13" s="17" t="s">
        <v>24</v>
      </c>
      <c r="U13" s="17" t="s">
        <v>24</v>
      </c>
      <c r="V13" s="17" t="s">
        <v>28</v>
      </c>
      <c r="W13" s="17" t="s">
        <v>24</v>
      </c>
      <c r="X13" s="18"/>
      <c r="Y13" s="17" t="s">
        <v>24</v>
      </c>
      <c r="Z13" s="17" t="s">
        <v>24</v>
      </c>
      <c r="AA13" s="17" t="s">
        <v>24</v>
      </c>
      <c r="AB13" s="17" t="s">
        <v>24</v>
      </c>
      <c r="AC13" s="17" t="s">
        <v>28</v>
      </c>
      <c r="AD13" s="17" t="s">
        <v>24</v>
      </c>
      <c r="AE13" s="18"/>
      <c r="AF13" s="17" t="s">
        <v>24</v>
      </c>
      <c r="AG13" s="17" t="s">
        <v>24</v>
      </c>
      <c r="AI13" s="22">
        <f>COUNTIF(C13:AG13,"P")</f>
        <v>22</v>
      </c>
      <c r="AJ13" s="22">
        <f>COUNTIF(C13:AG13,"A")</f>
        <v>4</v>
      </c>
      <c r="AK13" s="22">
        <f>DAY($I$1)</f>
        <v>31</v>
      </c>
      <c r="AL13" s="22">
        <f t="shared" ref="AL13:AL26" si="4">COUNTIF(C12:AG12,"sun")+AI13</f>
        <v>22</v>
      </c>
      <c r="AM13" s="22">
        <v>14000</v>
      </c>
      <c r="AN13" s="22">
        <f>AM13*5%</f>
        <v>700</v>
      </c>
      <c r="AO13" s="23">
        <f t="shared" ref="AO13:AO27" si="5">AM13/AK13</f>
        <v>451.61290322580646</v>
      </c>
      <c r="AP13" s="23">
        <f t="shared" ref="AP13:AP27" si="6">AO13*AL13</f>
        <v>9935.4838709677424</v>
      </c>
      <c r="AQ13" s="23">
        <f t="shared" ref="AQ13:AQ27" si="7">AP13-AN13-AO13</f>
        <v>8783.8709677419356</v>
      </c>
    </row>
    <row r="14" spans="1:43" x14ac:dyDescent="0.3">
      <c r="A14" s="10">
        <v>2</v>
      </c>
      <c r="B14" s="9" t="s">
        <v>65</v>
      </c>
      <c r="C14" s="11"/>
      <c r="D14" s="9" t="s">
        <v>24</v>
      </c>
      <c r="E14" s="9" t="s">
        <v>24</v>
      </c>
      <c r="F14" s="9" t="s">
        <v>24</v>
      </c>
      <c r="G14" s="9" t="s">
        <v>24</v>
      </c>
      <c r="H14" s="9" t="s">
        <v>28</v>
      </c>
      <c r="I14" s="9" t="s">
        <v>24</v>
      </c>
      <c r="J14" s="12"/>
      <c r="K14" s="9" t="s">
        <v>24</v>
      </c>
      <c r="L14" s="9" t="s">
        <v>24</v>
      </c>
      <c r="M14" s="9" t="s">
        <v>24</v>
      </c>
      <c r="N14" s="17" t="s">
        <v>24</v>
      </c>
      <c r="O14" s="17" t="s">
        <v>28</v>
      </c>
      <c r="P14" s="17" t="s">
        <v>24</v>
      </c>
      <c r="Q14" s="18"/>
      <c r="R14" s="17" t="s">
        <v>24</v>
      </c>
      <c r="S14" s="17" t="s">
        <v>24</v>
      </c>
      <c r="T14" s="17" t="s">
        <v>24</v>
      </c>
      <c r="U14" s="17" t="s">
        <v>24</v>
      </c>
      <c r="V14" s="17" t="s">
        <v>28</v>
      </c>
      <c r="W14" s="17" t="s">
        <v>24</v>
      </c>
      <c r="X14" s="18"/>
      <c r="Y14" s="17" t="s">
        <v>24</v>
      </c>
      <c r="Z14" s="17" t="s">
        <v>24</v>
      </c>
      <c r="AA14" s="17" t="s">
        <v>24</v>
      </c>
      <c r="AB14" s="17" t="s">
        <v>24</v>
      </c>
      <c r="AC14" s="17" t="s">
        <v>28</v>
      </c>
      <c r="AD14" s="17" t="s">
        <v>24</v>
      </c>
      <c r="AE14" s="18"/>
      <c r="AF14" s="17" t="s">
        <v>24</v>
      </c>
      <c r="AG14" s="17" t="s">
        <v>24</v>
      </c>
      <c r="AI14" s="22">
        <f t="shared" ref="AI14" si="8">COUNTIF(D14:AG14,"P")</f>
        <v>22</v>
      </c>
      <c r="AJ14" s="22">
        <f t="shared" ref="AJ14:AJ27" si="9">COUNTIF(C14:AG14,"A")</f>
        <v>4</v>
      </c>
      <c r="AK14" s="22">
        <f t="shared" ref="AK14:AK27" si="10">DAY($I$1)</f>
        <v>31</v>
      </c>
      <c r="AL14" s="22">
        <f t="shared" si="4"/>
        <v>22</v>
      </c>
      <c r="AM14" s="22">
        <v>23000</v>
      </c>
      <c r="AN14" s="22">
        <f t="shared" ref="AN14:AN25" si="11">AM14*5%</f>
        <v>1150</v>
      </c>
      <c r="AO14" s="23">
        <f t="shared" si="5"/>
        <v>741.93548387096769</v>
      </c>
      <c r="AP14" s="23">
        <f t="shared" si="6"/>
        <v>16322.58064516129</v>
      </c>
      <c r="AQ14" s="23">
        <f t="shared" si="7"/>
        <v>14430.645161290322</v>
      </c>
    </row>
    <row r="15" spans="1:43" x14ac:dyDescent="0.3">
      <c r="A15" s="10">
        <v>3</v>
      </c>
      <c r="B15" s="9" t="s">
        <v>66</v>
      </c>
      <c r="C15" s="11"/>
      <c r="D15" s="9" t="s">
        <v>24</v>
      </c>
      <c r="E15" s="9" t="s">
        <v>24</v>
      </c>
      <c r="F15" s="9" t="s">
        <v>24</v>
      </c>
      <c r="G15" s="9" t="s">
        <v>24</v>
      </c>
      <c r="H15" s="9" t="s">
        <v>28</v>
      </c>
      <c r="I15" s="9" t="s">
        <v>24</v>
      </c>
      <c r="J15" s="12"/>
      <c r="K15" s="9" t="s">
        <v>24</v>
      </c>
      <c r="L15" s="9" t="s">
        <v>24</v>
      </c>
      <c r="M15" s="9" t="s">
        <v>24</v>
      </c>
      <c r="N15" s="17" t="s">
        <v>24</v>
      </c>
      <c r="O15" s="17" t="s">
        <v>28</v>
      </c>
      <c r="P15" s="17" t="s">
        <v>24</v>
      </c>
      <c r="Q15" s="18"/>
      <c r="R15" s="17" t="s">
        <v>24</v>
      </c>
      <c r="S15" s="17" t="s">
        <v>24</v>
      </c>
      <c r="T15" s="17" t="s">
        <v>24</v>
      </c>
      <c r="U15" s="17" t="s">
        <v>24</v>
      </c>
      <c r="V15" s="17" t="s">
        <v>28</v>
      </c>
      <c r="W15" s="17" t="s">
        <v>24</v>
      </c>
      <c r="X15" s="18"/>
      <c r="Y15" s="17" t="s">
        <v>24</v>
      </c>
      <c r="Z15" s="17" t="s">
        <v>24</v>
      </c>
      <c r="AA15" s="17" t="s">
        <v>24</v>
      </c>
      <c r="AB15" s="17" t="s">
        <v>24</v>
      </c>
      <c r="AC15" s="17" t="s">
        <v>28</v>
      </c>
      <c r="AD15" s="17" t="s">
        <v>24</v>
      </c>
      <c r="AE15" s="18"/>
      <c r="AF15" s="17" t="s">
        <v>24</v>
      </c>
      <c r="AG15" s="17" t="s">
        <v>24</v>
      </c>
      <c r="AI15" s="22">
        <f t="shared" ref="AI15" si="12">COUNTIF(C15:AG15,"P")</f>
        <v>22</v>
      </c>
      <c r="AJ15" s="22">
        <f t="shared" si="9"/>
        <v>4</v>
      </c>
      <c r="AK15" s="22">
        <f t="shared" si="10"/>
        <v>31</v>
      </c>
      <c r="AL15" s="22">
        <f t="shared" si="4"/>
        <v>22</v>
      </c>
      <c r="AM15" s="22">
        <v>15000</v>
      </c>
      <c r="AN15" s="22">
        <f t="shared" si="11"/>
        <v>750</v>
      </c>
      <c r="AO15" s="23">
        <f t="shared" si="5"/>
        <v>483.87096774193549</v>
      </c>
      <c r="AP15" s="23">
        <f t="shared" si="6"/>
        <v>10645.161290322581</v>
      </c>
      <c r="AQ15" s="23">
        <f t="shared" si="7"/>
        <v>9411.2903225806458</v>
      </c>
    </row>
    <row r="16" spans="1:43" x14ac:dyDescent="0.3">
      <c r="A16" s="10">
        <v>4</v>
      </c>
      <c r="B16" s="9" t="s">
        <v>67</v>
      </c>
      <c r="C16" s="11"/>
      <c r="D16" s="9" t="s">
        <v>24</v>
      </c>
      <c r="E16" s="9" t="s">
        <v>24</v>
      </c>
      <c r="F16" s="9" t="s">
        <v>24</v>
      </c>
      <c r="G16" s="9" t="s">
        <v>24</v>
      </c>
      <c r="H16" s="9" t="s">
        <v>28</v>
      </c>
      <c r="I16" s="9" t="s">
        <v>24</v>
      </c>
      <c r="J16" s="12"/>
      <c r="K16" s="9" t="s">
        <v>24</v>
      </c>
      <c r="L16" s="9" t="s">
        <v>24</v>
      </c>
      <c r="M16" s="9" t="s">
        <v>24</v>
      </c>
      <c r="N16" s="17" t="s">
        <v>24</v>
      </c>
      <c r="O16" s="17" t="s">
        <v>28</v>
      </c>
      <c r="P16" s="17" t="s">
        <v>24</v>
      </c>
      <c r="Q16" s="18"/>
      <c r="R16" s="17" t="s">
        <v>24</v>
      </c>
      <c r="S16" s="17" t="s">
        <v>24</v>
      </c>
      <c r="T16" s="17" t="s">
        <v>24</v>
      </c>
      <c r="U16" s="17" t="s">
        <v>24</v>
      </c>
      <c r="V16" s="17" t="s">
        <v>28</v>
      </c>
      <c r="W16" s="17" t="s">
        <v>24</v>
      </c>
      <c r="X16" s="18"/>
      <c r="Y16" s="17" t="s">
        <v>24</v>
      </c>
      <c r="Z16" s="17" t="s">
        <v>24</v>
      </c>
      <c r="AA16" s="17" t="s">
        <v>24</v>
      </c>
      <c r="AB16" s="17" t="s">
        <v>24</v>
      </c>
      <c r="AC16" s="17" t="s">
        <v>28</v>
      </c>
      <c r="AD16" s="17" t="s">
        <v>24</v>
      </c>
      <c r="AE16" s="18"/>
      <c r="AF16" s="17" t="s">
        <v>24</v>
      </c>
      <c r="AG16" s="17" t="s">
        <v>24</v>
      </c>
      <c r="AI16" s="22">
        <f t="shared" ref="AI16" si="13">COUNTIF(D16:AG16,"P")</f>
        <v>22</v>
      </c>
      <c r="AJ16" s="22">
        <f t="shared" si="9"/>
        <v>4</v>
      </c>
      <c r="AK16" s="22">
        <f t="shared" si="10"/>
        <v>31</v>
      </c>
      <c r="AL16" s="22">
        <f t="shared" si="4"/>
        <v>22</v>
      </c>
      <c r="AM16" s="22">
        <v>12000</v>
      </c>
      <c r="AN16" s="22">
        <f t="shared" si="11"/>
        <v>600</v>
      </c>
      <c r="AO16" s="23">
        <f t="shared" si="5"/>
        <v>387.09677419354841</v>
      </c>
      <c r="AP16" s="23">
        <f t="shared" si="6"/>
        <v>8516.1290322580644</v>
      </c>
      <c r="AQ16" s="23">
        <f t="shared" si="7"/>
        <v>7529.0322580645161</v>
      </c>
    </row>
    <row r="17" spans="1:43" x14ac:dyDescent="0.3">
      <c r="A17" s="10">
        <v>5</v>
      </c>
      <c r="B17" s="9" t="s">
        <v>25</v>
      </c>
      <c r="C17" s="11"/>
      <c r="D17" s="9" t="s">
        <v>24</v>
      </c>
      <c r="E17" s="9" t="s">
        <v>24</v>
      </c>
      <c r="F17" s="9" t="s">
        <v>24</v>
      </c>
      <c r="G17" s="9" t="s">
        <v>24</v>
      </c>
      <c r="H17" s="9" t="s">
        <v>28</v>
      </c>
      <c r="I17" s="9" t="s">
        <v>24</v>
      </c>
      <c r="J17" s="12"/>
      <c r="K17" s="9" t="s">
        <v>24</v>
      </c>
      <c r="L17" s="9" t="s">
        <v>24</v>
      </c>
      <c r="M17" s="9" t="s">
        <v>24</v>
      </c>
      <c r="N17" s="17" t="s">
        <v>24</v>
      </c>
      <c r="O17" s="17" t="s">
        <v>28</v>
      </c>
      <c r="P17" s="17" t="s">
        <v>24</v>
      </c>
      <c r="Q17" s="18"/>
      <c r="R17" s="17" t="s">
        <v>24</v>
      </c>
      <c r="S17" s="17" t="s">
        <v>24</v>
      </c>
      <c r="T17" s="17" t="s">
        <v>24</v>
      </c>
      <c r="U17" s="17" t="s">
        <v>24</v>
      </c>
      <c r="V17" s="17" t="s">
        <v>28</v>
      </c>
      <c r="W17" s="17" t="s">
        <v>24</v>
      </c>
      <c r="X17" s="18"/>
      <c r="Y17" s="17" t="s">
        <v>24</v>
      </c>
      <c r="Z17" s="17" t="s">
        <v>24</v>
      </c>
      <c r="AA17" s="17" t="s">
        <v>24</v>
      </c>
      <c r="AB17" s="17" t="s">
        <v>24</v>
      </c>
      <c r="AC17" s="17" t="s">
        <v>28</v>
      </c>
      <c r="AD17" s="17" t="s">
        <v>24</v>
      </c>
      <c r="AE17" s="18"/>
      <c r="AF17" s="17" t="s">
        <v>24</v>
      </c>
      <c r="AG17" s="17" t="s">
        <v>24</v>
      </c>
      <c r="AI17" s="22">
        <f t="shared" ref="AI17" si="14">COUNTIF(C17:AG17,"P")</f>
        <v>22</v>
      </c>
      <c r="AJ17" s="22">
        <f t="shared" si="9"/>
        <v>4</v>
      </c>
      <c r="AK17" s="22">
        <f t="shared" si="10"/>
        <v>31</v>
      </c>
      <c r="AL17" s="22">
        <f t="shared" si="4"/>
        <v>22</v>
      </c>
      <c r="AM17" s="22">
        <v>18000</v>
      </c>
      <c r="AN17" s="22">
        <f t="shared" si="11"/>
        <v>900</v>
      </c>
      <c r="AO17" s="23">
        <f t="shared" si="5"/>
        <v>580.64516129032256</v>
      </c>
      <c r="AP17" s="23">
        <f t="shared" si="6"/>
        <v>12774.193548387097</v>
      </c>
      <c r="AQ17" s="23">
        <f t="shared" si="7"/>
        <v>11293.548387096775</v>
      </c>
    </row>
    <row r="18" spans="1:43" x14ac:dyDescent="0.3">
      <c r="A18" s="10">
        <v>6</v>
      </c>
      <c r="B18" s="9" t="s">
        <v>26</v>
      </c>
      <c r="C18" s="11"/>
      <c r="D18" s="9" t="s">
        <v>24</v>
      </c>
      <c r="E18" s="9" t="s">
        <v>24</v>
      </c>
      <c r="F18" s="9" t="s">
        <v>24</v>
      </c>
      <c r="G18" s="9" t="s">
        <v>24</v>
      </c>
      <c r="H18" s="9" t="s">
        <v>28</v>
      </c>
      <c r="I18" s="9" t="s">
        <v>24</v>
      </c>
      <c r="J18" s="12"/>
      <c r="K18" s="9" t="s">
        <v>24</v>
      </c>
      <c r="L18" s="9" t="s">
        <v>24</v>
      </c>
      <c r="M18" s="9" t="s">
        <v>24</v>
      </c>
      <c r="N18" s="17" t="s">
        <v>24</v>
      </c>
      <c r="O18" s="17" t="s">
        <v>28</v>
      </c>
      <c r="P18" s="17" t="s">
        <v>24</v>
      </c>
      <c r="Q18" s="18"/>
      <c r="R18" s="17" t="s">
        <v>24</v>
      </c>
      <c r="S18" s="17" t="s">
        <v>24</v>
      </c>
      <c r="T18" s="17" t="s">
        <v>24</v>
      </c>
      <c r="U18" s="17" t="s">
        <v>24</v>
      </c>
      <c r="V18" s="17" t="s">
        <v>28</v>
      </c>
      <c r="W18" s="17" t="s">
        <v>24</v>
      </c>
      <c r="X18" s="18"/>
      <c r="Y18" s="17" t="s">
        <v>24</v>
      </c>
      <c r="Z18" s="17" t="s">
        <v>24</v>
      </c>
      <c r="AA18" s="17" t="s">
        <v>24</v>
      </c>
      <c r="AB18" s="17" t="s">
        <v>24</v>
      </c>
      <c r="AC18" s="17" t="s">
        <v>28</v>
      </c>
      <c r="AD18" s="17" t="s">
        <v>24</v>
      </c>
      <c r="AE18" s="18"/>
      <c r="AF18" s="17" t="s">
        <v>24</v>
      </c>
      <c r="AG18" s="17" t="s">
        <v>24</v>
      </c>
      <c r="AI18" s="22">
        <f t="shared" ref="AI18" si="15">COUNTIF(D18:AG18,"P")</f>
        <v>22</v>
      </c>
      <c r="AJ18" s="22">
        <f t="shared" si="9"/>
        <v>4</v>
      </c>
      <c r="AK18" s="22">
        <f t="shared" si="10"/>
        <v>31</v>
      </c>
      <c r="AL18" s="22">
        <f t="shared" si="4"/>
        <v>22</v>
      </c>
      <c r="AM18" s="22">
        <v>17000</v>
      </c>
      <c r="AN18" s="22">
        <f t="shared" si="11"/>
        <v>850</v>
      </c>
      <c r="AO18" s="23">
        <f t="shared" si="5"/>
        <v>548.38709677419354</v>
      </c>
      <c r="AP18" s="23">
        <f t="shared" si="6"/>
        <v>12064.516129032258</v>
      </c>
      <c r="AQ18" s="23">
        <f t="shared" si="7"/>
        <v>10666.129032258064</v>
      </c>
    </row>
    <row r="19" spans="1:43" x14ac:dyDescent="0.3">
      <c r="A19" s="10">
        <v>7</v>
      </c>
      <c r="B19" s="9" t="s">
        <v>32</v>
      </c>
      <c r="C19" s="11"/>
      <c r="D19" s="9" t="s">
        <v>24</v>
      </c>
      <c r="E19" s="9" t="s">
        <v>24</v>
      </c>
      <c r="F19" s="9" t="s">
        <v>24</v>
      </c>
      <c r="G19" s="9" t="s">
        <v>24</v>
      </c>
      <c r="H19" s="9" t="s">
        <v>28</v>
      </c>
      <c r="I19" s="9" t="s">
        <v>24</v>
      </c>
      <c r="J19" s="12"/>
      <c r="K19" s="9" t="s">
        <v>24</v>
      </c>
      <c r="L19" s="9" t="s">
        <v>24</v>
      </c>
      <c r="M19" s="9" t="s">
        <v>24</v>
      </c>
      <c r="N19" s="17" t="s">
        <v>24</v>
      </c>
      <c r="O19" s="17" t="s">
        <v>28</v>
      </c>
      <c r="P19" s="17" t="s">
        <v>24</v>
      </c>
      <c r="Q19" s="18"/>
      <c r="R19" s="17" t="s">
        <v>24</v>
      </c>
      <c r="S19" s="17" t="s">
        <v>24</v>
      </c>
      <c r="T19" s="17" t="s">
        <v>24</v>
      </c>
      <c r="U19" s="17" t="s">
        <v>24</v>
      </c>
      <c r="V19" s="17" t="s">
        <v>28</v>
      </c>
      <c r="W19" s="17" t="s">
        <v>24</v>
      </c>
      <c r="X19" s="18"/>
      <c r="Y19" s="17" t="s">
        <v>24</v>
      </c>
      <c r="Z19" s="17" t="s">
        <v>24</v>
      </c>
      <c r="AA19" s="17" t="s">
        <v>24</v>
      </c>
      <c r="AB19" s="17" t="s">
        <v>24</v>
      </c>
      <c r="AC19" s="17" t="s">
        <v>28</v>
      </c>
      <c r="AD19" s="17" t="s">
        <v>24</v>
      </c>
      <c r="AE19" s="18"/>
      <c r="AF19" s="17" t="s">
        <v>24</v>
      </c>
      <c r="AG19" s="17" t="s">
        <v>24</v>
      </c>
      <c r="AI19" s="22">
        <f t="shared" ref="AI19" si="16">COUNTIF(C19:AG19,"P")</f>
        <v>22</v>
      </c>
      <c r="AJ19" s="22">
        <f t="shared" si="9"/>
        <v>4</v>
      </c>
      <c r="AK19" s="22">
        <f t="shared" si="10"/>
        <v>31</v>
      </c>
      <c r="AL19" s="22">
        <f t="shared" si="4"/>
        <v>22</v>
      </c>
      <c r="AM19" s="22">
        <v>18000</v>
      </c>
      <c r="AN19" s="22">
        <f t="shared" si="11"/>
        <v>900</v>
      </c>
      <c r="AO19" s="23">
        <f t="shared" si="5"/>
        <v>580.64516129032256</v>
      </c>
      <c r="AP19" s="23">
        <f t="shared" si="6"/>
        <v>12774.193548387097</v>
      </c>
      <c r="AQ19" s="23">
        <f t="shared" si="7"/>
        <v>11293.548387096775</v>
      </c>
    </row>
    <row r="20" spans="1:43" x14ac:dyDescent="0.3">
      <c r="A20" s="10">
        <v>8</v>
      </c>
      <c r="B20" s="9" t="s">
        <v>27</v>
      </c>
      <c r="C20" s="11"/>
      <c r="D20" s="9" t="s">
        <v>24</v>
      </c>
      <c r="E20" s="9" t="s">
        <v>24</v>
      </c>
      <c r="F20" s="9" t="s">
        <v>24</v>
      </c>
      <c r="G20" s="9" t="s">
        <v>24</v>
      </c>
      <c r="H20" s="9" t="s">
        <v>28</v>
      </c>
      <c r="I20" s="9" t="s">
        <v>24</v>
      </c>
      <c r="J20" s="12"/>
      <c r="K20" s="9" t="s">
        <v>24</v>
      </c>
      <c r="L20" s="9" t="s">
        <v>24</v>
      </c>
      <c r="M20" s="9" t="s">
        <v>24</v>
      </c>
      <c r="N20" s="17" t="s">
        <v>24</v>
      </c>
      <c r="O20" s="17" t="s">
        <v>28</v>
      </c>
      <c r="P20" s="17" t="s">
        <v>24</v>
      </c>
      <c r="Q20" s="18"/>
      <c r="R20" s="17" t="s">
        <v>24</v>
      </c>
      <c r="S20" s="17" t="s">
        <v>24</v>
      </c>
      <c r="T20" s="17" t="s">
        <v>24</v>
      </c>
      <c r="U20" s="17" t="s">
        <v>24</v>
      </c>
      <c r="V20" s="17" t="s">
        <v>28</v>
      </c>
      <c r="W20" s="17" t="s">
        <v>24</v>
      </c>
      <c r="X20" s="18"/>
      <c r="Y20" s="17" t="s">
        <v>24</v>
      </c>
      <c r="Z20" s="17" t="s">
        <v>24</v>
      </c>
      <c r="AA20" s="17" t="s">
        <v>24</v>
      </c>
      <c r="AB20" s="17" t="s">
        <v>24</v>
      </c>
      <c r="AC20" s="17" t="s">
        <v>28</v>
      </c>
      <c r="AD20" s="17" t="s">
        <v>24</v>
      </c>
      <c r="AE20" s="18"/>
      <c r="AF20" s="17" t="s">
        <v>24</v>
      </c>
      <c r="AG20" s="17" t="s">
        <v>24</v>
      </c>
      <c r="AI20" s="22">
        <f t="shared" ref="AI20" si="17">COUNTIF(D20:AG20,"P")</f>
        <v>22</v>
      </c>
      <c r="AJ20" s="22">
        <f t="shared" si="9"/>
        <v>4</v>
      </c>
      <c r="AK20" s="22">
        <f t="shared" si="10"/>
        <v>31</v>
      </c>
      <c r="AL20" s="22">
        <f t="shared" si="4"/>
        <v>22</v>
      </c>
      <c r="AM20" s="22">
        <v>19000</v>
      </c>
      <c r="AN20" s="22">
        <f t="shared" si="11"/>
        <v>950</v>
      </c>
      <c r="AO20" s="23">
        <f t="shared" si="5"/>
        <v>612.90322580645159</v>
      </c>
      <c r="AP20" s="23">
        <f t="shared" si="6"/>
        <v>13483.870967741936</v>
      </c>
      <c r="AQ20" s="23">
        <f t="shared" si="7"/>
        <v>11920.967741935485</v>
      </c>
    </row>
    <row r="21" spans="1:43" x14ac:dyDescent="0.3">
      <c r="A21" s="10">
        <v>9</v>
      </c>
      <c r="B21" s="9" t="s">
        <v>68</v>
      </c>
      <c r="C21" s="11"/>
      <c r="D21" s="9" t="s">
        <v>24</v>
      </c>
      <c r="E21" s="9" t="s">
        <v>24</v>
      </c>
      <c r="F21" s="9" t="s">
        <v>24</v>
      </c>
      <c r="G21" s="9" t="s">
        <v>24</v>
      </c>
      <c r="H21" s="9" t="s">
        <v>28</v>
      </c>
      <c r="I21" s="9" t="s">
        <v>24</v>
      </c>
      <c r="J21" s="12"/>
      <c r="K21" s="9" t="s">
        <v>24</v>
      </c>
      <c r="L21" s="9" t="s">
        <v>24</v>
      </c>
      <c r="M21" s="9" t="s">
        <v>24</v>
      </c>
      <c r="N21" s="17" t="s">
        <v>24</v>
      </c>
      <c r="O21" s="17" t="s">
        <v>28</v>
      </c>
      <c r="P21" s="17" t="s">
        <v>24</v>
      </c>
      <c r="Q21" s="18"/>
      <c r="R21" s="17" t="s">
        <v>24</v>
      </c>
      <c r="S21" s="17" t="s">
        <v>24</v>
      </c>
      <c r="T21" s="17" t="s">
        <v>24</v>
      </c>
      <c r="U21" s="17" t="s">
        <v>24</v>
      </c>
      <c r="V21" s="17" t="s">
        <v>28</v>
      </c>
      <c r="W21" s="17" t="s">
        <v>24</v>
      </c>
      <c r="X21" s="18"/>
      <c r="Y21" s="17" t="s">
        <v>24</v>
      </c>
      <c r="Z21" s="17" t="s">
        <v>24</v>
      </c>
      <c r="AA21" s="17" t="s">
        <v>24</v>
      </c>
      <c r="AB21" s="17" t="s">
        <v>24</v>
      </c>
      <c r="AC21" s="17" t="s">
        <v>28</v>
      </c>
      <c r="AD21" s="17" t="s">
        <v>24</v>
      </c>
      <c r="AE21" s="18"/>
      <c r="AF21" s="17" t="s">
        <v>24</v>
      </c>
      <c r="AG21" s="17" t="s">
        <v>24</v>
      </c>
      <c r="AI21" s="22">
        <f t="shared" ref="AI21" si="18">COUNTIF(C21:AG21,"P")</f>
        <v>22</v>
      </c>
      <c r="AJ21" s="22">
        <f t="shared" si="9"/>
        <v>4</v>
      </c>
      <c r="AK21" s="22">
        <f t="shared" si="10"/>
        <v>31</v>
      </c>
      <c r="AL21" s="22">
        <f t="shared" si="4"/>
        <v>22</v>
      </c>
      <c r="AM21" s="22">
        <v>16000</v>
      </c>
      <c r="AN21" s="22">
        <f t="shared" si="11"/>
        <v>800</v>
      </c>
      <c r="AO21" s="23">
        <f t="shared" si="5"/>
        <v>516.12903225806451</v>
      </c>
      <c r="AP21" s="23">
        <f t="shared" si="6"/>
        <v>11354.838709677419</v>
      </c>
      <c r="AQ21" s="23">
        <f t="shared" si="7"/>
        <v>10038.709677419354</v>
      </c>
    </row>
    <row r="22" spans="1:43" x14ac:dyDescent="0.3">
      <c r="A22" s="10">
        <v>10</v>
      </c>
      <c r="B22" s="9" t="s">
        <v>27</v>
      </c>
      <c r="C22" s="11"/>
      <c r="D22" s="9" t="s">
        <v>24</v>
      </c>
      <c r="E22" s="9" t="s">
        <v>24</v>
      </c>
      <c r="F22" s="9" t="s">
        <v>24</v>
      </c>
      <c r="G22" s="9" t="s">
        <v>24</v>
      </c>
      <c r="H22" s="9" t="s">
        <v>28</v>
      </c>
      <c r="I22" s="9" t="s">
        <v>24</v>
      </c>
      <c r="J22" s="12"/>
      <c r="K22" s="9" t="s">
        <v>24</v>
      </c>
      <c r="L22" s="9" t="s">
        <v>24</v>
      </c>
      <c r="M22" s="9" t="s">
        <v>24</v>
      </c>
      <c r="N22" s="17" t="s">
        <v>24</v>
      </c>
      <c r="O22" s="17" t="s">
        <v>28</v>
      </c>
      <c r="P22" s="17" t="s">
        <v>24</v>
      </c>
      <c r="Q22" s="18"/>
      <c r="R22" s="17" t="s">
        <v>24</v>
      </c>
      <c r="S22" s="17" t="s">
        <v>24</v>
      </c>
      <c r="T22" s="17" t="s">
        <v>24</v>
      </c>
      <c r="U22" s="17" t="s">
        <v>24</v>
      </c>
      <c r="V22" s="17" t="s">
        <v>28</v>
      </c>
      <c r="W22" s="17" t="s">
        <v>24</v>
      </c>
      <c r="X22" s="18"/>
      <c r="Y22" s="17" t="s">
        <v>24</v>
      </c>
      <c r="Z22" s="17" t="s">
        <v>24</v>
      </c>
      <c r="AA22" s="17" t="s">
        <v>24</v>
      </c>
      <c r="AB22" s="17" t="s">
        <v>24</v>
      </c>
      <c r="AC22" s="17" t="s">
        <v>28</v>
      </c>
      <c r="AD22" s="17" t="s">
        <v>24</v>
      </c>
      <c r="AE22" s="18"/>
      <c r="AF22" s="17" t="s">
        <v>24</v>
      </c>
      <c r="AG22" s="17" t="s">
        <v>24</v>
      </c>
      <c r="AI22" s="22">
        <f t="shared" ref="AI22" si="19">COUNTIF(D22:AG22,"P")</f>
        <v>22</v>
      </c>
      <c r="AJ22" s="22">
        <f t="shared" si="9"/>
        <v>4</v>
      </c>
      <c r="AK22" s="22">
        <f t="shared" si="10"/>
        <v>31</v>
      </c>
      <c r="AL22" s="22">
        <f t="shared" si="4"/>
        <v>22</v>
      </c>
      <c r="AM22" s="22">
        <v>16000</v>
      </c>
      <c r="AN22" s="22">
        <f t="shared" si="11"/>
        <v>800</v>
      </c>
      <c r="AO22" s="23">
        <f t="shared" si="5"/>
        <v>516.12903225806451</v>
      </c>
      <c r="AP22" s="23">
        <f>AO22*AL22</f>
        <v>11354.838709677419</v>
      </c>
      <c r="AQ22" s="23">
        <f t="shared" si="7"/>
        <v>10038.709677419354</v>
      </c>
    </row>
    <row r="23" spans="1:43" x14ac:dyDescent="0.3">
      <c r="A23" s="10">
        <v>11</v>
      </c>
      <c r="B23" s="9" t="s">
        <v>69</v>
      </c>
      <c r="C23" s="11"/>
      <c r="D23" s="9" t="s">
        <v>24</v>
      </c>
      <c r="E23" s="9" t="s">
        <v>24</v>
      </c>
      <c r="F23" s="9" t="s">
        <v>24</v>
      </c>
      <c r="G23" s="9" t="s">
        <v>24</v>
      </c>
      <c r="H23" s="9" t="s">
        <v>28</v>
      </c>
      <c r="I23" s="9" t="s">
        <v>24</v>
      </c>
      <c r="J23" s="12"/>
      <c r="K23" s="9" t="s">
        <v>24</v>
      </c>
      <c r="L23" s="9" t="s">
        <v>24</v>
      </c>
      <c r="M23" s="9" t="s">
        <v>24</v>
      </c>
      <c r="N23" s="17" t="s">
        <v>24</v>
      </c>
      <c r="O23" s="17" t="s">
        <v>28</v>
      </c>
      <c r="P23" s="17" t="s">
        <v>24</v>
      </c>
      <c r="Q23" s="18"/>
      <c r="R23" s="17" t="s">
        <v>24</v>
      </c>
      <c r="S23" s="17" t="s">
        <v>24</v>
      </c>
      <c r="T23" s="17" t="s">
        <v>24</v>
      </c>
      <c r="U23" s="17" t="s">
        <v>24</v>
      </c>
      <c r="V23" s="17" t="s">
        <v>28</v>
      </c>
      <c r="W23" s="17" t="s">
        <v>24</v>
      </c>
      <c r="X23" s="18"/>
      <c r="Y23" s="17" t="s">
        <v>24</v>
      </c>
      <c r="Z23" s="17" t="s">
        <v>24</v>
      </c>
      <c r="AA23" s="17" t="s">
        <v>24</v>
      </c>
      <c r="AB23" s="17" t="s">
        <v>24</v>
      </c>
      <c r="AC23" s="17" t="s">
        <v>28</v>
      </c>
      <c r="AD23" s="17" t="s">
        <v>24</v>
      </c>
      <c r="AE23" s="18"/>
      <c r="AF23" s="17" t="s">
        <v>24</v>
      </c>
      <c r="AG23" s="17" t="s">
        <v>24</v>
      </c>
      <c r="AI23" s="22">
        <f t="shared" ref="AI23" si="20">COUNTIF(C23:AG23,"P")</f>
        <v>22</v>
      </c>
      <c r="AJ23" s="22">
        <f t="shared" si="9"/>
        <v>4</v>
      </c>
      <c r="AK23" s="22">
        <f t="shared" si="10"/>
        <v>31</v>
      </c>
      <c r="AL23" s="22">
        <f t="shared" si="4"/>
        <v>22</v>
      </c>
      <c r="AM23" s="22">
        <v>13000</v>
      </c>
      <c r="AN23" s="22">
        <f t="shared" si="11"/>
        <v>650</v>
      </c>
      <c r="AO23" s="23">
        <f t="shared" si="5"/>
        <v>419.35483870967744</v>
      </c>
      <c r="AP23" s="23">
        <f t="shared" si="6"/>
        <v>9225.8064516129034</v>
      </c>
      <c r="AQ23" s="23">
        <f t="shared" si="7"/>
        <v>8156.4516129032263</v>
      </c>
    </row>
    <row r="24" spans="1:43" x14ac:dyDescent="0.3">
      <c r="A24" s="10">
        <v>12</v>
      </c>
      <c r="B24" s="9" t="s">
        <v>70</v>
      </c>
      <c r="C24" s="11"/>
      <c r="D24" s="9" t="s">
        <v>24</v>
      </c>
      <c r="E24" s="9" t="s">
        <v>24</v>
      </c>
      <c r="F24" s="9" t="s">
        <v>24</v>
      </c>
      <c r="G24" s="9" t="s">
        <v>24</v>
      </c>
      <c r="H24" s="9" t="s">
        <v>28</v>
      </c>
      <c r="I24" s="9" t="s">
        <v>24</v>
      </c>
      <c r="J24" s="12"/>
      <c r="K24" s="9" t="s">
        <v>24</v>
      </c>
      <c r="L24" s="9" t="s">
        <v>24</v>
      </c>
      <c r="M24" s="9" t="s">
        <v>24</v>
      </c>
      <c r="N24" s="17" t="s">
        <v>24</v>
      </c>
      <c r="O24" s="17" t="s">
        <v>28</v>
      </c>
      <c r="P24" s="17" t="s">
        <v>24</v>
      </c>
      <c r="Q24" s="18"/>
      <c r="R24" s="17" t="s">
        <v>24</v>
      </c>
      <c r="S24" s="17" t="s">
        <v>24</v>
      </c>
      <c r="T24" s="17" t="s">
        <v>24</v>
      </c>
      <c r="U24" s="17" t="s">
        <v>24</v>
      </c>
      <c r="V24" s="17" t="s">
        <v>28</v>
      </c>
      <c r="W24" s="17" t="s">
        <v>24</v>
      </c>
      <c r="X24" s="18"/>
      <c r="Y24" s="17" t="s">
        <v>24</v>
      </c>
      <c r="Z24" s="17" t="s">
        <v>24</v>
      </c>
      <c r="AA24" s="17" t="s">
        <v>24</v>
      </c>
      <c r="AB24" s="17" t="s">
        <v>24</v>
      </c>
      <c r="AC24" s="17" t="s">
        <v>28</v>
      </c>
      <c r="AD24" s="17" t="s">
        <v>24</v>
      </c>
      <c r="AE24" s="18"/>
      <c r="AF24" s="17" t="s">
        <v>24</v>
      </c>
      <c r="AG24" s="17" t="s">
        <v>24</v>
      </c>
      <c r="AI24" s="22">
        <f t="shared" ref="AI24" si="21">COUNTIF(D24:AG24,"P")</f>
        <v>22</v>
      </c>
      <c r="AJ24" s="22">
        <f t="shared" si="9"/>
        <v>4</v>
      </c>
      <c r="AK24" s="22">
        <f t="shared" si="10"/>
        <v>31</v>
      </c>
      <c r="AL24" s="22">
        <f t="shared" si="4"/>
        <v>22</v>
      </c>
      <c r="AM24" s="22">
        <v>14000</v>
      </c>
      <c r="AN24" s="22">
        <f t="shared" si="11"/>
        <v>700</v>
      </c>
      <c r="AO24" s="23">
        <f t="shared" si="5"/>
        <v>451.61290322580646</v>
      </c>
      <c r="AP24" s="23">
        <f t="shared" si="6"/>
        <v>9935.4838709677424</v>
      </c>
      <c r="AQ24" s="23">
        <f t="shared" si="7"/>
        <v>8783.8709677419356</v>
      </c>
    </row>
    <row r="25" spans="1:43" x14ac:dyDescent="0.3">
      <c r="A25" s="10">
        <v>13</v>
      </c>
      <c r="B25" s="9" t="s">
        <v>71</v>
      </c>
      <c r="C25" s="11"/>
      <c r="D25" s="9" t="s">
        <v>24</v>
      </c>
      <c r="E25" s="9" t="s">
        <v>24</v>
      </c>
      <c r="F25" s="9" t="s">
        <v>24</v>
      </c>
      <c r="G25" s="9" t="s">
        <v>24</v>
      </c>
      <c r="H25" s="9" t="s">
        <v>28</v>
      </c>
      <c r="I25" s="9" t="s">
        <v>24</v>
      </c>
      <c r="J25" s="12"/>
      <c r="K25" s="9" t="s">
        <v>24</v>
      </c>
      <c r="L25" s="9" t="s">
        <v>24</v>
      </c>
      <c r="M25" s="9" t="s">
        <v>24</v>
      </c>
      <c r="N25" s="17" t="s">
        <v>24</v>
      </c>
      <c r="O25" s="17" t="s">
        <v>28</v>
      </c>
      <c r="P25" s="17" t="s">
        <v>24</v>
      </c>
      <c r="Q25" s="18"/>
      <c r="R25" s="17" t="s">
        <v>24</v>
      </c>
      <c r="S25" s="17" t="s">
        <v>24</v>
      </c>
      <c r="T25" s="17" t="s">
        <v>24</v>
      </c>
      <c r="U25" s="17" t="s">
        <v>24</v>
      </c>
      <c r="V25" s="17" t="s">
        <v>28</v>
      </c>
      <c r="W25" s="17" t="s">
        <v>24</v>
      </c>
      <c r="X25" s="18"/>
      <c r="Y25" s="17" t="s">
        <v>24</v>
      </c>
      <c r="Z25" s="17" t="s">
        <v>24</v>
      </c>
      <c r="AA25" s="17" t="s">
        <v>24</v>
      </c>
      <c r="AB25" s="17" t="s">
        <v>24</v>
      </c>
      <c r="AC25" s="17" t="s">
        <v>28</v>
      </c>
      <c r="AD25" s="17" t="s">
        <v>24</v>
      </c>
      <c r="AE25" s="18"/>
      <c r="AF25" s="17" t="s">
        <v>24</v>
      </c>
      <c r="AG25" s="17" t="s">
        <v>24</v>
      </c>
      <c r="AI25" s="22">
        <f t="shared" ref="AI25" si="22">COUNTIF(C25:AG25,"P")</f>
        <v>22</v>
      </c>
      <c r="AJ25" s="22">
        <f t="shared" si="9"/>
        <v>4</v>
      </c>
      <c r="AK25" s="22">
        <f t="shared" si="10"/>
        <v>31</v>
      </c>
      <c r="AL25" s="22">
        <f t="shared" si="4"/>
        <v>22</v>
      </c>
      <c r="AM25" s="22">
        <v>18000</v>
      </c>
      <c r="AN25" s="22">
        <f t="shared" si="11"/>
        <v>900</v>
      </c>
      <c r="AO25" s="23">
        <f t="shared" si="5"/>
        <v>580.64516129032256</v>
      </c>
      <c r="AP25" s="23">
        <f t="shared" si="6"/>
        <v>12774.193548387097</v>
      </c>
      <c r="AQ25" s="23">
        <f t="shared" si="7"/>
        <v>11293.548387096775</v>
      </c>
    </row>
    <row r="26" spans="1:43" x14ac:dyDescent="0.3">
      <c r="A26" s="10">
        <v>14</v>
      </c>
      <c r="B26" s="9" t="s">
        <v>72</v>
      </c>
      <c r="C26" s="11"/>
      <c r="D26" s="9" t="s">
        <v>24</v>
      </c>
      <c r="E26" s="9" t="s">
        <v>24</v>
      </c>
      <c r="F26" s="9" t="s">
        <v>24</v>
      </c>
      <c r="G26" s="9" t="s">
        <v>24</v>
      </c>
      <c r="H26" s="9" t="s">
        <v>28</v>
      </c>
      <c r="I26" s="9" t="s">
        <v>24</v>
      </c>
      <c r="J26" s="12"/>
      <c r="K26" s="9" t="s">
        <v>24</v>
      </c>
      <c r="L26" s="9" t="s">
        <v>24</v>
      </c>
      <c r="M26" s="9" t="s">
        <v>24</v>
      </c>
      <c r="N26" s="17" t="s">
        <v>24</v>
      </c>
      <c r="O26" s="17" t="s">
        <v>28</v>
      </c>
      <c r="P26" s="17" t="s">
        <v>24</v>
      </c>
      <c r="Q26" s="18"/>
      <c r="R26" s="17" t="s">
        <v>24</v>
      </c>
      <c r="S26" s="17" t="s">
        <v>24</v>
      </c>
      <c r="T26" s="17" t="s">
        <v>24</v>
      </c>
      <c r="U26" s="17" t="s">
        <v>24</v>
      </c>
      <c r="V26" s="17" t="s">
        <v>28</v>
      </c>
      <c r="W26" s="17" t="s">
        <v>24</v>
      </c>
      <c r="X26" s="18"/>
      <c r="Y26" s="17" t="s">
        <v>24</v>
      </c>
      <c r="Z26" s="17" t="s">
        <v>24</v>
      </c>
      <c r="AA26" s="17" t="s">
        <v>24</v>
      </c>
      <c r="AB26" s="17" t="s">
        <v>24</v>
      </c>
      <c r="AC26" s="17" t="s">
        <v>28</v>
      </c>
      <c r="AD26" s="17" t="s">
        <v>24</v>
      </c>
      <c r="AE26" s="18"/>
      <c r="AF26" s="17" t="s">
        <v>24</v>
      </c>
      <c r="AG26" s="17" t="s">
        <v>24</v>
      </c>
      <c r="AI26" s="22">
        <f t="shared" ref="AI26" si="23">COUNTIF(D26:AG26,"P")</f>
        <v>22</v>
      </c>
      <c r="AJ26" s="22">
        <f t="shared" si="9"/>
        <v>4</v>
      </c>
      <c r="AK26" s="22">
        <f t="shared" si="10"/>
        <v>31</v>
      </c>
      <c r="AL26" s="22">
        <f t="shared" si="4"/>
        <v>22</v>
      </c>
      <c r="AM26" s="22">
        <v>12000</v>
      </c>
      <c r="AN26" s="22">
        <f>AM26*5%</f>
        <v>600</v>
      </c>
      <c r="AO26" s="23">
        <f t="shared" si="5"/>
        <v>387.09677419354841</v>
      </c>
      <c r="AP26" s="23">
        <f t="shared" si="6"/>
        <v>8516.1290322580644</v>
      </c>
      <c r="AQ26" s="23">
        <f t="shared" si="7"/>
        <v>7529.0322580645161</v>
      </c>
    </row>
    <row r="27" spans="1:43" x14ac:dyDescent="0.3">
      <c r="A27" s="10">
        <v>15</v>
      </c>
      <c r="B27" s="9" t="s">
        <v>73</v>
      </c>
      <c r="C27" s="11"/>
      <c r="D27" s="9" t="s">
        <v>24</v>
      </c>
      <c r="E27" s="9" t="s">
        <v>24</v>
      </c>
      <c r="F27" s="9" t="s">
        <v>24</v>
      </c>
      <c r="G27" s="9" t="s">
        <v>24</v>
      </c>
      <c r="H27" s="9" t="s">
        <v>28</v>
      </c>
      <c r="I27" s="9" t="s">
        <v>24</v>
      </c>
      <c r="J27" s="12"/>
      <c r="K27" s="9" t="s">
        <v>24</v>
      </c>
      <c r="L27" s="9" t="s">
        <v>24</v>
      </c>
      <c r="M27" s="9" t="s">
        <v>24</v>
      </c>
      <c r="N27" s="17" t="s">
        <v>24</v>
      </c>
      <c r="O27" s="17" t="s">
        <v>28</v>
      </c>
      <c r="P27" s="17" t="s">
        <v>24</v>
      </c>
      <c r="Q27" s="18"/>
      <c r="R27" s="17" t="s">
        <v>24</v>
      </c>
      <c r="S27" s="17" t="s">
        <v>24</v>
      </c>
      <c r="T27" s="17" t="s">
        <v>24</v>
      </c>
      <c r="U27" s="17" t="s">
        <v>24</v>
      </c>
      <c r="V27" s="17" t="s">
        <v>28</v>
      </c>
      <c r="W27" s="17" t="s">
        <v>24</v>
      </c>
      <c r="X27" s="18"/>
      <c r="Y27" s="17" t="s">
        <v>24</v>
      </c>
      <c r="Z27" s="17" t="s">
        <v>24</v>
      </c>
      <c r="AA27" s="17" t="s">
        <v>24</v>
      </c>
      <c r="AB27" s="17" t="s">
        <v>24</v>
      </c>
      <c r="AC27" s="17" t="s">
        <v>28</v>
      </c>
      <c r="AD27" s="17" t="s">
        <v>24</v>
      </c>
      <c r="AE27" s="18"/>
      <c r="AF27" s="17" t="s">
        <v>24</v>
      </c>
      <c r="AG27" s="17" t="s">
        <v>24</v>
      </c>
      <c r="AI27" s="22">
        <f t="shared" ref="AI27" si="24">COUNTIF(C27:AG27,"P")</f>
        <v>22</v>
      </c>
      <c r="AJ27" s="22">
        <f t="shared" si="9"/>
        <v>4</v>
      </c>
      <c r="AK27" s="22">
        <f t="shared" si="10"/>
        <v>31</v>
      </c>
      <c r="AL27" s="22">
        <f>COUNTIF(C26:AG26,"sun")+AI27</f>
        <v>22</v>
      </c>
      <c r="AM27" s="22">
        <v>18000</v>
      </c>
      <c r="AN27" s="22">
        <f>AM27*5%</f>
        <v>900</v>
      </c>
      <c r="AO27" s="23">
        <f t="shared" si="5"/>
        <v>580.64516129032256</v>
      </c>
      <c r="AP27" s="23">
        <f t="shared" si="6"/>
        <v>12774.193548387097</v>
      </c>
      <c r="AQ27" s="23">
        <f t="shared" si="7"/>
        <v>11293.548387096775</v>
      </c>
    </row>
    <row r="28" spans="1:43" x14ac:dyDescent="0.3">
      <c r="AO28" s="15"/>
      <c r="AP28" s="15"/>
    </row>
    <row r="29" spans="1:43" x14ac:dyDescent="0.3">
      <c r="AO29" s="15"/>
    </row>
    <row r="30" spans="1:43" x14ac:dyDescent="0.3">
      <c r="AO30" s="15"/>
    </row>
    <row r="31" spans="1:43" x14ac:dyDescent="0.3">
      <c r="AO31" s="15"/>
    </row>
  </sheetData>
  <mergeCells count="3">
    <mergeCell ref="F1:G1"/>
    <mergeCell ref="I1:J1"/>
    <mergeCell ref="K7:W7"/>
  </mergeCells>
  <phoneticPr fontId="1" type="noConversion"/>
  <conditionalFormatting sqref="C12">
    <cfRule type="expression" dxfId="2" priority="1">
      <formula>C11="wed"</formula>
    </cfRule>
  </conditionalFormatting>
  <conditionalFormatting sqref="C12:AH27 C28:AF33">
    <cfRule type="expression" dxfId="1" priority="3">
      <formula>C11="sun"</formula>
    </cfRule>
  </conditionalFormatting>
  <conditionalFormatting sqref="D12:AG27">
    <cfRule type="expression" dxfId="0" priority="2">
      <formula>D11="wed"</formula>
    </cfRule>
  </conditionalFormatting>
  <dataValidations count="2">
    <dataValidation type="list" allowBlank="1" showInputMessage="1" showErrorMessage="1" sqref="E1" xr:uid="{B5FE185B-B591-409D-BBB4-869569463660}">
      <formula1>"2010,2011,2012,2013,2014"</formula1>
    </dataValidation>
    <dataValidation type="list" allowBlank="1" showInputMessage="1" showErrorMessage="1" sqref="A10:AG27" xr:uid="{2C02701A-8EDA-4449-B4EC-42211CB22F4E}">
      <formula1>"A,P"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07D76E-7D21-458C-95BB-7E01DEC0BD28}">
          <x14:formula1>
            <xm:f>Sheet3!$A$1:$A$12</xm:f>
          </x14:formula1>
          <xm:sqref>C1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E6B8-7597-4202-9125-4DB5DE73AD2B}">
  <dimension ref="A1:D12"/>
  <sheetViews>
    <sheetView workbookViewId="0">
      <selection activeCell="G4" sqref="G4"/>
    </sheetView>
  </sheetViews>
  <sheetFormatPr defaultRowHeight="14.4" x14ac:dyDescent="0.3"/>
  <sheetData>
    <row r="1" spans="1:4" x14ac:dyDescent="0.3">
      <c r="A1" t="s">
        <v>37</v>
      </c>
      <c r="D1" t="s">
        <v>74</v>
      </c>
    </row>
    <row r="2" spans="1:4" x14ac:dyDescent="0.3">
      <c r="A2" t="s">
        <v>38</v>
      </c>
      <c r="D2" t="s">
        <v>75</v>
      </c>
    </row>
    <row r="3" spans="1:4" x14ac:dyDescent="0.3">
      <c r="A3" t="s">
        <v>39</v>
      </c>
      <c r="D3" t="s">
        <v>76</v>
      </c>
    </row>
    <row r="4" spans="1:4" x14ac:dyDescent="0.3">
      <c r="A4" t="s">
        <v>40</v>
      </c>
      <c r="D4" t="s">
        <v>77</v>
      </c>
    </row>
    <row r="5" spans="1:4" x14ac:dyDescent="0.3">
      <c r="A5" t="s">
        <v>41</v>
      </c>
      <c r="D5" t="s">
        <v>78</v>
      </c>
    </row>
    <row r="6" spans="1:4" x14ac:dyDescent="0.3">
      <c r="A6" t="s">
        <v>42</v>
      </c>
      <c r="D6" t="s">
        <v>79</v>
      </c>
    </row>
    <row r="7" spans="1:4" x14ac:dyDescent="0.3">
      <c r="A7" t="s">
        <v>43</v>
      </c>
      <c r="D7" t="s">
        <v>80</v>
      </c>
    </row>
    <row r="8" spans="1:4" x14ac:dyDescent="0.3">
      <c r="A8" t="s">
        <v>44</v>
      </c>
      <c r="D8" t="s">
        <v>81</v>
      </c>
    </row>
    <row r="9" spans="1:4" x14ac:dyDescent="0.3">
      <c r="A9" t="s">
        <v>45</v>
      </c>
      <c r="D9" t="s">
        <v>82</v>
      </c>
    </row>
    <row r="10" spans="1:4" x14ac:dyDescent="0.3">
      <c r="A10" t="s">
        <v>46</v>
      </c>
      <c r="D10" s="5" t="s">
        <v>83</v>
      </c>
    </row>
    <row r="11" spans="1:4" x14ac:dyDescent="0.3">
      <c r="A11" t="s">
        <v>47</v>
      </c>
      <c r="D11" t="s">
        <v>84</v>
      </c>
    </row>
    <row r="12" spans="1:4" x14ac:dyDescent="0.3">
      <c r="A12" t="s">
        <v>48</v>
      </c>
      <c r="D12" t="s">
        <v>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Sheet6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</dc:creator>
  <cp:lastModifiedBy>CHANDRASHEKHAR PRASAD</cp:lastModifiedBy>
  <dcterms:created xsi:type="dcterms:W3CDTF">2023-07-27T06:00:02Z</dcterms:created>
  <dcterms:modified xsi:type="dcterms:W3CDTF">2023-09-06T04:35:59Z</dcterms:modified>
</cp:coreProperties>
</file>