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065e01a99887f/TANIT/EDO/EQUIPMENT FINAL SUBMISSIONS/FINAL TENDER REPORT/"/>
    </mc:Choice>
  </mc:AlternateContent>
  <xr:revisionPtr revIDLastSave="47" documentId="8_{5BEB99B8-1E53-47F5-8952-E8CF81D8F1C4}" xr6:coauthVersionLast="47" xr6:coauthVersionMax="47" xr10:uidLastSave="{FD05B066-0952-4ED8-B94B-88D1D02C012D}"/>
  <bookViews>
    <workbookView xWindow="-120" yWindow="-120" windowWidth="77040" windowHeight="21120" xr2:uid="{E0B3FE17-E02B-984C-9475-95F12B735816}"/>
  </bookViews>
  <sheets>
    <sheet name="SOH PHASE PLANNING TEMPLATE 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F35" i="1"/>
  <c r="E35" i="1"/>
  <c r="H34" i="1"/>
  <c r="G34" i="1"/>
  <c r="F34" i="1"/>
  <c r="E34" i="1"/>
  <c r="H33" i="1"/>
  <c r="G33" i="1"/>
  <c r="F33" i="1"/>
  <c r="E33" i="1"/>
  <c r="D35" i="1"/>
  <c r="D34" i="1"/>
  <c r="D33" i="1"/>
  <c r="G30" i="1"/>
  <c r="G29" i="1"/>
  <c r="G25" i="1"/>
  <c r="F24" i="1"/>
  <c r="H24" i="1"/>
  <c r="G24" i="1"/>
  <c r="G23" i="1"/>
  <c r="H25" i="1"/>
  <c r="G22" i="1"/>
  <c r="G21" i="1"/>
  <c r="G20" i="1"/>
  <c r="G18" i="1"/>
  <c r="G16" i="1"/>
  <c r="G15" i="1"/>
  <c r="G14" i="1"/>
  <c r="G12" i="1"/>
  <c r="G11" i="1"/>
  <c r="G10" i="1"/>
  <c r="G7" i="1"/>
  <c r="G6" i="1"/>
  <c r="H7" i="1"/>
  <c r="H10" i="1"/>
  <c r="H11" i="1"/>
  <c r="F7" i="1"/>
  <c r="F9" i="1"/>
  <c r="F10" i="1"/>
  <c r="F11" i="1"/>
  <c r="E10" i="1"/>
  <c r="E11" i="1"/>
  <c r="H23" i="1"/>
  <c r="F16" i="1"/>
  <c r="F17" i="1"/>
  <c r="F23" i="1"/>
  <c r="F25" i="1"/>
  <c r="E23" i="1"/>
  <c r="E24" i="1"/>
  <c r="E25" i="1"/>
  <c r="H12" i="1"/>
  <c r="H29" i="1"/>
  <c r="D10" i="1"/>
  <c r="D11" i="1"/>
  <c r="D12" i="1"/>
  <c r="D23" i="1"/>
  <c r="D24" i="1"/>
  <c r="D25" i="1"/>
  <c r="D29" i="1"/>
  <c r="H30" i="1"/>
  <c r="F12" i="1"/>
  <c r="F29" i="1"/>
  <c r="F30" i="1"/>
  <c r="E12" i="1"/>
  <c r="E29" i="1"/>
  <c r="E30" i="1"/>
</calcChain>
</file>

<file path=xl/sharedStrings.xml><?xml version="1.0" encoding="utf-8"?>
<sst xmlns="http://schemas.openxmlformats.org/spreadsheetml/2006/main" count="64" uniqueCount="58">
  <si>
    <t>Lot 1 - Medical Equipment</t>
  </si>
  <si>
    <t>Lot 2 - Radiology</t>
  </si>
  <si>
    <t>Lot 3 - Medical Gases</t>
  </si>
  <si>
    <t>Lot 4 - Mortuary</t>
  </si>
  <si>
    <t>Lot 5 - Laboratory</t>
  </si>
  <si>
    <t>KITCHEN LAUNDRY TOOLS + FURNITURE</t>
  </si>
  <si>
    <t>APPLIANCES</t>
  </si>
  <si>
    <t>Option 1 (9-12 months)</t>
  </si>
  <si>
    <t>Description</t>
  </si>
  <si>
    <t xml:space="preserve">ITEMS </t>
  </si>
  <si>
    <t>Option 2 (6-9 Months)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</si>
  <si>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</si>
  <si>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</si>
  <si>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</si>
  <si>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</si>
  <si>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</si>
  <si>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</si>
  <si>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</si>
  <si>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</si>
  <si>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</si>
  <si>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</si>
  <si>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</si>
  <si>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</si>
  <si>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</si>
  <si>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</si>
  <si>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</si>
  <si>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</si>
  <si>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</si>
  <si>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</si>
  <si>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</si>
  <si>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</si>
  <si>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</si>
  <si>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</si>
  <si>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</si>
  <si>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</si>
  <si>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</si>
  <si>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>SCENARIO TOTAL SUM</t>
  </si>
  <si>
    <t>Full Project LESS ADMIN</t>
  </si>
  <si>
    <t>DIFFERENCE</t>
  </si>
  <si>
    <t>FULL PROJECT 9-12 MONTHS</t>
  </si>
  <si>
    <t>EQUIPMENT PAYMENT PLAN</t>
  </si>
  <si>
    <t>Initial Payment (15 days) 50%</t>
  </si>
  <si>
    <t>Next Payment (60 days) 30%</t>
  </si>
  <si>
    <t>Final Payment (Post Deployment) 20%</t>
  </si>
  <si>
    <t>TO BE REDESIGNED</t>
  </si>
  <si>
    <t>Cost of constructing mortuary is N 250,000,000 - Estimated</t>
  </si>
  <si>
    <t xml:space="preserve">Utilizing average  cost Per Sq. metre of N445,545.00 </t>
  </si>
  <si>
    <t xml:space="preserve"> This gives - N454,545.00 x 550  = N 250,000,000.00</t>
  </si>
  <si>
    <t>FULL PROJECT WITH ADMIN</t>
  </si>
  <si>
    <t xml:space="preserve">   Expected Construction Variation @10%</t>
  </si>
  <si>
    <t xml:space="preserve">  Expected Equipment &amp; Furnishing Variation@10%</t>
  </si>
  <si>
    <t xml:space="preserve"> </t>
  </si>
  <si>
    <t>TOTAL FLOOR AREA OF MORTUARY SHOULD BE NO MORE THAN 550 M2</t>
  </si>
  <si>
    <t>Option 4 (6-7 Months)</t>
  </si>
  <si>
    <t>OPD + DIAG/DIALYSIS/IVF/ER + MORTUARY + MEDICAL GASES</t>
  </si>
  <si>
    <t>OPD + DIAG/DIALYSIS/IVF/ER</t>
  </si>
  <si>
    <t>OPD + DIAG/DIALYSIS/IVF/ER + MEDICAL GASES</t>
  </si>
  <si>
    <t>Option 3 (6-9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</si>
</sst>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43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4" fontId="2" fillId="2" borderId="1" xfId="0" applyNumberFormat="1" applyFont="1" applyFill="1" applyBorder="1"/>
    <xf numFmtId="43" fontId="2" fillId="2" borderId="1" xfId="1" applyFont="1" applyFill="1" applyBorder="1"/>
    <xf numFmtId="43" fontId="2" fillId="2" borderId="1" xfId="0" applyNumberFormat="1" applyFont="1" applyFill="1" applyBorder="1"/>
    <xf numFmtId="43" fontId="2" fillId="6" borderId="1" xfId="1" applyFont="1" applyFill="1" applyBorder="1"/>
    <xf numFmtId="43" fontId="2" fillId="0" borderId="0" xfId="0" applyNumberFormat="1" applyFont="1"/>
    <xf numFmtId="43" fontId="8" fillId="0" borderId="0" xfId="0" applyNumberFormat="1" applyFont="1"/>
    <xf numFmtId="43" fontId="1" fillId="0" borderId="1" xfId="0" applyNumberFormat="1" applyFont="1" applyBorder="1"/>
    <xf numFmtId="43" fontId="2" fillId="6" borderId="6" xfId="0" applyNumberFormat="1" applyFont="1" applyFill="1" applyBorder="1"/>
    <xf numFmtId="0" fontId="7" fillId="7" borderId="7" xfId="2" applyBorder="1"/>
    <xf numFmtId="0" fontId="1" fillId="0" borderId="0" xfId="0" applyFont="1" applyAlignment="1">
      <alignment horizontal="center"/>
    </xf>
    <xf numFmtId="43" fontId="1" fillId="0" borderId="1" xfId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2A3-FB15-BD41-B67C-DB54131DDCE2}">
  <dimension ref="A1:L56"/>
  <sheetViews>
    <sheetView tabSelected="1" workbookViewId="0">
      <selection activeCell="F25" sqref="F25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29.625" style="2" customWidth="1"/>
    <col min="6" max="6" width="41" style="2" bestFit="1" customWidth="1"/>
    <col min="7" max="7" width="38.75" style="2" customWidth="1"/>
    <col min="8" max="8" width="30.5" style="2" bestFit="1" customWidth="1"/>
    <col min="9" max="12" width="10.875" style="2"/>
  </cols>
  <sheetData>
    <row r="1" spans="1:8" x14ac:dyDescent="0.3">
      <c r="C1" s="34" t="s">
        <v>13</v>
      </c>
      <c r="D1" s="34"/>
      <c r="E1" s="34"/>
    </row>
    <row r="2" spans="1:8" ht="39.950000000000003" customHeight="1" x14ac:dyDescent="0.3">
      <c r="C2" s="1"/>
      <c r="D2" s="1" t="s">
        <v>39</v>
      </c>
      <c r="E2" s="26" t="s">
        <v>7</v>
      </c>
      <c r="F2" s="26" t="s">
        <v>10</v>
      </c>
      <c r="G2" s="26" t="s">
        <v>57</v>
      </c>
      <c r="H2" s="26" t="s">
        <v>53</v>
      </c>
    </row>
    <row r="3" spans="1:8" ht="37.5" x14ac:dyDescent="0.3">
      <c r="C3" s="4" t="s">
        <v>8</v>
      </c>
      <c r="D3" s="4" t="s">
        <v>48</v>
      </c>
      <c r="E3" s="27" t="s">
        <v>37</v>
      </c>
      <c r="F3" s="28" t="s">
        <v>54</v>
      </c>
      <c r="G3" s="28" t="s">
        <v>56</v>
      </c>
      <c r="H3" s="27" t="s">
        <v>55</v>
      </c>
    </row>
    <row r="4" spans="1:8" x14ac:dyDescent="0.3">
      <c r="A4" s="8"/>
    </row>
    <row r="5" spans="1:8" x14ac:dyDescent="0.3">
      <c r="A5" s="7" t="s">
        <v>23</v>
      </c>
      <c r="B5" s="7" t="s">
        <v>24</v>
      </c>
      <c r="C5" s="7" t="s">
        <v>9</v>
      </c>
      <c r="D5" s="4"/>
      <c r="E5" s="1"/>
      <c r="F5" s="1"/>
      <c r="G5" s="1"/>
      <c r="H5" s="1"/>
    </row>
    <row r="6" spans="1:8" x14ac:dyDescent="0.3">
      <c r="A6" s="8">
        <v>1</v>
      </c>
      <c r="B6" s="11" t="s">
        <v>25</v>
      </c>
      <c r="C6" s="29" t="s">
        <v>20</v>
      </c>
      <c r="D6" s="5">
        <v>1176578029.99</v>
      </c>
      <c r="E6" s="5">
        <v>1176578029.99</v>
      </c>
      <c r="F6" s="5">
        <v>1176578029.99</v>
      </c>
      <c r="G6" s="5">
        <f>D6</f>
        <v>1176578029.99</v>
      </c>
      <c r="H6" s="5">
        <v>1176578029.99</v>
      </c>
    </row>
    <row r="7" spans="1:8" x14ac:dyDescent="0.3">
      <c r="A7" s="8">
        <v>2</v>
      </c>
      <c r="B7" s="11" t="s">
        <v>25</v>
      </c>
      <c r="C7" s="29" t="s">
        <v>21</v>
      </c>
      <c r="D7" s="5">
        <v>3129724081.0999999</v>
      </c>
      <c r="E7" s="5">
        <v>3129724081.0999999</v>
      </c>
      <c r="F7" s="5">
        <f>E7*0.6</f>
        <v>1877834448.6599998</v>
      </c>
      <c r="G7" s="5">
        <f>E7*0.5</f>
        <v>1564862040.55</v>
      </c>
      <c r="H7" s="5">
        <f>E7*0.5</f>
        <v>1564862040.55</v>
      </c>
    </row>
    <row r="8" spans="1:8" x14ac:dyDescent="0.3">
      <c r="A8" s="8">
        <v>3</v>
      </c>
      <c r="B8" s="11" t="s">
        <v>25</v>
      </c>
      <c r="C8" s="29" t="s">
        <v>22</v>
      </c>
      <c r="D8" s="5">
        <v>2400786761.6799998</v>
      </c>
      <c r="E8" s="5">
        <v>0</v>
      </c>
      <c r="F8" s="5">
        <v>0</v>
      </c>
      <c r="G8" s="5">
        <v>0</v>
      </c>
      <c r="H8" s="5">
        <v>0</v>
      </c>
    </row>
    <row r="9" spans="1:8" x14ac:dyDescent="0.3">
      <c r="A9" s="8">
        <v>4</v>
      </c>
      <c r="B9" s="11" t="s">
        <v>26</v>
      </c>
      <c r="C9" s="29" t="s">
        <v>11</v>
      </c>
      <c r="D9" s="6">
        <v>250000000</v>
      </c>
      <c r="E9" s="6">
        <v>250000000</v>
      </c>
      <c r="F9" s="6">
        <f>E9</f>
        <v>250000000</v>
      </c>
      <c r="G9" s="6">
        <v>0</v>
      </c>
      <c r="H9" s="6">
        <v>0</v>
      </c>
    </row>
    <row r="10" spans="1:8" x14ac:dyDescent="0.3">
      <c r="A10" s="8"/>
      <c r="B10" s="9"/>
      <c r="C10" s="30" t="s">
        <v>18</v>
      </c>
      <c r="D10" s="15">
        <f>SUM(D6:D9)</f>
        <v>6957088872.7700005</v>
      </c>
      <c r="E10" s="15">
        <f>SUM(E6:E9)</f>
        <v>4556302111.0900002</v>
      </c>
      <c r="F10" s="15">
        <f>SUM(F6:F9)</f>
        <v>3304412478.6499996</v>
      </c>
      <c r="G10" s="15">
        <f>SUM(G6:G9)</f>
        <v>2741440070.54</v>
      </c>
      <c r="H10" s="15">
        <f>SUM(H6:H9)</f>
        <v>2741440070.54</v>
      </c>
    </row>
    <row r="11" spans="1:8" x14ac:dyDescent="0.3">
      <c r="A11" s="8"/>
      <c r="B11" s="9"/>
      <c r="C11" s="30" t="s">
        <v>49</v>
      </c>
      <c r="D11" s="16">
        <f>D10*0.1</f>
        <v>695708887.27700007</v>
      </c>
      <c r="E11" s="16">
        <f>E10*0.1</f>
        <v>455630211.10900003</v>
      </c>
      <c r="F11" s="16">
        <f>F10*0.1</f>
        <v>330441247.86500001</v>
      </c>
      <c r="G11" s="16">
        <f>G10*0.1</f>
        <v>274144007.05400002</v>
      </c>
      <c r="H11" s="16">
        <f>H10*0.1</f>
        <v>274144007.05400002</v>
      </c>
    </row>
    <row r="12" spans="1:8" x14ac:dyDescent="0.3">
      <c r="A12" s="8"/>
      <c r="B12" s="9"/>
      <c r="C12" s="30" t="s">
        <v>14</v>
      </c>
      <c r="D12" s="18">
        <f>D10+D11</f>
        <v>7652797760.0470009</v>
      </c>
      <c r="E12" s="18">
        <f>E10+E11</f>
        <v>5011932322.1990004</v>
      </c>
      <c r="F12" s="18">
        <f>F10+F11</f>
        <v>3634853726.5149994</v>
      </c>
      <c r="G12" s="18">
        <f>SUM(G10:G11)</f>
        <v>3015584077.5939999</v>
      </c>
      <c r="H12" s="18">
        <f>H10+H11</f>
        <v>3015584077.5939999</v>
      </c>
    </row>
    <row r="13" spans="1:8" x14ac:dyDescent="0.3">
      <c r="C13"/>
      <c r="D13"/>
      <c r="E13"/>
      <c r="F13"/>
      <c r="G13"/>
      <c r="H13"/>
    </row>
    <row r="14" spans="1:8" x14ac:dyDescent="0.3">
      <c r="A14" s="8">
        <v>1</v>
      </c>
      <c r="B14" s="11" t="s">
        <v>27</v>
      </c>
      <c r="C14" s="29" t="s">
        <v>0</v>
      </c>
      <c r="D14" s="5">
        <v>4135198000</v>
      </c>
      <c r="E14" s="5">
        <v>4135198000</v>
      </c>
      <c r="F14" s="25">
        <v>1566785650</v>
      </c>
      <c r="G14" s="25">
        <f>H14</f>
        <v>1566785650</v>
      </c>
      <c r="H14" s="25">
        <v>1566785650</v>
      </c>
    </row>
    <row r="15" spans="1:8" x14ac:dyDescent="0.3">
      <c r="A15" s="8">
        <v>2</v>
      </c>
      <c r="B15" s="11" t="s">
        <v>27</v>
      </c>
      <c r="C15" s="29" t="s">
        <v>1</v>
      </c>
      <c r="D15" s="5">
        <v>2104552000</v>
      </c>
      <c r="E15" s="5">
        <v>2104552000</v>
      </c>
      <c r="F15" s="5">
        <v>2104552000</v>
      </c>
      <c r="G15" s="5">
        <f>H15</f>
        <v>2104552000</v>
      </c>
      <c r="H15" s="5">
        <v>2104552000</v>
      </c>
    </row>
    <row r="16" spans="1:8" x14ac:dyDescent="0.3">
      <c r="A16" s="8">
        <v>3</v>
      </c>
      <c r="B16" s="11" t="s">
        <v>28</v>
      </c>
      <c r="C16" s="29" t="s">
        <v>2</v>
      </c>
      <c r="D16" s="5">
        <v>648989222.30999994</v>
      </c>
      <c r="E16" s="5">
        <v>648989222.30999994</v>
      </c>
      <c r="F16" s="5">
        <f>E16</f>
        <v>648989222.30999994</v>
      </c>
      <c r="G16" s="5">
        <f>F16</f>
        <v>648989222.30999994</v>
      </c>
      <c r="H16" s="5">
        <v>0</v>
      </c>
    </row>
    <row r="17" spans="1:11" x14ac:dyDescent="0.3">
      <c r="A17" s="8">
        <v>4</v>
      </c>
      <c r="B17" s="11" t="s">
        <v>28</v>
      </c>
      <c r="C17" s="29" t="s">
        <v>3</v>
      </c>
      <c r="D17" s="5">
        <v>129241980</v>
      </c>
      <c r="E17" s="5">
        <v>129241980</v>
      </c>
      <c r="F17" s="5">
        <f>E17</f>
        <v>129241980</v>
      </c>
      <c r="G17" s="5">
        <v>0</v>
      </c>
      <c r="H17" s="5">
        <v>0</v>
      </c>
    </row>
    <row r="18" spans="1:11" x14ac:dyDescent="0.3">
      <c r="A18" s="8">
        <v>5</v>
      </c>
      <c r="B18" s="11" t="s">
        <v>27</v>
      </c>
      <c r="C18" s="29" t="s">
        <v>4</v>
      </c>
      <c r="D18" s="5">
        <v>1090041596</v>
      </c>
      <c r="E18" s="5">
        <v>1090041596</v>
      </c>
      <c r="F18" s="5">
        <v>1090041596</v>
      </c>
      <c r="G18" s="5">
        <f>F18</f>
        <v>1090041596</v>
      </c>
      <c r="H18" s="5">
        <v>1090041596</v>
      </c>
    </row>
    <row r="19" spans="1:11" x14ac:dyDescent="0.3">
      <c r="A19" s="8">
        <v>6</v>
      </c>
      <c r="B19" s="11" t="s">
        <v>29</v>
      </c>
      <c r="C19" s="29" t="s">
        <v>5</v>
      </c>
      <c r="D19" s="5">
        <v>339472422.5</v>
      </c>
      <c r="E19" s="5">
        <v>339472422.5</v>
      </c>
      <c r="F19" s="5">
        <v>0</v>
      </c>
      <c r="G19" s="5">
        <v>0</v>
      </c>
      <c r="H19" s="5">
        <v>0</v>
      </c>
    </row>
    <row r="20" spans="1:11" x14ac:dyDescent="0.3">
      <c r="A20" s="8">
        <v>7</v>
      </c>
      <c r="B20" s="11" t="s">
        <v>34</v>
      </c>
      <c r="C20" s="29" t="s">
        <v>15</v>
      </c>
      <c r="D20" s="5">
        <v>357722837.25</v>
      </c>
      <c r="E20" s="25">
        <v>134105239.5</v>
      </c>
      <c r="F20" s="25">
        <v>83156302.5</v>
      </c>
      <c r="G20" s="25">
        <f>H20</f>
        <v>83156302.5</v>
      </c>
      <c r="H20" s="25">
        <v>83156302.5</v>
      </c>
    </row>
    <row r="21" spans="1:11" x14ac:dyDescent="0.3">
      <c r="A21" s="8">
        <v>8</v>
      </c>
      <c r="B21" s="11" t="s">
        <v>35</v>
      </c>
      <c r="C21" s="29" t="s">
        <v>6</v>
      </c>
      <c r="D21" s="5">
        <v>42407202</v>
      </c>
      <c r="E21" s="25">
        <v>37872852</v>
      </c>
      <c r="F21" s="25">
        <v>13169223</v>
      </c>
      <c r="G21" s="25">
        <f>H21</f>
        <v>13169223</v>
      </c>
      <c r="H21" s="25">
        <v>13169223</v>
      </c>
    </row>
    <row r="22" spans="1:11" x14ac:dyDescent="0.3">
      <c r="A22" s="8">
        <v>9</v>
      </c>
      <c r="B22" s="11" t="s">
        <v>29</v>
      </c>
      <c r="C22" s="29" t="s">
        <v>16</v>
      </c>
      <c r="D22" s="5">
        <v>1492211413</v>
      </c>
      <c r="E22" s="25">
        <v>802346094.5</v>
      </c>
      <c r="F22" s="25">
        <v>422083323.75</v>
      </c>
      <c r="G22" s="25">
        <f>H22</f>
        <v>422083323.75</v>
      </c>
      <c r="H22" s="25">
        <v>422083323.75</v>
      </c>
    </row>
    <row r="23" spans="1:11" x14ac:dyDescent="0.3">
      <c r="A23" s="8"/>
      <c r="B23" s="10"/>
      <c r="C23" s="30" t="s">
        <v>17</v>
      </c>
      <c r="D23" s="16">
        <f>SUM(D14:D22)</f>
        <v>10339836673.059999</v>
      </c>
      <c r="E23" s="16">
        <f>SUM(E14:E22)</f>
        <v>9421819406.8099995</v>
      </c>
      <c r="F23" s="16">
        <f>SUM(F14:F22)</f>
        <v>6058019297.5599995</v>
      </c>
      <c r="G23" s="16">
        <f>SUM(G14:G22)</f>
        <v>5928777317.5599995</v>
      </c>
      <c r="H23" s="16">
        <f>SUM(H14:H22)</f>
        <v>5279788095.25</v>
      </c>
    </row>
    <row r="24" spans="1:11" x14ac:dyDescent="0.3">
      <c r="A24" s="8"/>
      <c r="B24" s="9"/>
      <c r="C24" s="30" t="s">
        <v>50</v>
      </c>
      <c r="D24" s="17">
        <f>D23*0.1</f>
        <v>1033983667.306</v>
      </c>
      <c r="E24" s="17">
        <f>E23*0.05</f>
        <v>471090970.3405</v>
      </c>
      <c r="F24" s="17">
        <f>F23*0.1</f>
        <v>605801929.75599992</v>
      </c>
      <c r="G24" s="17">
        <f>G23*0.1</f>
        <v>592877731.75599992</v>
      </c>
      <c r="H24" s="17">
        <f>H23*0.1</f>
        <v>527978809.52500004</v>
      </c>
    </row>
    <row r="25" spans="1:11" x14ac:dyDescent="0.3">
      <c r="C25" s="33" t="s">
        <v>19</v>
      </c>
      <c r="D25" s="22">
        <f>D23+D24</f>
        <v>11373820340.365999</v>
      </c>
      <c r="E25" s="22">
        <f>E23+E24</f>
        <v>9892910377.1504993</v>
      </c>
      <c r="F25" s="22">
        <f>F23+F24</f>
        <v>6663821227.315999</v>
      </c>
      <c r="G25" s="22">
        <f>SUM(G23:G24)</f>
        <v>6521655049.315999</v>
      </c>
      <c r="H25" s="22">
        <f>H23+H24</f>
        <v>5807766904.7749996</v>
      </c>
    </row>
    <row r="26" spans="1:11" x14ac:dyDescent="0.3">
      <c r="C26" s="31"/>
      <c r="D26"/>
      <c r="E26"/>
      <c r="F26"/>
      <c r="G26"/>
      <c r="H26"/>
    </row>
    <row r="27" spans="1:11" x14ac:dyDescent="0.3">
      <c r="C27" s="31"/>
      <c r="D27"/>
      <c r="E27"/>
      <c r="F27"/>
      <c r="G27"/>
      <c r="H27"/>
    </row>
    <row r="28" spans="1:11" x14ac:dyDescent="0.3">
      <c r="C28" s="31"/>
      <c r="D28"/>
      <c r="E28"/>
      <c r="F28"/>
      <c r="G28"/>
      <c r="H28"/>
      <c r="K28" s="2" t="s">
        <v>51</v>
      </c>
    </row>
    <row r="29" spans="1:11" ht="22.5" x14ac:dyDescent="0.45">
      <c r="C29" s="32" t="s">
        <v>36</v>
      </c>
      <c r="D29" s="20">
        <f>D25+D12</f>
        <v>19026618100.413002</v>
      </c>
      <c r="E29" s="20">
        <f>E25+E12</f>
        <v>14904842699.349499</v>
      </c>
      <c r="F29" s="20">
        <f>F25+F12</f>
        <v>10298674953.830997</v>
      </c>
      <c r="G29" s="20">
        <f>G25+G12</f>
        <v>9537239126.9099998</v>
      </c>
      <c r="H29" s="20">
        <f>H25+H12</f>
        <v>8823350982.3689995</v>
      </c>
    </row>
    <row r="30" spans="1:11" x14ac:dyDescent="0.3">
      <c r="D30" s="24" t="s">
        <v>38</v>
      </c>
      <c r="E30" s="19">
        <f>D29-E29</f>
        <v>4121775401.0635033</v>
      </c>
      <c r="F30" s="19">
        <f>D29-F29</f>
        <v>8727943146.5820045</v>
      </c>
      <c r="G30" s="19">
        <f>D29-G29</f>
        <v>9489378973.5030022</v>
      </c>
      <c r="H30" s="19">
        <f>D29-H29</f>
        <v>10203267118.044003</v>
      </c>
    </row>
    <row r="31" spans="1:11" x14ac:dyDescent="0.3">
      <c r="E31" s="19"/>
      <c r="F31" s="19"/>
      <c r="G31" s="19"/>
      <c r="H31" s="19"/>
    </row>
    <row r="32" spans="1:11" x14ac:dyDescent="0.3">
      <c r="C32" s="23" t="s">
        <v>40</v>
      </c>
      <c r="D32" s="23"/>
      <c r="E32" s="23"/>
      <c r="F32" s="23"/>
      <c r="G32" s="23"/>
      <c r="H32" s="23"/>
    </row>
    <row r="33" spans="2:8" x14ac:dyDescent="0.3">
      <c r="C33" s="1" t="s">
        <v>41</v>
      </c>
      <c r="D33" s="21">
        <f>D25*0.5</f>
        <v>5686910170.1829996</v>
      </c>
      <c r="E33" s="21">
        <f t="shared" ref="E33:H33" si="0">E25*0.5</f>
        <v>4946455188.5752497</v>
      </c>
      <c r="F33" s="21">
        <f t="shared" si="0"/>
        <v>3331910613.6579995</v>
      </c>
      <c r="G33" s="21">
        <f t="shared" si="0"/>
        <v>3260827524.6579995</v>
      </c>
      <c r="H33" s="21">
        <f t="shared" si="0"/>
        <v>2903883452.3874998</v>
      </c>
    </row>
    <row r="34" spans="2:8" x14ac:dyDescent="0.3">
      <c r="C34" s="1" t="s">
        <v>42</v>
      </c>
      <c r="D34" s="21">
        <f>D25*0.3</f>
        <v>3412146102.1097999</v>
      </c>
      <c r="E34" s="21">
        <f t="shared" ref="E34:H34" si="1">E25*0.3</f>
        <v>2967873113.1451497</v>
      </c>
      <c r="F34" s="21">
        <f t="shared" si="1"/>
        <v>1999146368.1947997</v>
      </c>
      <c r="G34" s="21">
        <f t="shared" si="1"/>
        <v>1956496514.7947996</v>
      </c>
      <c r="H34" s="21">
        <f t="shared" si="1"/>
        <v>1742330071.4324999</v>
      </c>
    </row>
    <row r="35" spans="2:8" x14ac:dyDescent="0.3">
      <c r="C35" s="1" t="s">
        <v>43</v>
      </c>
      <c r="D35" s="21">
        <f>D25*0.2</f>
        <v>2274764068.0731997</v>
      </c>
      <c r="E35" s="21">
        <f t="shared" ref="E35:H35" si="2">E25*0.2</f>
        <v>1978582075.4301</v>
      </c>
      <c r="F35" s="21">
        <f t="shared" si="2"/>
        <v>1332764245.4631999</v>
      </c>
      <c r="G35" s="21">
        <f t="shared" si="2"/>
        <v>1304331009.8631999</v>
      </c>
      <c r="H35" s="21">
        <f t="shared" si="2"/>
        <v>1161553380.9549999</v>
      </c>
    </row>
    <row r="41" spans="2:8" x14ac:dyDescent="0.3">
      <c r="C41" s="3" t="s">
        <v>12</v>
      </c>
      <c r="D41" s="3"/>
    </row>
    <row r="44" spans="2:8" x14ac:dyDescent="0.3">
      <c r="B44" s="12" t="s">
        <v>30</v>
      </c>
    </row>
    <row r="45" spans="2:8" x14ac:dyDescent="0.3">
      <c r="B45" s="2"/>
    </row>
    <row r="46" spans="2:8" x14ac:dyDescent="0.3">
      <c r="B46" s="2" t="s">
        <v>31</v>
      </c>
    </row>
    <row r="47" spans="2:8" x14ac:dyDescent="0.3">
      <c r="B47" s="2" t="s">
        <v>32</v>
      </c>
    </row>
    <row r="48" spans="2:8" x14ac:dyDescent="0.3">
      <c r="B48" s="2"/>
    </row>
    <row r="49" spans="2:4" x14ac:dyDescent="0.3">
      <c r="B49" s="2" t="s">
        <v>33</v>
      </c>
    </row>
    <row r="50" spans="2:4" x14ac:dyDescent="0.3">
      <c r="B50" s="2"/>
    </row>
    <row r="51" spans="2:4" x14ac:dyDescent="0.3">
      <c r="B51" s="2" t="s">
        <v>52</v>
      </c>
      <c r="D51" s="2" t="s">
        <v>44</v>
      </c>
    </row>
    <row r="52" spans="2:4" x14ac:dyDescent="0.3">
      <c r="B52" s="2"/>
    </row>
    <row r="53" spans="2:4" x14ac:dyDescent="0.3">
      <c r="B53" s="2" t="s">
        <v>46</v>
      </c>
    </row>
    <row r="54" spans="2:4" x14ac:dyDescent="0.3">
      <c r="B54" s="2" t="s">
        <v>47</v>
      </c>
    </row>
    <row r="55" spans="2:4" ht="19.5" thickBot="1" x14ac:dyDescent="0.35"/>
    <row r="56" spans="2:4" ht="19.5" thickBot="1" x14ac:dyDescent="0.35">
      <c r="B56" s="13" t="s">
        <v>45</v>
      </c>
      <c r="C56" s="14"/>
    </row>
  </sheetData>
  <mergeCells count="1">
    <mergeCell ref="C1:E1"/>
  </mergeCells>
  <printOptions horizontalCentered="1"/>
  <pageMargins left="0.31496062992125984" right="0.31496062992125984" top="0.35433070866141736" bottom="0.35433070866141736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SOH PHASE PLANNING TEMPLATE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Iyad Zaaroura</cp:lastModifiedBy>
  <cp:lastPrinted>2023-01-11T11:07:36Z</cp:lastPrinted>
  <dcterms:created xsi:type="dcterms:W3CDTF">2023-01-04T10:15:01Z</dcterms:created>
  <dcterms:modified xsi:type="dcterms:W3CDTF">2023-01-11T13:46:06Z</dcterms:modified>
</cp:coreProperties>
</file>