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COOLYAH\SEMESTER 5\PENGAUDITAN 2\Asis\Tugas\"/>
    </mc:Choice>
  </mc:AlternateContent>
  <xr:revisionPtr revIDLastSave="0" documentId="13_ncr:1_{3AA698CA-5301-459A-8D99-7D73C81CA0E1}" xr6:coauthVersionLast="47" xr6:coauthVersionMax="47" xr10:uidLastSave="{00000000-0000-0000-0000-000000000000}"/>
  <bookViews>
    <workbookView xWindow="-108" yWindow="-108" windowWidth="23256" windowHeight="12456" activeTab="1" xr2:uid="{8DCD8F6E-76B5-4A29-8D40-EE6054A2F83C}"/>
  </bookViews>
  <sheets>
    <sheet name="Piutang Usaha" sheetId="1" r:id="rId1"/>
    <sheet name="Konfirmasi Piutang" sheetId="2" r:id="rId2"/>
    <sheet name="Tickmark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1" i="2" l="1"/>
  <c r="C40" i="2"/>
  <c r="D37" i="2"/>
  <c r="C36" i="2"/>
  <c r="I30" i="1"/>
  <c r="H29" i="1"/>
  <c r="G13" i="1"/>
  <c r="K13" i="1"/>
  <c r="O15" i="2"/>
  <c r="O14" i="2"/>
  <c r="O13" i="2"/>
  <c r="O12" i="2"/>
  <c r="K10" i="2"/>
  <c r="K11" i="2"/>
  <c r="K12" i="2"/>
  <c r="K13" i="2"/>
  <c r="K14" i="2"/>
  <c r="K15" i="2"/>
  <c r="I20" i="2"/>
  <c r="K9" i="2"/>
  <c r="O10" i="2"/>
  <c r="J24" i="1"/>
  <c r="C30" i="1"/>
  <c r="H25" i="1"/>
  <c r="I9" i="2"/>
  <c r="I25" i="1"/>
  <c r="J25" i="1"/>
  <c r="I24" i="1"/>
  <c r="H24" i="1"/>
  <c r="J14" i="1"/>
  <c r="J15" i="1"/>
  <c r="J16" i="1"/>
  <c r="J17" i="1"/>
  <c r="J18" i="1"/>
  <c r="J19" i="1"/>
  <c r="J20" i="1"/>
  <c r="J21" i="1"/>
  <c r="J22" i="1"/>
  <c r="J23" i="1"/>
  <c r="J13" i="1"/>
  <c r="I13" i="1"/>
  <c r="I14" i="1"/>
  <c r="I15" i="1"/>
  <c r="I16" i="1"/>
  <c r="I17" i="1"/>
  <c r="I18" i="1"/>
  <c r="I19" i="1"/>
  <c r="I20" i="1"/>
  <c r="I21" i="1"/>
  <c r="I22" i="1"/>
  <c r="I23" i="1"/>
  <c r="H14" i="1"/>
  <c r="H15" i="1"/>
  <c r="H16" i="1"/>
  <c r="H17" i="1"/>
  <c r="H18" i="1"/>
  <c r="H19" i="1"/>
  <c r="H20" i="1"/>
  <c r="H21" i="1"/>
  <c r="H22" i="1"/>
  <c r="H23" i="1"/>
  <c r="H13" i="1"/>
  <c r="G14" i="1"/>
  <c r="G15" i="1"/>
  <c r="G16" i="1"/>
  <c r="G17" i="1"/>
  <c r="G18" i="1"/>
  <c r="G19" i="1"/>
  <c r="G20" i="1"/>
  <c r="G21" i="1"/>
  <c r="G22" i="1"/>
  <c r="G23" i="1"/>
  <c r="C28" i="1"/>
  <c r="E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octadilaily</author>
  </authors>
  <commentList>
    <comment ref="P7" authorId="0" shapeId="0" xr:uid="{32096200-8AB6-4984-BC11-DD07E86485FC}">
      <text>
        <r>
          <rPr>
            <b/>
            <sz val="9"/>
            <color indexed="81"/>
            <rFont val="Tahoma"/>
            <family val="2"/>
          </rPr>
          <t>octadilaily:</t>
        </r>
        <r>
          <rPr>
            <sz val="9"/>
            <color indexed="81"/>
            <rFont val="Tahoma"/>
            <family val="2"/>
          </rPr>
          <t xml:space="preserve">
isi dengan nomor WP manual konfirmasi
contoh : Piutang - 01 [M]</t>
        </r>
      </text>
    </comment>
  </commentList>
</comments>
</file>

<file path=xl/sharedStrings.xml><?xml version="1.0" encoding="utf-8"?>
<sst xmlns="http://schemas.openxmlformats.org/spreadsheetml/2006/main" count="136" uniqueCount="112">
  <si>
    <t>PT Mitra Realty</t>
  </si>
  <si>
    <t>WP Piutang Usaha</t>
  </si>
  <si>
    <t>31 December 2019</t>
  </si>
  <si>
    <t>Natur Akun :</t>
  </si>
  <si>
    <t>Aging AR (Diperoleh dari Olivia Apriliani - Marketing)</t>
  </si>
  <si>
    <t>Analisis Aging Piutang oleh KAP</t>
  </si>
  <si>
    <t>Customer Name</t>
  </si>
  <si>
    <t>Transaction Date</t>
  </si>
  <si>
    <t>Due Date</t>
  </si>
  <si>
    <t>Amount</t>
  </si>
  <si>
    <t>Melebihi JT -days
(Aging Piutang)</t>
  </si>
  <si>
    <t>&lt; 365 days</t>
  </si>
  <si>
    <t>&gt; 365 days</t>
  </si>
  <si>
    <t>Tickmark</t>
  </si>
  <si>
    <t>Stroberi</t>
  </si>
  <si>
    <t>Rajawali Indonesia</t>
  </si>
  <si>
    <t>Maju Makmur Jaya</t>
  </si>
  <si>
    <t>UD Maju Jaya</t>
  </si>
  <si>
    <t>Maju Jaya</t>
  </si>
  <si>
    <t>Samsang Phone</t>
  </si>
  <si>
    <t>Toko Louisa</t>
  </si>
  <si>
    <t>UD Sumber Rejeki</t>
  </si>
  <si>
    <t>Graphense Adv</t>
  </si>
  <si>
    <t>Benyamin Autoparts</t>
  </si>
  <si>
    <t>Makro Market</t>
  </si>
  <si>
    <t>Total Piutang Usaha</t>
  </si>
  <si>
    <t>Tie Up Balance - Piutang Usaha</t>
  </si>
  <si>
    <t>Balance per Listing</t>
  </si>
  <si>
    <t>Balance per TB</t>
  </si>
  <si>
    <t>Difference</t>
  </si>
  <si>
    <t>Konfirmasi Piutang</t>
  </si>
  <si>
    <t>Customer</t>
  </si>
  <si>
    <t>Date Sent by</t>
  </si>
  <si>
    <t>Received</t>
  </si>
  <si>
    <t>Balance per Confirmation</t>
  </si>
  <si>
    <t>Diff</t>
  </si>
  <si>
    <t>Status</t>
  </si>
  <si>
    <t>Known Diff</t>
  </si>
  <si>
    <t>Still Diff</t>
  </si>
  <si>
    <t>Manual Reff</t>
  </si>
  <si>
    <t>Fax</t>
  </si>
  <si>
    <t>Email</t>
  </si>
  <si>
    <t>Mail</t>
  </si>
  <si>
    <t>Status:</t>
  </si>
  <si>
    <t>Tickmarks</t>
  </si>
  <si>
    <t>{a}</t>
  </si>
  <si>
    <t>{b}</t>
  </si>
  <si>
    <t>{c}</t>
  </si>
  <si>
    <t>{d}</t>
  </si>
  <si>
    <t>{e}</t>
  </si>
  <si>
    <t>{f}</t>
  </si>
  <si>
    <t>{g}</t>
  </si>
  <si>
    <t>{h}</t>
  </si>
  <si>
    <t>{i}</t>
  </si>
  <si>
    <t>{j}</t>
  </si>
  <si>
    <t>{k}</t>
  </si>
  <si>
    <t>{l}</t>
  </si>
  <si>
    <t>{m}</t>
  </si>
  <si>
    <t>{n}</t>
  </si>
  <si>
    <t>{o}</t>
  </si>
  <si>
    <t>{p}</t>
  </si>
  <si>
    <t>{q}</t>
  </si>
  <si>
    <t>{r}</t>
  </si>
  <si>
    <t>{s}</t>
  </si>
  <si>
    <t>{t}</t>
  </si>
  <si>
    <t>{u}</t>
  </si>
  <si>
    <t>{v}</t>
  </si>
  <si>
    <t>{w}</t>
  </si>
  <si>
    <t>{x}</t>
  </si>
  <si>
    <t>{y}</t>
  </si>
  <si>
    <t>{z}</t>
  </si>
  <si>
    <t>Belum JT</t>
  </si>
  <si>
    <t>CB</t>
  </si>
  <si>
    <t>RB</t>
  </si>
  <si>
    <t>Graphense Adv.</t>
  </si>
  <si>
    <t>UD. Sumber Rejeki</t>
  </si>
  <si>
    <t>NR</t>
  </si>
  <si>
    <t>Jawaban Konfirmasi Audit</t>
  </si>
  <si>
    <t>CB : Confirming Balance. Jawaban konfirmasi telah sesuai/cocok.</t>
  </si>
  <si>
    <t>RD : Reconcile Differences. Jawaban konfirmasi tidak sesuai dan memerlukan rekonsiliasi.</t>
  </si>
  <si>
    <t>RPO : Return by post office. Surat konfirmasi dikembalikan oleh kantor pos.</t>
  </si>
  <si>
    <t>NR : Not Replies. Tidak ada jawaban konfirmasi</t>
  </si>
  <si>
    <t>PBC : Prepared by client. Dokumen disiapkan oleh klien</t>
  </si>
  <si>
    <t>RPO</t>
  </si>
  <si>
    <t xml:space="preserve">      Piutang usaha</t>
  </si>
  <si>
    <t>v</t>
  </si>
  <si>
    <t>Piutang - 01 [M]</t>
  </si>
  <si>
    <t>Piutang - 02 [M]</t>
  </si>
  <si>
    <t>Piutang - 03 [M]</t>
  </si>
  <si>
    <t>Piutang - 04 [M]</t>
  </si>
  <si>
    <t>Piutang - 05 [M]</t>
  </si>
  <si>
    <t xml:space="preserve">Berdasarkan analisis umur piutang, diketahui bahwa umur piutang dari Stroberi telah mencapai 529 setelah due date. PT Mitra Realty memiliki kebijakan untuk menghapus piutang. Piutang Stroberi telah melewati 365 hari sehingga PT Mitra Realty harus menghapus piutang tersebut </t>
  </si>
  <si>
    <t>Kami telah melakukan konfirmasi piutang terhadap Sumsang Phone pada 15 April 2020 tetapi masih belum mendapatkan respons. Kami akan mengirimkan Surat Konfirmasi Positif Piutang kembali kepada Sumsang Phone. Apabila nanti tidak menerima jawaban maka kami akan melakukan prosedur alternatif lainnya untuk mengurangi risiko audit</t>
  </si>
  <si>
    <t>Kami telah melakukan konfirmasi piutang terhadap Maju Makmur Jaya pada 15 April 2020 tetapi masih belum mendapatkan respons. Kami akan mengirimkan Surat Konfirmasi Positif Piutang kembali kepada Maju Makmur Jaya. Apabila nanti tidak menerima jawaban maka kami akan melakukan prosedur alternatif lainnya untuk mengurangi risiko audit</t>
  </si>
  <si>
    <t>Piutang - 06 [M]</t>
  </si>
  <si>
    <t>Piutang - 07 [M]</t>
  </si>
  <si>
    <t>Kami telah melakukan konfirmasi piutang terhadap UD Sumber Rejeki pada 15 April 2020 melalui pos tetapi terdapat beberapa kendala sehingga surat tersebut dikembalikan oleh kantor pos. Kami akan mencoba untuk mengirimkan kembali surat konfirmasi piutang. Apabila pengiriman surat kembali mengalami kendala maka kami akan melakukan prosedur alternatif lainnya yakni dengan mengirimkan surat melalui email.</t>
  </si>
  <si>
    <t>Kami telah melakukan konfirmasi piutang terhadap Benyamin Autoparts pada 15 April 2020 dan Benyamin Autoparts telah memberikan jawaban atas surat konfirmasi dalam Piutang. Dalam konfirmasi piutang Benyamin Autoparts menyatakan bahwa saldo piutang dalam Surat Konfirmasi Piutang - 02 [M] tidak sesuai karena telah dilakukan pembayaran termin ke 2 sewa  pada bulan November 2019 dengan kwitansi nomor 120/XI/2018  sebesar 30% yaitu senilai Rp300.000.000 sehingga sisa hutang Benyamin Autoparts terhadap PT MItra Realty seharusnya sebesar Rp 500.000.000. PT Mitra Realty perlu membuat jurnal penyesuaian untuk menyesuaikan saldo piutang.</t>
  </si>
  <si>
    <t>Usulan Jurnal Penyesuaian</t>
  </si>
  <si>
    <t>{a} Penghapusan Piutang</t>
  </si>
  <si>
    <t>{b} Penyesuaian jumlah piutang</t>
  </si>
  <si>
    <t>Kerugian Piutang tak tertagih</t>
  </si>
  <si>
    <t>{d} Penyesuaian jumlah piutang</t>
  </si>
  <si>
    <t>Pendapatan sewa</t>
  </si>
  <si>
    <t xml:space="preserve">     Piutang usaha</t>
  </si>
  <si>
    <t>Prosedur yang dilakukan:</t>
  </si>
  <si>
    <t>1. Mempelajari dan mengevaluasi pengendalian internal transaksi piutang</t>
  </si>
  <si>
    <t>2. Membuat schedule piutang yang berisi saldo, nama pelanggan, tanggal terutang, dan tanggal jatuh tempo</t>
  </si>
  <si>
    <t>3. Menghitung umur piutang</t>
  </si>
  <si>
    <t>4. Mengirimkan surat konfirmasi piutang kepada beberapa pelanggan</t>
  </si>
  <si>
    <t>5. Memeriksa piutang dan bukti-bukti yang ada</t>
  </si>
  <si>
    <t>Kami telah melakukan konfirmasi piutang terhadap Toko Louisa pada 15 April 2020 dan Toko Louisa telah memberikan jawaban atas surat konfirmasi dalam Piutang. Dalam konfirmasi piutang Benyamin Autoparts menyatakan bahwa saldo piutang dalam Surat Konfirmasi Piutang - 05 [M] tidak sesuai karena berdasarkan sewa kontrak  nomor 10/I/MR/2020, kontrak tersebut berlaku mulai bulan 20 Januari 2020 sehingga per 31 Januari 2019 Toko Louisa tidak memiliki utang terhadap PT Mitra Realty. PT Mitra Realty perlu membuat jurnal penyesuaian untuk menyesuaikan saldo piutang.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</si>
</sst>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3" formatCode="_(* #,##0.00_);_(* \(#,##0.00\);_(* &quot;-&quot;??_);_(@_)"/>
    <numFmt numFmtId="164" formatCode="_-&quot;Rp&quot;* #,##0_-;\-&quot;Rp&quot;* #,##0_-;_-&quot;Rp&quot;* &quot;-&quot;_-;_-@_-"/>
    <numFmt numFmtId="165" formatCode="_-* #,##0_-;\-* #,##0_-;_-* &quot;-&quot;_-;_-@_-"/>
    <numFmt numFmtId="166" formatCode="_-* #,##0.00_-;\-* #,##0.00_-;_-* &quot;-&quot;??_-;_-@_-"/>
    <numFmt numFmtId="167" formatCode="[$-421]dd\ mmmm\ yyyy;@"/>
    <numFmt numFmtId="168" formatCode="[$-409]d\-mmm\-yy;@"/>
    <numFmt numFmtId="169" formatCode="_ * #,##0.00_ ;_ * \-#,##0.00_ ;_ * &quot;-&quot;??_ ;_ @_ "/>
  </numFmts>
  <fonts count="24">
    <font>
      <sz val="12"/>
      <color theme="1"/>
      <name val="Times New Roman"/>
      <family val="2"/>
      <charset val="1"/>
    </font>
    <font>
      <sz val="12"/>
      <color theme="1"/>
      <name val="Times New Roman"/>
      <family val="2"/>
      <charset val="1"/>
    </font>
    <font>
      <b/>
      <sz val="9"/>
      <color indexed="81"/>
      <name val="Tahoma"/>
      <family val="2"/>
    </font>
    <font>
      <sz val="9"/>
      <color indexed="81"/>
      <name val="Tahoma"/>
      <family val="2"/>
    </font>
    <font>
      <sz val="10"/>
      <color theme="1"/>
      <name val="Arial"/>
      <family val="2"/>
    </font>
    <font>
      <b/>
      <sz val="10"/>
      <color indexed="8"/>
      <name val="Arial"/>
      <family val="2"/>
    </font>
    <font>
      <u/>
      <sz val="12"/>
      <color theme="10"/>
      <name val="Times New Roman"/>
      <family val="2"/>
      <charset val="1"/>
    </font>
    <font>
      <b/>
      <sz val="10"/>
      <color indexed="8"/>
      <name val="Calibr"/>
    </font>
    <font>
      <sz val="10"/>
      <color theme="1"/>
      <name val="Calibr"/>
    </font>
    <font>
      <b/>
      <sz val="10"/>
      <name val="Calibr"/>
    </font>
    <font>
      <sz val="10"/>
      <color rgb="FFFF0000"/>
      <name val="Calibr"/>
    </font>
    <font>
      <sz val="10"/>
      <color theme="4"/>
      <name val="Calibr"/>
    </font>
    <font>
      <sz val="10"/>
      <name val="Calibr"/>
    </font>
    <font>
      <b/>
      <sz val="10"/>
      <color rgb="FFFF0000"/>
      <name val="Calibr"/>
    </font>
    <font>
      <b/>
      <sz val="10"/>
      <color theme="1"/>
      <name val="Calibr"/>
    </font>
    <font>
      <sz val="10"/>
      <color theme="1"/>
      <name val="Calibri"/>
      <family val="2"/>
      <scheme val="minor"/>
    </font>
    <font>
      <b/>
      <sz val="10"/>
      <color theme="1"/>
      <name val="Calibri"/>
      <family val="2"/>
      <scheme val="minor"/>
    </font>
    <font>
      <b/>
      <u/>
      <sz val="10"/>
      <color theme="1"/>
      <name val="Calibri"/>
      <family val="2"/>
      <scheme val="minor"/>
    </font>
    <font>
      <i/>
      <sz val="10"/>
      <color rgb="FFFF0000"/>
      <name val="Calibri"/>
      <family val="2"/>
      <scheme val="minor"/>
    </font>
    <font>
      <sz val="10"/>
      <color rgb="FFFF0000"/>
      <name val="Calibri"/>
      <family val="2"/>
      <scheme val="minor"/>
    </font>
    <font>
      <u/>
      <sz val="10"/>
      <color theme="4"/>
      <name val="Calibri"/>
      <family val="2"/>
      <scheme val="minor"/>
    </font>
    <font>
      <u/>
      <sz val="10"/>
      <color theme="4"/>
      <name val="Calibr"/>
    </font>
    <font>
      <b/>
      <sz val="10"/>
      <color rgb="FFFF0000"/>
      <name val="Calibri"/>
      <family val="2"/>
      <scheme val="minor"/>
    </font>
    <font>
      <u/>
      <sz val="10"/>
      <color rgb="FFFF0000"/>
      <name val="Calibri"/>
      <family val="2"/>
      <scheme val="minor"/>
    </font>
  </fonts>
  <fills count="6">
    <fill>
      <patternFill patternType="none"/>
    </fill>
    <fill>
      <patternFill patternType="gray125"/>
    </fill>
    <fill>
      <patternFill patternType="solid">
        <fgColor rgb="FFDEEAF6"/>
        <bgColor indexed="64"/>
      </patternFill>
    </fill>
    <fill>
      <patternFill patternType="solid">
        <fgColor rgb="FFFBE4D5"/>
        <bgColor indexed="64"/>
      </patternFill>
    </fill>
    <fill>
      <patternFill patternType="solid">
        <fgColor theme="4" tint="0.79998168889431442"/>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auto="1"/>
      </right>
      <top style="thin">
        <color indexed="64"/>
      </top>
      <bottom/>
      <diagonal/>
    </border>
    <border>
      <left style="thin">
        <color auto="1"/>
      </left>
      <right style="thin">
        <color auto="1"/>
      </right>
      <top/>
      <bottom/>
      <diagonal/>
    </border>
    <border>
      <left/>
      <right/>
      <top style="thin">
        <color indexed="64"/>
      </top>
      <bottom style="thin">
        <color indexed="64"/>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99">
    <xf numFmtId="0" fontId="0" fillId="0" borderId="0" xfId="0"/>
    <xf numFmtId="0" fontId="4" fillId="0" borderId="0" xfId="0" applyFont="1"/>
    <xf numFmtId="0" fontId="5" fillId="0" borderId="0" xfId="0" applyFont="1"/>
    <xf numFmtId="0" fontId="5" fillId="0" borderId="0" xfId="0" quotePrefix="1" applyFont="1"/>
    <xf numFmtId="0" fontId="4" fillId="0" borderId="0" xfId="0" applyFont="1" applyAlignment="1">
      <alignment wrapText="1"/>
    </xf>
    <xf numFmtId="0" fontId="7" fillId="0" borderId="0" xfId="0" applyFont="1"/>
    <xf numFmtId="0" fontId="8" fillId="0" borderId="0" xfId="0" applyFont="1"/>
    <xf numFmtId="0" fontId="7" fillId="0" borderId="0" xfId="0" quotePrefix="1" applyFont="1"/>
    <xf numFmtId="0" fontId="9" fillId="4" borderId="1" xfId="0" applyFont="1" applyFill="1" applyBorder="1" applyAlignment="1">
      <alignment horizontal="center" vertical="center"/>
    </xf>
    <xf numFmtId="168" fontId="9" fillId="4" borderId="1" xfId="0" applyNumberFormat="1" applyFont="1" applyFill="1" applyBorder="1" applyAlignment="1">
      <alignment horizontal="center" vertical="center" wrapText="1"/>
    </xf>
    <xf numFmtId="169" fontId="9" fillId="4" borderId="8" xfId="1"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168" fontId="9" fillId="4" borderId="1" xfId="0" applyNumberFormat="1" applyFont="1" applyFill="1" applyBorder="1" applyAlignment="1">
      <alignment horizontal="center" vertical="center" wrapText="1"/>
    </xf>
    <xf numFmtId="169" fontId="9" fillId="4" borderId="9" xfId="1" applyNumberFormat="1" applyFont="1" applyFill="1" applyBorder="1" applyAlignment="1">
      <alignment horizontal="center" vertical="center" wrapText="1"/>
    </xf>
    <xf numFmtId="0" fontId="9" fillId="4"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8" fillId="0" borderId="8" xfId="0" applyFont="1" applyBorder="1"/>
    <xf numFmtId="168" fontId="8" fillId="0" borderId="8" xfId="0" applyNumberFormat="1" applyFont="1" applyBorder="1" applyAlignment="1">
      <alignment horizontal="center"/>
    </xf>
    <xf numFmtId="168" fontId="8" fillId="0" borderId="8" xfId="0" applyNumberFormat="1" applyFont="1" applyBorder="1"/>
    <xf numFmtId="164" fontId="8" fillId="0" borderId="8" xfId="3" applyFont="1" applyBorder="1"/>
    <xf numFmtId="164" fontId="8" fillId="0" borderId="10" xfId="3" applyFont="1" applyBorder="1"/>
    <xf numFmtId="41" fontId="10" fillId="0" borderId="8" xfId="0" applyNumberFormat="1" applyFont="1" applyBorder="1"/>
    <xf numFmtId="0" fontId="8" fillId="0" borderId="11" xfId="0" applyFont="1" applyBorder="1" applyAlignment="1">
      <alignment horizontal="center" vertical="center"/>
    </xf>
    <xf numFmtId="164" fontId="8" fillId="0" borderId="8" xfId="3" applyFont="1" applyBorder="1" applyAlignment="1">
      <alignment horizontal="center"/>
    </xf>
    <xf numFmtId="0" fontId="11" fillId="0" borderId="10" xfId="0" applyFont="1" applyBorder="1" applyAlignment="1">
      <alignment horizontal="center"/>
    </xf>
    <xf numFmtId="0" fontId="8" fillId="0" borderId="12" xfId="0" applyFont="1" applyBorder="1"/>
    <xf numFmtId="168" fontId="8" fillId="0" borderId="12" xfId="0" applyNumberFormat="1" applyFont="1" applyBorder="1" applyAlignment="1">
      <alignment horizontal="center"/>
    </xf>
    <xf numFmtId="168" fontId="8" fillId="0" borderId="12" xfId="0" applyNumberFormat="1" applyFont="1" applyBorder="1"/>
    <xf numFmtId="164" fontId="8" fillId="0" borderId="12" xfId="3" applyFont="1" applyBorder="1"/>
    <xf numFmtId="164" fontId="8" fillId="0" borderId="2" xfId="3" applyFont="1" applyBorder="1"/>
    <xf numFmtId="41" fontId="10" fillId="0" borderId="12" xfId="0" applyNumberFormat="1" applyFont="1" applyBorder="1"/>
    <xf numFmtId="0" fontId="12" fillId="0" borderId="3" xfId="0" applyFont="1" applyBorder="1" applyAlignment="1">
      <alignment horizontal="center"/>
    </xf>
    <xf numFmtId="164" fontId="8" fillId="0" borderId="12" xfId="3" applyFont="1" applyBorder="1" applyAlignment="1">
      <alignment horizontal="center"/>
    </xf>
    <xf numFmtId="15" fontId="8" fillId="0" borderId="12" xfId="0" applyNumberFormat="1" applyFont="1" applyBorder="1"/>
    <xf numFmtId="164" fontId="8" fillId="0" borderId="2" xfId="3" applyFont="1" applyFill="1" applyBorder="1"/>
    <xf numFmtId="0" fontId="8" fillId="0" borderId="3" xfId="0" applyFont="1" applyBorder="1" applyAlignment="1">
      <alignment horizontal="center" vertical="center"/>
    </xf>
    <xf numFmtId="0" fontId="11" fillId="0" borderId="2" xfId="0" applyFont="1" applyBorder="1" applyAlignment="1">
      <alignment horizontal="center"/>
    </xf>
    <xf numFmtId="0" fontId="8" fillId="0" borderId="3" xfId="0" applyFont="1" applyBorder="1" applyAlignment="1">
      <alignment horizontal="center"/>
    </xf>
    <xf numFmtId="0" fontId="8" fillId="0" borderId="12" xfId="0" applyFont="1" applyBorder="1" applyAlignment="1">
      <alignment horizontal="center"/>
    </xf>
    <xf numFmtId="43" fontId="8" fillId="0" borderId="12" xfId="0" applyNumberFormat="1" applyFont="1" applyBorder="1"/>
    <xf numFmtId="0" fontId="10" fillId="0" borderId="2" xfId="0" applyFont="1" applyBorder="1" applyAlignment="1">
      <alignment horizontal="center"/>
    </xf>
    <xf numFmtId="0" fontId="8" fillId="0" borderId="12" xfId="0" quotePrefix="1" applyFont="1" applyBorder="1" applyAlignment="1">
      <alignment horizontal="left" vertical="center"/>
    </xf>
    <xf numFmtId="43" fontId="10" fillId="0" borderId="12" xfId="0" applyNumberFormat="1" applyFont="1" applyBorder="1"/>
    <xf numFmtId="0" fontId="13" fillId="0" borderId="12" xfId="0" applyFont="1" applyBorder="1" applyAlignment="1">
      <alignment horizontal="center"/>
    </xf>
    <xf numFmtId="0" fontId="8" fillId="0" borderId="9" xfId="0" applyFont="1" applyBorder="1"/>
    <xf numFmtId="0" fontId="8" fillId="0" borderId="9" xfId="0" applyFont="1" applyBorder="1" applyAlignment="1">
      <alignment horizontal="center"/>
    </xf>
    <xf numFmtId="164" fontId="8" fillId="0" borderId="9" xfId="3" applyFont="1" applyBorder="1"/>
    <xf numFmtId="164" fontId="8" fillId="0" borderId="4" xfId="3" applyFont="1" applyBorder="1"/>
    <xf numFmtId="0" fontId="8" fillId="0" borderId="5" xfId="0" applyFont="1" applyBorder="1" applyAlignment="1">
      <alignment horizontal="center"/>
    </xf>
    <xf numFmtId="0" fontId="10" fillId="0" borderId="4" xfId="0" applyFont="1" applyBorder="1" applyAlignment="1">
      <alignment horizontal="center"/>
    </xf>
    <xf numFmtId="164" fontId="8" fillId="0" borderId="0" xfId="0" applyNumberFormat="1" applyFont="1"/>
    <xf numFmtId="0" fontId="14" fillId="5" borderId="6" xfId="0" applyFont="1" applyFill="1" applyBorder="1"/>
    <xf numFmtId="0" fontId="14" fillId="5" borderId="13" xfId="0" applyFont="1" applyFill="1" applyBorder="1"/>
    <xf numFmtId="0" fontId="14" fillId="5" borderId="7" xfId="0" applyFont="1" applyFill="1" applyBorder="1"/>
    <xf numFmtId="0" fontId="8" fillId="0" borderId="0" xfId="0" applyFont="1" applyBorder="1"/>
    <xf numFmtId="0" fontId="8" fillId="0" borderId="3" xfId="0" applyFont="1" applyBorder="1"/>
    <xf numFmtId="0" fontId="8" fillId="0" borderId="14" xfId="0" applyFont="1" applyBorder="1"/>
    <xf numFmtId="0" fontId="8" fillId="0" borderId="5" xfId="0" applyFont="1" applyBorder="1"/>
    <xf numFmtId="0" fontId="15" fillId="0" borderId="0" xfId="0" applyFont="1"/>
    <xf numFmtId="0" fontId="15" fillId="0" borderId="0" xfId="0" applyFont="1" applyAlignment="1">
      <alignment horizontal="center"/>
    </xf>
    <xf numFmtId="0" fontId="16" fillId="0" borderId="0" xfId="0" applyFont="1"/>
    <xf numFmtId="0" fontId="17" fillId="0" borderId="0" xfId="0" applyFont="1"/>
    <xf numFmtId="0" fontId="18" fillId="0" borderId="0" xfId="0" applyFont="1" applyAlignment="1">
      <alignment vertical="center"/>
    </xf>
    <xf numFmtId="14" fontId="15" fillId="0" borderId="0" xfId="0" applyNumberFormat="1" applyFont="1" applyAlignment="1">
      <alignment horizontal="center"/>
    </xf>
    <xf numFmtId="0" fontId="16" fillId="2" borderId="1" xfId="0" applyFont="1" applyFill="1" applyBorder="1" applyAlignment="1">
      <alignment horizontal="center" vertical="center"/>
    </xf>
    <xf numFmtId="0" fontId="15" fillId="0" borderId="0" xfId="0" applyFont="1" applyAlignment="1">
      <alignment vertical="center"/>
    </xf>
    <xf numFmtId="0" fontId="16" fillId="3" borderId="1" xfId="0" applyFont="1" applyFill="1" applyBorder="1" applyAlignment="1">
      <alignment horizontal="center" vertical="center" wrapText="1"/>
    </xf>
    <xf numFmtId="0" fontId="16" fillId="3" borderId="1" xfId="0" applyFont="1" applyFill="1" applyBorder="1" applyAlignment="1">
      <alignment horizontal="center" vertical="center"/>
    </xf>
    <xf numFmtId="0" fontId="15" fillId="0" borderId="1" xfId="0" applyFont="1" applyBorder="1"/>
    <xf numFmtId="167" fontId="15" fillId="0" borderId="1" xfId="0" applyNumberFormat="1" applyFont="1" applyBorder="1" applyAlignment="1">
      <alignment horizontal="center"/>
    </xf>
    <xf numFmtId="165" fontId="15" fillId="0" borderId="1" xfId="2" applyFont="1" applyBorder="1"/>
    <xf numFmtId="0" fontId="15" fillId="0" borderId="1" xfId="0" applyFont="1" applyBorder="1" applyAlignment="1">
      <alignment vertical="center"/>
    </xf>
    <xf numFmtId="165" fontId="15" fillId="0" borderId="1" xfId="2" applyFont="1" applyBorder="1" applyAlignment="1">
      <alignment vertical="center"/>
    </xf>
    <xf numFmtId="165" fontId="15" fillId="0" borderId="1" xfId="2" applyFont="1" applyBorder="1" applyAlignment="1">
      <alignment horizontal="center"/>
    </xf>
    <xf numFmtId="0" fontId="16" fillId="4" borderId="1" xfId="0" applyFont="1" applyFill="1" applyBorder="1"/>
    <xf numFmtId="165" fontId="16" fillId="4" borderId="1" xfId="2" applyFont="1" applyFill="1" applyBorder="1"/>
    <xf numFmtId="0" fontId="15" fillId="3" borderId="1" xfId="0" applyFont="1" applyFill="1" applyBorder="1"/>
    <xf numFmtId="165" fontId="15" fillId="3" borderId="1" xfId="2" applyFont="1" applyFill="1" applyBorder="1"/>
    <xf numFmtId="165" fontId="15" fillId="3" borderId="1" xfId="2" applyFont="1" applyFill="1" applyBorder="1" applyAlignment="1">
      <alignment horizontal="center"/>
    </xf>
    <xf numFmtId="10" fontId="15" fillId="0" borderId="0" xfId="4" applyNumberFormat="1" applyFont="1"/>
    <xf numFmtId="0" fontId="16" fillId="2" borderId="6" xfId="0" applyFont="1" applyFill="1" applyBorder="1" applyAlignment="1">
      <alignment vertical="center"/>
    </xf>
    <xf numFmtId="0" fontId="15" fillId="2" borderId="7" xfId="0" applyFont="1" applyFill="1" applyBorder="1"/>
    <xf numFmtId="0" fontId="15" fillId="0" borderId="2" xfId="0" applyFont="1" applyBorder="1"/>
    <xf numFmtId="165" fontId="15" fillId="0" borderId="3" xfId="0" applyNumberFormat="1" applyFont="1" applyBorder="1"/>
    <xf numFmtId="165" fontId="15" fillId="0" borderId="5" xfId="2" applyFont="1" applyBorder="1"/>
    <xf numFmtId="0" fontId="19" fillId="0" borderId="2" xfId="0" applyFont="1" applyBorder="1"/>
    <xf numFmtId="165" fontId="19" fillId="0" borderId="3" xfId="2" applyFont="1" applyBorder="1" applyAlignment="1">
      <alignment horizontal="right"/>
    </xf>
    <xf numFmtId="165" fontId="15" fillId="0" borderId="0" xfId="0" applyNumberFormat="1" applyFont="1"/>
    <xf numFmtId="0" fontId="15" fillId="0" borderId="4" xfId="0" applyFont="1" applyBorder="1"/>
    <xf numFmtId="0" fontId="15" fillId="0" borderId="5" xfId="0" applyFont="1" applyBorder="1"/>
    <xf numFmtId="0" fontId="20" fillId="0" borderId="1" xfId="5" applyFont="1" applyBorder="1" applyAlignment="1">
      <alignment horizontal="center"/>
    </xf>
    <xf numFmtId="0" fontId="21" fillId="0" borderId="2" xfId="5" applyFont="1" applyBorder="1" applyAlignment="1">
      <alignment horizontal="center"/>
    </xf>
    <xf numFmtId="0" fontId="8" fillId="0" borderId="2" xfId="0" applyFont="1" applyBorder="1"/>
    <xf numFmtId="0" fontId="8" fillId="0" borderId="4" xfId="0" applyFont="1" applyBorder="1"/>
    <xf numFmtId="0" fontId="14" fillId="0" borderId="0" xfId="0" applyFont="1"/>
    <xf numFmtId="41" fontId="8" fillId="0" borderId="0" xfId="0" applyNumberFormat="1" applyFont="1"/>
    <xf numFmtId="0" fontId="15" fillId="0" borderId="0" xfId="0" applyFont="1" applyAlignment="1">
      <alignment wrapText="1"/>
    </xf>
    <xf numFmtId="0" fontId="22" fillId="0" borderId="0" xfId="0" applyFont="1" applyAlignment="1">
      <alignment horizontal="center" vertical="top"/>
    </xf>
    <xf numFmtId="0" fontId="23" fillId="0" borderId="0" xfId="5" applyFont="1" applyAlignment="1">
      <alignment horizontal="center" vertical="top" wrapText="1"/>
    </xf>
  </cellXfs>
  <cellStyles count="6">
    <cellStyle name="Comma" xfId="1" builtinId="3"/>
    <cellStyle name="Comma [0]" xfId="2" builtinId="6"/>
    <cellStyle name="Currency [0]" xfId="3" builtinId="7"/>
    <cellStyle name="Hyperlink" xfId="5"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433F9-4E7A-4453-A32F-4D8CE2D46D8B}">
  <dimension ref="B2:K40"/>
  <sheetViews>
    <sheetView showGridLines="0" topLeftCell="A20" zoomScale="90" zoomScaleNormal="90" workbookViewId="0">
      <selection activeCell="B28" sqref="B28"/>
    </sheetView>
  </sheetViews>
  <sheetFormatPr defaultColWidth="9" defaultRowHeight="13.8"/>
  <cols>
    <col min="1" max="1" width="9" style="58"/>
    <col min="2" max="2" width="34.8984375" style="58" bestFit="1" customWidth="1"/>
    <col min="3" max="4" width="15.796875" style="58" bestFit="1" customWidth="1"/>
    <col min="5" max="5" width="13" style="58" bestFit="1" customWidth="1"/>
    <col min="6" max="6" width="9" style="58"/>
    <col min="7" max="7" width="24.69921875" style="58" bestFit="1" customWidth="1"/>
    <col min="8" max="8" width="16.09765625" style="58" customWidth="1"/>
    <col min="9" max="9" width="15.69921875" style="58" customWidth="1"/>
    <col min="10" max="10" width="13.59765625" style="58" customWidth="1"/>
    <col min="11" max="11" width="9.5" style="59" bestFit="1" customWidth="1"/>
    <col min="12" max="16384" width="9" style="58"/>
  </cols>
  <sheetData>
    <row r="2" spans="2:11">
      <c r="B2" s="60" t="s">
        <v>0</v>
      </c>
    </row>
    <row r="3" spans="2:11">
      <c r="B3" s="60" t="s">
        <v>1</v>
      </c>
    </row>
    <row r="4" spans="2:11">
      <c r="B4" s="60" t="s">
        <v>2</v>
      </c>
    </row>
    <row r="7" spans="2:11">
      <c r="B7" s="61" t="s">
        <v>3</v>
      </c>
    </row>
    <row r="10" spans="2:11">
      <c r="B10" s="62" t="s">
        <v>4</v>
      </c>
    </row>
    <row r="11" spans="2:11">
      <c r="G11" s="62" t="s">
        <v>5</v>
      </c>
      <c r="H11" s="62"/>
      <c r="K11" s="63">
        <v>43830</v>
      </c>
    </row>
    <row r="12" spans="2:11" ht="27.6">
      <c r="B12" s="64" t="s">
        <v>6</v>
      </c>
      <c r="C12" s="64" t="s">
        <v>7</v>
      </c>
      <c r="D12" s="64" t="s">
        <v>8</v>
      </c>
      <c r="E12" s="64" t="s">
        <v>9</v>
      </c>
      <c r="F12" s="65"/>
      <c r="G12" s="66" t="s">
        <v>10</v>
      </c>
      <c r="H12" s="66" t="s">
        <v>71</v>
      </c>
      <c r="I12" s="67" t="s">
        <v>11</v>
      </c>
      <c r="J12" s="67" t="s">
        <v>12</v>
      </c>
      <c r="K12" s="67" t="s">
        <v>13</v>
      </c>
    </row>
    <row r="13" spans="2:11">
      <c r="B13" s="68" t="s">
        <v>14</v>
      </c>
      <c r="C13" s="69">
        <v>42755</v>
      </c>
      <c r="D13" s="69">
        <v>43301</v>
      </c>
      <c r="E13" s="70">
        <v>100000000</v>
      </c>
      <c r="G13" s="71">
        <f>D13-$K$11</f>
        <v>-529</v>
      </c>
      <c r="H13" s="72">
        <f>IF(G13&gt;=0,E13,0)</f>
        <v>0</v>
      </c>
      <c r="I13" s="70">
        <f>IF(AND(G13&lt;0,G13&gt;=-365),E13,0)</f>
        <v>0</v>
      </c>
      <c r="J13" s="70">
        <f>IF(AND(G13&lt;0,G13&lt;=-365),E13,0)</f>
        <v>100000000</v>
      </c>
      <c r="K13" s="90" t="str">
        <f>Tickmarks!A6</f>
        <v>{a}</v>
      </c>
    </row>
    <row r="14" spans="2:11">
      <c r="B14" s="68" t="s">
        <v>15</v>
      </c>
      <c r="C14" s="69">
        <v>42887</v>
      </c>
      <c r="D14" s="69">
        <v>43617</v>
      </c>
      <c r="E14" s="70">
        <v>100000000</v>
      </c>
      <c r="G14" s="71">
        <f t="shared" ref="G14:G23" si="0">D14-$K$11</f>
        <v>-213</v>
      </c>
      <c r="H14" s="72">
        <f t="shared" ref="H14:H23" si="1">IF(G14&gt;=0,E14,0)</f>
        <v>0</v>
      </c>
      <c r="I14" s="70">
        <f t="shared" ref="I14:I23" si="2">IF(AND(G14&lt;0,G14&gt;=-365),E14,0)</f>
        <v>100000000</v>
      </c>
      <c r="J14" s="70">
        <f t="shared" ref="J14:J23" si="3">IF(AND(G14&lt;0,G14&lt;=-365),E14,0)</f>
        <v>0</v>
      </c>
      <c r="K14" s="73"/>
    </row>
    <row r="15" spans="2:11">
      <c r="B15" s="68" t="s">
        <v>16</v>
      </c>
      <c r="C15" s="69">
        <v>43353</v>
      </c>
      <c r="D15" s="69">
        <v>43717</v>
      </c>
      <c r="E15" s="70">
        <v>53000000</v>
      </c>
      <c r="G15" s="71">
        <f t="shared" si="0"/>
        <v>-113</v>
      </c>
      <c r="H15" s="72">
        <f t="shared" si="1"/>
        <v>0</v>
      </c>
      <c r="I15" s="70">
        <f t="shared" si="2"/>
        <v>53000000</v>
      </c>
      <c r="J15" s="70">
        <f t="shared" si="3"/>
        <v>0</v>
      </c>
      <c r="K15" s="73"/>
    </row>
    <row r="16" spans="2:11">
      <c r="B16" s="68" t="s">
        <v>17</v>
      </c>
      <c r="C16" s="69">
        <v>43101</v>
      </c>
      <c r="D16" s="69">
        <v>43466</v>
      </c>
      <c r="E16" s="70">
        <v>156000000</v>
      </c>
      <c r="G16" s="71">
        <f t="shared" si="0"/>
        <v>-364</v>
      </c>
      <c r="H16" s="72">
        <f t="shared" si="1"/>
        <v>0</v>
      </c>
      <c r="I16" s="70">
        <f t="shared" si="2"/>
        <v>156000000</v>
      </c>
      <c r="J16" s="70">
        <f t="shared" si="3"/>
        <v>0</v>
      </c>
      <c r="K16" s="73"/>
    </row>
    <row r="17" spans="2:11">
      <c r="B17" s="68" t="s">
        <v>18</v>
      </c>
      <c r="C17" s="69">
        <v>43101</v>
      </c>
      <c r="D17" s="69">
        <v>43466</v>
      </c>
      <c r="E17" s="70">
        <v>100000000</v>
      </c>
      <c r="G17" s="71">
        <f t="shared" si="0"/>
        <v>-364</v>
      </c>
      <c r="H17" s="72">
        <f t="shared" si="1"/>
        <v>0</v>
      </c>
      <c r="I17" s="70">
        <f t="shared" si="2"/>
        <v>100000000</v>
      </c>
      <c r="J17" s="70">
        <f t="shared" si="3"/>
        <v>0</v>
      </c>
      <c r="K17" s="73"/>
    </row>
    <row r="18" spans="2:11">
      <c r="B18" s="68" t="s">
        <v>19</v>
      </c>
      <c r="C18" s="69">
        <v>43200</v>
      </c>
      <c r="D18" s="69">
        <v>43656</v>
      </c>
      <c r="E18" s="70">
        <v>50000000</v>
      </c>
      <c r="G18" s="71">
        <f t="shared" si="0"/>
        <v>-174</v>
      </c>
      <c r="H18" s="72">
        <f t="shared" si="1"/>
        <v>0</v>
      </c>
      <c r="I18" s="70">
        <f t="shared" si="2"/>
        <v>50000000</v>
      </c>
      <c r="J18" s="70">
        <f t="shared" si="3"/>
        <v>0</v>
      </c>
      <c r="K18" s="73"/>
    </row>
    <row r="19" spans="2:11">
      <c r="B19" s="68" t="s">
        <v>20</v>
      </c>
      <c r="C19" s="69">
        <v>43406</v>
      </c>
      <c r="D19" s="69">
        <v>43770</v>
      </c>
      <c r="E19" s="70">
        <v>450000000</v>
      </c>
      <c r="G19" s="71">
        <f t="shared" si="0"/>
        <v>-60</v>
      </c>
      <c r="H19" s="72">
        <f t="shared" si="1"/>
        <v>0</v>
      </c>
      <c r="I19" s="70">
        <f t="shared" si="2"/>
        <v>450000000</v>
      </c>
      <c r="J19" s="70">
        <f t="shared" si="3"/>
        <v>0</v>
      </c>
      <c r="K19" s="73"/>
    </row>
    <row r="20" spans="2:11">
      <c r="B20" s="68" t="s">
        <v>21</v>
      </c>
      <c r="C20" s="69">
        <v>40215</v>
      </c>
      <c r="D20" s="69">
        <v>43866</v>
      </c>
      <c r="E20" s="70">
        <v>25000000</v>
      </c>
      <c r="G20" s="71">
        <f t="shared" si="0"/>
        <v>36</v>
      </c>
      <c r="H20" s="72">
        <f t="shared" si="1"/>
        <v>25000000</v>
      </c>
      <c r="I20" s="70">
        <f t="shared" si="2"/>
        <v>0</v>
      </c>
      <c r="J20" s="70">
        <f t="shared" si="3"/>
        <v>0</v>
      </c>
      <c r="K20" s="73"/>
    </row>
    <row r="21" spans="2:11">
      <c r="B21" s="68" t="s">
        <v>22</v>
      </c>
      <c r="C21" s="69">
        <v>43462</v>
      </c>
      <c r="D21" s="69">
        <v>44012</v>
      </c>
      <c r="E21" s="70">
        <v>250000000</v>
      </c>
      <c r="G21" s="71">
        <f t="shared" si="0"/>
        <v>182</v>
      </c>
      <c r="H21" s="72">
        <f t="shared" si="1"/>
        <v>250000000</v>
      </c>
      <c r="I21" s="70">
        <f t="shared" si="2"/>
        <v>0</v>
      </c>
      <c r="J21" s="70">
        <f t="shared" si="3"/>
        <v>0</v>
      </c>
      <c r="K21" s="73"/>
    </row>
    <row r="22" spans="2:11">
      <c r="B22" s="68" t="s">
        <v>23</v>
      </c>
      <c r="C22" s="69">
        <v>41378</v>
      </c>
      <c r="D22" s="69">
        <v>45030</v>
      </c>
      <c r="E22" s="70">
        <v>800000000</v>
      </c>
      <c r="G22" s="71">
        <f t="shared" si="0"/>
        <v>1200</v>
      </c>
      <c r="H22" s="72">
        <f t="shared" si="1"/>
        <v>800000000</v>
      </c>
      <c r="I22" s="70">
        <f t="shared" si="2"/>
        <v>0</v>
      </c>
      <c r="J22" s="70">
        <f t="shared" si="3"/>
        <v>0</v>
      </c>
      <c r="K22" s="73"/>
    </row>
    <row r="23" spans="2:11">
      <c r="B23" s="68" t="s">
        <v>24</v>
      </c>
      <c r="C23" s="69">
        <v>43253</v>
      </c>
      <c r="D23" s="69">
        <v>46906</v>
      </c>
      <c r="E23" s="70">
        <v>350000000</v>
      </c>
      <c r="G23" s="71">
        <f t="shared" si="0"/>
        <v>3076</v>
      </c>
      <c r="H23" s="72">
        <f t="shared" si="1"/>
        <v>350000000</v>
      </c>
      <c r="I23" s="70">
        <f t="shared" si="2"/>
        <v>0</v>
      </c>
      <c r="J23" s="70">
        <f t="shared" si="3"/>
        <v>0</v>
      </c>
      <c r="K23" s="73"/>
    </row>
    <row r="24" spans="2:11">
      <c r="B24" s="74" t="s">
        <v>25</v>
      </c>
      <c r="C24" s="74"/>
      <c r="D24" s="74"/>
      <c r="E24" s="75">
        <f>SUM(E13:E23)</f>
        <v>2434000000</v>
      </c>
      <c r="G24" s="76"/>
      <c r="H24" s="77">
        <f>SUM(H13:H23)</f>
        <v>1425000000</v>
      </c>
      <c r="I24" s="77">
        <f t="shared" ref="I24" si="4">SUM(I13:I23)</f>
        <v>909000000</v>
      </c>
      <c r="J24" s="77">
        <f>SUM(J13:J23)</f>
        <v>100000000</v>
      </c>
      <c r="K24" s="78"/>
    </row>
    <row r="25" spans="2:11">
      <c r="H25" s="79">
        <f>H$24/$E$24</f>
        <v>0.58545603944124902</v>
      </c>
      <c r="I25" s="79">
        <f t="shared" ref="I25:J25" si="5">I$24/$E$24</f>
        <v>0.37345932621199673</v>
      </c>
      <c r="J25" s="79">
        <f t="shared" si="5"/>
        <v>4.1084634346754315E-2</v>
      </c>
    </row>
    <row r="27" spans="2:11">
      <c r="B27" s="80" t="s">
        <v>26</v>
      </c>
      <c r="C27" s="81"/>
      <c r="G27" s="60" t="s">
        <v>98</v>
      </c>
    </row>
    <row r="28" spans="2:11">
      <c r="B28" s="82" t="s">
        <v>27</v>
      </c>
      <c r="C28" s="83">
        <f>E24</f>
        <v>2434000000</v>
      </c>
      <c r="G28" s="58" t="s">
        <v>99</v>
      </c>
    </row>
    <row r="29" spans="2:11">
      <c r="B29" s="82" t="s">
        <v>28</v>
      </c>
      <c r="C29" s="84">
        <v>2434000000</v>
      </c>
      <c r="G29" s="58" t="s">
        <v>101</v>
      </c>
      <c r="H29" s="87">
        <f>J13</f>
        <v>100000000</v>
      </c>
    </row>
    <row r="30" spans="2:11">
      <c r="B30" s="85" t="s">
        <v>29</v>
      </c>
      <c r="C30" s="86">
        <f>C28-C29</f>
        <v>0</v>
      </c>
      <c r="G30" s="58" t="s">
        <v>84</v>
      </c>
      <c r="I30" s="87">
        <f>J13</f>
        <v>100000000</v>
      </c>
    </row>
    <row r="31" spans="2:11">
      <c r="B31" s="88"/>
      <c r="C31" s="89"/>
    </row>
    <row r="35" spans="2:2">
      <c r="B35" s="61" t="s">
        <v>105</v>
      </c>
    </row>
    <row r="36" spans="2:2">
      <c r="B36" s="58" t="s">
        <v>106</v>
      </c>
    </row>
    <row r="37" spans="2:2">
      <c r="B37" s="58" t="s">
        <v>107</v>
      </c>
    </row>
    <row r="38" spans="2:2">
      <c r="B38" s="58" t="s">
        <v>108</v>
      </c>
    </row>
    <row r="39" spans="2:2">
      <c r="B39" s="58" t="s">
        <v>109</v>
      </c>
    </row>
    <row r="40" spans="2:2">
      <c r="B40" s="58" t="s">
        <v>110</v>
      </c>
    </row>
  </sheetData>
  <hyperlinks>
    <hyperlink ref="K13" location="Tickmarks!A6" display="Tickmarks!A6" xr:uid="{5B077990-DD39-4252-9B87-EB34A1AC0122}"/>
  </hyperlink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A15C-E9ED-4B5C-8402-666DCC3D1743}">
  <dimension ref="B2:P41"/>
  <sheetViews>
    <sheetView showGridLines="0" tabSelected="1" topLeftCell="A17" zoomScale="74" workbookViewId="0">
      <selection activeCell="B23" sqref="B23"/>
    </sheetView>
  </sheetViews>
  <sheetFormatPr defaultColWidth="9" defaultRowHeight="13.2"/>
  <cols>
    <col min="1" max="1" width="4.59765625" style="6" customWidth="1"/>
    <col min="2" max="2" width="36.69921875" style="6" bestFit="1" customWidth="1"/>
    <col min="3" max="4" width="13.19921875" style="6" bestFit="1" customWidth="1"/>
    <col min="5" max="5" width="9.59765625" style="6" bestFit="1" customWidth="1"/>
    <col min="6" max="6" width="9.69921875" style="6" customWidth="1"/>
    <col min="7" max="8" width="7.09765625" style="6" bestFit="1" customWidth="1"/>
    <col min="9" max="9" width="17.3984375" style="6" bestFit="1" customWidth="1"/>
    <col min="10" max="10" width="19" style="6" bestFit="1" customWidth="1"/>
    <col min="11" max="11" width="13.19921875" style="6" bestFit="1" customWidth="1"/>
    <col min="12" max="12" width="6" style="6" bestFit="1" customWidth="1"/>
    <col min="13" max="13" width="26.59765625" style="6" bestFit="1" customWidth="1"/>
    <col min="14" max="14" width="16.59765625" style="6" bestFit="1" customWidth="1"/>
    <col min="15" max="15" width="7.3984375" style="6" bestFit="1" customWidth="1"/>
    <col min="16" max="16" width="14.59765625" style="6" bestFit="1" customWidth="1"/>
    <col min="17" max="16384" width="9" style="6"/>
  </cols>
  <sheetData>
    <row r="2" spans="2:16" s="6" customFormat="1">
      <c r="B2" s="5" t="s">
        <v>0</v>
      </c>
    </row>
    <row r="3" spans="2:16" s="6" customFormat="1">
      <c r="B3" s="5" t="s">
        <v>30</v>
      </c>
    </row>
    <row r="4" spans="2:16" s="6" customFormat="1">
      <c r="B4" s="7" t="s">
        <v>2</v>
      </c>
    </row>
    <row r="7" spans="2:16" s="6" customFormat="1">
      <c r="B7" s="8" t="s">
        <v>31</v>
      </c>
      <c r="C7" s="9" t="s">
        <v>32</v>
      </c>
      <c r="D7" s="9"/>
      <c r="E7" s="9"/>
      <c r="F7" s="9" t="s">
        <v>33</v>
      </c>
      <c r="G7" s="9"/>
      <c r="H7" s="9"/>
      <c r="I7" s="10" t="s">
        <v>27</v>
      </c>
      <c r="J7" s="10" t="s">
        <v>34</v>
      </c>
      <c r="K7" s="8" t="s">
        <v>35</v>
      </c>
      <c r="L7" s="8" t="s">
        <v>36</v>
      </c>
      <c r="M7" s="8" t="s">
        <v>37</v>
      </c>
      <c r="N7" s="8" t="s">
        <v>38</v>
      </c>
      <c r="O7" s="8" t="s">
        <v>13</v>
      </c>
      <c r="P7" s="11" t="s">
        <v>39</v>
      </c>
    </row>
    <row r="8" spans="2:16" s="6" customFormat="1">
      <c r="B8" s="8"/>
      <c r="C8" s="12" t="s">
        <v>40</v>
      </c>
      <c r="D8" s="12" t="s">
        <v>41</v>
      </c>
      <c r="E8" s="12" t="s">
        <v>42</v>
      </c>
      <c r="F8" s="12" t="s">
        <v>40</v>
      </c>
      <c r="G8" s="12" t="s">
        <v>41</v>
      </c>
      <c r="H8" s="12" t="s">
        <v>42</v>
      </c>
      <c r="I8" s="13"/>
      <c r="J8" s="13"/>
      <c r="K8" s="14"/>
      <c r="L8" s="8"/>
      <c r="M8" s="8"/>
      <c r="N8" s="8"/>
      <c r="O8" s="8"/>
      <c r="P8" s="15"/>
    </row>
    <row r="9" spans="2:16" s="6" customFormat="1">
      <c r="B9" s="16" t="s">
        <v>24</v>
      </c>
      <c r="C9" s="16"/>
      <c r="D9" s="17"/>
      <c r="E9" s="17">
        <v>43936</v>
      </c>
      <c r="F9" s="16"/>
      <c r="G9" s="17"/>
      <c r="H9" s="18"/>
      <c r="I9" s="19">
        <f>'Piutang Usaha'!E23</f>
        <v>350000000</v>
      </c>
      <c r="J9" s="20">
        <v>350000000</v>
      </c>
      <c r="K9" s="21">
        <f>I9-J9</f>
        <v>0</v>
      </c>
      <c r="L9" s="22" t="s">
        <v>72</v>
      </c>
      <c r="M9" s="23"/>
      <c r="N9" s="23"/>
      <c r="O9" s="24"/>
      <c r="P9" s="16" t="s">
        <v>86</v>
      </c>
    </row>
    <row r="10" spans="2:16" s="6" customFormat="1">
      <c r="B10" s="25" t="s">
        <v>23</v>
      </c>
      <c r="C10" s="25"/>
      <c r="D10" s="26"/>
      <c r="E10" s="26">
        <v>43936</v>
      </c>
      <c r="F10" s="25"/>
      <c r="G10" s="26"/>
      <c r="H10" s="27"/>
      <c r="I10" s="28">
        <v>800000000</v>
      </c>
      <c r="J10" s="29">
        <v>500000000</v>
      </c>
      <c r="K10" s="30">
        <f t="shared" ref="K10:K15" si="0">I10-J10</f>
        <v>300000000</v>
      </c>
      <c r="L10" s="31" t="s">
        <v>73</v>
      </c>
      <c r="M10" s="32" t="s">
        <v>85</v>
      </c>
      <c r="N10" s="32"/>
      <c r="O10" s="91" t="str">
        <f>Tickmarks!A7</f>
        <v>{b}</v>
      </c>
      <c r="P10" s="25" t="s">
        <v>87</v>
      </c>
    </row>
    <row r="11" spans="2:16" s="6" customFormat="1">
      <c r="B11" s="25" t="s">
        <v>74</v>
      </c>
      <c r="C11" s="25"/>
      <c r="D11" s="26"/>
      <c r="E11" s="26">
        <v>43936</v>
      </c>
      <c r="F11" s="25"/>
      <c r="G11" s="26"/>
      <c r="H11" s="33"/>
      <c r="I11" s="28">
        <v>250000000</v>
      </c>
      <c r="J11" s="34">
        <v>250000000</v>
      </c>
      <c r="K11" s="30">
        <f t="shared" si="0"/>
        <v>0</v>
      </c>
      <c r="L11" s="35" t="s">
        <v>72</v>
      </c>
      <c r="M11" s="32"/>
      <c r="N11" s="32"/>
      <c r="O11" s="36"/>
      <c r="P11" s="25" t="s">
        <v>88</v>
      </c>
    </row>
    <row r="12" spans="2:16" s="6" customFormat="1">
      <c r="B12" s="25" t="s">
        <v>75</v>
      </c>
      <c r="C12" s="25"/>
      <c r="D12" s="26"/>
      <c r="E12" s="26">
        <v>43936</v>
      </c>
      <c r="F12" s="25"/>
      <c r="G12" s="26"/>
      <c r="H12" s="25"/>
      <c r="I12" s="28">
        <v>25000000</v>
      </c>
      <c r="J12" s="34"/>
      <c r="K12" s="30">
        <f t="shared" si="0"/>
        <v>25000000</v>
      </c>
      <c r="L12" s="37" t="s">
        <v>83</v>
      </c>
      <c r="M12" s="32"/>
      <c r="N12" s="32" t="s">
        <v>85</v>
      </c>
      <c r="O12" s="91" t="str">
        <f>Tickmarks!A8</f>
        <v>{c}</v>
      </c>
      <c r="P12" s="25" t="s">
        <v>89</v>
      </c>
    </row>
    <row r="13" spans="2:16" s="6" customFormat="1">
      <c r="B13" s="25" t="s">
        <v>20</v>
      </c>
      <c r="C13" s="25"/>
      <c r="D13" s="26"/>
      <c r="E13" s="26">
        <v>43936</v>
      </c>
      <c r="F13" s="25"/>
      <c r="G13" s="26"/>
      <c r="H13" s="26"/>
      <c r="I13" s="28">
        <v>450000000</v>
      </c>
      <c r="J13" s="29">
        <v>0</v>
      </c>
      <c r="K13" s="30">
        <f t="shared" si="0"/>
        <v>450000000</v>
      </c>
      <c r="L13" s="37" t="s">
        <v>73</v>
      </c>
      <c r="M13" s="32" t="s">
        <v>85</v>
      </c>
      <c r="N13" s="32"/>
      <c r="O13" s="91" t="str">
        <f>Tickmarks!A9</f>
        <v>{d}</v>
      </c>
      <c r="P13" s="25" t="s">
        <v>90</v>
      </c>
    </row>
    <row r="14" spans="2:16" s="6" customFormat="1">
      <c r="B14" s="25" t="s">
        <v>19</v>
      </c>
      <c r="C14" s="25"/>
      <c r="D14" s="26"/>
      <c r="E14" s="26">
        <v>43936</v>
      </c>
      <c r="F14" s="25"/>
      <c r="G14" s="38"/>
      <c r="H14" s="27"/>
      <c r="I14" s="28">
        <v>50000000</v>
      </c>
      <c r="J14" s="29"/>
      <c r="K14" s="30">
        <f t="shared" si="0"/>
        <v>50000000</v>
      </c>
      <c r="L14" s="31" t="s">
        <v>76</v>
      </c>
      <c r="M14" s="32"/>
      <c r="N14" s="32" t="s">
        <v>85</v>
      </c>
      <c r="O14" s="91" t="str">
        <f>Tickmarks!A10</f>
        <v>{e}</v>
      </c>
      <c r="P14" s="25" t="s">
        <v>94</v>
      </c>
    </row>
    <row r="15" spans="2:16" s="6" customFormat="1">
      <c r="B15" s="25" t="s">
        <v>16</v>
      </c>
      <c r="C15" s="25"/>
      <c r="D15" s="26"/>
      <c r="E15" s="26">
        <v>43936</v>
      </c>
      <c r="F15" s="25"/>
      <c r="G15" s="38"/>
      <c r="H15" s="25"/>
      <c r="I15" s="28">
        <v>53000000</v>
      </c>
      <c r="J15" s="29"/>
      <c r="K15" s="30">
        <f t="shared" si="0"/>
        <v>53000000</v>
      </c>
      <c r="L15" s="37" t="s">
        <v>76</v>
      </c>
      <c r="M15" s="32"/>
      <c r="N15" s="32" t="s">
        <v>85</v>
      </c>
      <c r="O15" s="91" t="str">
        <f>Tickmarks!A11</f>
        <v>{f}</v>
      </c>
      <c r="P15" s="25" t="s">
        <v>95</v>
      </c>
    </row>
    <row r="16" spans="2:16" s="6" customFormat="1">
      <c r="B16" s="25"/>
      <c r="C16" s="25"/>
      <c r="D16" s="38"/>
      <c r="E16" s="38"/>
      <c r="F16" s="25"/>
      <c r="G16" s="38"/>
      <c r="H16" s="25"/>
      <c r="I16" s="28"/>
      <c r="J16" s="29"/>
      <c r="K16" s="39"/>
      <c r="L16" s="37"/>
      <c r="M16" s="32"/>
      <c r="N16" s="32"/>
      <c r="O16" s="36"/>
      <c r="P16" s="25"/>
    </row>
    <row r="17" spans="2:16" s="6" customFormat="1">
      <c r="B17" s="25"/>
      <c r="C17" s="25"/>
      <c r="D17" s="38"/>
      <c r="E17" s="38"/>
      <c r="F17" s="25"/>
      <c r="G17" s="38"/>
      <c r="H17" s="25"/>
      <c r="I17" s="28"/>
      <c r="J17" s="29"/>
      <c r="K17" s="25"/>
      <c r="L17" s="37"/>
      <c r="M17" s="32"/>
      <c r="N17" s="32"/>
      <c r="O17" s="40"/>
      <c r="P17" s="25"/>
    </row>
    <row r="18" spans="2:16" s="6" customFormat="1">
      <c r="B18" s="41"/>
      <c r="C18" s="25"/>
      <c r="D18" s="38"/>
      <c r="E18" s="26"/>
      <c r="F18" s="25"/>
      <c r="G18" s="38"/>
      <c r="H18" s="27"/>
      <c r="I18" s="28"/>
      <c r="J18" s="29"/>
      <c r="K18" s="42"/>
      <c r="L18" s="31"/>
      <c r="M18" s="32"/>
      <c r="N18" s="32"/>
      <c r="O18" s="40"/>
      <c r="P18" s="43"/>
    </row>
    <row r="19" spans="2:16" s="6" customFormat="1">
      <c r="B19" s="44"/>
      <c r="C19" s="44"/>
      <c r="D19" s="45"/>
      <c r="E19" s="45"/>
      <c r="F19" s="44"/>
      <c r="G19" s="45"/>
      <c r="H19" s="44"/>
      <c r="I19" s="46"/>
      <c r="J19" s="47"/>
      <c r="K19" s="44"/>
      <c r="L19" s="48"/>
      <c r="M19" s="46"/>
      <c r="N19" s="46"/>
      <c r="O19" s="49"/>
      <c r="P19" s="44"/>
    </row>
    <row r="20" spans="2:16" s="6" customFormat="1">
      <c r="I20" s="50">
        <f>SUM(I9:I15)</f>
        <v>1978000000</v>
      </c>
    </row>
    <row r="22" spans="2:16" s="6" customFormat="1">
      <c r="B22" s="51" t="s">
        <v>43</v>
      </c>
      <c r="C22" s="52"/>
      <c r="D22" s="52"/>
      <c r="E22" s="52"/>
      <c r="F22" s="52"/>
      <c r="G22" s="52"/>
      <c r="H22" s="52"/>
      <c r="I22" s="53"/>
    </row>
    <row r="23" spans="2:16" s="6" customFormat="1">
      <c r="B23" s="92" t="s">
        <v>77</v>
      </c>
      <c r="C23" s="54"/>
      <c r="D23" s="54"/>
      <c r="E23" s="54"/>
      <c r="F23" s="54"/>
      <c r="G23" s="54"/>
      <c r="H23" s="54"/>
      <c r="I23" s="55"/>
    </row>
    <row r="24" spans="2:16" s="6" customFormat="1">
      <c r="B24" s="92" t="s">
        <v>78</v>
      </c>
      <c r="C24" s="54"/>
      <c r="D24" s="54"/>
      <c r="E24" s="54"/>
      <c r="F24" s="54"/>
      <c r="G24" s="54"/>
      <c r="H24" s="54"/>
      <c r="I24" s="55"/>
    </row>
    <row r="25" spans="2:16" s="6" customFormat="1">
      <c r="B25" s="92" t="s">
        <v>79</v>
      </c>
      <c r="C25" s="54"/>
      <c r="D25" s="54"/>
      <c r="E25" s="54"/>
      <c r="F25" s="54"/>
      <c r="G25" s="54"/>
      <c r="H25" s="54"/>
      <c r="I25" s="55"/>
    </row>
    <row r="26" spans="2:16" s="6" customFormat="1">
      <c r="B26" s="92" t="s">
        <v>80</v>
      </c>
      <c r="C26" s="54"/>
      <c r="D26" s="54"/>
      <c r="E26" s="54"/>
      <c r="F26" s="54"/>
      <c r="G26" s="54"/>
      <c r="H26" s="54"/>
      <c r="I26" s="55"/>
    </row>
    <row r="27" spans="2:16" s="6" customFormat="1">
      <c r="B27" s="92" t="s">
        <v>81</v>
      </c>
      <c r="C27" s="54"/>
      <c r="D27" s="54"/>
      <c r="E27" s="54"/>
      <c r="F27" s="54"/>
      <c r="G27" s="54"/>
      <c r="H27" s="54"/>
      <c r="I27" s="55"/>
    </row>
    <row r="28" spans="2:16" s="6" customFormat="1">
      <c r="B28" s="93" t="s">
        <v>82</v>
      </c>
      <c r="C28" s="56"/>
      <c r="D28" s="56"/>
      <c r="E28" s="56"/>
      <c r="F28" s="56"/>
      <c r="G28" s="56"/>
      <c r="H28" s="56"/>
      <c r="I28" s="57"/>
    </row>
    <row r="33" spans="2:4" s="6" customFormat="1">
      <c r="B33" s="94" t="s">
        <v>98</v>
      </c>
    </row>
    <row r="35" spans="2:4" s="6" customFormat="1">
      <c r="B35" s="6" t="s">
        <v>100</v>
      </c>
    </row>
    <row r="36" spans="2:4" s="6" customFormat="1">
      <c r="B36" s="6" t="s">
        <v>103</v>
      </c>
      <c r="C36" s="95">
        <f>K10</f>
        <v>300000000</v>
      </c>
    </row>
    <row r="37" spans="2:4" s="6" customFormat="1">
      <c r="B37" s="6" t="s">
        <v>104</v>
      </c>
      <c r="D37" s="95">
        <f>C36</f>
        <v>300000000</v>
      </c>
    </row>
    <row r="39" spans="2:4" s="6" customFormat="1">
      <c r="B39" s="6" t="s">
        <v>102</v>
      </c>
    </row>
    <row r="40" spans="2:4" s="6" customFormat="1">
      <c r="B40" s="6" t="s">
        <v>103</v>
      </c>
      <c r="C40" s="95">
        <f>K13</f>
        <v>450000000</v>
      </c>
    </row>
    <row r="41" spans="2:4" s="6" customFormat="1">
      <c r="B41" s="6" t="s">
        <v>104</v>
      </c>
      <c r="D41" s="95">
        <f>K13</f>
        <v>450000000</v>
      </c>
    </row>
  </sheetData>
  <mergeCells count="11">
    <mergeCell ref="K7:K8"/>
    <mergeCell ref="B7:B8"/>
    <mergeCell ref="C7:E7"/>
    <mergeCell ref="F7:H7"/>
    <mergeCell ref="I7:I8"/>
    <mergeCell ref="J7:J8"/>
    <mergeCell ref="L7:L8"/>
    <mergeCell ref="M7:M8"/>
    <mergeCell ref="N7:N8"/>
    <mergeCell ref="O7:O8"/>
    <mergeCell ref="P7:P8"/>
  </mergeCells>
  <hyperlinks>
    <hyperlink ref="O10" location="Tickmarks!A7" display="Tickmarks!A7" xr:uid="{924E94D4-ED80-4488-AA6B-EF0EB66C2A70}"/>
    <hyperlink ref="O12" location="Tickmarks!A8" display="Tickmarks!A8" xr:uid="{D535F94A-F071-439C-9D4F-5BC6601B390C}"/>
    <hyperlink ref="O13" location="Tickmarks!A9" display="Tickmarks!A9" xr:uid="{D43DAF94-C32B-4158-BA29-28104B7B7793}"/>
    <hyperlink ref="O14" location="Tickmarks!A10" display="Tickmarks!A10" xr:uid="{4F38D9A8-6E92-4383-B0C2-C33F35287F4B}"/>
    <hyperlink ref="O15" location="Tickmarks!A11" display="Tickmarks!A11" xr:uid="{AA9EC51F-CEF2-4738-A5A0-AB83BBEF4D1A}"/>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6DB6-C76B-41F7-9C9B-4849F38D63FE}">
  <dimension ref="A2:B31"/>
  <sheetViews>
    <sheetView showGridLines="0" topLeftCell="A7" zoomScale="85" workbookViewId="0">
      <selection activeCell="B10" sqref="B10"/>
    </sheetView>
  </sheetViews>
  <sheetFormatPr defaultColWidth="9" defaultRowHeight="13.2"/>
  <cols>
    <col min="1" max="1" width="3.69921875" style="1" bestFit="1" customWidth="1"/>
    <col min="2" max="2" width="88.69921875" style="1" customWidth="1"/>
    <col min="3" max="16384" width="9" style="1"/>
  </cols>
  <sheetData>
    <row r="2" spans="1:2" ht="11.25" customHeight="1">
      <c r="B2" s="2" t="s">
        <v>0</v>
      </c>
    </row>
    <row r="3" spans="1:2" ht="9.75" customHeight="1">
      <c r="B3" s="2" t="s">
        <v>44</v>
      </c>
    </row>
    <row r="4" spans="1:2" ht="9.75" customHeight="1">
      <c r="B4" s="3" t="s">
        <v>2</v>
      </c>
    </row>
    <row r="6" spans="1:2" s="4" customFormat="1" ht="41.4">
      <c r="A6" s="98" t="s">
        <v>45</v>
      </c>
      <c r="B6" s="96" t="s">
        <v>91</v>
      </c>
    </row>
    <row r="7" spans="1:2" s="4" customFormat="1" ht="82.8">
      <c r="A7" s="98" t="s">
        <v>46</v>
      </c>
      <c r="B7" s="96" t="s">
        <v>97</v>
      </c>
    </row>
    <row r="8" spans="1:2" s="4" customFormat="1" ht="55.2">
      <c r="A8" s="98" t="s">
        <v>47</v>
      </c>
      <c r="B8" s="96" t="s">
        <v>96</v>
      </c>
    </row>
    <row r="9" spans="1:2" s="4" customFormat="1" ht="69">
      <c r="A9" s="98" t="s">
        <v>48</v>
      </c>
      <c r="B9" s="96" t="s">
        <v>111</v>
      </c>
    </row>
    <row r="10" spans="1:2" s="4" customFormat="1" ht="41.4">
      <c r="A10" s="98" t="s">
        <v>49</v>
      </c>
      <c r="B10" s="96" t="s">
        <v>92</v>
      </c>
    </row>
    <row r="11" spans="1:2" s="4" customFormat="1" ht="55.2">
      <c r="A11" s="98" t="s">
        <v>50</v>
      </c>
      <c r="B11" s="96" t="s">
        <v>93</v>
      </c>
    </row>
    <row r="12" spans="1:2" ht="13.8">
      <c r="A12" s="97" t="s">
        <v>51</v>
      </c>
      <c r="B12" s="58"/>
    </row>
    <row r="13" spans="1:2" ht="13.8">
      <c r="A13" s="97" t="s">
        <v>52</v>
      </c>
      <c r="B13" s="58"/>
    </row>
    <row r="14" spans="1:2" ht="13.8">
      <c r="A14" s="97" t="s">
        <v>53</v>
      </c>
      <c r="B14" s="58"/>
    </row>
    <row r="15" spans="1:2" ht="13.8">
      <c r="A15" s="97" t="s">
        <v>54</v>
      </c>
      <c r="B15" s="58"/>
    </row>
    <row r="16" spans="1:2" ht="13.8">
      <c r="A16" s="97" t="s">
        <v>55</v>
      </c>
      <c r="B16" s="58"/>
    </row>
    <row r="17" spans="1:2" ht="13.8">
      <c r="A17" s="97" t="s">
        <v>56</v>
      </c>
      <c r="B17" s="58"/>
    </row>
    <row r="18" spans="1:2" ht="13.8">
      <c r="A18" s="97" t="s">
        <v>57</v>
      </c>
      <c r="B18" s="58"/>
    </row>
    <row r="19" spans="1:2" ht="13.8">
      <c r="A19" s="97" t="s">
        <v>58</v>
      </c>
      <c r="B19" s="58"/>
    </row>
    <row r="20" spans="1:2" ht="13.8">
      <c r="A20" s="97" t="s">
        <v>59</v>
      </c>
      <c r="B20" s="58"/>
    </row>
    <row r="21" spans="1:2" ht="13.8">
      <c r="A21" s="97" t="s">
        <v>60</v>
      </c>
      <c r="B21" s="58"/>
    </row>
    <row r="22" spans="1:2" ht="13.8">
      <c r="A22" s="97" t="s">
        <v>61</v>
      </c>
      <c r="B22" s="58"/>
    </row>
    <row r="23" spans="1:2" ht="13.8">
      <c r="A23" s="97" t="s">
        <v>62</v>
      </c>
      <c r="B23" s="58"/>
    </row>
    <row r="24" spans="1:2" ht="13.8">
      <c r="A24" s="97" t="s">
        <v>63</v>
      </c>
      <c r="B24" s="58"/>
    </row>
    <row r="25" spans="1:2" ht="13.8">
      <c r="A25" s="97" t="s">
        <v>64</v>
      </c>
      <c r="B25" s="58"/>
    </row>
    <row r="26" spans="1:2" ht="13.8">
      <c r="A26" s="97" t="s">
        <v>65</v>
      </c>
      <c r="B26" s="58"/>
    </row>
    <row r="27" spans="1:2" ht="13.8">
      <c r="A27" s="97" t="s">
        <v>66</v>
      </c>
      <c r="B27" s="58"/>
    </row>
    <row r="28" spans="1:2" ht="13.8">
      <c r="A28" s="97" t="s">
        <v>67</v>
      </c>
      <c r="B28" s="58"/>
    </row>
    <row r="29" spans="1:2" ht="13.8">
      <c r="A29" s="97" t="s">
        <v>68</v>
      </c>
      <c r="B29" s="58"/>
    </row>
    <row r="30" spans="1:2" ht="13.8">
      <c r="A30" s="97" t="s">
        <v>69</v>
      </c>
      <c r="B30" s="58"/>
    </row>
    <row r="31" spans="1:2" ht="13.8">
      <c r="A31" s="97" t="s">
        <v>70</v>
      </c>
      <c r="B31" s="58"/>
    </row>
  </sheetData>
  <hyperlinks>
    <hyperlink ref="A7" location="'Konfirmasi Piutang'!O10" display="{b}" xr:uid="{AA721A17-9B99-4D58-A896-41208EF22531}"/>
    <hyperlink ref="A8" location="'Konfirmasi Piutang'!O12" display="{c}" xr:uid="{483AE884-1DF7-49D5-BBED-175138BF756F}"/>
    <hyperlink ref="A9" location="'Konfirmasi Piutang'!O13" display="{d}" xr:uid="{1FCD5680-E17E-4728-8C8A-A89DB9848AAB}"/>
    <hyperlink ref="A10" location="'Konfirmasi Piutang'!O14" display="{e}" xr:uid="{96F11D71-6874-4B2C-B06D-E38300458663}"/>
    <hyperlink ref="A11" location="'Konfirmasi Piutang'!O15" display="{f}" xr:uid="{12C7063B-E7AA-4BCF-8F67-310BD0923E69}"/>
    <hyperlink ref="A6" location="'Piutang Usaha'!K13" display="{a}" xr:uid="{41CB6EB7-F4FA-47A9-B124-E39CFF73A3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Piutang Usaha</vt:lpstr>
      <vt:lpstr>Konfirmasi Piutang</vt:lpstr>
      <vt:lpstr>Tickmarks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Steffi Lituhayu Van Tama</dc:creator>
  <cp:lastModifiedBy>shindy</cp:lastModifiedBy>
  <dcterms:created xsi:type="dcterms:W3CDTF">2022-10-30T07:53:23Z</dcterms:created>
  <dcterms:modified xsi:type="dcterms:W3CDTF">2022-11-07T04:10:04Z</dcterms:modified>
</cp:coreProperties>
</file>