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COOLYAH\SEMESTER 5\PENGAUDITAN 2\Asis\Tugas\"/>
    </mc:Choice>
  </mc:AlternateContent>
  <xr:revisionPtr revIDLastSave="0" documentId="13_ncr:1_{FCD0A480-440B-4F96-9967-BA6F5EF38A6D}" xr6:coauthVersionLast="47" xr6:coauthVersionMax="47" xr10:uidLastSave="{00000000-0000-0000-0000-000000000000}"/>
  <bookViews>
    <workbookView xWindow="2196" yWindow="2196" windowWidth="11244" windowHeight="8220" firstSheet="1" activeTab="2" xr2:uid="{F7DBDC74-558B-45CD-B199-433D079BDC46}"/>
    <workbookView xWindow="2544" yWindow="2544" windowWidth="11244" windowHeight="8220" firstSheet="1" activeTab="2" xr2:uid="{EE23EC23-2681-4FFC-BA3C-33669FB8095E}"/>
    <workbookView xWindow="2544" yWindow="2544" windowWidth="11244" windowHeight="8220" firstSheet="1" activeTab="2" xr2:uid="{D1B12866-E0E6-451C-BE06-54CA41531468}"/>
  </bookViews>
  <sheets>
    <sheet name="Pengujian Penyusutan" sheetId="2" r:id="rId1"/>
    <sheet name="Cek Fisik" sheetId="6" r:id="rId2"/>
    <sheet name="Tickmarks" sheetId="5" r:id="rId3"/>
  </sheets>
  <definedNames>
    <definedName name="_xlnm._FilterDatabase" localSheetId="1" hidden="1">'Cek Fisik'!#REF!</definedName>
    <definedName name="Akhir_Umur_Ekonomis">'Pengujian Penyusutan'!$F$13:$F$32</definedName>
    <definedName name="Akum_Penyusutan_2018">'Pengujian Penyusutan'!$I$13:$I$32</definedName>
    <definedName name="Akum_Penyusutan_2019">'Pengujian Penyusutan'!$K$13:$K$32</definedName>
    <definedName name="Beban_Penyusutan_2019">'Pengujian Penyusutan'!$J$13:$J$32</definedName>
    <definedName name="Harga_Perolehan">'Pengujian Penyusutan'!$D$13:$D$32</definedName>
    <definedName name="Metode_Penyusutan">'Pengujian Penyusutan'!$G$13:$G$32</definedName>
    <definedName name="Nama_Aset">'Pengujian Penyusutan'!$B$13:$B$32</definedName>
    <definedName name="Tarif">'Pengujian Penyusutan'!$H$13:$H$32</definedName>
    <definedName name="Tgl_Perolehan">'Pengujian Penyusutan'!$C$13:$C$32</definedName>
    <definedName name="Umur_Ekonomis__Th">'Pengujian Penyusutan'!$E$13:$E$32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5" i="2" l="1"/>
  <c r="P22" i="2" l="1"/>
  <c r="F36" i="2"/>
  <c r="F35" i="2"/>
  <c r="E13" i="6"/>
  <c r="E14" i="6"/>
  <c r="E15" i="6"/>
  <c r="E16" i="6"/>
  <c r="E17" i="6"/>
  <c r="C36" i="2"/>
  <c r="O18" i="2"/>
  <c r="P18" i="2"/>
  <c r="O19" i="2"/>
  <c r="P19" i="2"/>
  <c r="P23" i="2"/>
  <c r="O24" i="2"/>
  <c r="P24" i="2"/>
  <c r="P27" i="2"/>
  <c r="P28" i="2"/>
  <c r="P29" i="2"/>
  <c r="P30" i="2"/>
  <c r="P31" i="2"/>
  <c r="O32" i="2"/>
  <c r="P32" i="2"/>
  <c r="P17" i="2"/>
  <c r="O17" i="2"/>
  <c r="N18" i="2"/>
  <c r="N19" i="2"/>
  <c r="N24" i="2"/>
  <c r="N32" i="2"/>
  <c r="N17" i="2"/>
  <c r="M18" i="2"/>
  <c r="M19" i="2"/>
  <c r="M24" i="2"/>
  <c r="M32" i="2"/>
  <c r="M17" i="2"/>
  <c r="E17" i="2"/>
  <c r="F17" i="2" l="1"/>
  <c r="E18" i="2"/>
  <c r="E19" i="2"/>
  <c r="E22" i="2"/>
  <c r="F22" i="2" s="1"/>
  <c r="E23" i="2"/>
  <c r="F23" i="2" s="1"/>
  <c r="E24" i="2"/>
  <c r="E27" i="2"/>
  <c r="F27" i="2" s="1"/>
  <c r="E28" i="2"/>
  <c r="F28" i="2" s="1"/>
  <c r="E29" i="2"/>
  <c r="F29" i="2" s="1"/>
  <c r="E30" i="2"/>
  <c r="F30" i="2" s="1"/>
  <c r="E31" i="2"/>
  <c r="F31" i="2" s="1"/>
  <c r="E32" i="2"/>
  <c r="K23" i="2"/>
  <c r="K24" i="2"/>
  <c r="F32" i="2" l="1"/>
  <c r="F24" i="2"/>
  <c r="F19" i="2"/>
  <c r="F18" i="2"/>
  <c r="C37" i="2"/>
  <c r="K28" i="2"/>
  <c r="K27" i="2"/>
  <c r="K22" i="2"/>
  <c r="K19" i="2"/>
  <c r="K18" i="2"/>
  <c r="K17" i="2"/>
  <c r="F37" i="2" l="1"/>
  <c r="K29" i="2"/>
  <c r="K30" i="2"/>
  <c r="K31" i="2"/>
  <c r="K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octadilaily</author>
    <author>shindy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tulis asal usul daftar disini</t>
        </r>
      </text>
    </comment>
    <comment ref="M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octadilaily:</t>
        </r>
        <r>
          <rPr>
            <sz val="9"/>
            <color indexed="81"/>
            <rFont val="Tahoma"/>
            <family val="2"/>
          </rPr>
          <t xml:space="preserve">
hitung ulang beban penyusutan untuk 2019</t>
        </r>
      </text>
    </comment>
    <comment ref="D18" authorId="1" shapeId="0" xr:uid="{91164E38-690F-4838-91D1-C0BCC1A407B5}">
      <text>
        <r>
          <rPr>
            <b/>
            <sz val="9"/>
            <color indexed="81"/>
            <rFont val="Tahoma"/>
            <family val="2"/>
          </rPr>
          <t>shindy:</t>
        </r>
        <r>
          <rPr>
            <sz val="9"/>
            <color indexed="81"/>
            <rFont val="Tahoma"/>
            <family val="2"/>
          </rPr>
          <t xml:space="preserve">
penyebab selisih ada 500 jt</t>
        </r>
      </text>
    </comment>
    <comment ref="C37" authorId="1" shapeId="0" xr:uid="{5F3FE893-92A1-4CC2-B870-49BAA6145C1E}">
      <text>
        <r>
          <rPr>
            <b/>
            <sz val="9"/>
            <color indexed="81"/>
            <rFont val="Tahoma"/>
            <family val="2"/>
          </rPr>
          <t>shindy:</t>
        </r>
        <r>
          <rPr>
            <sz val="9"/>
            <color indexed="81"/>
            <rFont val="Tahoma"/>
            <family val="2"/>
          </rPr>
          <t xml:space="preserve">
Cari penyebabnya menambah/mengurangi misal ada kapitalisasi krn perbaikan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octadilaily</author>
    <author>shindy</author>
  </authors>
  <commentList>
    <comment ref="F1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octadilaily:</t>
        </r>
        <r>
          <rPr>
            <sz val="9"/>
            <color indexed="81"/>
            <rFont val="Tahoma"/>
            <family val="2"/>
          </rPr>
          <t xml:space="preserve">
centang jika aset ada</t>
        </r>
      </text>
    </comment>
    <comment ref="G1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octadilaily:</t>
        </r>
        <r>
          <rPr>
            <sz val="9"/>
            <color indexed="81"/>
            <rFont val="Tahoma"/>
            <family val="2"/>
          </rPr>
          <t xml:space="preserve">
berikan komentar ttg kondisi aset</t>
        </r>
      </text>
    </comment>
    <comment ref="G14" authorId="1" shapeId="0" xr:uid="{C9D3C19B-2B2D-415B-8A16-6E6C943582BA}">
      <text>
        <r>
          <rPr>
            <b/>
            <sz val="9"/>
            <color indexed="81"/>
            <rFont val="Tahoma"/>
            <family val="2"/>
          </rPr>
          <t>shindy:</t>
        </r>
        <r>
          <rPr>
            <sz val="9"/>
            <color indexed="81"/>
            <rFont val="Tahoma"/>
            <family val="2"/>
          </rPr>
          <t xml:space="preserve">
Jika rusak tanyakan ke manajemen</t>
        </r>
      </text>
    </comment>
  </commentList>
</comments>
</file>

<file path=xl/sharedStrings.xml><?xml version="1.0" encoding="utf-8"?>
<sst xmlns="http://schemas.openxmlformats.org/spreadsheetml/2006/main" count="142" uniqueCount="109">
  <si>
    <t>PT Mitra Realty</t>
  </si>
  <si>
    <t>{a}</t>
  </si>
  <si>
    <t>{b}</t>
  </si>
  <si>
    <t>{c}</t>
  </si>
  <si>
    <t>{d}</t>
  </si>
  <si>
    <t>{e}</t>
  </si>
  <si>
    <t>{f}</t>
  </si>
  <si>
    <t>{g}</t>
  </si>
  <si>
    <t>{h}</t>
  </si>
  <si>
    <t>{i}</t>
  </si>
  <si>
    <t>{j}</t>
  </si>
  <si>
    <t>{k}</t>
  </si>
  <si>
    <t>{l}</t>
  </si>
  <si>
    <t>{m}</t>
  </si>
  <si>
    <t>{n}</t>
  </si>
  <si>
    <t>{o}</t>
  </si>
  <si>
    <t>{p}</t>
  </si>
  <si>
    <t>{q}</t>
  </si>
  <si>
    <t>{r}</t>
  </si>
  <si>
    <t>{s}</t>
  </si>
  <si>
    <t>{t}</t>
  </si>
  <si>
    <t>{u}</t>
  </si>
  <si>
    <t>{v}</t>
  </si>
  <si>
    <t>{w}</t>
  </si>
  <si>
    <t>{x}</t>
  </si>
  <si>
    <t>{y}</t>
  </si>
  <si>
    <t>{z}</t>
  </si>
  <si>
    <t>Prosedur yang dilakukan:</t>
  </si>
  <si>
    <t>No</t>
  </si>
  <si>
    <t>Listing FA</t>
  </si>
  <si>
    <t>WP FA</t>
  </si>
  <si>
    <t>Cek Fisik Aset</t>
  </si>
  <si>
    <t>Kategori</t>
  </si>
  <si>
    <t>Nama Aset</t>
  </si>
  <si>
    <t>Tanggal perolehan</t>
  </si>
  <si>
    <t>Hasil pemeriksaan</t>
  </si>
  <si>
    <t>Existence?</t>
  </si>
  <si>
    <t>Comments</t>
  </si>
  <si>
    <t>Tickmarks</t>
  </si>
  <si>
    <t>Tgl Perolehan</t>
  </si>
  <si>
    <t>Harga Perolehan</t>
  </si>
  <si>
    <t>Metode Penyusutan</t>
  </si>
  <si>
    <t>Tarif</t>
  </si>
  <si>
    <t>Akum Penyusutan 2018</t>
  </si>
  <si>
    <t>Gedung &amp; Bangunan</t>
  </si>
  <si>
    <t>Garis Lurus</t>
  </si>
  <si>
    <t>Kendaraan</t>
  </si>
  <si>
    <t>Peralatan Kantor</t>
  </si>
  <si>
    <t>Mebel Ruang Direksi</t>
  </si>
  <si>
    <t>TV 40" Merk Mitsuba</t>
  </si>
  <si>
    <t>10 unit Komputer pentium 4</t>
  </si>
  <si>
    <t>10 unit Printer</t>
  </si>
  <si>
    <t>2 unit Brankas</t>
  </si>
  <si>
    <t>Meja dan Kursi Kantor</t>
  </si>
  <si>
    <t>Pengujian oleh KAP</t>
  </si>
  <si>
    <t>Daftar Aset Tetap Perusahaan yang didapatkan dari Rino Pamungkas selaku Administrasi Proyek</t>
  </si>
  <si>
    <t>Tie Up Balance - Aset Tetap</t>
  </si>
  <si>
    <t>Balance per Listing</t>
  </si>
  <si>
    <t>Balance per TB</t>
  </si>
  <si>
    <t>Difference</t>
  </si>
  <si>
    <t>Umur Ekonomis (Th)</t>
  </si>
  <si>
    <t>Akhir Umur Ekonomis</t>
  </si>
  <si>
    <t>-</t>
  </si>
  <si>
    <t>Tie Up Balance - Beban Depresiasi</t>
  </si>
  <si>
    <t>Tanah</t>
  </si>
  <si>
    <t>Bangunan A</t>
  </si>
  <si>
    <t>Bangunan B</t>
  </si>
  <si>
    <t>Bangunan C</t>
  </si>
  <si>
    <t>Mobil Kijang</t>
  </si>
  <si>
    <t>Mobil APV</t>
  </si>
  <si>
    <t>Mobil Alphard</t>
  </si>
  <si>
    <t>31 December 2019</t>
  </si>
  <si>
    <t>Penyusutan 2019</t>
  </si>
  <si>
    <t>Akumulasi 2019</t>
  </si>
  <si>
    <t>Diff Penyusutan</t>
  </si>
  <si>
    <t>Diff Akum. Penyusutan</t>
  </si>
  <si>
    <t>Akum Penyusutan 2019</t>
  </si>
  <si>
    <t>Beban Penyusutan 2019</t>
  </si>
  <si>
    <t>Natur Akun Aset Tetap:</t>
  </si>
  <si>
    <t>Aset tetap dicatat berdasarkan harga perolehannya dan disajikan dengan akumulasi penyusutan sehingga didapatkan nilai bukunya. Tanah memiliki masa manfaat yang tidak terbatas dan tidak dianggap sebagai asset yang dapat disusutkan.</t>
  </si>
  <si>
    <t>Gedung A</t>
  </si>
  <si>
    <t>v</t>
  </si>
  <si>
    <t>Komputer pentium 4</t>
  </si>
  <si>
    <t>printer.</t>
  </si>
  <si>
    <t>Brankas</t>
  </si>
  <si>
    <t>Ditemukan 10 unit computer dalam keadaan baik &amp; normal</t>
  </si>
  <si>
    <t>Ditemukan 10 unit printer. 8 dalam keadaan baik &amp; normal, 2 rusak</t>
  </si>
  <si>
    <t>Kondisi baik &amp; masih dipergunakan</t>
  </si>
  <si>
    <t>Kondisi baik</t>
  </si>
  <si>
    <t>Ditemukan 2. Masih digunakan dan kondisi baik</t>
  </si>
  <si>
    <t>[a]</t>
  </si>
  <si>
    <t>[b]</t>
  </si>
  <si>
    <t>[c]</t>
  </si>
  <si>
    <t>[d]</t>
  </si>
  <si>
    <t>[e]</t>
  </si>
  <si>
    <t>[f]</t>
  </si>
  <si>
    <t>[g]</t>
  </si>
  <si>
    <t>[h]</t>
  </si>
  <si>
    <t>Melakukan pengujian dengan menghitung nilai aset tetap dan beban tahun berjalan</t>
  </si>
  <si>
    <t>Melakukan pemeriksaan terhadap beberapa sampel aset dan memastikan keberadaannya dengan menghitung dan memeriksa kondisinya</t>
  </si>
  <si>
    <t>Terdapat perbedaan nilai pada kategori aset Gedung dan Bangunan sebesar 500.000.000. Nilai Gedung &amp; Bangunan dari data yang diberikan manajer lebih besar dibandingkan dengan laporan keuangan. Auditor dapat memeriksan catatan aset dan menghitung ulang. Selain itu diperlukan melakukan konfirmasi ulang untuk memastikan nilai selisih</t>
  </si>
  <si>
    <t xml:space="preserve">Aset Kendaraan Mobil APV sudah melewati umur ekonomis sehingga tidak dilakukan pengujian. Aset ini sudah disusutkan penuh sehingga tidak diperlukan penyusutan tambahan untuk aset tersebut. </t>
  </si>
  <si>
    <t>Aset Kendaraan Mobil Alphard sudah melewati umur ekonomis sehingga tidak dilakukan pengujian. Aset ini sudah disusutkan penuh sehingga tidak diperlukan penyusutan tambahan untuk aset tersebut</t>
  </si>
  <si>
    <t>Aset Mabel Ruang Direksi sudah melewati umur ekonomis sehingga tidak dilakukan pengujian. Aset ini sudah disusutkan penuh sehingga tidak diperlukan penyusutan tambahan untuk aset tersebut</t>
  </si>
  <si>
    <t>Aset TV 40" Merk Mitsuba sudah melewati umur ekonomis sehingga tidak dilakukan pengujian. Aset ini sudah disusutkan penuh sehingga tidak diperlukan penyusutan tambahan untuk aset tersebut</t>
  </si>
  <si>
    <t>Aset 10 unit Komputer pentium 4 sudah melewati umur ekonomis sehingga tidak dilakukan pengujian. Aset ini sudah disusutkan penuh sehingga tidak diperlukan penyusutan tambahan untuk aset tersebut</t>
  </si>
  <si>
    <t>Aset 10 unit Printer sudah melewati umur ekonomis sehingga tidak dilakukan pengujian. Aset ini sudah disusutkan penuh sehingga tidak diperlukan penyusutan tambahan untuk aset tersebut</t>
  </si>
  <si>
    <t>Aset 2 unit Brankas sudah melewati umur ekonomis sehingga tidak dilakukan pengujian. Aset ini sudah disusutkan penuh sehingga tidak diperlukan penyusutan tambahan untuk aset tersebut</t>
  </si>
  <si>
    <t>Terdapat 2 unit komputer yang rusak. Perlu dilakukan investigasi terhadap unit printeer yang rusak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</si>
</sst>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0.000%"/>
    <numFmt numFmtId="167" formatCode="_(* #,##0_);_(* \(#,##0\);_(* &quot;-&quot;??_);_(@_)"/>
    <numFmt numFmtId="168" formatCode="[$-421]dd\ mmmm\ yyyy;@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color rgb="FFFF0000"/>
      <name val="Arial"/>
      <family val="2"/>
    </font>
    <font>
      <sz val="10"/>
      <name val="Times New Roman"/>
      <family val="1"/>
    </font>
    <font>
      <i/>
      <sz val="8"/>
      <color rgb="FFFF0000"/>
      <name val="Arial"/>
      <family val="2"/>
    </font>
    <font>
      <b/>
      <u/>
      <sz val="8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quotePrefix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8" fillId="0" borderId="0" xfId="0" applyFont="1"/>
    <xf numFmtId="0" fontId="7" fillId="0" borderId="0" xfId="0" applyFont="1"/>
    <xf numFmtId="0" fontId="3" fillId="3" borderId="1" xfId="0" applyFont="1" applyFill="1" applyBorder="1" applyAlignment="1">
      <alignment horizontal="center"/>
    </xf>
    <xf numFmtId="41" fontId="2" fillId="0" borderId="0" xfId="1" applyFont="1"/>
    <xf numFmtId="0" fontId="3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41" fontId="3" fillId="3" borderId="1" xfId="1" applyFont="1" applyFill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/>
    <xf numFmtId="41" fontId="2" fillId="0" borderId="0" xfId="0" applyNumberFormat="1" applyFont="1"/>
    <xf numFmtId="43" fontId="2" fillId="0" borderId="0" xfId="4" applyFont="1"/>
    <xf numFmtId="167" fontId="2" fillId="0" borderId="0" xfId="4" applyNumberFormat="1" applyFont="1"/>
    <xf numFmtId="0" fontId="2" fillId="0" borderId="4" xfId="0" applyFont="1" applyBorder="1"/>
    <xf numFmtId="41" fontId="2" fillId="0" borderId="5" xfId="0" applyNumberFormat="1" applyFont="1" applyBorder="1"/>
    <xf numFmtId="0" fontId="11" fillId="0" borderId="6" xfId="0" applyFont="1" applyBorder="1"/>
    <xf numFmtId="41" fontId="11" fillId="0" borderId="0" xfId="1" applyFont="1" applyAlignment="1">
      <alignment horizontal="center"/>
    </xf>
    <xf numFmtId="0" fontId="12" fillId="0" borderId="0" xfId="0" applyFont="1" applyAlignment="1">
      <alignment horizontal="left" vertical="top" wrapText="1"/>
    </xf>
    <xf numFmtId="168" fontId="2" fillId="0" borderId="0" xfId="0" applyNumberFormat="1" applyFont="1"/>
    <xf numFmtId="43" fontId="2" fillId="0" borderId="0" xfId="0" applyNumberFormat="1" applyFont="1"/>
    <xf numFmtId="0" fontId="11" fillId="0" borderId="1" xfId="0" applyFont="1" applyBorder="1" applyAlignment="1">
      <alignment horizontal="center"/>
    </xf>
    <xf numFmtId="167" fontId="2" fillId="0" borderId="0" xfId="0" applyNumberFormat="1" applyFont="1"/>
    <xf numFmtId="41" fontId="2" fillId="0" borderId="4" xfId="1" applyFont="1" applyBorder="1"/>
    <xf numFmtId="41" fontId="2" fillId="0" borderId="5" xfId="1" applyFont="1" applyBorder="1"/>
    <xf numFmtId="41" fontId="2" fillId="0" borderId="7" xfId="1" applyFont="1" applyBorder="1"/>
    <xf numFmtId="41" fontId="11" fillId="0" borderId="6" xfId="1" applyFont="1" applyBorder="1" applyAlignment="1">
      <alignment horizontal="left"/>
    </xf>
    <xf numFmtId="41" fontId="11" fillId="0" borderId="7" xfId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1" fontId="14" fillId="0" borderId="1" xfId="0" applyNumberFormat="1" applyFont="1" applyBorder="1" applyAlignment="1">
      <alignment horizontal="center" vertical="center"/>
    </xf>
    <xf numFmtId="168" fontId="14" fillId="0" borderId="1" xfId="0" applyNumberFormat="1" applyFont="1" applyBorder="1" applyAlignment="1">
      <alignment vertical="center"/>
    </xf>
    <xf numFmtId="167" fontId="14" fillId="0" borderId="1" xfId="4" applyNumberFormat="1" applyFont="1" applyBorder="1"/>
    <xf numFmtId="41" fontId="14" fillId="0" borderId="1" xfId="0" applyNumberFormat="1" applyFont="1" applyBorder="1"/>
    <xf numFmtId="0" fontId="13" fillId="0" borderId="0" xfId="0" applyFont="1"/>
    <xf numFmtId="41" fontId="13" fillId="0" borderId="0" xfId="1" applyFont="1"/>
    <xf numFmtId="0" fontId="14" fillId="0" borderId="0" xfId="0" applyFont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68" fontId="14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left" vertical="top" wrapText="1"/>
    </xf>
    <xf numFmtId="0" fontId="11" fillId="0" borderId="0" xfId="0" applyFont="1"/>
    <xf numFmtId="167" fontId="2" fillId="0" borderId="0" xfId="4" quotePrefix="1" applyNumberFormat="1" applyFont="1" applyBorder="1"/>
    <xf numFmtId="167" fontId="11" fillId="0" borderId="8" xfId="4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5" fontId="14" fillId="0" borderId="1" xfId="0" applyNumberFormat="1" applyFont="1" applyBorder="1" applyAlignment="1">
      <alignment horizontal="center"/>
    </xf>
    <xf numFmtId="167" fontId="14" fillId="0" borderId="1" xfId="4" applyNumberFormat="1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9" fontId="14" fillId="0" borderId="1" xfId="3" applyFont="1" applyFill="1" applyBorder="1" applyAlignment="1">
      <alignment horizontal="center"/>
    </xf>
    <xf numFmtId="41" fontId="14" fillId="0" borderId="1" xfId="1" applyFont="1" applyBorder="1"/>
    <xf numFmtId="9" fontId="14" fillId="0" borderId="1" xfId="3" applyFont="1" applyBorder="1" applyAlignment="1">
      <alignment horizontal="center" vertical="center"/>
    </xf>
    <xf numFmtId="0" fontId="14" fillId="0" borderId="1" xfId="3" applyNumberFormat="1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/>
    </xf>
    <xf numFmtId="166" fontId="14" fillId="0" borderId="1" xfId="3" applyNumberFormat="1" applyFont="1" applyBorder="1"/>
    <xf numFmtId="0" fontId="14" fillId="0" borderId="1" xfId="3" applyNumberFormat="1" applyFont="1" applyBorder="1"/>
    <xf numFmtId="41" fontId="14" fillId="0" borderId="1" xfId="1" applyFont="1" applyFill="1" applyBorder="1"/>
    <xf numFmtId="14" fontId="14" fillId="0" borderId="1" xfId="0" applyNumberFormat="1" applyFont="1" applyBorder="1"/>
    <xf numFmtId="167" fontId="14" fillId="0" borderId="1" xfId="4" applyNumberFormat="1" applyFont="1" applyFill="1" applyBorder="1"/>
    <xf numFmtId="0" fontId="14" fillId="0" borderId="0" xfId="0" applyFont="1" applyBorder="1"/>
    <xf numFmtId="41" fontId="2" fillId="0" borderId="0" xfId="1" applyFont="1" applyBorder="1"/>
    <xf numFmtId="0" fontId="2" fillId="0" borderId="0" xfId="0" applyFont="1" applyFill="1" applyBorder="1"/>
    <xf numFmtId="0" fontId="16" fillId="0" borderId="0" xfId="0" applyFont="1" applyFill="1" applyBorder="1"/>
    <xf numFmtId="168" fontId="14" fillId="0" borderId="1" xfId="0" applyNumberFormat="1" applyFont="1" applyBorder="1" applyAlignment="1">
      <alignment horizontal="left"/>
    </xf>
    <xf numFmtId="41" fontId="14" fillId="0" borderId="1" xfId="0" applyNumberFormat="1" applyFont="1" applyFill="1" applyBorder="1"/>
    <xf numFmtId="168" fontId="14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vertical="top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1" fontId="3" fillId="3" borderId="2" xfId="1" applyFont="1" applyFill="1" applyBorder="1" applyAlignment="1">
      <alignment horizontal="center"/>
    </xf>
    <xf numFmtId="41" fontId="3" fillId="3" borderId="3" xfId="1" applyFont="1" applyFill="1" applyBorder="1" applyAlignment="1">
      <alignment horizontal="center"/>
    </xf>
    <xf numFmtId="0" fontId="4" fillId="0" borderId="0" xfId="0" quotePrefix="1" applyFont="1" applyAlignment="1">
      <alignment horizontal="left" wrapText="1"/>
    </xf>
    <xf numFmtId="0" fontId="3" fillId="2" borderId="1" xfId="0" applyFont="1" applyFill="1" applyBorder="1" applyAlignment="1">
      <alignment horizontal="center"/>
    </xf>
    <xf numFmtId="167" fontId="2" fillId="0" borderId="7" xfId="4" quotePrefix="1" applyNumberFormat="1" applyFont="1" applyFill="1" applyBorder="1"/>
  </cellXfs>
  <cellStyles count="5">
    <cellStyle name="Comma" xfId="4" builtinId="3"/>
    <cellStyle name="Comma [0]" xfId="1" builtinId="6"/>
    <cellStyle name="Comma 3" xfId="2" xr:uid="{00000000-0005-0000-0000-000002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9"/>
  <sheetViews>
    <sheetView topLeftCell="A6" workbookViewId="0">
      <selection activeCell="N35" sqref="N35"/>
    </sheetView>
    <sheetView topLeftCell="A16" workbookViewId="1">
      <selection activeCell="C36" sqref="C36"/>
    </sheetView>
    <sheetView workbookViewId="2"/>
  </sheetViews>
  <sheetFormatPr defaultColWidth="9.109375" defaultRowHeight="10.199999999999999" x14ac:dyDescent="0.2"/>
  <cols>
    <col min="1" max="1" width="3.6640625" style="1" customWidth="1"/>
    <col min="2" max="2" width="19.88671875" style="1" customWidth="1"/>
    <col min="3" max="3" width="14" style="1" customWidth="1"/>
    <col min="4" max="4" width="14" style="11" customWidth="1"/>
    <col min="5" max="5" width="17.44140625" style="11" customWidth="1"/>
    <col min="6" max="6" width="18.5546875" style="11" bestFit="1" customWidth="1"/>
    <col min="7" max="7" width="16.88671875" style="1" customWidth="1"/>
    <col min="8" max="8" width="4.5546875" style="1" customWidth="1"/>
    <col min="9" max="9" width="19.5546875" style="1" customWidth="1"/>
    <col min="10" max="10" width="19.6640625" style="1" customWidth="1"/>
    <col min="11" max="11" width="19.5546875" style="1" customWidth="1"/>
    <col min="12" max="12" width="3.6640625" style="1" customWidth="1"/>
    <col min="13" max="13" width="16" style="1" bestFit="1" customWidth="1"/>
    <col min="14" max="14" width="13.44140625" style="1" bestFit="1" customWidth="1"/>
    <col min="15" max="15" width="14.5546875" style="1" customWidth="1"/>
    <col min="16" max="16" width="20.6640625" style="1" customWidth="1"/>
    <col min="17" max="18" width="9.109375" style="1"/>
    <col min="19" max="19" width="10.6640625" style="1" bestFit="1" customWidth="1"/>
    <col min="20" max="16384" width="9.109375" style="1"/>
  </cols>
  <sheetData>
    <row r="2" spans="2:17" x14ac:dyDescent="0.2">
      <c r="B2" s="2" t="s">
        <v>0</v>
      </c>
    </row>
    <row r="3" spans="2:17" x14ac:dyDescent="0.2">
      <c r="B3" s="2" t="s">
        <v>29</v>
      </c>
    </row>
    <row r="4" spans="2:17" x14ac:dyDescent="0.2">
      <c r="B4" s="3" t="s">
        <v>71</v>
      </c>
    </row>
    <row r="6" spans="2:17" x14ac:dyDescent="0.2">
      <c r="M6" s="19"/>
    </row>
    <row r="7" spans="2:17" x14ac:dyDescent="0.2">
      <c r="B7" s="8" t="s">
        <v>78</v>
      </c>
      <c r="J7" s="26"/>
      <c r="K7" s="18"/>
      <c r="M7" s="18"/>
    </row>
    <row r="8" spans="2:17" ht="21" customHeight="1" x14ac:dyDescent="0.2">
      <c r="B8" s="77" t="s">
        <v>79</v>
      </c>
      <c r="C8" s="77"/>
      <c r="D8" s="77"/>
      <c r="E8" s="77"/>
      <c r="F8" s="77"/>
      <c r="G8" s="39"/>
      <c r="K8" s="26"/>
    </row>
    <row r="9" spans="2:17" x14ac:dyDescent="0.2">
      <c r="B9" s="41"/>
      <c r="C9" s="39"/>
      <c r="D9" s="40"/>
      <c r="E9" s="40"/>
      <c r="F9" s="40"/>
      <c r="G9" s="39"/>
    </row>
    <row r="11" spans="2:17" x14ac:dyDescent="0.2">
      <c r="B11" s="9" t="s">
        <v>55</v>
      </c>
      <c r="I11" s="25"/>
      <c r="J11" s="25"/>
      <c r="K11" s="25"/>
      <c r="M11" s="9" t="s">
        <v>54</v>
      </c>
    </row>
    <row r="12" spans="2:17" x14ac:dyDescent="0.2">
      <c r="B12" s="10" t="s">
        <v>33</v>
      </c>
      <c r="C12" s="10" t="s">
        <v>39</v>
      </c>
      <c r="D12" s="10" t="s">
        <v>40</v>
      </c>
      <c r="E12" s="10" t="s">
        <v>60</v>
      </c>
      <c r="F12" s="10" t="s">
        <v>61</v>
      </c>
      <c r="G12" s="10" t="s">
        <v>41</v>
      </c>
      <c r="H12" s="10" t="s">
        <v>42</v>
      </c>
      <c r="I12" s="16" t="s">
        <v>43</v>
      </c>
      <c r="J12" s="16" t="s">
        <v>77</v>
      </c>
      <c r="K12" s="16" t="s">
        <v>76</v>
      </c>
      <c r="M12" s="12" t="s">
        <v>72</v>
      </c>
      <c r="N12" s="12" t="s">
        <v>73</v>
      </c>
      <c r="O12" s="12" t="s">
        <v>74</v>
      </c>
      <c r="P12" s="12" t="s">
        <v>75</v>
      </c>
      <c r="Q12" s="12" t="s">
        <v>38</v>
      </c>
    </row>
    <row r="13" spans="2:17" x14ac:dyDescent="0.2">
      <c r="B13" s="49" t="s">
        <v>64</v>
      </c>
      <c r="C13" s="42"/>
      <c r="D13" s="50"/>
      <c r="E13" s="50"/>
      <c r="F13" s="50"/>
      <c r="G13" s="50"/>
      <c r="H13" s="50"/>
      <c r="I13" s="49"/>
      <c r="J13" s="49"/>
      <c r="K13" s="49"/>
      <c r="L13" s="41"/>
      <c r="M13" s="50"/>
      <c r="N13" s="50"/>
      <c r="O13" s="50"/>
      <c r="P13" s="50"/>
      <c r="Q13" s="50"/>
    </row>
    <row r="14" spans="2:17" x14ac:dyDescent="0.2">
      <c r="B14" s="51" t="s">
        <v>64</v>
      </c>
      <c r="C14" s="52">
        <v>36932</v>
      </c>
      <c r="D14" s="53">
        <v>20000000000</v>
      </c>
      <c r="E14" s="50" t="s">
        <v>62</v>
      </c>
      <c r="F14" s="50" t="s">
        <v>62</v>
      </c>
      <c r="G14" s="54"/>
      <c r="H14" s="50"/>
      <c r="I14" s="49"/>
      <c r="J14" s="49"/>
      <c r="K14" s="49"/>
      <c r="L14" s="41"/>
      <c r="M14" s="50"/>
      <c r="N14" s="50"/>
      <c r="O14" s="50"/>
      <c r="P14" s="50"/>
      <c r="Q14" s="50"/>
    </row>
    <row r="15" spans="2:17" x14ac:dyDescent="0.2">
      <c r="B15" s="50"/>
      <c r="C15" s="50"/>
      <c r="D15" s="50"/>
      <c r="E15" s="55"/>
      <c r="F15" s="50"/>
      <c r="G15" s="50"/>
      <c r="H15" s="50"/>
      <c r="I15" s="49"/>
      <c r="J15" s="49"/>
      <c r="K15" s="49"/>
      <c r="L15" s="41"/>
      <c r="M15" s="50"/>
      <c r="N15" s="50"/>
      <c r="O15" s="50"/>
      <c r="P15" s="50"/>
      <c r="Q15" s="50"/>
    </row>
    <row r="16" spans="2:17" x14ac:dyDescent="0.2">
      <c r="B16" s="49" t="s">
        <v>44</v>
      </c>
      <c r="C16" s="43"/>
      <c r="D16" s="56"/>
      <c r="E16" s="57">
        <v>1</v>
      </c>
      <c r="F16" s="58">
        <v>365</v>
      </c>
      <c r="G16" s="43"/>
      <c r="H16" s="59"/>
      <c r="I16" s="38"/>
      <c r="J16" s="38"/>
      <c r="K16" s="43"/>
      <c r="L16" s="41"/>
      <c r="M16" s="37"/>
      <c r="N16" s="43"/>
      <c r="O16" s="43"/>
      <c r="P16" s="43"/>
      <c r="Q16" s="43"/>
    </row>
    <row r="17" spans="2:17" x14ac:dyDescent="0.2">
      <c r="B17" s="43" t="s">
        <v>65</v>
      </c>
      <c r="C17" s="52">
        <v>37090</v>
      </c>
      <c r="D17" s="38">
        <v>10000000000</v>
      </c>
      <c r="E17" s="35">
        <f>100%/H17</f>
        <v>20</v>
      </c>
      <c r="F17" s="36">
        <f>C17+(E17*$F$16)</f>
        <v>44390</v>
      </c>
      <c r="G17" s="43" t="s">
        <v>45</v>
      </c>
      <c r="H17" s="59">
        <v>0.05</v>
      </c>
      <c r="I17" s="38">
        <v>8750000000</v>
      </c>
      <c r="J17" s="38">
        <v>500000000</v>
      </c>
      <c r="K17" s="38">
        <f>SUM(I17:J17)</f>
        <v>9250000000</v>
      </c>
      <c r="L17" s="41"/>
      <c r="M17" s="64">
        <f>D17*H17</f>
        <v>500000000</v>
      </c>
      <c r="N17" s="38">
        <f>I17+M17</f>
        <v>9250000000</v>
      </c>
      <c r="O17" s="38">
        <f>J17-M17</f>
        <v>0</v>
      </c>
      <c r="P17" s="38">
        <f>K17-N17</f>
        <v>0</v>
      </c>
      <c r="Q17" s="42"/>
    </row>
    <row r="18" spans="2:17" x14ac:dyDescent="0.2">
      <c r="B18" s="43" t="s">
        <v>66</v>
      </c>
      <c r="C18" s="52">
        <v>41041</v>
      </c>
      <c r="D18" s="70">
        <v>13500000000</v>
      </c>
      <c r="E18" s="35">
        <f t="shared" ref="E18:E32" si="0">100%/H18</f>
        <v>20</v>
      </c>
      <c r="F18" s="36">
        <f t="shared" ref="F18:F32" si="1">C18+(E18*$F$16)</f>
        <v>48341</v>
      </c>
      <c r="G18" s="43" t="s">
        <v>45</v>
      </c>
      <c r="H18" s="59">
        <v>0.05</v>
      </c>
      <c r="I18" s="38">
        <v>4500000000</v>
      </c>
      <c r="J18" s="38">
        <v>675000000</v>
      </c>
      <c r="K18" s="38">
        <f t="shared" ref="K18:K19" si="2">SUM(I18:J18)</f>
        <v>5175000000</v>
      </c>
      <c r="L18" s="41"/>
      <c r="M18" s="64">
        <f t="shared" ref="M18:M32" si="3">D18*H18</f>
        <v>675000000</v>
      </c>
      <c r="N18" s="38">
        <f t="shared" ref="N18:N32" si="4">I18+M18</f>
        <v>5175000000</v>
      </c>
      <c r="O18" s="38">
        <f t="shared" ref="O18:O32" si="5">J18-M18</f>
        <v>0</v>
      </c>
      <c r="P18" s="38">
        <f t="shared" ref="P18:P32" si="6">K18-N18</f>
        <v>0</v>
      </c>
      <c r="Q18" s="42"/>
    </row>
    <row r="19" spans="2:17" s="46" customFormat="1" x14ac:dyDescent="0.2">
      <c r="B19" s="43" t="s">
        <v>67</v>
      </c>
      <c r="C19" s="52">
        <v>43437</v>
      </c>
      <c r="D19" s="38">
        <v>25064000000</v>
      </c>
      <c r="E19" s="35">
        <f t="shared" si="0"/>
        <v>20</v>
      </c>
      <c r="F19" s="36">
        <f t="shared" si="1"/>
        <v>50737</v>
      </c>
      <c r="G19" s="43" t="s">
        <v>45</v>
      </c>
      <c r="H19" s="59">
        <v>0.05</v>
      </c>
      <c r="I19" s="38">
        <v>104433333</v>
      </c>
      <c r="J19" s="38">
        <v>1253200000</v>
      </c>
      <c r="K19" s="38">
        <f t="shared" si="2"/>
        <v>1357633333</v>
      </c>
      <c r="L19" s="41"/>
      <c r="M19" s="64">
        <f t="shared" si="3"/>
        <v>1253200000</v>
      </c>
      <c r="N19" s="38">
        <f t="shared" si="4"/>
        <v>1357633333</v>
      </c>
      <c r="O19" s="38">
        <f t="shared" si="5"/>
        <v>0</v>
      </c>
      <c r="P19" s="38">
        <f t="shared" si="6"/>
        <v>0</v>
      </c>
      <c r="Q19" s="42"/>
    </row>
    <row r="20" spans="2:17" x14ac:dyDescent="0.2">
      <c r="B20" s="43"/>
      <c r="C20" s="52"/>
      <c r="D20" s="38"/>
      <c r="E20" s="35"/>
      <c r="F20" s="36"/>
      <c r="G20" s="43"/>
      <c r="H20" s="43"/>
      <c r="I20" s="60"/>
      <c r="J20" s="43"/>
      <c r="K20" s="43"/>
      <c r="L20" s="41"/>
      <c r="M20" s="64"/>
      <c r="N20" s="38"/>
      <c r="O20" s="38"/>
      <c r="P20" s="38"/>
      <c r="Q20" s="42"/>
    </row>
    <row r="21" spans="2:17" x14ac:dyDescent="0.2">
      <c r="B21" s="49" t="s">
        <v>46</v>
      </c>
      <c r="C21" s="52"/>
      <c r="D21" s="43"/>
      <c r="E21" s="35"/>
      <c r="F21" s="36"/>
      <c r="G21" s="43"/>
      <c r="H21" s="43"/>
      <c r="I21" s="61"/>
      <c r="J21" s="43"/>
      <c r="K21" s="43"/>
      <c r="L21" s="41"/>
      <c r="M21" s="64"/>
      <c r="N21" s="38"/>
      <c r="O21" s="38"/>
      <c r="P21" s="38"/>
      <c r="Q21" s="42"/>
    </row>
    <row r="22" spans="2:17" x14ac:dyDescent="0.2">
      <c r="B22" s="43" t="s">
        <v>68</v>
      </c>
      <c r="C22" s="52">
        <v>36942</v>
      </c>
      <c r="D22" s="56">
        <v>120000000</v>
      </c>
      <c r="E22" s="35">
        <f t="shared" si="0"/>
        <v>5</v>
      </c>
      <c r="F22" s="36">
        <f t="shared" si="1"/>
        <v>38767</v>
      </c>
      <c r="G22" s="43" t="s">
        <v>45</v>
      </c>
      <c r="H22" s="59">
        <v>0.2</v>
      </c>
      <c r="I22" s="56">
        <v>120000000</v>
      </c>
      <c r="J22" s="62">
        <v>0</v>
      </c>
      <c r="K22" s="38">
        <f t="shared" ref="K22:K24" si="7">SUM(I22:J22)</f>
        <v>120000000</v>
      </c>
      <c r="L22" s="41"/>
      <c r="M22" s="64"/>
      <c r="N22" s="38"/>
      <c r="O22" s="38"/>
      <c r="P22" s="38">
        <f>K22-N22</f>
        <v>120000000</v>
      </c>
      <c r="Q22" s="42" t="s">
        <v>91</v>
      </c>
    </row>
    <row r="23" spans="2:17" x14ac:dyDescent="0.2">
      <c r="B23" s="43" t="s">
        <v>69</v>
      </c>
      <c r="C23" s="52">
        <v>40282</v>
      </c>
      <c r="D23" s="56">
        <v>245664510</v>
      </c>
      <c r="E23" s="35">
        <f t="shared" si="0"/>
        <v>5</v>
      </c>
      <c r="F23" s="36">
        <f t="shared" si="1"/>
        <v>42107</v>
      </c>
      <c r="G23" s="43" t="s">
        <v>45</v>
      </c>
      <c r="H23" s="59">
        <v>0.2</v>
      </c>
      <c r="I23" s="56">
        <v>245664510</v>
      </c>
      <c r="J23" s="62">
        <v>0</v>
      </c>
      <c r="K23" s="38">
        <f t="shared" si="7"/>
        <v>245664510</v>
      </c>
      <c r="L23" s="41"/>
      <c r="M23" s="64"/>
      <c r="N23" s="38"/>
      <c r="O23" s="38"/>
      <c r="P23" s="38">
        <f t="shared" si="6"/>
        <v>245664510</v>
      </c>
      <c r="Q23" s="42" t="s">
        <v>92</v>
      </c>
    </row>
    <row r="24" spans="2:17" x14ac:dyDescent="0.2">
      <c r="B24" s="43" t="s">
        <v>70</v>
      </c>
      <c r="C24" s="52">
        <v>42747</v>
      </c>
      <c r="D24" s="56">
        <v>481454490</v>
      </c>
      <c r="E24" s="35">
        <f t="shared" si="0"/>
        <v>5</v>
      </c>
      <c r="F24" s="36">
        <f t="shared" si="1"/>
        <v>44572</v>
      </c>
      <c r="G24" s="43" t="s">
        <v>45</v>
      </c>
      <c r="H24" s="59">
        <v>0.2</v>
      </c>
      <c r="I24" s="56">
        <v>192581796</v>
      </c>
      <c r="J24" s="62">
        <v>96290898</v>
      </c>
      <c r="K24" s="38">
        <f t="shared" si="7"/>
        <v>288872694</v>
      </c>
      <c r="L24" s="41"/>
      <c r="M24" s="64">
        <f t="shared" si="3"/>
        <v>96290898</v>
      </c>
      <c r="N24" s="38">
        <f t="shared" si="4"/>
        <v>288872694</v>
      </c>
      <c r="O24" s="38">
        <f t="shared" si="5"/>
        <v>0</v>
      </c>
      <c r="P24" s="38">
        <f t="shared" si="6"/>
        <v>0</v>
      </c>
      <c r="Q24" s="42"/>
    </row>
    <row r="25" spans="2:17" x14ac:dyDescent="0.2">
      <c r="B25" s="43"/>
      <c r="C25" s="52"/>
      <c r="D25" s="43"/>
      <c r="E25" s="35"/>
      <c r="F25" s="36"/>
      <c r="G25" s="43"/>
      <c r="H25" s="43"/>
      <c r="I25" s="43"/>
      <c r="J25" s="43"/>
      <c r="K25" s="63"/>
      <c r="L25" s="41"/>
      <c r="M25" s="64"/>
      <c r="N25" s="38"/>
      <c r="O25" s="38"/>
      <c r="P25" s="38"/>
      <c r="Q25" s="42"/>
    </row>
    <row r="26" spans="2:17" x14ac:dyDescent="0.2">
      <c r="B26" s="49" t="s">
        <v>47</v>
      </c>
      <c r="C26" s="52"/>
      <c r="D26" s="56"/>
      <c r="E26" s="35"/>
      <c r="F26" s="36"/>
      <c r="G26" s="43"/>
      <c r="H26" s="43"/>
      <c r="I26" s="43"/>
      <c r="J26" s="43"/>
      <c r="K26" s="43"/>
      <c r="L26" s="41"/>
      <c r="M26" s="64"/>
      <c r="N26" s="38"/>
      <c r="O26" s="38"/>
      <c r="P26" s="38"/>
      <c r="Q26" s="42"/>
    </row>
    <row r="27" spans="2:17" x14ac:dyDescent="0.2">
      <c r="B27" s="43" t="s">
        <v>48</v>
      </c>
      <c r="C27" s="52">
        <v>36932</v>
      </c>
      <c r="D27" s="56">
        <v>8800000</v>
      </c>
      <c r="E27" s="35">
        <f t="shared" si="0"/>
        <v>5</v>
      </c>
      <c r="F27" s="36">
        <f t="shared" si="1"/>
        <v>38757</v>
      </c>
      <c r="G27" s="43" t="s">
        <v>45</v>
      </c>
      <c r="H27" s="59">
        <v>0.2</v>
      </c>
      <c r="I27" s="56">
        <v>8800000</v>
      </c>
      <c r="J27" s="62">
        <v>0</v>
      </c>
      <c r="K27" s="38">
        <f t="shared" ref="K27:K32" si="8">SUM(I27:J27)</f>
        <v>8800000</v>
      </c>
      <c r="L27" s="41"/>
      <c r="M27" s="64"/>
      <c r="N27" s="38"/>
      <c r="O27" s="38"/>
      <c r="P27" s="38">
        <f t="shared" si="6"/>
        <v>8800000</v>
      </c>
      <c r="Q27" s="42" t="s">
        <v>93</v>
      </c>
    </row>
    <row r="28" spans="2:17" x14ac:dyDescent="0.2">
      <c r="B28" s="43" t="s">
        <v>49</v>
      </c>
      <c r="C28" s="52">
        <v>37981</v>
      </c>
      <c r="D28" s="56">
        <v>1750000</v>
      </c>
      <c r="E28" s="35">
        <f t="shared" si="0"/>
        <v>5</v>
      </c>
      <c r="F28" s="36">
        <f t="shared" si="1"/>
        <v>39806</v>
      </c>
      <c r="G28" s="43" t="s">
        <v>45</v>
      </c>
      <c r="H28" s="59">
        <v>0.2</v>
      </c>
      <c r="I28" s="56">
        <v>1750000</v>
      </c>
      <c r="J28" s="62">
        <v>0</v>
      </c>
      <c r="K28" s="38">
        <f t="shared" si="8"/>
        <v>1750000</v>
      </c>
      <c r="L28" s="41"/>
      <c r="M28" s="64"/>
      <c r="N28" s="38"/>
      <c r="O28" s="38"/>
      <c r="P28" s="38">
        <f t="shared" si="6"/>
        <v>1750000</v>
      </c>
      <c r="Q28" s="42" t="s">
        <v>94</v>
      </c>
    </row>
    <row r="29" spans="2:17" x14ac:dyDescent="0.2">
      <c r="B29" s="43" t="s">
        <v>50</v>
      </c>
      <c r="C29" s="52">
        <v>37981</v>
      </c>
      <c r="D29" s="56">
        <v>45000000</v>
      </c>
      <c r="E29" s="35">
        <f t="shared" si="0"/>
        <v>5</v>
      </c>
      <c r="F29" s="36">
        <f t="shared" si="1"/>
        <v>39806</v>
      </c>
      <c r="G29" s="43" t="s">
        <v>45</v>
      </c>
      <c r="H29" s="59">
        <v>0.2</v>
      </c>
      <c r="I29" s="56">
        <v>45000000</v>
      </c>
      <c r="J29" s="62">
        <v>0</v>
      </c>
      <c r="K29" s="38">
        <f t="shared" si="8"/>
        <v>45000000</v>
      </c>
      <c r="L29" s="41"/>
      <c r="M29" s="64"/>
      <c r="N29" s="38"/>
      <c r="O29" s="38"/>
      <c r="P29" s="38">
        <f t="shared" si="6"/>
        <v>45000000</v>
      </c>
      <c r="Q29" s="42" t="s">
        <v>95</v>
      </c>
    </row>
    <row r="30" spans="2:17" x14ac:dyDescent="0.2">
      <c r="B30" s="43" t="s">
        <v>51</v>
      </c>
      <c r="C30" s="52">
        <v>37981</v>
      </c>
      <c r="D30" s="56">
        <v>12500000</v>
      </c>
      <c r="E30" s="35">
        <f t="shared" si="0"/>
        <v>5</v>
      </c>
      <c r="F30" s="36">
        <f t="shared" si="1"/>
        <v>39806</v>
      </c>
      <c r="G30" s="43" t="s">
        <v>45</v>
      </c>
      <c r="H30" s="59">
        <v>0.2</v>
      </c>
      <c r="I30" s="56">
        <v>12500000</v>
      </c>
      <c r="J30" s="62">
        <v>0</v>
      </c>
      <c r="K30" s="38">
        <f t="shared" si="8"/>
        <v>12500000</v>
      </c>
      <c r="L30" s="41"/>
      <c r="M30" s="64"/>
      <c r="N30" s="38"/>
      <c r="O30" s="38"/>
      <c r="P30" s="38">
        <f t="shared" si="6"/>
        <v>12500000</v>
      </c>
      <c r="Q30" s="42" t="s">
        <v>96</v>
      </c>
    </row>
    <row r="31" spans="2:17" x14ac:dyDescent="0.2">
      <c r="B31" s="43" t="s">
        <v>52</v>
      </c>
      <c r="C31" s="52">
        <v>37981</v>
      </c>
      <c r="D31" s="56">
        <v>39790000</v>
      </c>
      <c r="E31" s="35">
        <f t="shared" si="0"/>
        <v>5</v>
      </c>
      <c r="F31" s="36">
        <f t="shared" si="1"/>
        <v>39806</v>
      </c>
      <c r="G31" s="43" t="s">
        <v>45</v>
      </c>
      <c r="H31" s="59">
        <v>0.2</v>
      </c>
      <c r="I31" s="56">
        <v>39790000</v>
      </c>
      <c r="J31" s="62">
        <v>0</v>
      </c>
      <c r="K31" s="38">
        <f t="shared" si="8"/>
        <v>39790000</v>
      </c>
      <c r="L31" s="41"/>
      <c r="M31" s="64"/>
      <c r="N31" s="38"/>
      <c r="O31" s="38"/>
      <c r="P31" s="38">
        <f t="shared" si="6"/>
        <v>39790000</v>
      </c>
      <c r="Q31" s="42" t="s">
        <v>97</v>
      </c>
    </row>
    <row r="32" spans="2:17" x14ac:dyDescent="0.2">
      <c r="B32" s="43" t="s">
        <v>53</v>
      </c>
      <c r="C32" s="52">
        <v>43042</v>
      </c>
      <c r="D32" s="56">
        <v>81041000</v>
      </c>
      <c r="E32" s="35">
        <f t="shared" si="0"/>
        <v>5</v>
      </c>
      <c r="F32" s="36">
        <f t="shared" si="1"/>
        <v>44867</v>
      </c>
      <c r="G32" s="43" t="s">
        <v>45</v>
      </c>
      <c r="H32" s="59">
        <v>0.2</v>
      </c>
      <c r="I32" s="56">
        <v>18909567</v>
      </c>
      <c r="J32" s="62">
        <v>16208200</v>
      </c>
      <c r="K32" s="38">
        <f t="shared" si="8"/>
        <v>35117767</v>
      </c>
      <c r="L32" s="41"/>
      <c r="M32" s="64">
        <f t="shared" si="3"/>
        <v>16208200</v>
      </c>
      <c r="N32" s="38">
        <f t="shared" si="4"/>
        <v>35117767</v>
      </c>
      <c r="O32" s="38">
        <f t="shared" si="5"/>
        <v>0</v>
      </c>
      <c r="P32" s="38">
        <f t="shared" si="6"/>
        <v>0</v>
      </c>
      <c r="Q32" s="42"/>
    </row>
    <row r="33" spans="2:16" x14ac:dyDescent="0.2">
      <c r="J33" s="17"/>
      <c r="P33" s="28"/>
    </row>
    <row r="34" spans="2:16" x14ac:dyDescent="0.2">
      <c r="B34" s="73" t="s">
        <v>56</v>
      </c>
      <c r="C34" s="74"/>
      <c r="E34" s="75" t="s">
        <v>63</v>
      </c>
      <c r="F34" s="76"/>
      <c r="I34" s="17"/>
    </row>
    <row r="35" spans="2:16" x14ac:dyDescent="0.2">
      <c r="B35" s="20" t="s">
        <v>57</v>
      </c>
      <c r="C35" s="21">
        <f>SUM(D13:D32)</f>
        <v>69600000000</v>
      </c>
      <c r="E35" s="29" t="s">
        <v>57</v>
      </c>
      <c r="F35" s="30">
        <f>SUM(M13:M32)</f>
        <v>2540699098</v>
      </c>
    </row>
    <row r="36" spans="2:16" x14ac:dyDescent="0.2">
      <c r="B36" s="20" t="s">
        <v>58</v>
      </c>
      <c r="C36" s="79">
        <f>(20000+48064+847.119+188.881)*1000000</f>
        <v>69100000000</v>
      </c>
      <c r="E36" s="29" t="s">
        <v>58</v>
      </c>
      <c r="F36" s="31">
        <f>SUM(J17:J32)</f>
        <v>2540699098</v>
      </c>
    </row>
    <row r="37" spans="2:16" x14ac:dyDescent="0.2">
      <c r="B37" s="22" t="s">
        <v>59</v>
      </c>
      <c r="C37" s="48">
        <f>ABS(C35-C36)</f>
        <v>500000000</v>
      </c>
      <c r="D37" s="23" t="s">
        <v>90</v>
      </c>
      <c r="E37" s="32" t="s">
        <v>59</v>
      </c>
      <c r="F37" s="33">
        <f>ABS(F35-F36)</f>
        <v>0</v>
      </c>
    </row>
    <row r="38" spans="2:16" x14ac:dyDescent="0.2">
      <c r="C38" s="47"/>
    </row>
    <row r="39" spans="2:16" x14ac:dyDescent="0.2">
      <c r="D39" s="23"/>
    </row>
    <row r="40" spans="2:16" x14ac:dyDescent="0.2">
      <c r="C40" s="28"/>
    </row>
    <row r="43" spans="2:16" x14ac:dyDescent="0.2">
      <c r="C43" s="28"/>
    </row>
    <row r="46" spans="2:16" x14ac:dyDescent="0.2">
      <c r="C46" s="28"/>
    </row>
    <row r="49" spans="3:3" x14ac:dyDescent="0.2">
      <c r="C49" s="28"/>
    </row>
  </sheetData>
  <mergeCells count="3">
    <mergeCell ref="B34:C34"/>
    <mergeCell ref="E34:F34"/>
    <mergeCell ref="B8:F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6"/>
  <sheetViews>
    <sheetView topLeftCell="F1" workbookViewId="0">
      <selection activeCell="H15" sqref="H15"/>
    </sheetView>
    <sheetView topLeftCell="A11" workbookViewId="1">
      <selection activeCell="G12" sqref="G12"/>
    </sheetView>
    <sheetView workbookViewId="2"/>
  </sheetViews>
  <sheetFormatPr defaultColWidth="9.109375" defaultRowHeight="10.199999999999999" x14ac:dyDescent="0.2"/>
  <cols>
    <col min="1" max="1" width="3.6640625" style="1" customWidth="1"/>
    <col min="2" max="2" width="5.6640625" style="1" customWidth="1"/>
    <col min="3" max="3" width="15.6640625" style="1" customWidth="1"/>
    <col min="4" max="4" width="21.88671875" style="11" customWidth="1"/>
    <col min="5" max="5" width="15.6640625" style="1" customWidth="1"/>
    <col min="6" max="6" width="12.6640625" style="1" customWidth="1"/>
    <col min="7" max="7" width="44.6640625" style="1" bestFit="1" customWidth="1"/>
    <col min="8" max="8" width="11.33203125" style="1" customWidth="1"/>
    <col min="9" max="11" width="9.109375" style="1"/>
    <col min="12" max="12" width="11.5546875" style="1" bestFit="1" customWidth="1"/>
    <col min="13" max="16" width="3.6640625" style="1" customWidth="1"/>
    <col min="17" max="16384" width="9.109375" style="1"/>
  </cols>
  <sheetData>
    <row r="2" spans="2:8" x14ac:dyDescent="0.2">
      <c r="B2" s="2" t="s">
        <v>0</v>
      </c>
    </row>
    <row r="3" spans="2:8" x14ac:dyDescent="0.2">
      <c r="B3" s="2" t="s">
        <v>31</v>
      </c>
    </row>
    <row r="4" spans="2:8" x14ac:dyDescent="0.2">
      <c r="B4" s="3" t="s">
        <v>71</v>
      </c>
    </row>
    <row r="6" spans="2:8" x14ac:dyDescent="0.2">
      <c r="B6" s="8" t="s">
        <v>27</v>
      </c>
    </row>
    <row r="7" spans="2:8" x14ac:dyDescent="0.2">
      <c r="B7" s="72" t="s">
        <v>98</v>
      </c>
      <c r="C7" s="72"/>
      <c r="D7" s="6"/>
      <c r="E7" s="6"/>
      <c r="F7" s="6"/>
    </row>
    <row r="8" spans="2:8" x14ac:dyDescent="0.2">
      <c r="B8" s="72" t="s">
        <v>99</v>
      </c>
      <c r="C8" s="72"/>
      <c r="D8" s="6"/>
      <c r="E8" s="6"/>
      <c r="F8" s="6"/>
    </row>
    <row r="9" spans="2:8" x14ac:dyDescent="0.2">
      <c r="B9" s="72"/>
      <c r="C9" s="72"/>
      <c r="D9" s="6"/>
      <c r="E9" s="6"/>
      <c r="F9" s="6"/>
    </row>
    <row r="11" spans="2:8" s="13" customFormat="1" x14ac:dyDescent="0.2">
      <c r="F11" s="78" t="s">
        <v>35</v>
      </c>
      <c r="G11" s="78"/>
    </row>
    <row r="12" spans="2:8" s="13" customFormat="1" x14ac:dyDescent="0.2">
      <c r="B12" s="10" t="s">
        <v>28</v>
      </c>
      <c r="C12" s="10" t="s">
        <v>32</v>
      </c>
      <c r="D12" s="14" t="s">
        <v>33</v>
      </c>
      <c r="E12" s="10" t="s">
        <v>34</v>
      </c>
      <c r="F12" s="12" t="s">
        <v>36</v>
      </c>
      <c r="G12" s="12" t="s">
        <v>37</v>
      </c>
      <c r="H12" s="12" t="s">
        <v>38</v>
      </c>
    </row>
    <row r="13" spans="2:8" x14ac:dyDescent="0.2">
      <c r="B13" s="15">
        <v>1</v>
      </c>
      <c r="C13" s="15" t="s">
        <v>64</v>
      </c>
      <c r="D13" s="43" t="s">
        <v>82</v>
      </c>
      <c r="E13" s="71">
        <f>'Pengujian Penyusutan'!C14</f>
        <v>36932</v>
      </c>
      <c r="F13" s="42" t="s">
        <v>81</v>
      </c>
      <c r="G13" s="69" t="s">
        <v>85</v>
      </c>
      <c r="H13" s="42"/>
    </row>
    <row r="14" spans="2:8" x14ac:dyDescent="0.2">
      <c r="B14" s="15">
        <v>2</v>
      </c>
      <c r="C14" s="15" t="s">
        <v>47</v>
      </c>
      <c r="D14" s="15" t="s">
        <v>83</v>
      </c>
      <c r="E14" s="44">
        <f>INDEX(Tgl_Perolehan,MATCH(D14,Nama_Aset,-1),1)</f>
        <v>36932</v>
      </c>
      <c r="F14" s="42" t="s">
        <v>81</v>
      </c>
      <c r="G14" s="69" t="s">
        <v>86</v>
      </c>
      <c r="H14" s="42" t="s">
        <v>9</v>
      </c>
    </row>
    <row r="15" spans="2:8" x14ac:dyDescent="0.2">
      <c r="B15" s="15">
        <v>3</v>
      </c>
      <c r="C15" s="15" t="s">
        <v>47</v>
      </c>
      <c r="D15" s="43" t="s">
        <v>84</v>
      </c>
      <c r="E15" s="44">
        <f>INDEX(Tgl_Perolehan,MATCH(D15,Nama_Aset,-1),1)</f>
        <v>0</v>
      </c>
      <c r="F15" s="42" t="s">
        <v>81</v>
      </c>
      <c r="G15" s="69" t="s">
        <v>89</v>
      </c>
      <c r="H15" s="27"/>
    </row>
    <row r="16" spans="2:8" x14ac:dyDescent="0.2">
      <c r="B16" s="15">
        <v>4</v>
      </c>
      <c r="C16" s="15" t="s">
        <v>47</v>
      </c>
      <c r="D16" s="43" t="s">
        <v>48</v>
      </c>
      <c r="E16" s="44">
        <f>INDEX(Tgl_Perolehan,MATCH(D16,Nama_Aset,-1),1)</f>
        <v>36932</v>
      </c>
      <c r="F16" s="42" t="s">
        <v>81</v>
      </c>
      <c r="G16" s="69" t="s">
        <v>87</v>
      </c>
      <c r="H16" s="42"/>
    </row>
    <row r="17" spans="2:8" x14ac:dyDescent="0.2">
      <c r="B17" s="15">
        <v>5</v>
      </c>
      <c r="C17" s="43" t="s">
        <v>44</v>
      </c>
      <c r="D17" s="43" t="s">
        <v>80</v>
      </c>
      <c r="E17" s="44">
        <f>INDEX(Tgl_Perolehan,MATCH(D17,Nama_Aset,-1),1)</f>
        <v>36932</v>
      </c>
      <c r="F17" s="42" t="s">
        <v>81</v>
      </c>
      <c r="G17" s="69" t="s">
        <v>88</v>
      </c>
      <c r="H17" s="34"/>
    </row>
    <row r="18" spans="2:8" x14ac:dyDescent="0.2">
      <c r="D18" s="65"/>
    </row>
    <row r="19" spans="2:8" x14ac:dyDescent="0.2">
      <c r="D19" s="65"/>
    </row>
    <row r="20" spans="2:8" x14ac:dyDescent="0.2">
      <c r="C20" s="67"/>
      <c r="D20" s="65"/>
    </row>
    <row r="21" spans="2:8" x14ac:dyDescent="0.2">
      <c r="C21" s="68"/>
      <c r="D21" s="65"/>
    </row>
    <row r="22" spans="2:8" x14ac:dyDescent="0.2">
      <c r="C22" s="68"/>
      <c r="D22" s="65"/>
    </row>
    <row r="23" spans="2:8" x14ac:dyDescent="0.2">
      <c r="C23" s="68"/>
      <c r="D23" s="65"/>
    </row>
    <row r="24" spans="2:8" x14ac:dyDescent="0.2">
      <c r="C24" s="68"/>
      <c r="D24" s="65"/>
    </row>
    <row r="25" spans="2:8" x14ac:dyDescent="0.2">
      <c r="C25" s="67"/>
      <c r="D25" s="65"/>
    </row>
    <row r="26" spans="2:8" x14ac:dyDescent="0.2">
      <c r="C26" s="67"/>
      <c r="D26" s="66"/>
    </row>
  </sheetData>
  <mergeCells count="1">
    <mergeCell ref="F11:G1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31"/>
  <sheetViews>
    <sheetView tabSelected="1" workbookViewId="0">
      <selection activeCell="B9" sqref="B9"/>
    </sheetView>
    <sheetView tabSelected="1" workbookViewId="1">
      <selection activeCell="B15" sqref="B15"/>
    </sheetView>
    <sheetView tabSelected="1" workbookViewId="2">
      <selection activeCell="B15" sqref="B15"/>
    </sheetView>
  </sheetViews>
  <sheetFormatPr defaultColWidth="9.109375" defaultRowHeight="10.199999999999999" x14ac:dyDescent="0.2"/>
  <cols>
    <col min="1" max="1" width="3.6640625" style="4" customWidth="1"/>
    <col min="2" max="2" width="80.6640625" style="1" customWidth="1"/>
    <col min="3" max="16384" width="9.109375" style="1"/>
  </cols>
  <sheetData>
    <row r="2" spans="1:2" x14ac:dyDescent="0.2">
      <c r="B2" s="2" t="s">
        <v>0</v>
      </c>
    </row>
    <row r="3" spans="1:2" x14ac:dyDescent="0.2">
      <c r="B3" s="2" t="s">
        <v>30</v>
      </c>
    </row>
    <row r="4" spans="1:2" x14ac:dyDescent="0.2">
      <c r="B4" s="3" t="s">
        <v>71</v>
      </c>
    </row>
    <row r="6" spans="1:2" s="6" customFormat="1" ht="45.6" x14ac:dyDescent="0.3">
      <c r="A6" s="5" t="s">
        <v>1</v>
      </c>
      <c r="B6" s="45" t="s">
        <v>100</v>
      </c>
    </row>
    <row r="7" spans="1:2" s="6" customFormat="1" ht="22.8" x14ac:dyDescent="0.3">
      <c r="A7" s="5" t="s">
        <v>2</v>
      </c>
      <c r="B7" s="24" t="s">
        <v>101</v>
      </c>
    </row>
    <row r="8" spans="1:2" s="6" customFormat="1" ht="22.8" x14ac:dyDescent="0.3">
      <c r="A8" s="5" t="s">
        <v>3</v>
      </c>
      <c r="B8" s="24" t="s">
        <v>102</v>
      </c>
    </row>
    <row r="9" spans="1:2" s="6" customFormat="1" ht="22.8" x14ac:dyDescent="0.3">
      <c r="A9" s="5" t="s">
        <v>4</v>
      </c>
      <c r="B9" s="24" t="s">
        <v>103</v>
      </c>
    </row>
    <row r="10" spans="1:2" s="6" customFormat="1" ht="22.8" x14ac:dyDescent="0.3">
      <c r="A10" s="5" t="s">
        <v>5</v>
      </c>
      <c r="B10" s="24" t="s">
        <v>104</v>
      </c>
    </row>
    <row r="11" spans="1:2" s="6" customFormat="1" ht="22.8" x14ac:dyDescent="0.3">
      <c r="A11" s="5" t="s">
        <v>6</v>
      </c>
      <c r="B11" s="24" t="s">
        <v>105</v>
      </c>
    </row>
    <row r="12" spans="1:2" s="6" customFormat="1" ht="22.8" x14ac:dyDescent="0.3">
      <c r="A12" s="5" t="s">
        <v>7</v>
      </c>
      <c r="B12" s="24" t="s">
        <v>106</v>
      </c>
    </row>
    <row r="13" spans="1:2" s="6" customFormat="1" ht="22.8" x14ac:dyDescent="0.3">
      <c r="A13" s="5" t="s">
        <v>8</v>
      </c>
      <c r="B13" s="24" t="s">
        <v>107</v>
      </c>
    </row>
    <row r="14" spans="1:2" s="6" customFormat="1" ht="11.4" x14ac:dyDescent="0.3">
      <c r="A14" s="5" t="s">
        <v>9</v>
      </c>
      <c r="B14" s="24" t="s">
        <v>108</v>
      </c>
    </row>
    <row r="15" spans="1:2" s="6" customFormat="1" ht="11.4" x14ac:dyDescent="0.3">
      <c r="A15" s="5" t="s">
        <v>10</v>
      </c>
      <c r="B15" s="24"/>
    </row>
    <row r="16" spans="1:2" s="6" customFormat="1" ht="11.4" x14ac:dyDescent="0.3">
      <c r="A16" s="5" t="s">
        <v>11</v>
      </c>
      <c r="B16" s="24"/>
    </row>
    <row r="17" spans="1:2" s="6" customFormat="1" ht="30" customHeight="1" x14ac:dyDescent="0.3">
      <c r="A17" s="5" t="s">
        <v>12</v>
      </c>
      <c r="B17" s="24"/>
    </row>
    <row r="18" spans="1:2" s="6" customFormat="1" ht="11.4" x14ac:dyDescent="0.3">
      <c r="A18" s="5" t="s">
        <v>13</v>
      </c>
      <c r="B18" s="24"/>
    </row>
    <row r="19" spans="1:2" s="6" customFormat="1" ht="11.4" x14ac:dyDescent="0.3">
      <c r="A19" s="5" t="s">
        <v>14</v>
      </c>
      <c r="B19" s="24"/>
    </row>
    <row r="20" spans="1:2" s="6" customFormat="1" ht="11.4" x14ac:dyDescent="0.3">
      <c r="A20" s="5" t="s">
        <v>15</v>
      </c>
      <c r="B20" s="24"/>
    </row>
    <row r="21" spans="1:2" s="6" customFormat="1" ht="30" customHeight="1" x14ac:dyDescent="0.3">
      <c r="A21" s="5" t="s">
        <v>16</v>
      </c>
      <c r="B21" s="24"/>
    </row>
    <row r="22" spans="1:2" s="6" customFormat="1" ht="11.4" x14ac:dyDescent="0.3">
      <c r="A22" s="5" t="s">
        <v>17</v>
      </c>
      <c r="B22" s="24"/>
    </row>
    <row r="23" spans="1:2" s="6" customFormat="1" ht="11.4" x14ac:dyDescent="0.3">
      <c r="A23" s="5" t="s">
        <v>18</v>
      </c>
      <c r="B23" s="24"/>
    </row>
    <row r="24" spans="1:2" s="6" customFormat="1" ht="11.4" x14ac:dyDescent="0.3">
      <c r="A24" s="5" t="s">
        <v>19</v>
      </c>
      <c r="B24" s="24"/>
    </row>
    <row r="25" spans="1:2" s="6" customFormat="1" ht="30" customHeight="1" x14ac:dyDescent="0.3">
      <c r="A25" s="5" t="s">
        <v>20</v>
      </c>
      <c r="B25" s="7"/>
    </row>
    <row r="26" spans="1:2" s="6" customFormat="1" ht="30" customHeight="1" x14ac:dyDescent="0.3">
      <c r="A26" s="5" t="s">
        <v>21</v>
      </c>
      <c r="B26" s="7"/>
    </row>
    <row r="27" spans="1:2" s="6" customFormat="1" ht="30" customHeight="1" x14ac:dyDescent="0.3">
      <c r="A27" s="5" t="s">
        <v>22</v>
      </c>
      <c r="B27" s="7"/>
    </row>
    <row r="28" spans="1:2" s="6" customFormat="1" ht="30" customHeight="1" x14ac:dyDescent="0.3">
      <c r="A28" s="5" t="s">
        <v>23</v>
      </c>
      <c r="B28" s="7"/>
    </row>
    <row r="29" spans="1:2" s="6" customFormat="1" ht="30" customHeight="1" x14ac:dyDescent="0.3">
      <c r="A29" s="5" t="s">
        <v>24</v>
      </c>
      <c r="B29" s="7"/>
    </row>
    <row r="30" spans="1:2" s="6" customFormat="1" ht="30" customHeight="1" x14ac:dyDescent="0.3">
      <c r="A30" s="5" t="s">
        <v>25</v>
      </c>
      <c r="B30" s="7"/>
    </row>
    <row r="31" spans="1:2" s="6" customFormat="1" ht="30" customHeight="1" x14ac:dyDescent="0.3">
      <c r="A31" s="5" t="s">
        <v>26</v>
      </c>
      <c r="B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Pengujian Penyusutan</vt:lpstr>
      <vt:lpstr>Cek Fisik</vt:lpstr>
      <vt:lpstr>Tickmarks</vt:lpstr>
      <vt:lpstr>Akhir_Umur_Ekonomis</vt:lpstr>
      <vt:lpstr>Akum_Penyusutan_2018</vt:lpstr>
      <vt:lpstr>Akum_Penyusutan_2019</vt:lpstr>
      <vt:lpstr>Beban_Penyusutan_2019</vt:lpstr>
      <vt:lpstr>Harga_Perolehan</vt:lpstr>
      <vt:lpstr>Metode_Penyusutan</vt:lpstr>
      <vt:lpstr>Nama_Aset</vt:lpstr>
      <vt:lpstr>Tarif</vt:lpstr>
      <vt:lpstr>Tgl_Perolehan</vt:lpstr>
      <vt:lpstr>Umur_Ekonomis__Th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octadilaily</dc:creator>
  <cp:lastModifiedBy>shindy</cp:lastModifiedBy>
  <dcterms:created xsi:type="dcterms:W3CDTF">2020-04-12T22:33:03Z</dcterms:created>
  <dcterms:modified xsi:type="dcterms:W3CDTF">2022-11-14T08:48:32Z</dcterms:modified>
</cp:coreProperties>
</file>