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4.xml" ContentType="application/vnd.openxmlformats-officedocument.spreadsheetml.worksheet+xml"/>
  <Override PartName="/xl/tables/table1.xml" ContentType="application/vnd.openxmlformats-officedocument.spreadsheetml.table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5"/>
  <workbookPr defaultThemeVersion="153222"/>
  <bookViews>
    <workbookView xWindow="-105" yWindow="-105" windowWidth="20730" windowHeight="11760" firstSheet="1" activeTab="2"/>
  </bookViews>
  <sheets>
    <sheet name=" COST PRICE TOTAL" sheetId="1" r:id="rId1"/>
    <sheet name=" UNITS OF SOLD " sheetId="2" r:id="rId2"/>
    <sheet name=" PIVOTTABLE" sheetId="3" r:id="rId3"/>
    <sheet name="Inventory Records Data" sheetId="4" r:id="rId4"/>
    <sheet name=" DASBOARD" sheetId="5" r:id="rId5" state="hidden"/>
  </sheets>
  <definedNames>
    <definedName name="COSTOFGOODSSOLD">'Inventory Records Data'!$F$8:$F$24</definedName>
    <definedName name="COSTPRICE">'Inventory Records Data'!$G$8:$I$23</definedName>
    <definedName name="COSTSOFSOLD">'Inventory Records Data'!$E$8:$F$24</definedName>
    <definedName name="demand">'Inventory Records Data'!$D$7:$E$21</definedName>
    <definedName name="ERRORWITHLOOKUP">'Inventory Records Data'!$D$7:$F$21</definedName>
    <definedName name="GREATERTHANLESSTHAN">'Inventory Records Data'!$E$8:$E$19</definedName>
    <definedName name="HIGHOURCHASE">'Inventory Records Data'!$C$7:$E$22</definedName>
    <definedName name="highselling">'Inventory Records Data'!$F$8:$F$22</definedName>
    <definedName name="IFBLANK">'Inventory Records Data'!$G$9:$G$17</definedName>
    <definedName name="INVENTORYTURNOVER">'Inventory Records Data'!$E$8:$F$23</definedName>
    <definedName name="IVENTORYTURNOVERANALYSIS">'Inventory Records Data'!$E$9:$I$22+'Inventory Records Data'!$E$9:$I$22</definedName>
    <definedName name="missingvalues">'Inventory Records Data'!$F$8:$F$18</definedName>
    <definedName name="Product_Name">'Inventory Records Data'!$C$7:$D$18</definedName>
    <definedName name="TURNOVER">'Inventory Records Data'!$F$8:$I$22</definedName>
    <definedName name="_xlnm._FilterDatabase" localSheetId="3" hidden="1">'Inventory Records Data'!$B$6:$I$52</definedName>
  </definedNames>
  <calcPr calcId="124519"/>
  <pivotCaches>
    <pivotCache cacheId="0" r:id="rId6"/>
    <pivotCache cacheId="1" r:id="rId7"/>
    <pivotCache cacheId="7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<sst xmlns="http://schemas.openxmlformats.org/spreadsheetml/2006/main" uniqueCount="116" count="116">
  <si>
    <t>Excel Sample Data</t>
  </si>
  <si>
    <t>Inventory Records Data</t>
  </si>
  <si>
    <t>Product ID</t>
  </si>
  <si>
    <t>Product Name</t>
  </si>
  <si>
    <t>Opening 
Stock</t>
  </si>
  <si>
    <t>Purchase/
Stock in</t>
  </si>
  <si>
    <t>Number of 
Units Sold</t>
  </si>
  <si>
    <t>Hand-In-
Stock</t>
  </si>
  <si>
    <t>Cost Price 
Per Unit (USD)</t>
  </si>
  <si>
    <t>Cost Price
Total (USD)</t>
  </si>
  <si>
    <t>P101</t>
  </si>
  <si>
    <t>Laptop</t>
  </si>
  <si>
    <t>P102</t>
  </si>
  <si>
    <t>Monitor</t>
  </si>
  <si>
    <t>P103</t>
  </si>
  <si>
    <t>Keyboard</t>
  </si>
  <si>
    <t>P104</t>
  </si>
  <si>
    <t>Headphones</t>
  </si>
  <si>
    <t>P105</t>
  </si>
  <si>
    <t>Smartphone</t>
  </si>
  <si>
    <t>P106</t>
  </si>
  <si>
    <t>Tablet</t>
  </si>
  <si>
    <t>P107</t>
  </si>
  <si>
    <t>Router</t>
  </si>
  <si>
    <t>P108</t>
  </si>
  <si>
    <t>External Hard Drive</t>
  </si>
  <si>
    <t>P109</t>
  </si>
  <si>
    <t>Wireless Earbuds</t>
  </si>
  <si>
    <t>P110</t>
  </si>
  <si>
    <t>Webcam</t>
  </si>
  <si>
    <t>P111</t>
  </si>
  <si>
    <t>Desk Chair</t>
  </si>
  <si>
    <t>P112</t>
  </si>
  <si>
    <t>Desk Lamp</t>
  </si>
  <si>
    <t>P113</t>
  </si>
  <si>
    <t>USB Flash Drive</t>
  </si>
  <si>
    <t>P114</t>
  </si>
  <si>
    <t>Ethernet Cable</t>
  </si>
  <si>
    <t>P115</t>
  </si>
  <si>
    <t>Power Strip</t>
  </si>
  <si>
    <t>P116</t>
  </si>
  <si>
    <t>Wireless Mouse</t>
  </si>
  <si>
    <t>P117</t>
  </si>
  <si>
    <t>Gaming Keyboard</t>
  </si>
  <si>
    <t>P118</t>
  </si>
  <si>
    <t>Gaming Mouse</t>
  </si>
  <si>
    <t>P119</t>
  </si>
  <si>
    <t>Gaming Headset</t>
  </si>
  <si>
    <t>P120</t>
  </si>
  <si>
    <t>Gaming Chair</t>
  </si>
  <si>
    <t>P121</t>
  </si>
  <si>
    <t>Gaming Monitor</t>
  </si>
  <si>
    <t>P122</t>
  </si>
  <si>
    <t>Graphics Card</t>
  </si>
  <si>
    <t>P123</t>
  </si>
  <si>
    <t>CPU</t>
  </si>
  <si>
    <t>P124</t>
  </si>
  <si>
    <t>Motherboard</t>
  </si>
  <si>
    <t>P125</t>
  </si>
  <si>
    <t>RAM</t>
  </si>
  <si>
    <t>P126</t>
  </si>
  <si>
    <t>SSD</t>
  </si>
  <si>
    <t>P127</t>
  </si>
  <si>
    <t>HDD</t>
  </si>
  <si>
    <t>P128</t>
  </si>
  <si>
    <t>Power Supply</t>
  </si>
  <si>
    <t>P129</t>
  </si>
  <si>
    <t>PC Case</t>
  </si>
  <si>
    <t>P130</t>
  </si>
  <si>
    <t>CPU Cooler</t>
  </si>
  <si>
    <t>P131</t>
  </si>
  <si>
    <t>Monitor Stand</t>
  </si>
  <si>
    <t>P132</t>
  </si>
  <si>
    <t>Mouse Pad</t>
  </si>
  <si>
    <t>P133</t>
  </si>
  <si>
    <t>Thermal Paste</t>
  </si>
  <si>
    <t>P134</t>
  </si>
  <si>
    <t>Cable Management Kit</t>
  </si>
  <si>
    <t>P135</t>
  </si>
  <si>
    <t>WiFi Adapter</t>
  </si>
  <si>
    <t>P136</t>
  </si>
  <si>
    <t>External DVD Drive</t>
  </si>
  <si>
    <t>P137</t>
  </si>
  <si>
    <t>Printer Cable</t>
  </si>
  <si>
    <t>P138</t>
  </si>
  <si>
    <t>Keyboard Cleaner</t>
  </si>
  <si>
    <t>P139</t>
  </si>
  <si>
    <t>Laptop Cooling Pad</t>
  </si>
  <si>
    <t>P140</t>
  </si>
  <si>
    <t>USB Hub</t>
  </si>
  <si>
    <t>P141</t>
  </si>
  <si>
    <t>Anti-Glare Screen Protector</t>
  </si>
  <si>
    <t>P142</t>
  </si>
  <si>
    <t>USB-C Adapter</t>
  </si>
  <si>
    <t>P143</t>
  </si>
  <si>
    <t>Laptop Sleeve</t>
  </si>
  <si>
    <t>P144</t>
  </si>
  <si>
    <t>Wireless Charger</t>
  </si>
  <si>
    <t>P145</t>
  </si>
  <si>
    <t>USB-C Cable</t>
  </si>
  <si>
    <t>P146</t>
  </si>
  <si>
    <t>Gaming Desk</t>
  </si>
  <si>
    <t>IF</t>
  </si>
  <si>
    <t>NESTED IF</t>
  </si>
  <si>
    <t>IF AND FUNCTION</t>
  </si>
  <si>
    <t>Grand Total</t>
  </si>
  <si>
    <t>Row Labels</t>
  </si>
  <si>
    <t>Sum of Cost Price
Total (USD)</t>
  </si>
  <si>
    <t>IFERRORWITHVLOOKUP</t>
  </si>
  <si>
    <t xml:space="preserve"> BLANKVALUES</t>
  </si>
  <si>
    <t>IFBLANK</t>
  </si>
  <si>
    <t>GREATERTHANLESSTHAN</t>
  </si>
  <si>
    <t>Column Labels</t>
  </si>
  <si>
    <t>Sum of Number of 
Units Sold</t>
  </si>
  <si>
    <t>Sum of Hand-In-
Stock</t>
  </si>
  <si>
    <t>INVENTORYTURNOVERANALYSUIS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</si>
</sst>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name val="Aptos Narrow"/>
      <sz val="11"/>
    </font>
    <font>
      <name val="Aptos Narrow"/>
      <sz val="11"/>
      <color rgb="FF000000"/>
    </font>
    <font>
      <name val="Calibri"/>
      <sz val="11"/>
      <color rgb="FF000000"/>
    </font>
    <font>
      <name val="Calibri"/>
      <b/>
      <sz val="14"/>
      <color rgb="FF272760"/>
    </font>
    <font>
      <name val="Calibri"/>
      <b/>
      <sz val="13"/>
      <color rgb="FF272760"/>
    </font>
    <font>
      <name val="Calibri"/>
      <b/>
      <sz val="12"/>
      <color rgb="FFFFFFFF"/>
    </font>
    <font>
      <name val="Calibri"/>
      <sz val="11"/>
      <color rgb="FF000000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2727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272760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2" fillId="0" borderId="0" xfId="0" applyFont="1" applyAlignment="1">
      <alignment vertical="bottom"/>
    </xf>
    <xf numFmtId="0" fontId="3" fillId="2" borderId="1" xfId="0" applyFont="1" applyFill="1" applyBorder="1" applyAlignment="1">
      <alignment horizontal="centerContinuous" vertical="center"/>
    </xf>
    <xf numFmtId="0" fontId="4" fillId="2" borderId="1" xfId="0" applyFont="1" applyFill="1" applyBorder="1" applyAlignment="1">
      <alignment horizontal="centerContinuous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6" fillId="0" borderId="5" xfId="0" applyFont="1" applyBorder="1">
      <alignment vertical="center"/>
    </xf>
    <xf numFmtId="0" fontId="6" fillId="0" borderId="6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8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10" xfId="0" applyFont="1" applyBorder="1">
      <alignment vertical="center"/>
    </xf>
  </cellXfs>
  <cellStyles count="1">
    <cellStyle name="常规" xfId="0" builtinId="0"/>
  </cellStyles>
  <dxfs count="13">
    <dxf>
      <font>
        <sz val="11"/>
        <color rgb="FF000000"/>
      </font>
    </dxf>
    <dxf>
      <border>
        <left/>
        <right/>
        <top/>
        <bottom style="thin">
          <color rgb="FFD9D9D9"/>
        </bottom>
        <diagonal/>
      </border>
    </dxf>
    <dxf>
      <font>
        <b/>
        <sz val="12"/>
        <color rgb="FFFFFFFF"/>
      </font>
      <fill>
        <patternFill patternType="solid">
          <bgColor rgb="FF272760"/>
        </patternFill>
      </fill>
      <border>
        <left style="thin">
          <color rgb="FFD9D9D9"/>
        </left>
        <right style="thin">
          <color rgb="FFD9D9D9"/>
        </right>
        <top/>
        <bottom/>
        <diagonal/>
      </border>
    </dxf>
    <dxf>
      <border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diagonal/>
      </border>
    </dxf>
    <dxf>
      <border>
        <left/>
        <right/>
        <top style="thin">
          <color rgb="FFD9D9D9"/>
        </top>
        <bottom/>
        <diagonal/>
      </border>
    </dxf>
    <dxf>
      <font>
        <sz val="11"/>
        <color rgb="FF000000"/>
      </font>
      <border>
        <left/>
        <right style="thin">
          <color rgb="FFD9D9D9"/>
        </right>
        <top style="thin">
          <color rgb="FFD9D9D9"/>
        </top>
        <bottom style="thin">
          <color rgb="FFD9D9D9"/>
        </bottom>
        <diagonal/>
      </border>
    </dxf>
    <dxf>
      <font>
        <sz val="11"/>
        <color rgb="FF000000"/>
      </font>
      <border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diagonal/>
      </border>
    </dxf>
    <dxf>
      <font>
        <sz val="11"/>
        <color rgb="FF000000"/>
      </font>
      <border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diagonal/>
      </border>
    </dxf>
    <dxf>
      <font>
        <sz val="11"/>
        <color rgb="FF000000"/>
      </font>
      <border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diagonal/>
      </border>
    </dxf>
    <dxf>
      <font>
        <sz val="11"/>
        <color rgb="FF000000"/>
      </font>
      <border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diagonal/>
      </border>
    </dxf>
    <dxf>
      <font>
        <sz val="11"/>
        <color rgb="FF000000"/>
      </font>
      <border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diagonal/>
      </border>
    </dxf>
    <dxf>
      <font>
        <sz val="11"/>
        <color rgb="FF000000"/>
      </font>
      <border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diagonal/>
      </border>
    </dxf>
    <dxf>
      <font>
        <sz val="11"/>
        <color rgb="FF000000"/>
      </font>
      <border>
        <left style="thin">
          <color rgb="FFD9D9D9"/>
        </left>
        <right/>
        <top style="thin">
          <color rgb="FFD9D9D9"/>
        </top>
        <bottom style="thin">
          <color rgb="FFD9D9D9"/>
        </bottom>
        <diagonal/>
      </border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pivotCacheDefinition" Target="pivotCache/pivotCacheDefinition3.xml"/><Relationship Id="rId9" Type="http://www.wps.cn/officeDocument/2020/cellImage" Target="cellimages.xml"/><Relationship Id="rId10" Type="http://schemas.openxmlformats.org/officeDocument/2006/relationships/sharedStrings" Target="sharedStrings.xml"/><Relationship Id="rId11" Type="http://schemas.openxmlformats.org/officeDocument/2006/relationships/styles" Target="styles.xml"/><Relationship Id="rId12" Type="http://schemas.openxmlformats.org/officeDocument/2006/relationships/theme" Target="theme/theme1.xml"/></Relationships>
</file>

<file path=xl/charts/_rels/chart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charts/_rels/chart5.xml.rels><?xml version="1.0" encoding="UTF-8" standalone="yes"?>
<Relationships xmlns="http://schemas.openxmlformats.org/package/2006/relationships"><Relationship Id="rId1" Type="http://schemas.openxmlformats.org/officeDocument/2006/relationships/image" Target="../media/image0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style val="3"/>
  <c:pivotSource>
    <c:name>[Inventory-Records-Sample-Data WEEK 2PROJECT PRIYADHARSHINI 2.xlsx] COST PRICE TOTAL! DATA</c:name>
    <c:fmtId val="1"/>
  </c:pivotSource>
  <c:chart>
    <c:autoTitleDeleted val="1"/>
    <c:pivotFmts>
      <c:pivotFmt>
        <c:idx val="0"/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 COST PRICE TOTAL'!$B$3</c:f>
              <c:strCache>
                <c:ptCount val="1"/>
                <c:pt idx="0">
                  <c:v>Sum of Cost Price
Total (USD)</c:v>
                </c:pt>
              </c:strCache>
            </c:strRef>
          </c:tx>
          <c:cat>
            <c:strRef>
              <c:f>' COST PRICE TOTAL'!$A$4:$A$17</c:f>
              <c:strCach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15</c:v>
                </c:pt>
                <c:pt idx="12">
                  <c:v>20</c:v>
                </c:pt>
                <c:pt idx="13">
                  <c:v>Grand Total</c:v>
                </c:pt>
              </c:strCache>
            </c:strRef>
          </c:cat>
          <c:val>
            <c:numRef>
              <c:f>' COST PRICE TOTAL'!$B$4:$B$17</c:f>
              <c:numCache>
                <c:formatCode>General</c:formatCode>
                <c:ptCount val="14"/>
                <c:pt idx="0">
                  <c:v>4650.0</c:v>
                </c:pt>
                <c:pt idx="1">
                  <c:v>16230.0</c:v>
                </c:pt>
                <c:pt idx="2">
                  <c:v>17880.0</c:v>
                </c:pt>
                <c:pt idx="3">
                  <c:v>40590.0</c:v>
                </c:pt>
                <c:pt idx="4">
                  <c:v>8060.0</c:v>
                </c:pt>
                <c:pt idx="5">
                  <c:v>19410.0</c:v>
                </c:pt>
                <c:pt idx="6">
                  <c:v>47220.0</c:v>
                </c:pt>
                <c:pt idx="7">
                  <c:v>34200.0</c:v>
                </c:pt>
                <c:pt idx="8">
                  <c:v>75000.0</c:v>
                </c:pt>
                <c:pt idx="9">
                  <c:v>4880.0</c:v>
                </c:pt>
                <c:pt idx="10">
                  <c:v>15390.0</c:v>
                </c:pt>
                <c:pt idx="11">
                  <c:v>4250.0</c:v>
                </c:pt>
                <c:pt idx="12">
                  <c:v>72000.0</c:v>
                </c:pt>
                <c:pt idx="13">
                  <c:v>359760.0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72832"/>
        <c:axId val="134474368"/>
      </c:radarChart>
      <c:catAx>
        <c:axId val="13447283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134474368"/>
        <c:crosses val="autoZero"/>
        <c:auto val="1"/>
        <c:lblAlgn val="ctr"/>
        <c:lblOffset val="100"/>
        <c:noMultiLvlLbl val="0"/>
      </c:catAx>
      <c:valAx>
        <c:axId val="13447436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34472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" l="0.7000000000000004" r="0.7000000000000004" t="0.7500000000000004" header="0.3000000000000002" footer="0.3000000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[Inventory-Records-Sample-Data WEEK 2PROJECT PRIYADHARSHINI 2.xlsx] UNITS OF SOLD ! SALES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</c:pivotFmts>
    <c:view3D>
      <c:rotX val="15"/>
      <c:rotY val="20"/>
      <c:rAngAx val="1"/>
    </c:view3D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 UNITS OF SOLD '!$B$3:$B$4</c:f>
              <c:strCache>
                <c:ptCount val="2"/>
                <c:pt idx="0">
                  <c:v>Column Labels</c:v>
                </c:pt>
                <c:pt idx="1">
                  <c:v>5</c:v>
                </c:pt>
              </c:strCache>
            </c:strRef>
          </c:tx>
          <c:invertIfNegative val="0"/>
          <c:cat>
            <c:strRef>
              <c:f>' UNITS OF SOLD '!$A$5</c:f>
              <c:strCache>
                <c:ptCount val="1"/>
                <c:pt idx="0">
                  <c:v>Sum of Number of 
Units Sold</c:v>
                </c:pt>
              </c:strCache>
            </c:strRef>
          </c:cat>
          <c:val>
            <c:numRef>
              <c:f>' UNITS OF SOLD '!$B$5</c:f>
              <c:numCache>
                <c:formatCode>General</c:formatCode>
                <c:ptCount val="1"/>
                <c:pt idx="0">
                  <c:v>9.0</c:v>
                </c:pt>
              </c:numCache>
            </c:numRef>
          </c:val>
        </c:ser>
        <c:ser>
          <c:idx val="1"/>
          <c:order val="1"/>
          <c:tx>
            <c:strRef>
              <c:f>' UNITS OF SOLD '!$C$3:$C$4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strRef>
              <c:f>' UNITS OF SOLD '!$A$5</c:f>
              <c:strCache>
                <c:ptCount val="1"/>
                <c:pt idx="0">
                  <c:v>Sum of Number of 
Units Sold</c:v>
                </c:pt>
              </c:strCache>
            </c:strRef>
          </c:cat>
          <c:val>
            <c:numRef>
              <c:f>' UNITS OF SOLD '!$C$5</c:f>
              <c:numCache>
                <c:formatCode>General</c:formatCode>
                <c:ptCount val="1"/>
                <c:pt idx="0">
                  <c:v>18.0</c:v>
                </c:pt>
              </c:numCache>
            </c:numRef>
          </c:val>
        </c:ser>
        <c:ser>
          <c:idx val="2"/>
          <c:order val="2"/>
          <c:tx>
            <c:strRef>
              <c:f>' UNITS OF SOLD '!$D$3:$D$4</c:f>
              <c:strCache>
                <c:ptCount val="1"/>
                <c:pt idx="0">
                  <c:v>10</c:v>
                </c:pt>
              </c:strCache>
            </c:strRef>
          </c:tx>
          <c:invertIfNegative val="0"/>
          <c:cat>
            <c:strRef>
              <c:f>' UNITS OF SOLD '!$A$5</c:f>
              <c:strCache>
                <c:ptCount val="1"/>
                <c:pt idx="0">
                  <c:v>Sum of Number of 
Units Sold</c:v>
                </c:pt>
              </c:strCache>
            </c:strRef>
          </c:cat>
          <c:val>
            <c:numRef>
              <c:f>' UNITS OF SOLD '!$D$5</c:f>
              <c:numCache>
                <c:formatCode>General</c:formatCode>
                <c:ptCount val="1"/>
                <c:pt idx="0">
                  <c:v>26.0</c:v>
                </c:pt>
              </c:numCache>
            </c:numRef>
          </c:val>
        </c:ser>
        <c:ser>
          <c:idx val="3"/>
          <c:order val="3"/>
          <c:tx>
            <c:strRef>
              <c:f>' UNITS OF SOLD '!$E$3:$E$4</c:f>
              <c:strCache>
                <c:ptCount val="1"/>
                <c:pt idx="0">
                  <c:v>15</c:v>
                </c:pt>
              </c:strCache>
            </c:strRef>
          </c:tx>
          <c:invertIfNegative val="0"/>
          <c:cat>
            <c:strRef>
              <c:f>' UNITS OF SOLD '!$A$5</c:f>
              <c:strCache>
                <c:ptCount val="1"/>
                <c:pt idx="0">
                  <c:v>Sum of Number of 
Units Sold</c:v>
                </c:pt>
              </c:strCache>
            </c:strRef>
          </c:cat>
          <c:val>
            <c:numRef>
              <c:f>' UNITS OF SOLD '!$E$5</c:f>
              <c:numCache>
                <c:formatCode>General</c:formatCode>
                <c:ptCount val="1"/>
                <c:pt idx="0">
                  <c:v>12.0</c:v>
                </c:pt>
              </c:numCache>
            </c:numRef>
          </c:val>
        </c:ser>
        <c:ser>
          <c:idx val="4"/>
          <c:order val="4"/>
          <c:tx>
            <c:strRef>
              <c:f>' UNITS OF SOLD '!$F$3:$F$4</c:f>
              <c:strCache>
                <c:ptCount val="1"/>
                <c:pt idx="0">
                  <c:v>20</c:v>
                </c:pt>
              </c:strCache>
            </c:strRef>
          </c:tx>
          <c:invertIfNegative val="0"/>
          <c:cat>
            <c:strRef>
              <c:f>' UNITS OF SOLD '!$A$5</c:f>
              <c:strCache>
                <c:ptCount val="1"/>
                <c:pt idx="0">
                  <c:v>Sum of Number of 
Units Sold</c:v>
                </c:pt>
              </c:strCache>
            </c:strRef>
          </c:cat>
          <c:val>
            <c:numRef>
              <c:f>' UNITS OF SOLD '!$F$5</c:f>
              <c:numCache>
                <c:formatCode>General</c:formatCode>
                <c:ptCount val="1"/>
                <c:pt idx="0">
                  <c:v>26.0</c:v>
                </c:pt>
              </c:numCache>
            </c:numRef>
          </c:val>
        </c:ser>
        <c:ser>
          <c:idx val="5"/>
          <c:order val="5"/>
          <c:tx>
            <c:strRef>
              <c:f>' UNITS OF SOLD '!$G$3:$G$4</c:f>
              <c:strCache>
                <c:ptCount val="1"/>
                <c:pt idx="0">
                  <c:v>25</c:v>
                </c:pt>
              </c:strCache>
            </c:strRef>
          </c:tx>
          <c:invertIfNegative val="0"/>
          <c:cat>
            <c:strRef>
              <c:f>' UNITS OF SOLD '!$A$5</c:f>
              <c:strCache>
                <c:ptCount val="1"/>
                <c:pt idx="0">
                  <c:v>Sum of Number of 
Units Sold</c:v>
                </c:pt>
              </c:strCache>
            </c:strRef>
          </c:cat>
          <c:val>
            <c:numRef>
              <c:f>' UNITS OF SOLD '!$G$5</c:f>
              <c:numCache>
                <c:formatCode>General</c:formatCode>
                <c:ptCount val="1"/>
                <c:pt idx="0">
                  <c:v>8.0</c:v>
                </c:pt>
              </c:numCache>
            </c:numRef>
          </c:val>
        </c:ser>
        <c:ser>
          <c:idx val="6"/>
          <c:order val="6"/>
          <c:tx>
            <c:strRef>
              <c:f>' UNITS OF SOLD '!$H$3:$H$4</c:f>
              <c:strCache>
                <c:ptCount val="1"/>
                <c:pt idx="0">
                  <c:v>30</c:v>
                </c:pt>
              </c:strCache>
            </c:strRef>
          </c:tx>
          <c:invertIfNegative val="0"/>
          <c:cat>
            <c:strRef>
              <c:f>' UNITS OF SOLD '!$A$5</c:f>
              <c:strCache>
                <c:ptCount val="1"/>
                <c:pt idx="0">
                  <c:v>Sum of Number of 
Units Sold</c:v>
                </c:pt>
              </c:strCache>
            </c:strRef>
          </c:cat>
          <c:val>
            <c:numRef>
              <c:f>' UNITS OF SOLD '!$H$5</c:f>
              <c:numCache>
                <c:formatCode>General</c:formatCode>
                <c:ptCount val="1"/>
                <c:pt idx="0">
                  <c:v>17.0</c:v>
                </c:pt>
              </c:numCache>
            </c:numRef>
          </c:val>
        </c:ser>
        <c:ser>
          <c:idx val="7"/>
          <c:order val="7"/>
          <c:tx>
            <c:strRef>
              <c:f>' UNITS OF SOLD '!$I$3:$I$4</c:f>
              <c:strCache>
                <c:ptCount val="1"/>
                <c:pt idx="0">
                  <c:v>40</c:v>
                </c:pt>
              </c:strCache>
            </c:strRef>
          </c:tx>
          <c:invertIfNegative val="0"/>
          <c:cat>
            <c:strRef>
              <c:f>' UNITS OF SOLD '!$A$5</c:f>
              <c:strCache>
                <c:ptCount val="1"/>
                <c:pt idx="0">
                  <c:v>Sum of Number of 
Units Sold</c:v>
                </c:pt>
              </c:strCache>
            </c:strRef>
          </c:cat>
          <c:val>
            <c:numRef>
              <c:f>' UNITS OF SOLD '!$I$5</c:f>
              <c:numCache>
                <c:formatCode>General</c:formatCode>
                <c:ptCount val="1"/>
                <c:pt idx="0">
                  <c:v>5.0</c:v>
                </c:pt>
              </c:numCache>
            </c:numRef>
          </c:val>
        </c:ser>
        <c:ser>
          <c:idx val="8"/>
          <c:order val="8"/>
          <c:tx>
            <c:strRef>
              <c:f>' UNITS OF SOLD '!$J$3:$J$4</c:f>
              <c:strCache>
                <c:ptCount val="1"/>
                <c:pt idx="0">
                  <c:v>50</c:v>
                </c:pt>
              </c:strCache>
            </c:strRef>
          </c:tx>
          <c:invertIfNegative val="0"/>
          <c:cat>
            <c:strRef>
              <c:f>' UNITS OF SOLD '!$A$5</c:f>
              <c:strCache>
                <c:ptCount val="1"/>
                <c:pt idx="0">
                  <c:v>Sum of Number of 
Units Sold</c:v>
                </c:pt>
              </c:strCache>
            </c:strRef>
          </c:cat>
          <c:val>
            <c:numRef>
              <c:f>' UNITS OF SOLD '!$J$5</c:f>
              <c:numCache>
                <c:formatCode>General</c:formatCode>
                <c:ptCount val="1"/>
                <c:pt idx="0">
                  <c:v>21.0</c:v>
                </c:pt>
              </c:numCache>
            </c:numRef>
          </c:val>
        </c:ser>
        <c:ser>
          <c:idx val="9"/>
          <c:order val="9"/>
          <c:tx>
            <c:strRef>
              <c:f>' UNITS OF SOLD '!$K$3:$K$4</c:f>
              <c:strCache>
                <c:ptCount val="1"/>
                <c:pt idx="0">
                  <c:v>60</c:v>
                </c:pt>
              </c:strCache>
            </c:strRef>
          </c:tx>
          <c:invertIfNegative val="0"/>
          <c:cat>
            <c:strRef>
              <c:f>' UNITS OF SOLD '!$A$5</c:f>
              <c:strCache>
                <c:ptCount val="1"/>
                <c:pt idx="0">
                  <c:v>Sum of Number of 
Units Sold</c:v>
                </c:pt>
              </c:strCache>
            </c:strRef>
          </c:cat>
          <c:val>
            <c:numRef>
              <c:f>' UNITS OF SOLD '!$K$5</c:f>
              <c:numCache>
                <c:formatCode>General</c:formatCode>
                <c:ptCount val="1"/>
                <c:pt idx="0">
                  <c:v>22.0</c:v>
                </c:pt>
              </c:numCache>
            </c:numRef>
          </c:val>
        </c:ser>
        <c:ser>
          <c:idx val="10"/>
          <c:order val="10"/>
          <c:tx>
            <c:strRef>
              <c:f>' UNITS OF SOLD '!$L$3:$L$4</c:f>
              <c:strCache>
                <c:ptCount val="1"/>
                <c:pt idx="0">
                  <c:v>80</c:v>
                </c:pt>
              </c:strCache>
            </c:strRef>
          </c:tx>
          <c:invertIfNegative val="0"/>
          <c:cat>
            <c:strRef>
              <c:f>' UNITS OF SOLD '!$A$5</c:f>
              <c:strCache>
                <c:ptCount val="1"/>
                <c:pt idx="0">
                  <c:v>Sum of Number of 
Units Sold</c:v>
                </c:pt>
              </c:strCache>
            </c:strRef>
          </c:cat>
          <c:val>
            <c:numRef>
              <c:f>' UNITS OF SOLD '!$L$5</c:f>
              <c:numCache>
                <c:formatCode>General</c:formatCode>
                <c:ptCount val="1"/>
                <c:pt idx="0">
                  <c:v>33.0</c:v>
                </c:pt>
              </c:numCache>
            </c:numRef>
          </c:val>
        </c:ser>
        <c:ser>
          <c:idx val="11"/>
          <c:order val="11"/>
          <c:tx>
            <c:strRef>
              <c:f>' UNITS OF SOLD '!$M$3:$M$4</c:f>
              <c:strCache>
                <c:ptCount val="1"/>
                <c:pt idx="0">
                  <c:v>100</c:v>
                </c:pt>
              </c:strCache>
            </c:strRef>
          </c:tx>
          <c:invertIfNegative val="0"/>
          <c:cat>
            <c:strRef>
              <c:f>' UNITS OF SOLD '!$A$5</c:f>
              <c:strCache>
                <c:ptCount val="1"/>
                <c:pt idx="0">
                  <c:v>Sum of Number of 
Units Sold</c:v>
                </c:pt>
              </c:strCache>
            </c:strRef>
          </c:cat>
          <c:val>
            <c:numRef>
              <c:f>' UNITS OF SOLD '!$M$5</c:f>
              <c:numCache>
                <c:formatCode>General</c:formatCode>
                <c:ptCount val="1"/>
                <c:pt idx="0">
                  <c:v>13.0</c:v>
                </c:pt>
              </c:numCache>
            </c:numRef>
          </c:val>
        </c:ser>
        <c:ser>
          <c:idx val="12"/>
          <c:order val="12"/>
          <c:tx>
            <c:strRef>
              <c:f>' UNITS OF SOLD '!$N$3:$N$4</c:f>
              <c:strCache>
                <c:ptCount val="1"/>
                <c:pt idx="0">
                  <c:v>120</c:v>
                </c:pt>
              </c:strCache>
            </c:strRef>
          </c:tx>
          <c:invertIfNegative val="0"/>
          <c:cat>
            <c:strRef>
              <c:f>' UNITS OF SOLD '!$A$5</c:f>
              <c:strCache>
                <c:ptCount val="1"/>
                <c:pt idx="0">
                  <c:v>Sum of Number of 
Units Sold</c:v>
                </c:pt>
              </c:strCache>
            </c:strRef>
          </c:cat>
          <c:val>
            <c:numRef>
              <c:f>' UNITS OF SOLD '!$N$5</c:f>
              <c:numCache>
                <c:formatCode>General</c:formatCode>
                <c:ptCount val="1"/>
                <c:pt idx="0">
                  <c:v>11.0</c:v>
                </c:pt>
              </c:numCache>
            </c:numRef>
          </c:val>
        </c:ser>
        <c:ser>
          <c:idx val="13"/>
          <c:order val="13"/>
          <c:tx>
            <c:strRef>
              <c:f>' UNITS OF SOLD '!$O$3:$O$4</c:f>
              <c:strCache>
                <c:ptCount val="1"/>
                <c:pt idx="0">
                  <c:v>150</c:v>
                </c:pt>
              </c:strCache>
            </c:strRef>
          </c:tx>
          <c:invertIfNegative val="0"/>
          <c:cat>
            <c:strRef>
              <c:f>' UNITS OF SOLD '!$A$5</c:f>
              <c:strCache>
                <c:ptCount val="1"/>
                <c:pt idx="0">
                  <c:v>Sum of Number of 
Units Sold</c:v>
                </c:pt>
              </c:strCache>
            </c:strRef>
          </c:cat>
          <c:val>
            <c:numRef>
              <c:f>' UNITS OF SOLD '!$O$5</c:f>
              <c:numCache>
                <c:formatCode>General</c:formatCode>
                <c:ptCount val="1"/>
                <c:pt idx="0">
                  <c:v>18.0</c:v>
                </c:pt>
              </c:numCache>
            </c:numRef>
          </c:val>
        </c:ser>
        <c:ser>
          <c:idx val="14"/>
          <c:order val="14"/>
          <c:tx>
            <c:strRef>
              <c:f>' UNITS OF SOLD '!$P$3:$P$4</c:f>
              <c:strCache>
                <c:ptCount val="1"/>
                <c:pt idx="0">
                  <c:v>200</c:v>
                </c:pt>
              </c:strCache>
            </c:strRef>
          </c:tx>
          <c:invertIfNegative val="0"/>
          <c:cat>
            <c:strRef>
              <c:f>' UNITS OF SOLD '!$A$5</c:f>
              <c:strCache>
                <c:ptCount val="1"/>
                <c:pt idx="0">
                  <c:v>Sum of Number of 
Units Sold</c:v>
                </c:pt>
              </c:strCache>
            </c:strRef>
          </c:cat>
          <c:val>
            <c:numRef>
              <c:f>' UNITS OF SOLD '!$P$5</c:f>
              <c:numCache>
                <c:formatCode>General</c:formatCode>
                <c:ptCount val="1"/>
                <c:pt idx="0">
                  <c:v>12.0</c:v>
                </c:pt>
              </c:numCache>
            </c:numRef>
          </c:val>
        </c:ser>
        <c:ser>
          <c:idx val="15"/>
          <c:order val="15"/>
          <c:tx>
            <c:strRef>
              <c:f>' UNITS OF SOLD '!$Q$3:$Q$4</c:f>
              <c:strCache>
                <c:ptCount val="1"/>
                <c:pt idx="0">
                  <c:v>350</c:v>
                </c:pt>
              </c:strCache>
            </c:strRef>
          </c:tx>
          <c:invertIfNegative val="0"/>
          <c:cat>
            <c:strRef>
              <c:f>' UNITS OF SOLD '!$A$5</c:f>
              <c:strCache>
                <c:ptCount val="1"/>
                <c:pt idx="0">
                  <c:v>Sum of Number of 
Units Sold</c:v>
                </c:pt>
              </c:strCache>
            </c:strRef>
          </c:cat>
          <c:val>
            <c:numRef>
              <c:f>' UNITS OF SOLD '!$Q$5</c:f>
              <c:numCache>
                <c:formatCode>General</c:formatCode>
                <c:ptCount val="1"/>
                <c:pt idx="0">
                  <c:v>7.0</c:v>
                </c:pt>
              </c:numCache>
            </c:numRef>
          </c:val>
        </c:ser>
        <c:ser>
          <c:idx val="16"/>
          <c:order val="16"/>
          <c:tx>
            <c:strRef>
              <c:f>' UNITS OF SOLD '!$R$3:$R$4</c:f>
              <c:strCache>
                <c:ptCount val="1"/>
                <c:pt idx="0">
                  <c:v>400</c:v>
                </c:pt>
              </c:strCache>
            </c:strRef>
          </c:tx>
          <c:invertIfNegative val="0"/>
          <c:cat>
            <c:strRef>
              <c:f>' UNITS OF SOLD '!$A$5</c:f>
              <c:strCache>
                <c:ptCount val="1"/>
                <c:pt idx="0">
                  <c:v>Sum of Number of 
Units Sold</c:v>
                </c:pt>
              </c:strCache>
            </c:strRef>
          </c:cat>
          <c:val>
            <c:numRef>
              <c:f>' UNITS OF SOLD '!$R$5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17"/>
          <c:order val="17"/>
          <c:tx>
            <c:strRef>
              <c:f>' UNITS OF SOLD '!$S$3:$S$4</c:f>
              <c:strCache>
                <c:ptCount val="1"/>
                <c:pt idx="0">
                  <c:v>500</c:v>
                </c:pt>
              </c:strCache>
            </c:strRef>
          </c:tx>
          <c:invertIfNegative val="0"/>
          <c:cat>
            <c:strRef>
              <c:f>' UNITS OF SOLD '!$A$5</c:f>
              <c:strCache>
                <c:ptCount val="1"/>
                <c:pt idx="0">
                  <c:v>Sum of Number of 
Units Sold</c:v>
                </c:pt>
              </c:strCache>
            </c:strRef>
          </c:cat>
          <c:val>
            <c:numRef>
              <c:f>' UNITS OF SOLD '!$S$5</c:f>
              <c:numCache>
                <c:formatCode>General</c:formatCode>
                <c:ptCount val="1"/>
                <c:pt idx="0">
                  <c:v>5.0</c:v>
                </c:pt>
              </c:numCache>
            </c:numRef>
          </c:val>
        </c:ser>
        <c:ser>
          <c:idx val="18"/>
          <c:order val="18"/>
          <c:tx>
            <c:strRef>
              <c:f>' UNITS OF SOLD '!$T$3:$T$4</c:f>
              <c:strCache>
                <c:ptCount val="1"/>
                <c:pt idx="0">
                  <c:v>600</c:v>
                </c:pt>
              </c:strCache>
            </c:strRef>
          </c:tx>
          <c:invertIfNegative val="0"/>
          <c:cat>
            <c:strRef>
              <c:f>' UNITS OF SOLD '!$A$5</c:f>
              <c:strCache>
                <c:ptCount val="1"/>
                <c:pt idx="0">
                  <c:v>Sum of Number of 
Units Sold</c:v>
                </c:pt>
              </c:strCache>
            </c:strRef>
          </c:cat>
          <c:val>
            <c:numRef>
              <c:f>' UNITS OF SOLD '!$T$5</c:f>
              <c:numCache>
                <c:formatCode>General</c:formatCode>
                <c:ptCount val="1"/>
                <c:pt idx="0">
                  <c:v>9.0</c:v>
                </c:pt>
              </c:numCache>
            </c:numRef>
          </c:val>
        </c:ser>
        <c:ser>
          <c:idx val="19"/>
          <c:order val="19"/>
          <c:tx>
            <c:strRef>
              <c:f>' UNITS OF SOLD '!$U$3:$U$4</c:f>
              <c:strCache>
                <c:ptCount val="1"/>
                <c:pt idx="0">
                  <c:v>700</c:v>
                </c:pt>
              </c:strCache>
            </c:strRef>
          </c:tx>
          <c:invertIfNegative val="0"/>
          <c:cat>
            <c:strRef>
              <c:f>' UNITS OF SOLD '!$A$5</c:f>
              <c:strCache>
                <c:ptCount val="1"/>
                <c:pt idx="0">
                  <c:v>Sum of Number of 
Units Sold</c:v>
                </c:pt>
              </c:strCache>
            </c:strRef>
          </c:cat>
          <c:val>
            <c:numRef>
              <c:f>' UNITS OF SOLD '!$U$5</c:f>
              <c:numCache>
                <c:formatCode>General</c:formatCode>
                <c:ptCount val="1"/>
                <c:pt idx="0">
                  <c:v>8.0</c:v>
                </c:pt>
              </c:numCache>
            </c:numRef>
          </c:val>
        </c:ser>
        <c:ser>
          <c:idx val="20"/>
          <c:order val="20"/>
          <c:tx>
            <c:strRef>
              <c:f>' UNITS OF SOLD '!$V$3:$V$4</c:f>
              <c:strCache>
                <c:ptCount val="1"/>
                <c:pt idx="0">
                  <c:v>900</c:v>
                </c:pt>
              </c:strCache>
            </c:strRef>
          </c:tx>
          <c:invertIfNegative val="0"/>
          <c:cat>
            <c:strRef>
              <c:f>' UNITS OF SOLD '!$A$5</c:f>
              <c:strCache>
                <c:ptCount val="1"/>
                <c:pt idx="0">
                  <c:v>Sum of Number of 
Units Sold</c:v>
                </c:pt>
              </c:strCache>
            </c:strRef>
          </c:cat>
          <c:val>
            <c:numRef>
              <c:f>' UNITS OF SOLD '!$V$5</c:f>
              <c:numCache>
                <c:formatCode>General</c:formatCode>
                <c:ptCount val="1"/>
                <c:pt idx="0">
                  <c:v>20.0</c:v>
                </c:pt>
              </c:numCache>
            </c:numRef>
          </c:val>
        </c:ser>
        <c:ser>
          <c:idx val="21"/>
          <c:order val="21"/>
          <c:tx>
            <c:strRef>
              <c:f>' UNITS OF SOLD '!$W$3:$W$4</c:f>
              <c:strCache>
                <c:ptCount val="1"/>
                <c:pt idx="0">
                  <c:v>1200</c:v>
                </c:pt>
              </c:strCache>
            </c:strRef>
          </c:tx>
          <c:invertIfNegative val="0"/>
          <c:cat>
            <c:strRef>
              <c:f>' UNITS OF SOLD '!$A$5</c:f>
              <c:strCache>
                <c:ptCount val="1"/>
                <c:pt idx="0">
                  <c:v>Sum of Number of 
Units Sold</c:v>
                </c:pt>
              </c:strCache>
            </c:strRef>
          </c:cat>
          <c:val>
            <c:numRef>
              <c:f>' UNITS OF SOLD '!$W$5</c:f>
              <c:numCache>
                <c:formatCode>General</c:formatCode>
                <c:ptCount val="1"/>
                <c:pt idx="0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135045120"/>
        <c:axId val="135046656"/>
        <c:axId val="0"/>
      </c:bar3DChart>
      <c:catAx>
        <c:axId val="13504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35046656"/>
        <c:crosses val="autoZero"/>
        <c:auto val="1"/>
        <c:lblAlgn val="ctr"/>
        <c:lblOffset val="100"/>
        <c:noMultiLvlLbl val="0"/>
      </c:catAx>
      <c:valAx>
        <c:axId val="135046656"/>
        <c:scaling>
          <c:orientation val="minMax"/>
          <c:max val="350.0"/>
          <c:min val="0.0"/>
        </c:scaling>
        <c:delete val="0"/>
        <c:axPos val="l"/>
        <c:majorGridlines>
          <c:spPr>
            <a:ln>
              <a:solidFill>
                <a:srgbClr val="7030A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35045120"/>
        <c:crosses val="autoZero"/>
        <c:crossBetween val="between"/>
        <c:majorUnit val="50.0"/>
        <c:minorUnit val="10.0"/>
      </c:valAx>
    </c:plotArea>
    <c:legend>
      <c:legendPos val="r"/>
      <c:layout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" l="0.7000000000000002" r="0.7000000000000002" t="0.750000000000000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style val="5"/>
  <c:pivotSource>
    <c:name>[Inventory-Records-Sample-Data WEEK 2PROJECT PRIYADHARSHINI 2.xlsx] PIVOTTABLE!PivotTable1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 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rotX val="15"/>
      <c:rotY val="20"/>
      <c:rAngAx val="0"/>
      <c:perspective val="30"/>
    </c:view3D>
    <c:sideWall>
      <c:spPr>
        <a:blipFill>
          <a:blip xmlns:r="http://schemas.openxmlformats.org/officeDocument/2006/relationships" r:embed="rId1"/>
          <a:tile algn="tl" flip="none" sx="100000" sy="100000" tx="0" ty="0"/>
        </a:blipFill>
      </c:spPr>
    </c:sideWall>
    <c:backWall>
      <c:spPr>
        <a:blipFill>
          <a:blip xmlns:r="http://schemas.openxmlformats.org/officeDocument/2006/relationships" r:embed="rId1"/>
          <a:tile algn="tl" flip="none" sx="100000" sy="100000" tx="0" ty="0"/>
        </a:blipFill>
      </c:spPr>
    </c:backWall>
    <c:plotArea>
      <c:layout>
        <c:manualLayout>
          <c:layoutTarget val="inner"/>
          <c:xMode val="edge"/>
          <c:yMode val="edge"/>
          <c:x val="0.10349540682414698"/>
          <c:y val="0.21157407407407408"/>
          <c:w val="0.7348495188101487"/>
          <c:h val="0.6656558034412365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 PIVOTTABLE'!$B$3:$B$4</c:f>
              <c:strCache>
                <c:ptCount val="2"/>
                <c:pt idx="0">
                  <c:v>Column Labels</c:v>
                </c:pt>
                <c:pt idx="1">
                  <c:v>3</c:v>
                </c:pt>
              </c:strCache>
            </c:strRef>
          </c:tx>
          <c:invertIfNegative val="0"/>
          <c:cat>
            <c:strRef>
              <c:f>' PIVOTTABLE'!$A$5:$A$7</c:f>
              <c:strCache>
                <c:ptCount val="3"/>
                <c:pt idx="0">
                  <c:v>Desk Chair</c:v>
                </c:pt>
                <c:pt idx="1">
                  <c:v>Gaming Desk</c:v>
                </c:pt>
                <c:pt idx="2">
                  <c:v>Grand Total</c:v>
                </c:pt>
              </c:strCache>
            </c:strRef>
          </c:cat>
          <c:val>
            <c:numRef>
              <c:f>' PIVOTTABLE'!$B$5:$B$7</c:f>
              <c:numCache>
                <c:formatCode>General</c:formatCode>
                <c:ptCount val="3"/>
                <c:pt idx="0">
                  <c:v>3750.0</c:v>
                </c:pt>
                <c:pt idx="1">
                  <c:v>4200.0</c:v>
                </c:pt>
                <c:pt idx="2">
                  <c:v>7950.0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450048"/>
        <c:axId val="10451584"/>
        <c:axId val="102725824"/>
      </c:bar3DChart>
      <c:catAx>
        <c:axId val="10450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0451584"/>
        <c:crosses val="autoZero"/>
        <c:auto val="1"/>
        <c:lblAlgn val="ctr"/>
        <c:lblOffset val="100"/>
        <c:noMultiLvlLbl val="0"/>
      </c:catAx>
      <c:valAx>
        <c:axId val="1045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cap="small" baseline="0">
                <a:latin typeface="Arial" pitchFamily="34" charset="0"/>
              </a:defRPr>
            </a:pPr>
            <a:endParaRPr lang="en-US"/>
          </a:p>
        </c:txPr>
        <c:crossAx val="10450048"/>
        <c:crosses val="autoZero"/>
        <c:crossBetween val="between"/>
      </c:valAx>
      <c:serAx>
        <c:axId val="102725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0451584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[Inventory-Records-Sample-Data WEEK 2PROJECT PRIYADHARSHINI 2.xlsx] PIVOTTABLE!PivotTable2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spPr>
          <a:ln>
            <a:gradFill flip="none" rotWithShape="1">
              <a:gsLst>
                <a:gs pos="0">
                  <a:schemeClr val="accent5">
                    <a:lumMod val="75000"/>
                  </a:schemeClr>
                </a:gs>
                <a:gs pos="39999">
                  <a:srgbClr val="0A128C"/>
                </a:gs>
                <a:gs pos="70000">
                  <a:srgbClr val="181CC7"/>
                </a:gs>
                <a:gs pos="88000">
                  <a:srgbClr val="7005D4"/>
                </a:gs>
                <a:gs pos="100000">
                  <a:srgbClr val="8C3D91"/>
                </a:gs>
              </a:gsLst>
              <a:path path="rect">
                <a:fillToRect t="100000" r="100000"/>
              </a:path>
              <a:tileRect l="-100000" b="-100000"/>
            </a:gradFill>
          </a:ln>
        </c:spPr>
        <c:marker>
          <c:symbol val="none"/>
        </c:marker>
      </c:pivotFmt>
    </c:pivotFmts>
    <c:plotArea>
      <c:layout/>
      <c:doughnutChart>
        <c:varyColors val="1"/>
        <c:ser>
          <c:idx val="0"/>
          <c:order val="0"/>
          <c:tx>
            <c:strRef>
              <c:f>' PIVOTTABLE'!$G$4:$G$5</c:f>
              <c:strCache>
                <c:ptCount val="2"/>
                <c:pt idx="0">
                  <c:v>Column Labels</c:v>
                </c:pt>
                <c:pt idx="1">
                  <c:v>25</c:v>
                </c:pt>
              </c:strCache>
            </c:strRef>
          </c:tx>
          <c:cat>
            <c:strRef>
              <c:f>' PIVOTTABLE'!$F$6:$F$13</c:f>
              <c:strCache>
                <c:ptCount val="8"/>
                <c:pt idx="0">
                  <c:v>P102</c:v>
                </c:pt>
                <c:pt idx="1">
                  <c:v>P106</c:v>
                </c:pt>
                <c:pt idx="2">
                  <c:v>P108</c:v>
                </c:pt>
                <c:pt idx="3">
                  <c:v>P123</c:v>
                </c:pt>
                <c:pt idx="4">
                  <c:v>P125</c:v>
                </c:pt>
                <c:pt idx="5">
                  <c:v>P126</c:v>
                </c:pt>
                <c:pt idx="6">
                  <c:v>P130</c:v>
                </c:pt>
                <c:pt idx="7">
                  <c:v>Grand Total</c:v>
                </c:pt>
              </c:strCache>
            </c:strRef>
          </c:cat>
          <c:val>
            <c:numRef>
              <c:f>' PIVOTTABLE'!$G$6:$G$13</c:f>
              <c:numCache>
                <c:formatCode>General</c:formatCode>
                <c:ptCount val="8"/>
                <c:pt idx="2">
                  <c:v>32.0</c:v>
                </c:pt>
                <c:pt idx="7">
                  <c:v>32.0</c:v>
                </c:pt>
              </c:numCache>
            </c:numRef>
          </c:val>
        </c:ser>
        <c:ser>
          <c:idx val="1"/>
          <c:order val="1"/>
          <c:tx>
            <c:strRef>
              <c:f>' PIVOTTABLE'!$H$4:$H$5</c:f>
              <c:strCache>
                <c:ptCount val="2"/>
                <c:pt idx="0">
                  <c:v>Column Labels</c:v>
                </c:pt>
                <c:pt idx="1">
                  <c:v>30</c:v>
                </c:pt>
              </c:strCache>
            </c:strRef>
          </c:tx>
          <c:cat>
            <c:strRef>
              <c:f>' PIVOTTABLE'!$F$6:$F$13</c:f>
              <c:strCache>
                <c:ptCount val="8"/>
                <c:pt idx="0">
                  <c:v>P102</c:v>
                </c:pt>
                <c:pt idx="1">
                  <c:v>P106</c:v>
                </c:pt>
                <c:pt idx="2">
                  <c:v>P108</c:v>
                </c:pt>
                <c:pt idx="3">
                  <c:v>P123</c:v>
                </c:pt>
                <c:pt idx="4">
                  <c:v>P125</c:v>
                </c:pt>
                <c:pt idx="5">
                  <c:v>P126</c:v>
                </c:pt>
                <c:pt idx="6">
                  <c:v>P130</c:v>
                </c:pt>
                <c:pt idx="7">
                  <c:v>Grand Total</c:v>
                </c:pt>
              </c:strCache>
            </c:strRef>
          </c:cat>
          <c:val>
            <c:numRef>
              <c:f>' PIVOTTABLE'!$H$6:$H$13</c:f>
              <c:numCache>
                <c:formatCode>General</c:formatCode>
                <c:ptCount val="8"/>
                <c:pt idx="3">
                  <c:v>38.0</c:v>
                </c:pt>
                <c:pt idx="6">
                  <c:v>34.0</c:v>
                </c:pt>
                <c:pt idx="7">
                  <c:v>72.0</c:v>
                </c:pt>
              </c:numCache>
            </c:numRef>
          </c:val>
        </c:ser>
        <c:ser>
          <c:idx val="2"/>
          <c:order val="2"/>
          <c:tx>
            <c:strRef>
              <c:f>' PIVOTTABLE'!$I$4:$I$5</c:f>
              <c:strCache>
                <c:ptCount val="2"/>
                <c:pt idx="0">
                  <c:v>Column Labels</c:v>
                </c:pt>
                <c:pt idx="1">
                  <c:v>40</c:v>
                </c:pt>
              </c:strCache>
            </c:strRef>
          </c:tx>
          <c:cat>
            <c:strRef>
              <c:f>' PIVOTTABLE'!$F$6:$F$13</c:f>
              <c:strCache>
                <c:ptCount val="8"/>
                <c:pt idx="0">
                  <c:v>P102</c:v>
                </c:pt>
                <c:pt idx="1">
                  <c:v>P106</c:v>
                </c:pt>
                <c:pt idx="2">
                  <c:v>P108</c:v>
                </c:pt>
                <c:pt idx="3">
                  <c:v>P123</c:v>
                </c:pt>
                <c:pt idx="4">
                  <c:v>P125</c:v>
                </c:pt>
                <c:pt idx="5">
                  <c:v>P126</c:v>
                </c:pt>
                <c:pt idx="6">
                  <c:v>P130</c:v>
                </c:pt>
                <c:pt idx="7">
                  <c:v>Grand Total</c:v>
                </c:pt>
              </c:strCache>
            </c:strRef>
          </c:cat>
          <c:val>
            <c:numRef>
              <c:f>' PIVOTTABLE'!$I$6:$I$13</c:f>
              <c:numCache>
                <c:formatCode>General</c:formatCode>
                <c:ptCount val="8"/>
                <c:pt idx="0">
                  <c:v>50.0</c:v>
                </c:pt>
                <c:pt idx="7">
                  <c:v>50.0</c:v>
                </c:pt>
              </c:numCache>
            </c:numRef>
          </c:val>
        </c:ser>
        <c:ser>
          <c:idx val="3"/>
          <c:order val="3"/>
          <c:tx>
            <c:strRef>
              <c:f>' PIVOTTABLE'!$J$4:$J$5</c:f>
              <c:strCache>
                <c:ptCount val="2"/>
                <c:pt idx="0">
                  <c:v>Column Labels</c:v>
                </c:pt>
                <c:pt idx="1">
                  <c:v>45</c:v>
                </c:pt>
              </c:strCache>
            </c:strRef>
          </c:tx>
          <c:cat>
            <c:strRef>
              <c:f>' PIVOTTABLE'!$F$6:$F$13</c:f>
              <c:strCache>
                <c:ptCount val="8"/>
                <c:pt idx="0">
                  <c:v>P102</c:v>
                </c:pt>
                <c:pt idx="1">
                  <c:v>P106</c:v>
                </c:pt>
                <c:pt idx="2">
                  <c:v>P108</c:v>
                </c:pt>
                <c:pt idx="3">
                  <c:v>P123</c:v>
                </c:pt>
                <c:pt idx="4">
                  <c:v>P125</c:v>
                </c:pt>
                <c:pt idx="5">
                  <c:v>P126</c:v>
                </c:pt>
                <c:pt idx="6">
                  <c:v>P130</c:v>
                </c:pt>
                <c:pt idx="7">
                  <c:v>Grand Total</c:v>
                </c:pt>
              </c:strCache>
            </c:strRef>
          </c:cat>
          <c:val>
            <c:numRef>
              <c:f>' PIVOTTABLE'!$J$6:$J$13</c:f>
              <c:numCache>
                <c:formatCode>General</c:formatCode>
                <c:ptCount val="8"/>
                <c:pt idx="1">
                  <c:v>55.0</c:v>
                </c:pt>
                <c:pt idx="5">
                  <c:v>57.0</c:v>
                </c:pt>
                <c:pt idx="7">
                  <c:v>112.0</c:v>
                </c:pt>
              </c:numCache>
            </c:numRef>
          </c:val>
        </c:ser>
        <c:ser>
          <c:idx val="4"/>
          <c:order val="4"/>
          <c:tx>
            <c:strRef>
              <c:f>' PIVOTTABLE'!$K$4:$K$5</c:f>
              <c:strCache>
                <c:ptCount val="2"/>
                <c:pt idx="0">
                  <c:v>Column Labels</c:v>
                </c:pt>
                <c:pt idx="1">
                  <c:v>50</c:v>
                </c:pt>
              </c:strCache>
            </c:strRef>
          </c:tx>
          <c:spPr>
            <a:ln>
              <a:gradFill flip="none" rotWithShape="1">
                <a:gsLst>
                  <a:gs pos="0">
                    <a:schemeClr val="accent5">
                      <a:lumMod val="75000"/>
                    </a:schemeClr>
                  </a:gs>
                  <a:gs pos="39999">
                    <a:srgbClr val="0A128C"/>
                  </a:gs>
                  <a:gs pos="70000">
                    <a:srgbClr val="181CC7"/>
                  </a:gs>
                  <a:gs pos="88000">
                    <a:srgbClr val="7005D4"/>
                  </a:gs>
                  <a:gs pos="100000">
                    <a:srgbClr val="8C3D91"/>
                  </a:gs>
                </a:gsLst>
                <a:path path="rect">
                  <a:fillToRect t="100000" r="100000"/>
                </a:path>
                <a:tileRect l="-100000" b="-100000"/>
              </a:gradFill>
            </a:ln>
          </c:spPr>
          <c:cat>
            <c:strRef>
              <c:f>' PIVOTTABLE'!$F$6:$F$13</c:f>
              <c:strCache>
                <c:ptCount val="8"/>
                <c:pt idx="0">
                  <c:v>P102</c:v>
                </c:pt>
                <c:pt idx="1">
                  <c:v>P106</c:v>
                </c:pt>
                <c:pt idx="2">
                  <c:v>P108</c:v>
                </c:pt>
                <c:pt idx="3">
                  <c:v>P123</c:v>
                </c:pt>
                <c:pt idx="4">
                  <c:v>P125</c:v>
                </c:pt>
                <c:pt idx="5">
                  <c:v>P126</c:v>
                </c:pt>
                <c:pt idx="6">
                  <c:v>P130</c:v>
                </c:pt>
                <c:pt idx="7">
                  <c:v>Grand Total</c:v>
                </c:pt>
              </c:strCache>
            </c:strRef>
          </c:cat>
          <c:val>
            <c:numRef>
              <c:f>' PIVOTTABLE'!$K$6:$K$13</c:f>
              <c:numCache>
                <c:formatCode>General</c:formatCode>
                <c:ptCount val="8"/>
                <c:pt idx="4">
                  <c:v>61.0</c:v>
                </c:pt>
                <c:pt idx="7">
                  <c:v>61.0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99"/>
        <c:holeSize val="42"/>
      </c:doughnutChart>
      <c:spPr>
        <a:noFill/>
        <a:ln cmpd="tri">
          <a:solidFill>
            <a:schemeClr val="tx1"/>
          </a:solidFill>
        </a:ln>
        <a:scene3d>
          <a:camera prst="orthographicFront"/>
          <a:lightRig dir="t" rig="threePt"/>
        </a:scene3d>
        <a:sp3d>
          <a:bevelT h="6350"/>
        </a:sp3d>
      </c:spPr>
    </c:plotArea>
    <c:legend>
      <c:legendPos val="r"/>
      <c:layout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style val="5"/>
  <c:pivotSource>
    <c:name>[Inventory-Records-Sample-Data WEEK 2PROJECT PRIYADHARSHINI 2.xlsx] PIVOTTABLE!PivotTable1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 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</c:pivotFmts>
    <c:view3D>
      <c:rotX val="15"/>
      <c:rotY val="20"/>
      <c:rAngAx val="0"/>
      <c:perspective val="30"/>
    </c:view3D>
    <c:sideWall>
      <c:spPr>
        <a:blipFill>
          <a:blip xmlns:r="http://schemas.openxmlformats.org/officeDocument/2006/relationships" r:embed="rId1"/>
          <a:tile algn="tl" flip="none" sx="100000" sy="100000" tx="0" ty="0"/>
        </a:blipFill>
      </c:spPr>
    </c:sideWall>
    <c:backWall>
      <c:spPr>
        <a:blipFill>
          <a:blip xmlns:r="http://schemas.openxmlformats.org/officeDocument/2006/relationships" r:embed="rId1"/>
          <a:tile algn="tl" flip="none" sx="100000" sy="100000" tx="0" ty="0"/>
        </a:blipFill>
      </c:spPr>
    </c:backWall>
    <c:plotArea>
      <c:layout>
        <c:manualLayout>
          <c:layoutTarget val="inner"/>
          <c:xMode val="edge"/>
          <c:yMode val="edge"/>
          <c:x val="0.10349540682414698"/>
          <c:y val="0.21157407407407408"/>
          <c:w val="0.7348495188101489"/>
          <c:h val="0.66565580344123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 PIVOTTABLE'!$B$3:$B$4</c:f>
              <c:strCache>
                <c:ptCount val="2"/>
                <c:pt idx="0">
                  <c:v>Column Labels</c:v>
                </c:pt>
                <c:pt idx="1">
                  <c:v>3</c:v>
                </c:pt>
              </c:strCache>
            </c:strRef>
          </c:tx>
          <c:invertIfNegative val="0"/>
          <c:cat>
            <c:strRef>
              <c:f>' PIVOTTABLE'!$A$5:$A$7</c:f>
              <c:strCache>
                <c:ptCount val="3"/>
                <c:pt idx="0">
                  <c:v>Desk Chair</c:v>
                </c:pt>
                <c:pt idx="1">
                  <c:v>Gaming Desk</c:v>
                </c:pt>
                <c:pt idx="2">
                  <c:v>Grand Total</c:v>
                </c:pt>
              </c:strCache>
            </c:strRef>
          </c:cat>
          <c:val>
            <c:numRef>
              <c:f>' PIVOTTABLE'!$B$5:$B$7</c:f>
              <c:numCache>
                <c:formatCode>General</c:formatCode>
                <c:ptCount val="3"/>
                <c:pt idx="0">
                  <c:v>3750.0</c:v>
                </c:pt>
                <c:pt idx="1">
                  <c:v>4200.0</c:v>
                </c:pt>
                <c:pt idx="2">
                  <c:v>7950.0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91857024"/>
        <c:axId val="195044096"/>
        <c:axId val="157324608"/>
      </c:bar3DChart>
      <c:catAx>
        <c:axId val="19185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044096"/>
        <c:crosses val="autoZero"/>
        <c:auto val="1"/>
        <c:lblAlgn val="ctr"/>
        <c:lblOffset val="100"/>
        <c:noMultiLvlLbl val="0"/>
      </c:catAx>
      <c:valAx>
        <c:axId val="19504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857024"/>
        <c:crosses val="autoZero"/>
        <c:crossBetween val="between"/>
      </c:valAx>
      <c:serAx>
        <c:axId val="15732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044096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" l="0.7000000000000002" r="0.7000000000000002" t="0.750000000000000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[Inventory-Records-Sample-Data WEEK 2PROJECT PRIYADHARSHINI 2.xlsx] PIVOTTABLE!PivotTable2</c:name>
    <c:fmtId val="2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spPr>
          <a:ln>
            <a:gradFill flip="none" rotWithShape="1">
              <a:gsLst>
                <a:gs pos="0">
                  <a:schemeClr val="accent5">
                    <a:lumMod val="75000"/>
                  </a:schemeClr>
                </a:gs>
                <a:gs pos="39999">
                  <a:srgbClr val="0A128C"/>
                </a:gs>
                <a:gs pos="70000">
                  <a:srgbClr val="181CC7"/>
                </a:gs>
                <a:gs pos="88000">
                  <a:srgbClr val="7005D4"/>
                </a:gs>
                <a:gs pos="100000">
                  <a:srgbClr val="8C3D91"/>
                </a:gs>
              </a:gsLst>
              <a:path path="rect">
                <a:fillToRect t="100000" r="100000"/>
              </a:path>
              <a:tileRect l="-100000" b="-100000"/>
            </a:gradFill>
          </a:ln>
        </c:spPr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spPr>
          <a:ln>
            <a:gradFill flip="none" rotWithShape="1">
              <a:gsLst>
                <a:gs pos="0">
                  <a:schemeClr val="accent5">
                    <a:lumMod val="75000"/>
                  </a:schemeClr>
                </a:gs>
                <a:gs pos="39999">
                  <a:srgbClr val="0A128C"/>
                </a:gs>
                <a:gs pos="70000">
                  <a:srgbClr val="181CC7"/>
                </a:gs>
                <a:gs pos="88000">
                  <a:srgbClr val="7005D4"/>
                </a:gs>
                <a:gs pos="100000">
                  <a:srgbClr val="8C3D91"/>
                </a:gs>
              </a:gsLst>
              <a:path path="rect">
                <a:fillToRect t="100000" r="100000"/>
              </a:path>
              <a:tileRect l="-100000" b="-100000"/>
            </a:gradFill>
          </a:ln>
        </c:spPr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spPr>
          <a:ln>
            <a:gradFill flip="none" rotWithShape="1">
              <a:gsLst>
                <a:gs pos="0">
                  <a:schemeClr val="accent5">
                    <a:lumMod val="75000"/>
                  </a:schemeClr>
                </a:gs>
                <a:gs pos="39999">
                  <a:srgbClr val="0A128C"/>
                </a:gs>
                <a:gs pos="70000">
                  <a:srgbClr val="181CC7"/>
                </a:gs>
                <a:gs pos="88000">
                  <a:srgbClr val="7005D4"/>
                </a:gs>
                <a:gs pos="100000">
                  <a:srgbClr val="8C3D91"/>
                </a:gs>
              </a:gsLst>
              <a:path path="rect">
                <a:fillToRect t="100000" r="100000"/>
              </a:path>
              <a:tileRect l="-100000" b="-100000"/>
            </a:gradFill>
          </a:ln>
        </c:spPr>
        <c:marker>
          <c:symbol val="none"/>
        </c:marker>
      </c:pivotFmt>
    </c:pivotFmts>
    <c:plotArea>
      <c:layout/>
      <c:doughnutChart>
        <c:varyColors val="1"/>
        <c:ser>
          <c:idx val="0"/>
          <c:order val="0"/>
          <c:tx>
            <c:strRef>
              <c:f>' PIVOTTABLE'!$G$4:$G$5</c:f>
              <c:strCache>
                <c:ptCount val="2"/>
                <c:pt idx="0">
                  <c:v>Column Labels</c:v>
                </c:pt>
                <c:pt idx="1">
                  <c:v>25</c:v>
                </c:pt>
              </c:strCache>
            </c:strRef>
          </c:tx>
          <c:cat>
            <c:strRef>
              <c:f>' PIVOTTABLE'!$F$6:$F$13</c:f>
              <c:strCache>
                <c:ptCount val="8"/>
                <c:pt idx="0">
                  <c:v>P102</c:v>
                </c:pt>
                <c:pt idx="1">
                  <c:v>P106</c:v>
                </c:pt>
                <c:pt idx="2">
                  <c:v>P108</c:v>
                </c:pt>
                <c:pt idx="3">
                  <c:v>P123</c:v>
                </c:pt>
                <c:pt idx="4">
                  <c:v>P125</c:v>
                </c:pt>
                <c:pt idx="5">
                  <c:v>P126</c:v>
                </c:pt>
                <c:pt idx="6">
                  <c:v>P130</c:v>
                </c:pt>
                <c:pt idx="7">
                  <c:v>Grand Total</c:v>
                </c:pt>
              </c:strCache>
            </c:strRef>
          </c:cat>
          <c:val>
            <c:numRef>
              <c:f>' PIVOTTABLE'!$G$6:$G$13</c:f>
              <c:numCache>
                <c:formatCode>General</c:formatCode>
                <c:ptCount val="8"/>
                <c:pt idx="2">
                  <c:v>32.0</c:v>
                </c:pt>
                <c:pt idx="7">
                  <c:v>32.0</c:v>
                </c:pt>
              </c:numCache>
            </c:numRef>
          </c:val>
        </c:ser>
        <c:ser>
          <c:idx val="1"/>
          <c:order val="1"/>
          <c:tx>
            <c:strRef>
              <c:f>' PIVOTTABLE'!$H$4:$H$5</c:f>
              <c:strCache>
                <c:ptCount val="2"/>
                <c:pt idx="0">
                  <c:v>Column Labels</c:v>
                </c:pt>
                <c:pt idx="1">
                  <c:v>30</c:v>
                </c:pt>
              </c:strCache>
            </c:strRef>
          </c:tx>
          <c:cat>
            <c:strRef>
              <c:f>' PIVOTTABLE'!$F$6:$F$13</c:f>
              <c:strCache>
                <c:ptCount val="8"/>
                <c:pt idx="0">
                  <c:v>P102</c:v>
                </c:pt>
                <c:pt idx="1">
                  <c:v>P106</c:v>
                </c:pt>
                <c:pt idx="2">
                  <c:v>P108</c:v>
                </c:pt>
                <c:pt idx="3">
                  <c:v>P123</c:v>
                </c:pt>
                <c:pt idx="4">
                  <c:v>P125</c:v>
                </c:pt>
                <c:pt idx="5">
                  <c:v>P126</c:v>
                </c:pt>
                <c:pt idx="6">
                  <c:v>P130</c:v>
                </c:pt>
                <c:pt idx="7">
                  <c:v>Grand Total</c:v>
                </c:pt>
              </c:strCache>
            </c:strRef>
          </c:cat>
          <c:val>
            <c:numRef>
              <c:f>' PIVOTTABLE'!$H$6:$H$13</c:f>
              <c:numCache>
                <c:formatCode>General</c:formatCode>
                <c:ptCount val="8"/>
                <c:pt idx="3">
                  <c:v>38.0</c:v>
                </c:pt>
                <c:pt idx="6">
                  <c:v>34.0</c:v>
                </c:pt>
                <c:pt idx="7">
                  <c:v>72.0</c:v>
                </c:pt>
              </c:numCache>
            </c:numRef>
          </c:val>
        </c:ser>
        <c:ser>
          <c:idx val="2"/>
          <c:order val="2"/>
          <c:tx>
            <c:strRef>
              <c:f>' PIVOTTABLE'!$I$4:$I$5</c:f>
              <c:strCache>
                <c:ptCount val="2"/>
                <c:pt idx="0">
                  <c:v>Column Labels</c:v>
                </c:pt>
                <c:pt idx="1">
                  <c:v>40</c:v>
                </c:pt>
              </c:strCache>
            </c:strRef>
          </c:tx>
          <c:cat>
            <c:strRef>
              <c:f>' PIVOTTABLE'!$F$6:$F$13</c:f>
              <c:strCache>
                <c:ptCount val="8"/>
                <c:pt idx="0">
                  <c:v>P102</c:v>
                </c:pt>
                <c:pt idx="1">
                  <c:v>P106</c:v>
                </c:pt>
                <c:pt idx="2">
                  <c:v>P108</c:v>
                </c:pt>
                <c:pt idx="3">
                  <c:v>P123</c:v>
                </c:pt>
                <c:pt idx="4">
                  <c:v>P125</c:v>
                </c:pt>
                <c:pt idx="5">
                  <c:v>P126</c:v>
                </c:pt>
                <c:pt idx="6">
                  <c:v>P130</c:v>
                </c:pt>
                <c:pt idx="7">
                  <c:v>Grand Total</c:v>
                </c:pt>
              </c:strCache>
            </c:strRef>
          </c:cat>
          <c:val>
            <c:numRef>
              <c:f>' PIVOTTABLE'!$I$6:$I$13</c:f>
              <c:numCache>
                <c:formatCode>General</c:formatCode>
                <c:ptCount val="8"/>
                <c:pt idx="0">
                  <c:v>50.0</c:v>
                </c:pt>
                <c:pt idx="7">
                  <c:v>50.0</c:v>
                </c:pt>
              </c:numCache>
            </c:numRef>
          </c:val>
        </c:ser>
        <c:ser>
          <c:idx val="3"/>
          <c:order val="3"/>
          <c:tx>
            <c:strRef>
              <c:f>' PIVOTTABLE'!$J$4:$J$5</c:f>
              <c:strCache>
                <c:ptCount val="2"/>
                <c:pt idx="0">
                  <c:v>Column Labels</c:v>
                </c:pt>
                <c:pt idx="1">
                  <c:v>45</c:v>
                </c:pt>
              </c:strCache>
            </c:strRef>
          </c:tx>
          <c:cat>
            <c:strRef>
              <c:f>' PIVOTTABLE'!$F$6:$F$13</c:f>
              <c:strCache>
                <c:ptCount val="8"/>
                <c:pt idx="0">
                  <c:v>P102</c:v>
                </c:pt>
                <c:pt idx="1">
                  <c:v>P106</c:v>
                </c:pt>
                <c:pt idx="2">
                  <c:v>P108</c:v>
                </c:pt>
                <c:pt idx="3">
                  <c:v>P123</c:v>
                </c:pt>
                <c:pt idx="4">
                  <c:v>P125</c:v>
                </c:pt>
                <c:pt idx="5">
                  <c:v>P126</c:v>
                </c:pt>
                <c:pt idx="6">
                  <c:v>P130</c:v>
                </c:pt>
                <c:pt idx="7">
                  <c:v>Grand Total</c:v>
                </c:pt>
              </c:strCache>
            </c:strRef>
          </c:cat>
          <c:val>
            <c:numRef>
              <c:f>' PIVOTTABLE'!$J$6:$J$13</c:f>
              <c:numCache>
                <c:formatCode>General</c:formatCode>
                <c:ptCount val="8"/>
                <c:pt idx="1">
                  <c:v>55.0</c:v>
                </c:pt>
                <c:pt idx="5">
                  <c:v>57.0</c:v>
                </c:pt>
                <c:pt idx="7">
                  <c:v>112.0</c:v>
                </c:pt>
              </c:numCache>
            </c:numRef>
          </c:val>
        </c:ser>
        <c:ser>
          <c:idx val="4"/>
          <c:order val="4"/>
          <c:tx>
            <c:strRef>
              <c:f>' PIVOTTABLE'!$K$4:$K$5</c:f>
              <c:strCache>
                <c:ptCount val="2"/>
                <c:pt idx="0">
                  <c:v>Column Labels</c:v>
                </c:pt>
                <c:pt idx="1">
                  <c:v>50</c:v>
                </c:pt>
              </c:strCache>
            </c:strRef>
          </c:tx>
          <c:spPr>
            <a:ln>
              <a:gradFill flip="none" rotWithShape="1">
                <a:gsLst>
                  <a:gs pos="0">
                    <a:schemeClr val="accent5">
                      <a:lumMod val="75000"/>
                    </a:schemeClr>
                  </a:gs>
                  <a:gs pos="39999">
                    <a:srgbClr val="0A128C"/>
                  </a:gs>
                  <a:gs pos="70000">
                    <a:srgbClr val="181CC7"/>
                  </a:gs>
                  <a:gs pos="88000">
                    <a:srgbClr val="7005D4"/>
                  </a:gs>
                  <a:gs pos="100000">
                    <a:srgbClr val="8C3D91"/>
                  </a:gs>
                </a:gsLst>
                <a:path path="rect">
                  <a:fillToRect t="100000" r="100000"/>
                </a:path>
                <a:tileRect l="-100000" b="-100000"/>
              </a:gradFill>
            </a:ln>
          </c:spPr>
          <c:cat>
            <c:strRef>
              <c:f>' PIVOTTABLE'!$F$6:$F$13</c:f>
              <c:strCache>
                <c:ptCount val="8"/>
                <c:pt idx="0">
                  <c:v>P102</c:v>
                </c:pt>
                <c:pt idx="1">
                  <c:v>P106</c:v>
                </c:pt>
                <c:pt idx="2">
                  <c:v>P108</c:v>
                </c:pt>
                <c:pt idx="3">
                  <c:v>P123</c:v>
                </c:pt>
                <c:pt idx="4">
                  <c:v>P125</c:v>
                </c:pt>
                <c:pt idx="5">
                  <c:v>P126</c:v>
                </c:pt>
                <c:pt idx="6">
                  <c:v>P130</c:v>
                </c:pt>
                <c:pt idx="7">
                  <c:v>Grand Total</c:v>
                </c:pt>
              </c:strCache>
            </c:strRef>
          </c:cat>
          <c:val>
            <c:numRef>
              <c:f>' PIVOTTABLE'!$K$6:$K$13</c:f>
              <c:numCache>
                <c:formatCode>General</c:formatCode>
                <c:ptCount val="8"/>
                <c:pt idx="4">
                  <c:v>61.0</c:v>
                </c:pt>
                <c:pt idx="7">
                  <c:v>61.0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99"/>
        <c:holeSize val="42"/>
      </c:doughnutChart>
      <c:spPr>
        <a:noFill/>
        <a:ln cmpd="tri">
          <a:solidFill>
            <a:schemeClr val="tx1"/>
          </a:solidFill>
        </a:ln>
        <a:scene3d>
          <a:camera prst="orthographicFront"/>
          <a:lightRig dir="t" rig="threePt"/>
        </a:scene3d>
        <a:sp3d>
          <a:bevelT h="6350"/>
        </a:sp3d>
      </c:spPr>
    </c:plotArea>
    <c:legend>
      <c:legendPos val="r"/>
      <c:layout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" l="0.7000000000000002" r="0.7000000000000002" t="0.7500000000000002" header="0.3000000000000001" footer="0.3000000000000001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372334</xdr:colOff>
      <xdr:row>3</xdr:row>
      <xdr:rowOff>37467</xdr:rowOff>
    </xdr:from>
    <xdr:to>
      <xdr:col>14</xdr:col>
      <xdr:colOff>294683</xdr:colOff>
      <xdr:row>18</xdr:row>
      <xdr:rowOff>62917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751626</xdr:colOff>
      <xdr:row>5</xdr:row>
      <xdr:rowOff>88366</xdr:rowOff>
    </xdr:from>
    <xdr:to>
      <xdr:col>18</xdr:col>
      <xdr:colOff>133175</xdr:colOff>
      <xdr:row>20</xdr:row>
      <xdr:rowOff>113816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141414</xdr:colOff>
      <xdr:row>9</xdr:row>
      <xdr:rowOff>0</xdr:rowOff>
    </xdr:from>
    <xdr:to>
      <xdr:col>3</xdr:col>
      <xdr:colOff>372334</xdr:colOff>
      <xdr:row>24</xdr:row>
      <xdr:rowOff>24742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485490</xdr:colOff>
      <xdr:row>15</xdr:row>
      <xdr:rowOff>113816</xdr:rowOff>
    </xdr:from>
    <xdr:to>
      <xdr:col>11</xdr:col>
      <xdr:colOff>695114</xdr:colOff>
      <xdr:row>30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104166</xdr:colOff>
      <xdr:row>7</xdr:row>
      <xdr:rowOff>151990</xdr:rowOff>
    </xdr:from>
    <xdr:to>
      <xdr:col>6</xdr:col>
      <xdr:colOff>561755</xdr:colOff>
      <xdr:row>23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8</xdr:row>
      <xdr:rowOff>0</xdr:rowOff>
    </xdr:from>
    <xdr:to>
      <xdr:col>14</xdr:col>
      <xdr:colOff>618799</xdr:colOff>
      <xdr:row>22</xdr:row>
      <xdr:rowOff>62917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Dharshan" refreshedDate="45915.02248136574" createdVersion="3" refreshedVersion="3" minRefreshableVersion="3" recordCount="46">
  <cacheSource type="worksheet">
    <worksheetSource ref="B6:I52" sheet="Inventory Records Data"/>
  </cacheSource>
  <cacheFields count="8">
    <cacheField name="Product ID" numFmtId="0">
      <sharedItems/>
    </cacheField>
    <cacheField name="Product Name" numFmtId="0">
      <sharedItems count="46">
        <s v="Laptop"/>
        <s v="Monitor"/>
        <s v="Keyboard"/>
        <s v="Headphones"/>
        <s v="Smartphone"/>
        <s v="Tablet"/>
        <s v="Router"/>
        <s v="External Hard Drive"/>
        <s v="Wireless Earbuds"/>
        <s v="Webcam"/>
        <s v="Desk Chair"/>
        <s v="Desk Lamp"/>
        <s v="USB Flash Drive"/>
        <s v="Ethernet Cable"/>
        <s v="Power Strip"/>
        <s v="Wireless Mouse"/>
        <s v="Gaming Keyboard"/>
        <s v="Gaming Mouse"/>
        <s v="Gaming Headset"/>
        <s v="Gaming Chair"/>
        <s v="Gaming Monitor"/>
        <s v="Graphics Card"/>
        <s v="CPU"/>
        <s v="Motherboard"/>
        <s v="RAM"/>
        <s v="SSD"/>
        <s v="HDD"/>
        <s v="Power Supply"/>
        <s v="PC Case"/>
        <s v="CPU Cooler"/>
        <s v="Monitor Stand"/>
        <s v="Mouse Pad"/>
        <s v="Thermal Paste"/>
        <s v="Cable Management Kit"/>
        <s v="WiFi Adapter"/>
        <s v="External DVD Drive"/>
        <s v="Printer Cable"/>
        <s v="Keyboard Cleaner"/>
        <s v="Laptop Cooling Pad"/>
        <s v="USB Hub"/>
        <s v="Anti-Glare Screen Protector"/>
        <s v="USB-C Adapter"/>
        <s v="Laptop Sleeve"/>
        <s v="Wireless Charger"/>
        <s v="USB-C Cable"/>
        <s v="Gaming Desk"/>
      </sharedItems>
    </cacheField>
    <cacheField name="Opening _x000a_Stock" numFmtId="0">
      <sharedItems containsSemiMixedTypes="0" containsString="0" containsNumber="1" containsInteger="1" minValue="15" maxValue="70"/>
    </cacheField>
    <cacheField name="Purchase/_x000a_Stock in" numFmtId="0">
      <sharedItems containsSemiMixedTypes="0" containsString="0" containsNumber="1" containsInteger="1" minValue="6" maxValue="30"/>
    </cacheField>
    <cacheField name="Number of _x000a_Units Sold" numFmtId="0">
      <sharedItems containsSemiMixedTypes="0" containsString="0" containsNumber="1" containsInteger="1" minValue="2" maxValue="20" count="13">
        <n v="10"/>
        <n v="5"/>
        <n v="15"/>
        <n v="3"/>
        <n v="20"/>
        <n v="8"/>
        <n v="12"/>
        <n v="7"/>
        <n v="4"/>
        <n v="6"/>
        <n v="2"/>
        <n v="9"/>
        <n v="11"/>
      </sharedItems>
    </cacheField>
    <cacheField name="Hand-In-_x000a_Stock" numFmtId="0">
      <sharedItems containsSemiMixedTypes="0" containsString="0" containsNumber="1" containsInteger="1" minValue="17" maxValue="80" count="32">
        <n v="60"/>
        <n v="50"/>
        <n v="70"/>
        <n v="37"/>
        <n v="80"/>
        <n v="55"/>
        <n v="65"/>
        <n v="32"/>
        <n v="43"/>
        <n v="25"/>
        <n v="38"/>
        <n v="63"/>
        <n v="75"/>
        <n v="52"/>
        <n v="45"/>
        <n v="31"/>
        <n v="36"/>
        <n v="19"/>
        <n v="29"/>
        <n v="49"/>
        <n v="61"/>
        <n v="57"/>
        <n v="73"/>
        <n v="44"/>
        <n v="34"/>
        <n v="28"/>
        <n v="58"/>
        <n v="23"/>
        <n v="17"/>
        <n v="39"/>
        <n v="24"/>
        <n v="51"/>
      </sharedItems>
    </cacheField>
    <cacheField name="Cost Price _x000a_Per Unit (USD)" numFmtId="0">
      <sharedItems containsSemiMixedTypes="0" containsString="0" containsNumber="1" containsInteger="1" minValue="5" maxValue="1200"/>
    </cacheField>
    <cacheField name="Cost Price_x000a_Total (USD)" numFmtId="0">
      <sharedItems containsSemiMixedTypes="0" containsString="0" containsNumber="1" containsInteger="1" minValue="145" maxValue="72000"/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:id="rId1" refreshedBy="Dharshan" refreshedDate="45915.3328712963" createdVersion="3" refreshedVersion="3" minRefreshableVersion="3" recordCount="46">
  <cacheSource type="worksheet">
    <worksheetSource ref="B6:K52" sheet="Inventory Records Data"/>
  </cacheSource>
  <cacheFields count="10">
    <cacheField name="Product ID" numFmtId="0">
      <sharedItems/>
    </cacheField>
    <cacheField name="Product Name" numFmtId="0">
      <sharedItems count="46">
        <s v="Laptop"/>
        <s v="Monitor"/>
        <s v="Keyboard"/>
        <s v="Headphones"/>
        <s v="Smartphone"/>
        <s v="Tablet"/>
        <s v="Router"/>
        <s v="External Hard Drive"/>
        <s v="Wireless Earbuds"/>
        <s v="Webcam"/>
        <s v="Desk Chair"/>
        <s v="Desk Lamp"/>
        <s v="USB Flash Drive"/>
        <s v="Ethernet Cable"/>
        <s v="Power Strip"/>
        <s v="Wireless Mouse"/>
        <s v="Gaming Keyboard"/>
        <s v="Gaming Mouse"/>
        <s v="Gaming Headset"/>
        <s v="Gaming Chair"/>
        <s v="Gaming Monitor"/>
        <s v="Graphics Card"/>
        <s v="CPU"/>
        <s v="Motherboard"/>
        <s v="RAM"/>
        <s v="SSD"/>
        <s v="HDD"/>
        <s v="Power Supply"/>
        <s v="PC Case"/>
        <s v="CPU Cooler"/>
        <s v="Monitor Stand"/>
        <s v="Mouse Pad"/>
        <s v="Thermal Paste"/>
        <s v="Cable Management Kit"/>
        <s v="WiFi Adapter"/>
        <s v="External DVD Drive"/>
        <s v="Printer Cable"/>
        <s v="Keyboard Cleaner"/>
        <s v="Laptop Cooling Pad"/>
        <s v="USB Hub"/>
        <s v="Anti-Glare Screen Protector"/>
        <s v="USB-C Adapter"/>
        <s v="Laptop Sleeve"/>
        <s v="Wireless Charger"/>
        <s v="USB-C Cable"/>
        <s v="Gaming Desk"/>
      </sharedItems>
    </cacheField>
    <cacheField name="Opening _x000a_Stock" numFmtId="0">
      <sharedItems containsSemiMixedTypes="0" containsString="0" containsNumber="1" containsInteger="1" minValue="15" maxValue="70"/>
    </cacheField>
    <cacheField name="Purchase/_x000a_Stock in" numFmtId="0">
      <sharedItems containsSemiMixedTypes="0" containsString="0" containsNumber="1" containsInteger="1" minValue="6" maxValue="30"/>
    </cacheField>
    <cacheField name="Number of _x000a_Units Sold" numFmtId="0">
      <sharedItems containsSemiMixedTypes="0" containsString="0" containsNumber="1" containsInteger="1" minValue="2" maxValue="20" count="13">
        <n v="10"/>
        <n v="5"/>
        <n v="15"/>
        <n v="3"/>
        <n v="20"/>
        <n v="8"/>
        <n v="12"/>
        <n v="7"/>
        <n v="4"/>
        <n v="6"/>
        <n v="2"/>
        <n v="9"/>
        <n v="11"/>
      </sharedItems>
    </cacheField>
    <cacheField name="Hand-In-_x000a_Stock" numFmtId="0">
      <sharedItems containsSemiMixedTypes="0" containsString="0" containsNumber="1" containsInteger="1" minValue="17" maxValue="80" count="32">
        <n v="60"/>
        <n v="50"/>
        <n v="70"/>
        <n v="37"/>
        <n v="80"/>
        <n v="55"/>
        <n v="65"/>
        <n v="32"/>
        <n v="43"/>
        <n v="25"/>
        <n v="38"/>
        <n v="63"/>
        <n v="75"/>
        <n v="52"/>
        <n v="45"/>
        <n v="31"/>
        <n v="36"/>
        <n v="19"/>
        <n v="29"/>
        <n v="49"/>
        <n v="61"/>
        <n v="57"/>
        <n v="73"/>
        <n v="44"/>
        <n v="34"/>
        <n v="28"/>
        <n v="58"/>
        <n v="23"/>
        <n v="17"/>
        <n v="39"/>
        <n v="24"/>
        <n v="51"/>
      </sharedItems>
    </cacheField>
    <cacheField name="Cost Price _x000a_Per Unit (USD)" numFmtId="0">
      <sharedItems containsSemiMixedTypes="0" containsString="0" containsNumber="1" containsInteger="1" minValue="5" maxValue="1200" count="22">
        <n v="1200"/>
        <n v="500"/>
        <n v="50"/>
        <n v="100"/>
        <n v="900"/>
        <n v="700"/>
        <n v="150"/>
        <n v="200"/>
        <n v="80"/>
        <n v="60"/>
        <n v="30"/>
        <n v="20"/>
        <n v="10"/>
        <n v="25"/>
        <n v="40"/>
        <n v="120"/>
        <n v="400"/>
        <n v="600"/>
        <n v="350"/>
        <n v="5"/>
        <n v="15"/>
        <n v="8"/>
      </sharedItems>
    </cacheField>
    <cacheField name="Cost Price_x000a_Total (USD)" numFmtId="0">
      <sharedItems containsSemiMixedTypes="0" containsString="0" containsNumber="1" containsInteger="1" minValue="145" maxValue="72000"/>
    </cacheField>
    <cacheField name="15" numFmtId="0">
      <sharedItems containsBlank="1" containsMixedTypes="1" containsNumber="1" containsInteger="1" minValue="0" maxValue="74"/>
    </cacheField>
    <cacheField name=" BLANKVALUES" numFmtId="0">
      <sharedItems containsString="0" containsBlank="1"/>
    </cacheField>
  </cacheFields>
</pivotCacheDefinition>
</file>

<file path=xl/pivotCache/pivotCacheDefinition3.xml><?xml version="1.0" encoding="utf-8"?>
<pivotCacheDefinition xmlns:r="http://schemas.openxmlformats.org/officeDocument/2006/relationships" xmlns="http://schemas.openxmlformats.org/spreadsheetml/2006/main" r:id="rId1" refreshedBy="Dharshan" refreshedDate="45916.01763703704" createdVersion="3" refreshedVersion="3" minRefreshableVersion="3" recordCount="46">
  <cacheSource type="worksheet">
    <worksheetSource name="Table2"/>
  </cacheSource>
  <cacheFields count="8">
    <cacheField name="Product ID" numFmtId="0">
      <sharedItems count="46">
        <s v="P101"/>
        <s v="P102"/>
        <s v="P103"/>
        <s v="P104"/>
        <s v="P105"/>
        <s v="P106"/>
        <s v="P107"/>
        <s v="P108"/>
        <s v="P109"/>
        <s v="P110"/>
        <s v="P111"/>
        <s v="P112"/>
        <s v="P113"/>
        <s v="P114"/>
        <s v="P115"/>
        <s v="P116"/>
        <s v="P117"/>
        <s v="P118"/>
        <s v="P119"/>
        <s v="P120"/>
        <s v="P121"/>
        <s v="P122"/>
        <s v="P123"/>
        <s v="P124"/>
        <s v="P125"/>
        <s v="P126"/>
        <s v="P127"/>
        <s v="P128"/>
        <s v="P129"/>
        <s v="P130"/>
        <s v="P131"/>
        <s v="P132"/>
        <s v="P133"/>
        <s v="P134"/>
        <s v="P135"/>
        <s v="P136"/>
        <s v="P137"/>
        <s v="P138"/>
        <s v="P139"/>
        <s v="P140"/>
        <s v="P141"/>
        <s v="P142"/>
        <s v="P143"/>
        <s v="P144"/>
        <s v="P145"/>
        <s v="P146"/>
      </sharedItems>
    </cacheField>
    <cacheField name="Product Name" numFmtId="0">
      <sharedItems count="46">
        <s v="Laptop"/>
        <s v="Monitor"/>
        <s v="Keyboard"/>
        <s v="Headphones"/>
        <s v="Smartphone"/>
        <s v="Tablet"/>
        <s v="Router"/>
        <s v="External Hard Drive"/>
        <s v="Wireless Earbuds"/>
        <s v="Webcam"/>
        <s v="Desk Chair"/>
        <s v="Desk Lamp"/>
        <s v="USB Flash Drive"/>
        <s v="Ethernet Cable"/>
        <s v="Power Strip"/>
        <s v="Wireless Mouse"/>
        <s v="Gaming Keyboard"/>
        <s v="Gaming Mouse"/>
        <s v="Gaming Headset"/>
        <s v="Gaming Chair"/>
        <s v="Gaming Monitor"/>
        <s v="Graphics Card"/>
        <s v="CPU"/>
        <s v="Motherboard"/>
        <s v="RAM"/>
        <s v="SSD"/>
        <s v="HDD"/>
        <s v="Power Supply"/>
        <s v="PC Case"/>
        <s v="CPU Cooler"/>
        <s v="Monitor Stand"/>
        <s v="Mouse Pad"/>
        <s v="Thermal Paste"/>
        <s v="Cable Management Kit"/>
        <s v="WiFi Adapter"/>
        <s v="External DVD Drive"/>
        <s v="Printer Cable"/>
        <s v="Keyboard Cleaner"/>
        <s v="Laptop Cooling Pad"/>
        <s v="USB Hub"/>
        <s v="Anti-Glare Screen Protector"/>
        <s v="USB-C Adapter"/>
        <s v="Laptop Sleeve"/>
        <s v="Wireless Charger"/>
        <s v="USB-C Cable"/>
        <s v="Gaming Desk"/>
      </sharedItems>
    </cacheField>
    <cacheField name="Opening _x000a_Stock" numFmtId="0">
      <sharedItems containsSemiMixedTypes="0" containsString="0" containsNumber="1" containsInteger="1" minValue="15" maxValue="70" count="11">
        <n v="50"/>
        <n v="40"/>
        <n v="60"/>
        <n v="30"/>
        <n v="70"/>
        <n v="45"/>
        <n v="55"/>
        <n v="25"/>
        <n v="35"/>
        <n v="20"/>
        <n v="15"/>
      </sharedItems>
    </cacheField>
    <cacheField name="Purchase/_x000a_Stock in" numFmtId="0">
      <sharedItems containsSemiMixedTypes="0" containsString="0" containsNumber="1" containsInteger="1" minValue="6" maxValue="30"/>
    </cacheField>
    <cacheField name="Number of _x000a_Units Sold" numFmtId="0">
      <sharedItems containsSemiMixedTypes="0" containsString="0" containsNumber="1" containsInteger="1" minValue="2" maxValue="20" count="13">
        <n v="10"/>
        <n v="5"/>
        <n v="15"/>
        <n v="3"/>
        <n v="20"/>
        <n v="8"/>
        <n v="12"/>
        <n v="7"/>
        <n v="4"/>
        <n v="6"/>
        <n v="2"/>
        <n v="9"/>
        <n v="11"/>
      </sharedItems>
    </cacheField>
    <cacheField name="Hand-In-_x000a_Stock" numFmtId="0">
      <sharedItems containsSemiMixedTypes="0" containsString="0" containsNumber="1" containsInteger="1" minValue="17" maxValue="80"/>
    </cacheField>
    <cacheField name="Cost Price _x000a_Per Unit (USD)" numFmtId="0">
      <sharedItems containsSemiMixedTypes="0" containsString="0" containsNumber="1" containsInteger="1" minValue="5" maxValue="1200"/>
    </cacheField>
    <cacheField name="Cost Price_x000a_Total (USD)" numFmtId="0">
      <sharedItems containsSemiMixedTypes="0" containsString="0" containsNumber="1" containsInteger="1" minValue="145" maxValue="720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">
  <r>
    <s v="P101"/>
    <x v="0"/>
    <n v="50"/>
    <n v="20"/>
    <x v="0"/>
    <x v="0"/>
    <n v="1200"/>
    <n v="72000"/>
  </r>
  <r>
    <s v="P102"/>
    <x v="1"/>
    <n v="40"/>
    <n v="15"/>
    <x v="1"/>
    <x v="1"/>
    <n v="500"/>
    <n v="25000"/>
  </r>
  <r>
    <s v="P103"/>
    <x v="2"/>
    <n v="60"/>
    <n v="25"/>
    <x v="2"/>
    <x v="2"/>
    <n v="50"/>
    <n v="3500"/>
  </r>
  <r>
    <s v="P104"/>
    <x v="3"/>
    <n v="30"/>
    <n v="10"/>
    <x v="3"/>
    <x v="3"/>
    <n v="100"/>
    <n v="3700"/>
  </r>
  <r>
    <s v="P105"/>
    <x v="4"/>
    <n v="70"/>
    <n v="30"/>
    <x v="4"/>
    <x v="4"/>
    <n v="900"/>
    <n v="72000"/>
  </r>
  <r>
    <s v="P106"/>
    <x v="5"/>
    <n v="45"/>
    <n v="18"/>
    <x v="5"/>
    <x v="5"/>
    <n v="700"/>
    <n v="38500"/>
  </r>
  <r>
    <s v="P107"/>
    <x v="6"/>
    <n v="55"/>
    <n v="22"/>
    <x v="6"/>
    <x v="6"/>
    <n v="150"/>
    <n v="9750"/>
  </r>
  <r>
    <s v="P108"/>
    <x v="7"/>
    <n v="25"/>
    <n v="12"/>
    <x v="1"/>
    <x v="7"/>
    <n v="200"/>
    <n v="6400"/>
  </r>
  <r>
    <s v="P109"/>
    <x v="8"/>
    <n v="35"/>
    <n v="15"/>
    <x v="7"/>
    <x v="8"/>
    <n v="80"/>
    <n v="3440"/>
  </r>
  <r>
    <s v="P110"/>
    <x v="9"/>
    <n v="40"/>
    <n v="20"/>
    <x v="0"/>
    <x v="1"/>
    <n v="60"/>
    <n v="3000"/>
  </r>
  <r>
    <s v="P111"/>
    <x v="10"/>
    <n v="20"/>
    <n v="8"/>
    <x v="3"/>
    <x v="9"/>
    <n v="150"/>
    <n v="3750"/>
  </r>
  <r>
    <s v="P112"/>
    <x v="11"/>
    <n v="30"/>
    <n v="15"/>
    <x v="7"/>
    <x v="10"/>
    <n v="30"/>
    <n v="1140"/>
  </r>
  <r>
    <s v="P113"/>
    <x v="12"/>
    <n v="50"/>
    <n v="25"/>
    <x v="6"/>
    <x v="11"/>
    <n v="20"/>
    <n v="1260"/>
  </r>
  <r>
    <s v="P114"/>
    <x v="13"/>
    <n v="60"/>
    <n v="30"/>
    <x v="2"/>
    <x v="12"/>
    <n v="10"/>
    <n v="750"/>
  </r>
  <r>
    <s v="P115"/>
    <x v="14"/>
    <n v="40"/>
    <n v="20"/>
    <x v="5"/>
    <x v="13"/>
    <n v="25"/>
    <n v="1300"/>
  </r>
  <r>
    <s v="P116"/>
    <x v="15"/>
    <n v="35"/>
    <n v="15"/>
    <x v="1"/>
    <x v="14"/>
    <n v="40"/>
    <n v="1800"/>
  </r>
  <r>
    <s v="P117"/>
    <x v="16"/>
    <n v="25"/>
    <n v="10"/>
    <x v="8"/>
    <x v="15"/>
    <n v="100"/>
    <n v="3100"/>
  </r>
  <r>
    <s v="P118"/>
    <x v="17"/>
    <n v="30"/>
    <n v="12"/>
    <x v="9"/>
    <x v="16"/>
    <n v="80"/>
    <n v="2880"/>
  </r>
  <r>
    <s v="P119"/>
    <x v="18"/>
    <n v="20"/>
    <n v="8"/>
    <x v="3"/>
    <x v="9"/>
    <n v="120"/>
    <n v="3000"/>
  </r>
  <r>
    <s v="P120"/>
    <x v="19"/>
    <n v="15"/>
    <n v="6"/>
    <x v="10"/>
    <x v="17"/>
    <n v="200"/>
    <n v="3800"/>
  </r>
  <r>
    <s v="P121"/>
    <x v="20"/>
    <n v="25"/>
    <n v="10"/>
    <x v="8"/>
    <x v="18"/>
    <n v="400"/>
    <n v="11600"/>
  </r>
  <r>
    <s v="P122"/>
    <x v="21"/>
    <n v="40"/>
    <n v="18"/>
    <x v="11"/>
    <x v="19"/>
    <n v="600"/>
    <n v="29400"/>
  </r>
  <r>
    <s v="P123"/>
    <x v="22"/>
    <n v="30"/>
    <n v="15"/>
    <x v="7"/>
    <x v="10"/>
    <n v="350"/>
    <n v="13300"/>
  </r>
  <r>
    <s v="P124"/>
    <x v="23"/>
    <n v="25"/>
    <n v="12"/>
    <x v="1"/>
    <x v="7"/>
    <n v="200"/>
    <n v="6400"/>
  </r>
  <r>
    <s v="P125"/>
    <x v="24"/>
    <n v="50"/>
    <n v="22"/>
    <x v="12"/>
    <x v="20"/>
    <n v="80"/>
    <n v="4880"/>
  </r>
  <r>
    <s v="P126"/>
    <x v="25"/>
    <n v="45"/>
    <n v="20"/>
    <x v="5"/>
    <x v="21"/>
    <n v="120"/>
    <n v="6840"/>
  </r>
  <r>
    <s v="P127"/>
    <x v="26"/>
    <n v="60"/>
    <n v="25"/>
    <x v="6"/>
    <x v="22"/>
    <n v="60"/>
    <n v="4380"/>
  </r>
  <r>
    <s v="P128"/>
    <x v="27"/>
    <n v="35"/>
    <n v="15"/>
    <x v="9"/>
    <x v="23"/>
    <n v="100"/>
    <n v="4400"/>
  </r>
  <r>
    <s v="P129"/>
    <x v="28"/>
    <n v="40"/>
    <n v="18"/>
    <x v="11"/>
    <x v="19"/>
    <n v="80"/>
    <n v="3920"/>
  </r>
  <r>
    <s v="P130"/>
    <x v="29"/>
    <n v="30"/>
    <n v="12"/>
    <x v="8"/>
    <x v="24"/>
    <n v="50"/>
    <n v="1700"/>
  </r>
  <r>
    <s v="P131"/>
    <x v="30"/>
    <n v="25"/>
    <n v="10"/>
    <x v="3"/>
    <x v="25"/>
    <n v="30"/>
    <n v="840"/>
  </r>
  <r>
    <s v="P132"/>
    <x v="31"/>
    <n v="50"/>
    <n v="20"/>
    <x v="5"/>
    <x v="26"/>
    <n v="10"/>
    <n v="580"/>
  </r>
  <r>
    <s v="P133"/>
    <x v="32"/>
    <n v="40"/>
    <n v="15"/>
    <x v="1"/>
    <x v="1"/>
    <n v="5"/>
    <n v="250"/>
  </r>
  <r>
    <s v="P134"/>
    <x v="33"/>
    <n v="30"/>
    <n v="12"/>
    <x v="8"/>
    <x v="24"/>
    <n v="15"/>
    <n v="510"/>
  </r>
  <r>
    <s v="P135"/>
    <x v="34"/>
    <n v="20"/>
    <n v="8"/>
    <x v="3"/>
    <x v="27"/>
    <n v="20"/>
    <n v="460"/>
  </r>
  <r>
    <s v="P136"/>
    <x v="35"/>
    <n v="15"/>
    <n v="6"/>
    <x v="10"/>
    <x v="28"/>
    <n v="50"/>
    <n v="850"/>
  </r>
  <r>
    <s v="P137"/>
    <x v="36"/>
    <n v="25"/>
    <n v="10"/>
    <x v="8"/>
    <x v="18"/>
    <n v="5"/>
    <n v="145"/>
  </r>
  <r>
    <s v="P138"/>
    <x v="37"/>
    <n v="40"/>
    <n v="18"/>
    <x v="11"/>
    <x v="19"/>
    <n v="8"/>
    <n v="392"/>
  </r>
  <r>
    <s v="P139"/>
    <x v="38"/>
    <n v="30"/>
    <n v="15"/>
    <x v="9"/>
    <x v="29"/>
    <n v="20"/>
    <n v="780"/>
  </r>
  <r>
    <s v="P140"/>
    <x v="39"/>
    <n v="35"/>
    <n v="12"/>
    <x v="8"/>
    <x v="15"/>
    <n v="15"/>
    <n v="465"/>
  </r>
  <r>
    <s v="P141"/>
    <x v="40"/>
    <n v="25"/>
    <n v="8"/>
    <x v="3"/>
    <x v="25"/>
    <n v="10"/>
    <n v="280"/>
  </r>
  <r>
    <s v="P142"/>
    <x v="41"/>
    <n v="20"/>
    <n v="10"/>
    <x v="8"/>
    <x v="30"/>
    <n v="15"/>
    <n v="360"/>
  </r>
  <r>
    <s v="P143"/>
    <x v="42"/>
    <n v="30"/>
    <n v="12"/>
    <x v="1"/>
    <x v="3"/>
    <n v="20"/>
    <n v="740"/>
  </r>
  <r>
    <s v="P144"/>
    <x v="43"/>
    <n v="40"/>
    <n v="18"/>
    <x v="7"/>
    <x v="31"/>
    <n v="30"/>
    <n v="1530"/>
  </r>
  <r>
    <s v="P145"/>
    <x v="44"/>
    <n v="50"/>
    <n v="20"/>
    <x v="11"/>
    <x v="20"/>
    <n v="8"/>
    <n v="488"/>
  </r>
  <r>
    <s v="P146"/>
    <x v="45"/>
    <n v="25"/>
    <n v="10"/>
    <x v="3"/>
    <x v="25"/>
    <n v="150"/>
    <n v="42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6">
  <r>
    <s v="P101"/>
    <x v="0"/>
    <n v="50"/>
    <n v="20"/>
    <x v="0"/>
    <x v="0"/>
    <x v="0"/>
    <n v="72000"/>
    <m/>
    <m/>
  </r>
  <r>
    <s v="P102"/>
    <x v="1"/>
    <n v="40"/>
    <n v="15"/>
    <x v="1"/>
    <x v="1"/>
    <x v="1"/>
    <n v="25000"/>
    <s v="IFERRORWITHVLOOKUP"/>
    <m/>
  </r>
  <r>
    <s v="P103"/>
    <x v="2"/>
    <n v="60"/>
    <n v="25"/>
    <x v="2"/>
    <x v="2"/>
    <x v="2"/>
    <n v="3500"/>
    <m/>
    <m/>
  </r>
  <r>
    <s v="P104"/>
    <x v="3"/>
    <n v="30"/>
    <n v="10"/>
    <x v="3"/>
    <x v="3"/>
    <x v="3"/>
    <n v="3700"/>
    <s v="NOTFOUND"/>
    <m/>
  </r>
  <r>
    <s v="P105"/>
    <x v="4"/>
    <n v="70"/>
    <n v="30"/>
    <x v="4"/>
    <x v="4"/>
    <x v="4"/>
    <n v="72000"/>
    <s v="IFBLANK"/>
    <m/>
  </r>
  <r>
    <s v="P106"/>
    <x v="5"/>
    <n v="45"/>
    <n v="18"/>
    <x v="5"/>
    <x v="5"/>
    <x v="5"/>
    <n v="38500"/>
    <n v="74"/>
    <m/>
  </r>
  <r>
    <s v="P107"/>
    <x v="6"/>
    <n v="55"/>
    <n v="22"/>
    <x v="6"/>
    <x v="6"/>
    <x v="6"/>
    <n v="9750"/>
    <s v="GREATERTHANLESSTHAN"/>
    <m/>
  </r>
  <r>
    <s v="P108"/>
    <x v="7"/>
    <n v="25"/>
    <n v="12"/>
    <x v="1"/>
    <x v="7"/>
    <x v="7"/>
    <n v="6400"/>
    <n v="0"/>
    <m/>
  </r>
  <r>
    <s v="P109"/>
    <x v="8"/>
    <n v="35"/>
    <n v="15"/>
    <x v="7"/>
    <x v="8"/>
    <x v="8"/>
    <n v="3440"/>
    <s v="LESSTHANOREQUALTO30"/>
    <m/>
  </r>
  <r>
    <s v="P110"/>
    <x v="9"/>
    <n v="40"/>
    <n v="20"/>
    <x v="0"/>
    <x v="1"/>
    <x v="9"/>
    <n v="3000"/>
    <m/>
    <m/>
  </r>
  <r>
    <s v="P111"/>
    <x v="10"/>
    <n v="20"/>
    <n v="8"/>
    <x v="3"/>
    <x v="9"/>
    <x v="6"/>
    <n v="3750"/>
    <m/>
    <m/>
  </r>
  <r>
    <s v="P112"/>
    <x v="11"/>
    <n v="30"/>
    <n v="15"/>
    <x v="7"/>
    <x v="10"/>
    <x v="10"/>
    <n v="1140"/>
    <m/>
    <m/>
  </r>
  <r>
    <s v="P113"/>
    <x v="12"/>
    <n v="50"/>
    <n v="25"/>
    <x v="6"/>
    <x v="11"/>
    <x v="11"/>
    <n v="1260"/>
    <m/>
    <m/>
  </r>
  <r>
    <s v="P114"/>
    <x v="13"/>
    <n v="60"/>
    <n v="30"/>
    <x v="2"/>
    <x v="12"/>
    <x v="12"/>
    <n v="750"/>
    <m/>
    <m/>
  </r>
  <r>
    <s v="P115"/>
    <x v="14"/>
    <n v="40"/>
    <n v="20"/>
    <x v="5"/>
    <x v="13"/>
    <x v="13"/>
    <n v="1300"/>
    <m/>
    <m/>
  </r>
  <r>
    <s v="P116"/>
    <x v="15"/>
    <n v="35"/>
    <n v="15"/>
    <x v="1"/>
    <x v="14"/>
    <x v="14"/>
    <n v="1800"/>
    <m/>
    <m/>
  </r>
  <r>
    <s v="P117"/>
    <x v="16"/>
    <n v="25"/>
    <n v="10"/>
    <x v="8"/>
    <x v="15"/>
    <x v="3"/>
    <n v="3100"/>
    <m/>
    <m/>
  </r>
  <r>
    <s v="P118"/>
    <x v="17"/>
    <n v="30"/>
    <n v="12"/>
    <x v="9"/>
    <x v="16"/>
    <x v="8"/>
    <n v="2880"/>
    <m/>
    <m/>
  </r>
  <r>
    <s v="P119"/>
    <x v="18"/>
    <n v="20"/>
    <n v="8"/>
    <x v="3"/>
    <x v="9"/>
    <x v="15"/>
    <n v="3000"/>
    <m/>
    <m/>
  </r>
  <r>
    <s v="P120"/>
    <x v="19"/>
    <n v="15"/>
    <n v="6"/>
    <x v="10"/>
    <x v="17"/>
    <x v="7"/>
    <n v="3800"/>
    <m/>
    <m/>
  </r>
  <r>
    <s v="P121"/>
    <x v="20"/>
    <n v="25"/>
    <n v="10"/>
    <x v="8"/>
    <x v="18"/>
    <x v="16"/>
    <n v="11600"/>
    <m/>
    <m/>
  </r>
  <r>
    <s v="P122"/>
    <x v="21"/>
    <n v="40"/>
    <n v="18"/>
    <x v="11"/>
    <x v="19"/>
    <x v="17"/>
    <n v="29400"/>
    <m/>
    <m/>
  </r>
  <r>
    <s v="P123"/>
    <x v="22"/>
    <n v="30"/>
    <n v="15"/>
    <x v="7"/>
    <x v="10"/>
    <x v="18"/>
    <n v="13300"/>
    <m/>
    <m/>
  </r>
  <r>
    <s v="P124"/>
    <x v="23"/>
    <n v="25"/>
    <n v="12"/>
    <x v="1"/>
    <x v="7"/>
    <x v="7"/>
    <n v="6400"/>
    <m/>
    <m/>
  </r>
  <r>
    <s v="P125"/>
    <x v="24"/>
    <n v="50"/>
    <n v="22"/>
    <x v="12"/>
    <x v="20"/>
    <x v="8"/>
    <n v="4880"/>
    <m/>
    <m/>
  </r>
  <r>
    <s v="P126"/>
    <x v="25"/>
    <n v="45"/>
    <n v="20"/>
    <x v="5"/>
    <x v="21"/>
    <x v="15"/>
    <n v="6840"/>
    <m/>
    <m/>
  </r>
  <r>
    <s v="P127"/>
    <x v="26"/>
    <n v="60"/>
    <n v="25"/>
    <x v="6"/>
    <x v="22"/>
    <x v="9"/>
    <n v="4380"/>
    <m/>
    <m/>
  </r>
  <r>
    <s v="P128"/>
    <x v="27"/>
    <n v="35"/>
    <n v="15"/>
    <x v="9"/>
    <x v="23"/>
    <x v="3"/>
    <n v="4400"/>
    <m/>
    <m/>
  </r>
  <r>
    <s v="P129"/>
    <x v="28"/>
    <n v="40"/>
    <n v="18"/>
    <x v="11"/>
    <x v="19"/>
    <x v="8"/>
    <n v="3920"/>
    <m/>
    <m/>
  </r>
  <r>
    <s v="P130"/>
    <x v="29"/>
    <n v="30"/>
    <n v="12"/>
    <x v="8"/>
    <x v="24"/>
    <x v="2"/>
    <n v="1700"/>
    <m/>
    <m/>
  </r>
  <r>
    <s v="P131"/>
    <x v="30"/>
    <n v="25"/>
    <n v="10"/>
    <x v="3"/>
    <x v="25"/>
    <x v="10"/>
    <n v="840"/>
    <m/>
    <m/>
  </r>
  <r>
    <s v="P132"/>
    <x v="31"/>
    <n v="50"/>
    <n v="20"/>
    <x v="5"/>
    <x v="26"/>
    <x v="12"/>
    <n v="580"/>
    <m/>
    <m/>
  </r>
  <r>
    <s v="P133"/>
    <x v="32"/>
    <n v="40"/>
    <n v="15"/>
    <x v="1"/>
    <x v="1"/>
    <x v="19"/>
    <n v="250"/>
    <m/>
    <m/>
  </r>
  <r>
    <s v="P134"/>
    <x v="33"/>
    <n v="30"/>
    <n v="12"/>
    <x v="8"/>
    <x v="24"/>
    <x v="20"/>
    <n v="510"/>
    <m/>
    <m/>
  </r>
  <r>
    <s v="P135"/>
    <x v="34"/>
    <n v="20"/>
    <n v="8"/>
    <x v="3"/>
    <x v="27"/>
    <x v="11"/>
    <n v="460"/>
    <m/>
    <m/>
  </r>
  <r>
    <s v="P136"/>
    <x v="35"/>
    <n v="15"/>
    <n v="6"/>
    <x v="10"/>
    <x v="28"/>
    <x v="2"/>
    <n v="850"/>
    <m/>
    <m/>
  </r>
  <r>
    <s v="P137"/>
    <x v="36"/>
    <n v="25"/>
    <n v="10"/>
    <x v="8"/>
    <x v="18"/>
    <x v="19"/>
    <n v="145"/>
    <m/>
    <m/>
  </r>
  <r>
    <s v="P138"/>
    <x v="37"/>
    <n v="40"/>
    <n v="18"/>
    <x v="11"/>
    <x v="19"/>
    <x v="21"/>
    <n v="392"/>
    <m/>
    <m/>
  </r>
  <r>
    <s v="P139"/>
    <x v="38"/>
    <n v="30"/>
    <n v="15"/>
    <x v="9"/>
    <x v="29"/>
    <x v="11"/>
    <n v="780"/>
    <m/>
    <m/>
  </r>
  <r>
    <s v="P140"/>
    <x v="39"/>
    <n v="35"/>
    <n v="12"/>
    <x v="8"/>
    <x v="15"/>
    <x v="20"/>
    <n v="465"/>
    <m/>
    <m/>
  </r>
  <r>
    <s v="P141"/>
    <x v="40"/>
    <n v="25"/>
    <n v="8"/>
    <x v="3"/>
    <x v="25"/>
    <x v="12"/>
    <n v="280"/>
    <m/>
    <m/>
  </r>
  <r>
    <s v="P142"/>
    <x v="41"/>
    <n v="20"/>
    <n v="10"/>
    <x v="8"/>
    <x v="30"/>
    <x v="20"/>
    <n v="360"/>
    <m/>
    <m/>
  </r>
  <r>
    <s v="P143"/>
    <x v="42"/>
    <n v="30"/>
    <n v="12"/>
    <x v="1"/>
    <x v="3"/>
    <x v="11"/>
    <n v="740"/>
    <m/>
    <m/>
  </r>
  <r>
    <s v="P144"/>
    <x v="43"/>
    <n v="40"/>
    <n v="18"/>
    <x v="7"/>
    <x v="31"/>
    <x v="10"/>
    <n v="1530"/>
    <m/>
    <m/>
  </r>
  <r>
    <s v="P145"/>
    <x v="44"/>
    <n v="50"/>
    <n v="20"/>
    <x v="11"/>
    <x v="20"/>
    <x v="21"/>
    <n v="488"/>
    <m/>
    <m/>
  </r>
  <r>
    <s v="P146"/>
    <x v="45"/>
    <n v="25"/>
    <n v="10"/>
    <x v="3"/>
    <x v="25"/>
    <x v="6"/>
    <n v="4200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6">
  <r>
    <x v="0"/>
    <x v="0"/>
    <x v="0"/>
    <n v="20"/>
    <x v="0"/>
    <n v="60"/>
    <n v="1200"/>
    <n v="72000"/>
  </r>
  <r>
    <x v="1"/>
    <x v="1"/>
    <x v="1"/>
    <n v="15"/>
    <x v="1"/>
    <n v="50"/>
    <n v="500"/>
    <n v="25000"/>
  </r>
  <r>
    <x v="2"/>
    <x v="2"/>
    <x v="2"/>
    <n v="25"/>
    <x v="2"/>
    <n v="70"/>
    <n v="50"/>
    <n v="3500"/>
  </r>
  <r>
    <x v="3"/>
    <x v="3"/>
    <x v="3"/>
    <n v="10"/>
    <x v="3"/>
    <n v="37"/>
    <n v="100"/>
    <n v="3700"/>
  </r>
  <r>
    <x v="4"/>
    <x v="4"/>
    <x v="4"/>
    <n v="30"/>
    <x v="4"/>
    <n v="80"/>
    <n v="900"/>
    <n v="72000"/>
  </r>
  <r>
    <x v="5"/>
    <x v="5"/>
    <x v="5"/>
    <n v="18"/>
    <x v="5"/>
    <n v="55"/>
    <n v="700"/>
    <n v="38500"/>
  </r>
  <r>
    <x v="6"/>
    <x v="6"/>
    <x v="6"/>
    <n v="22"/>
    <x v="6"/>
    <n v="65"/>
    <n v="150"/>
    <n v="9750"/>
  </r>
  <r>
    <x v="7"/>
    <x v="7"/>
    <x v="7"/>
    <n v="12"/>
    <x v="1"/>
    <n v="32"/>
    <n v="200"/>
    <n v="6400"/>
  </r>
  <r>
    <x v="8"/>
    <x v="8"/>
    <x v="8"/>
    <n v="15"/>
    <x v="7"/>
    <n v="43"/>
    <n v="80"/>
    <n v="3440"/>
  </r>
  <r>
    <x v="9"/>
    <x v="9"/>
    <x v="1"/>
    <n v="20"/>
    <x v="0"/>
    <n v="50"/>
    <n v="60"/>
    <n v="3000"/>
  </r>
  <r>
    <x v="10"/>
    <x v="10"/>
    <x v="9"/>
    <n v="8"/>
    <x v="3"/>
    <n v="25"/>
    <n v="150"/>
    <n v="3750"/>
  </r>
  <r>
    <x v="11"/>
    <x v="11"/>
    <x v="3"/>
    <n v="15"/>
    <x v="7"/>
    <n v="38"/>
    <n v="30"/>
    <n v="1140"/>
  </r>
  <r>
    <x v="12"/>
    <x v="12"/>
    <x v="0"/>
    <n v="25"/>
    <x v="6"/>
    <n v="63"/>
    <n v="20"/>
    <n v="1260"/>
  </r>
  <r>
    <x v="13"/>
    <x v="13"/>
    <x v="2"/>
    <n v="30"/>
    <x v="2"/>
    <n v="75"/>
    <n v="10"/>
    <n v="750"/>
  </r>
  <r>
    <x v="14"/>
    <x v="14"/>
    <x v="1"/>
    <n v="20"/>
    <x v="5"/>
    <n v="52"/>
    <n v="25"/>
    <n v="1300"/>
  </r>
  <r>
    <x v="15"/>
    <x v="15"/>
    <x v="8"/>
    <n v="15"/>
    <x v="1"/>
    <n v="45"/>
    <n v="40"/>
    <n v="1800"/>
  </r>
  <r>
    <x v="16"/>
    <x v="16"/>
    <x v="7"/>
    <n v="10"/>
    <x v="8"/>
    <n v="31"/>
    <n v="100"/>
    <n v="3100"/>
  </r>
  <r>
    <x v="17"/>
    <x v="17"/>
    <x v="3"/>
    <n v="12"/>
    <x v="9"/>
    <n v="36"/>
    <n v="80"/>
    <n v="2880"/>
  </r>
  <r>
    <x v="18"/>
    <x v="18"/>
    <x v="9"/>
    <n v="8"/>
    <x v="3"/>
    <n v="25"/>
    <n v="120"/>
    <n v="3000"/>
  </r>
  <r>
    <x v="19"/>
    <x v="19"/>
    <x v="10"/>
    <n v="6"/>
    <x v="10"/>
    <n v="19"/>
    <n v="200"/>
    <n v="3800"/>
  </r>
  <r>
    <x v="20"/>
    <x v="20"/>
    <x v="7"/>
    <n v="10"/>
    <x v="8"/>
    <n v="29"/>
    <n v="400"/>
    <n v="11600"/>
  </r>
  <r>
    <x v="21"/>
    <x v="21"/>
    <x v="1"/>
    <n v="18"/>
    <x v="11"/>
    <n v="49"/>
    <n v="600"/>
    <n v="29400"/>
  </r>
  <r>
    <x v="22"/>
    <x v="22"/>
    <x v="3"/>
    <n v="15"/>
    <x v="7"/>
    <n v="38"/>
    <n v="350"/>
    <n v="13300"/>
  </r>
  <r>
    <x v="23"/>
    <x v="23"/>
    <x v="7"/>
    <n v="12"/>
    <x v="1"/>
    <n v="32"/>
    <n v="200"/>
    <n v="6400"/>
  </r>
  <r>
    <x v="24"/>
    <x v="24"/>
    <x v="0"/>
    <n v="22"/>
    <x v="12"/>
    <n v="61"/>
    <n v="80"/>
    <n v="4880"/>
  </r>
  <r>
    <x v="25"/>
    <x v="25"/>
    <x v="5"/>
    <n v="20"/>
    <x v="5"/>
    <n v="57"/>
    <n v="120"/>
    <n v="6840"/>
  </r>
  <r>
    <x v="26"/>
    <x v="26"/>
    <x v="2"/>
    <n v="25"/>
    <x v="6"/>
    <n v="73"/>
    <n v="60"/>
    <n v="4380"/>
  </r>
  <r>
    <x v="27"/>
    <x v="27"/>
    <x v="8"/>
    <n v="15"/>
    <x v="9"/>
    <n v="44"/>
    <n v="100"/>
    <n v="4400"/>
  </r>
  <r>
    <x v="28"/>
    <x v="28"/>
    <x v="1"/>
    <n v="18"/>
    <x v="11"/>
    <n v="49"/>
    <n v="80"/>
    <n v="3920"/>
  </r>
  <r>
    <x v="29"/>
    <x v="29"/>
    <x v="3"/>
    <n v="12"/>
    <x v="8"/>
    <n v="34"/>
    <n v="50"/>
    <n v="1700"/>
  </r>
  <r>
    <x v="30"/>
    <x v="30"/>
    <x v="7"/>
    <n v="10"/>
    <x v="3"/>
    <n v="28"/>
    <n v="30"/>
    <n v="840"/>
  </r>
  <r>
    <x v="31"/>
    <x v="31"/>
    <x v="0"/>
    <n v="20"/>
    <x v="5"/>
    <n v="58"/>
    <n v="10"/>
    <n v="580"/>
  </r>
  <r>
    <x v="32"/>
    <x v="32"/>
    <x v="1"/>
    <n v="15"/>
    <x v="1"/>
    <n v="50"/>
    <n v="5"/>
    <n v="250"/>
  </r>
  <r>
    <x v="33"/>
    <x v="33"/>
    <x v="3"/>
    <n v="12"/>
    <x v="8"/>
    <n v="34"/>
    <n v="15"/>
    <n v="510"/>
  </r>
  <r>
    <x v="34"/>
    <x v="34"/>
    <x v="9"/>
    <n v="8"/>
    <x v="3"/>
    <n v="23"/>
    <n v="20"/>
    <n v="460"/>
  </r>
  <r>
    <x v="35"/>
    <x v="35"/>
    <x v="10"/>
    <n v="6"/>
    <x v="10"/>
    <n v="17"/>
    <n v="50"/>
    <n v="850"/>
  </r>
  <r>
    <x v="36"/>
    <x v="36"/>
    <x v="7"/>
    <n v="10"/>
    <x v="8"/>
    <n v="29"/>
    <n v="5"/>
    <n v="145"/>
  </r>
  <r>
    <x v="37"/>
    <x v="37"/>
    <x v="1"/>
    <n v="18"/>
    <x v="11"/>
    <n v="49"/>
    <n v="8"/>
    <n v="392"/>
  </r>
  <r>
    <x v="38"/>
    <x v="38"/>
    <x v="3"/>
    <n v="15"/>
    <x v="9"/>
    <n v="39"/>
    <n v="20"/>
    <n v="780"/>
  </r>
  <r>
    <x v="39"/>
    <x v="39"/>
    <x v="8"/>
    <n v="12"/>
    <x v="8"/>
    <n v="31"/>
    <n v="15"/>
    <n v="465"/>
  </r>
  <r>
    <x v="40"/>
    <x v="40"/>
    <x v="7"/>
    <n v="8"/>
    <x v="3"/>
    <n v="28"/>
    <n v="10"/>
    <n v="280"/>
  </r>
  <r>
    <x v="41"/>
    <x v="41"/>
    <x v="9"/>
    <n v="10"/>
    <x v="8"/>
    <n v="24"/>
    <n v="15"/>
    <n v="360"/>
  </r>
  <r>
    <x v="42"/>
    <x v="42"/>
    <x v="3"/>
    <n v="12"/>
    <x v="1"/>
    <n v="37"/>
    <n v="20"/>
    <n v="740"/>
  </r>
  <r>
    <x v="43"/>
    <x v="43"/>
    <x v="1"/>
    <n v="18"/>
    <x v="7"/>
    <n v="51"/>
    <n v="30"/>
    <n v="1530"/>
  </r>
  <r>
    <x v="44"/>
    <x v="44"/>
    <x v="0"/>
    <n v="20"/>
    <x v="11"/>
    <n v="61"/>
    <n v="8"/>
    <n v="488"/>
  </r>
  <r>
    <x v="45"/>
    <x v="45"/>
    <x v="7"/>
    <n v="10"/>
    <x v="3"/>
    <n v="28"/>
    <n v="150"/>
    <n v="4200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 DATA" cacheId="0" applyNumberFormats="0" applyBorderFormats="0" applyFontFormats="0" applyPatternFormats="0" applyAlignmentFormats="0" applyWidthHeightFormats="1" dataCaption="Values" updatedVersion="3" minRefreshableVersion="3" showCalcMbrs="0" showDrill="1" useAutoFormatting="1" itemPrintTitles="1" createdVersion="3" indent="0" outline="1" outlineData="1" multipleFieldFilters="0" chartFormat="2">
  <location ref="A3:B17" firstHeaderRow="1" firstDataRow="1" firstDataCol="1"/>
  <pivotFields count="8">
    <pivotField showAll="0" defaultSubtotal="0"/>
    <pivotField showAll="0" defaultSubtotal="0">
      <items count="46">
        <item x="40"/>
        <item x="33"/>
        <item x="22"/>
        <item x="29"/>
        <item x="10"/>
        <item x="11"/>
        <item x="13"/>
        <item x="35"/>
        <item x="7"/>
        <item x="19"/>
        <item x="45"/>
        <item x="18"/>
        <item x="16"/>
        <item x="20"/>
        <item x="17"/>
        <item x="21"/>
        <item x="26"/>
        <item x="3"/>
        <item x="2"/>
        <item x="37"/>
        <item x="0"/>
        <item x="38"/>
        <item x="42"/>
        <item x="1"/>
        <item x="30"/>
        <item x="23"/>
        <item x="31"/>
        <item x="28"/>
        <item x="14"/>
        <item x="27"/>
        <item x="36"/>
        <item x="24"/>
        <item x="6"/>
        <item x="4"/>
        <item x="25"/>
        <item x="5"/>
        <item x="32"/>
        <item x="12"/>
        <item x="39"/>
        <item x="41"/>
        <item x="44"/>
        <item x="9"/>
        <item x="34"/>
        <item x="43"/>
        <item x="8"/>
        <item x="15"/>
      </items>
    </pivotField>
    <pivotField showAll="0" defaultSubtotal="0"/>
    <pivotField showAll="0" defaultSubtotal="0"/>
    <pivotField axis="axisRow" showAll="0" defaultSubtotal="0">
      <items count="13">
        <item x="10"/>
        <item x="3"/>
        <item x="8"/>
        <item x="1"/>
        <item x="9"/>
        <item x="7"/>
        <item x="5"/>
        <item x="11"/>
        <item x="0"/>
        <item x="12"/>
        <item x="6"/>
        <item x="2"/>
        <item x="4"/>
      </items>
    </pivotField>
    <pivotField showAll="0" defaultSubtotal="0">
      <items count="32">
        <item x="28"/>
        <item x="17"/>
        <item x="27"/>
        <item x="30"/>
        <item x="9"/>
        <item x="25"/>
        <item x="18"/>
        <item x="15"/>
        <item x="7"/>
        <item x="24"/>
        <item x="16"/>
        <item x="3"/>
        <item x="10"/>
        <item x="29"/>
        <item x="8"/>
        <item x="23"/>
        <item x="14"/>
        <item x="19"/>
        <item x="1"/>
        <item x="31"/>
        <item x="13"/>
        <item x="5"/>
        <item x="21"/>
        <item x="26"/>
        <item x="0"/>
        <item x="20"/>
        <item x="11"/>
        <item x="6"/>
        <item x="2"/>
        <item x="22"/>
        <item x="12"/>
        <item x="4"/>
      </items>
    </pivotField>
    <pivotField showAll="0" defaultSubtotal="0"/>
    <pivotField dataField="1" showAll="0" defaultSubtotal="0"/>
  </pivotFields>
  <rowFields count="1">
    <field x="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Cost Price Total (USD)" fld="7" baseField="0" baseItem="0"/>
  </dataFields>
  <pivotTableStyleInfo name="PivotStyleLight16" showColHeaders="1" showColStripes="0" showLastColumn="1" showRowHeaders="1" showRowStripes="0"/>
</pivotTableDefinition>
</file>

<file path=xl/pivotTables/pivotTable2.xml><?xml version="1.0" encoding="utf-8"?>
<pivotTableDefinition xmlns="http://schemas.openxmlformats.org/spreadsheetml/2006/main" name=" SALES" cacheId="1" applyNumberFormats="0" applyBorderFormats="0" applyFontFormats="0" applyPatternFormats="0" applyAlignmentFormats="0" applyWidthHeightFormats="1" dataCaption="Values" updatedVersion="3" minRefreshableVersion="3" showCalcMbrs="0" showDrill="1" useAutoFormatting="1" itemPrintTitles="1" createdVersion="3" indent="0" outline="1" outlineData="1" multipleFieldFilters="0" chartFormat="2">
  <location ref="A3:X5" firstHeaderRow="1" firstDataRow="2" firstDataCol="1"/>
  <pivotFields count="10">
    <pivotField subtotalTop="0" showAll="0" defaultSubtotal="0"/>
    <pivotField subtotalTop="0" showAll="0" defaultSubtotal="0">
      <items count="46">
        <item x="40"/>
        <item x="33"/>
        <item x="22"/>
        <item x="29"/>
        <item x="10"/>
        <item x="11"/>
        <item x="13"/>
        <item x="35"/>
        <item x="7"/>
        <item x="19"/>
        <item x="45"/>
        <item x="18"/>
        <item x="16"/>
        <item x="20"/>
        <item x="17"/>
        <item x="21"/>
        <item x="26"/>
        <item x="3"/>
        <item x="2"/>
        <item x="37"/>
        <item x="0"/>
        <item x="38"/>
        <item x="42"/>
        <item x="1"/>
        <item x="30"/>
        <item x="23"/>
        <item x="31"/>
        <item x="28"/>
        <item x="14"/>
        <item x="27"/>
        <item x="36"/>
        <item x="24"/>
        <item x="6"/>
        <item x="4"/>
        <item x="25"/>
        <item x="5"/>
        <item x="32"/>
        <item x="12"/>
        <item x="39"/>
        <item x="41"/>
        <item x="44"/>
        <item x="9"/>
        <item x="34"/>
        <item x="43"/>
        <item x="8"/>
        <item x="15"/>
      </items>
    </pivotField>
    <pivotField subtotalTop="0" showAll="0" defaultSubtotal="0"/>
    <pivotField subtotalTop="0" showAll="0" defaultSubtotal="0"/>
    <pivotField dataField="1" subtotalTop="0" showAll="0" defaultSubtotal="0"/>
    <pivotField name="Hand-In-" subtotalTop="0" showAll="0" insertPageBreak="1" includeNewItemsInFilter="1" defaultSubtotal="0">
      <items count="32">
        <item x="28"/>
        <item x="17"/>
        <item x="27"/>
        <item x="30"/>
        <item x="9"/>
        <item x="25"/>
        <item x="18"/>
        <item x="15"/>
        <item x="7"/>
        <item x="24"/>
        <item x="16"/>
        <item x="3"/>
        <item x="10"/>
        <item x="29"/>
        <item x="8"/>
        <item x="23"/>
        <item x="14"/>
        <item x="19"/>
        <item x="1"/>
        <item x="31"/>
        <item x="13"/>
        <item x="5"/>
        <item x="21"/>
        <item x="26"/>
        <item x="0"/>
        <item x="20"/>
        <item x="11"/>
        <item x="6"/>
        <item x="2"/>
        <item x="22"/>
        <item x="12"/>
        <item x="4"/>
      </items>
    </pivotField>
    <pivotField axis="axisCol" subtotalTop="0" showAll="0" defaultSubtotal="0">
      <items count="22">
        <item x="19"/>
        <item x="21"/>
        <item x="12"/>
        <item x="20"/>
        <item x="11"/>
        <item x="13"/>
        <item x="10"/>
        <item x="14"/>
        <item x="2"/>
        <item x="9"/>
        <item x="8"/>
        <item x="3"/>
        <item x="15"/>
        <item x="6"/>
        <item x="7"/>
        <item x="18"/>
        <item x="16"/>
        <item x="1"/>
        <item x="17"/>
        <item x="5"/>
        <item x="4"/>
        <item x="0"/>
      </items>
    </pivotField>
    <pivotField subtotalTop="0" showAll="0" defaultSubtotal="0"/>
    <pivotField subtotalTop="0" showAll="0" defaultSubtotal="0"/>
    <pivotField subtotalTop="0" showAll="0" defaultSubtotal="0"/>
  </pivotFields>
  <rowItems count="1">
    <i/>
  </rowItems>
  <colFields count="1">
    <field x="6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Sum of Number of  Units Sold" fld="4" baseField="0" baseItem="0"/>
  </dataFields>
  <pivotTableStyleInfo name="PivotStyleLight16" showColHeaders="1" showColStripes="1" showLastColumn="1" showRowHeaders="1" showRowStripes="1"/>
</pivotTableDefinition>
</file>

<file path=xl/pivotTables/pivotTable3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3" minRefreshableVersion="3" showCalcMbrs="0" showDrill="1" useAutoFormatting="1" itemPrintTitles="1" createdVersion="3" indent="0" outline="1" outlineData="1" multipleFieldFilters="0" chartFormat="3">
  <location ref="A3:C7" firstHeaderRow="1" firstDataRow="2" firstDataCol="1"/>
  <pivotFields count="8">
    <pivotField showAll="0"/>
    <pivotField axis="axisRow" showAll="0">
      <items count="47">
        <item h="1" x="40"/>
        <item x="33"/>
        <item h="1" x="22"/>
        <item h="1" x="29"/>
        <item x="10"/>
        <item h="1" x="11"/>
        <item h="1" x="13"/>
        <item x="35"/>
        <item h="1" x="7"/>
        <item x="19"/>
        <item x="45"/>
        <item h="1" x="18"/>
        <item h="1" x="16"/>
        <item h="1" x="20"/>
        <item h="1" x="17"/>
        <item h="1" x="21"/>
        <item h="1" x="26"/>
        <item h="1" x="3"/>
        <item h="1" x="2"/>
        <item h="1" x="37"/>
        <item h="1" x="0"/>
        <item h="1" x="38"/>
        <item h="1" x="42"/>
        <item h="1" x="1"/>
        <item h="1" x="30"/>
        <item h="1" x="23"/>
        <item h="1" x="31"/>
        <item h="1" x="28"/>
        <item h="1" x="14"/>
        <item h="1" x="27"/>
        <item h="1" x="36"/>
        <item h="1" x="24"/>
        <item h="1" x="6"/>
        <item h="1" x="4"/>
        <item h="1" x="25"/>
        <item h="1" x="5"/>
        <item h="1" x="32"/>
        <item h="1" x="12"/>
        <item h="1" x="39"/>
        <item h="1" x="41"/>
        <item h="1" x="44"/>
        <item h="1" x="9"/>
        <item h="1" x="34"/>
        <item h="1" x="43"/>
        <item h="1" x="8"/>
        <item h="1" x="15"/>
        <item t="default"/>
      </items>
    </pivotField>
    <pivotField showAll="0"/>
    <pivotField showAll="0"/>
    <pivotField axis="axisCol" showAll="0" sortType="ascending">
      <items count="14">
        <item h="1" x="10"/>
        <item x="3"/>
        <item h="1" x="8"/>
        <item h="1" x="1"/>
        <item h="1" x="9"/>
        <item h="1" x="7"/>
        <item x="5"/>
        <item h="1" x="11"/>
        <item h="1" x="0"/>
        <item h="1" x="12"/>
        <item x="6"/>
        <item h="1" x="2"/>
        <item h="1" x="4"/>
        <item t="default"/>
      </items>
    </pivotField>
    <pivotField showAll="0"/>
    <pivotField showAll="0"/>
    <pivotField dataField="1" showAll="0"/>
  </pivotFields>
  <rowFields count="1">
    <field x="1"/>
  </rowFields>
  <rowItems count="3">
    <i>
      <x v="4"/>
    </i>
    <i>
      <x v="10"/>
    </i>
    <i t="grand">
      <x/>
    </i>
  </rowItems>
  <colFields count="1">
    <field x="4"/>
  </colFields>
  <colItems count="2">
    <i>
      <x v="1"/>
    </i>
    <i t="grand">
      <x/>
    </i>
  </colItems>
  <dataFields count="1">
    <dataField name="Sum of Cost Price Total (USD)" fld="7" baseField="0" baseItem="0"/>
  </dataFields>
  <pivotTableStyleInfo name="PivotStyleLight16" showColHeaders="1" showColStripes="0" showLastColumn="1" showRowHeaders="1" showRowStripes="0"/>
</pivotTableDefinition>
</file>

<file path=xl/pivotTables/pivotTable4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3" minRefreshableVersion="3" showCalcMbrs="0" showDrill="1" useAutoFormatting="1" itemPrintTitles="1" createdVersion="3" indent="0" outline="1" outlineData="1" multipleFieldFilters="0" chartFormat="3">
  <location ref="F4:L13" firstHeaderRow="1" firstDataRow="2" firstDataCol="1"/>
  <pivotFields count="8">
    <pivotField axis="axisRow" showAll="0">
      <items count="47">
        <item h="1" x="0"/>
        <item x="1"/>
        <item h="1" x="2"/>
        <item h="1" x="3"/>
        <item h="1" x="4"/>
        <item x="5"/>
        <item h="1" x="6"/>
        <item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x="22"/>
        <item h="1" x="23"/>
        <item x="24"/>
        <item x="25"/>
        <item h="1" x="26"/>
        <item h="1" x="27"/>
        <item h="1" x="28"/>
        <item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t="default"/>
      </items>
    </pivotField>
    <pivotField showAll="0">
      <items count="47">
        <item h="1" x="40"/>
        <item h="1" x="33"/>
        <item x="22"/>
        <item h="1" x="29"/>
        <item h="1" x="10"/>
        <item x="11"/>
        <item h="1" x="13"/>
        <item h="1" x="35"/>
        <item h="1" x="7"/>
        <item h="1" x="19"/>
        <item x="45"/>
        <item h="1" x="18"/>
        <item h="1" x="16"/>
        <item h="1" x="20"/>
        <item h="1" x="17"/>
        <item h="1" x="21"/>
        <item h="1" x="26"/>
        <item h="1" x="3"/>
        <item x="2"/>
        <item h="1" x="37"/>
        <item x="0"/>
        <item h="1" x="38"/>
        <item h="1" x="42"/>
        <item h="1" x="1"/>
        <item h="1" x="30"/>
        <item h="1" x="23"/>
        <item h="1" x="31"/>
        <item h="1" x="28"/>
        <item h="1" x="14"/>
        <item h="1" x="27"/>
        <item h="1" x="36"/>
        <item h="1" x="24"/>
        <item h="1" x="6"/>
        <item h="1" x="4"/>
        <item h="1" x="25"/>
        <item h="1" x="5"/>
        <item h="1" x="32"/>
        <item h="1" x="12"/>
        <item h="1" x="39"/>
        <item h="1" x="41"/>
        <item h="1" x="44"/>
        <item h="1" x="9"/>
        <item h="1" x="34"/>
        <item h="1" x="43"/>
        <item h="1" x="8"/>
        <item h="1" x="15"/>
        <item t="default"/>
      </items>
    </pivotField>
    <pivotField axis="axisCol" showAll="0">
      <items count="12">
        <item x="10"/>
        <item x="9"/>
        <item x="7"/>
        <item x="3"/>
        <item x="8"/>
        <item x="1"/>
        <item x="5"/>
        <item x="0"/>
        <item x="6"/>
        <item x="2"/>
        <item x="4"/>
        <item t="default"/>
      </items>
    </pivotField>
    <pivotField showAll="0"/>
    <pivotField showAll="0" sortType="ascending">
      <items count="14">
        <item h="1" x="10"/>
        <item x="3"/>
        <item h="1" x="8"/>
        <item h="1" x="1"/>
        <item h="1" x="9"/>
        <item h="1" x="7"/>
        <item x="5"/>
        <item h="1" x="11"/>
        <item h="1" x="0"/>
        <item h="1" x="12"/>
        <item x="6"/>
        <item h="1" x="2"/>
        <item h="1" x="4"/>
        <item t="default"/>
      </items>
    </pivotField>
    <pivotField dataField="1" showAll="0"/>
    <pivotField showAll="0"/>
    <pivotField showAll="0"/>
  </pivotFields>
  <rowFields count="1">
    <field x="0"/>
  </rowFields>
  <rowItems count="8">
    <i>
      <x v="1"/>
    </i>
    <i>
      <x v="5"/>
    </i>
    <i>
      <x v="7"/>
    </i>
    <i>
      <x v="22"/>
    </i>
    <i>
      <x v="24"/>
    </i>
    <i>
      <x v="25"/>
    </i>
    <i>
      <x v="29"/>
    </i>
    <i t="grand">
      <x/>
    </i>
  </rowItems>
  <colFields count="1">
    <field x="2"/>
  </colFields>
  <colItems count="6">
    <i>
      <x v="2"/>
    </i>
    <i>
      <x v="3"/>
    </i>
    <i>
      <x v="5"/>
    </i>
    <i>
      <x v="6"/>
    </i>
    <i>
      <x v="7"/>
    </i>
    <i t="grand">
      <x/>
    </i>
  </colItems>
  <dataFields count="1">
    <dataField name="Sum of Hand-In- Stock" fld="5" baseField="0" baseItem="0"/>
  </dataFields>
  <pivotTableStyleInfo name="PivotStyleLight16" showColHeaders="1" showColStripes="0" showLastColumn="1" showRowHeaders="1" showRowStripes="0"/>
</pivotTableDefinition>
</file>

<file path=xl/tables/table1.xml><?xml version="1.0" encoding="utf-8"?>
<table xmlns="http://schemas.openxmlformats.org/spreadsheetml/2006/main" xmlns:mc="http://schemas.openxmlformats.org/markup-compatibility/2006" dataDxfId="0" displayName="Table2" headerRowBorderDxfId="1" id="1" headerRowDxfId="2" insertRow="0" insertRowShift="0" name="Table2" published="0" ref="B6:I52" tableBorderDxfId="3" totalsRowBorderDxfId="4">
  <autoFilter ref="B6:I52">
    <filterColumn colId="0" showButton="1"/>
  </autoFilter>
  <tableColumns count="8">
    <tableColumn id="1" name="Product ID" dataDxfId="5"/>
    <tableColumn id="2" name="Product Name" dataDxfId="6"/>
    <tableColumn id="3" name="Opening &#10;Stock" dataDxfId="7"/>
    <tableColumn id="4" name="Purchase/&#10;Stock in" dataDxfId="8"/>
    <tableColumn id="5" name="Number of &#10;Units Sold" dataDxfId="9"/>
    <tableColumn id="6" name="Hand-In-&#10;Stock" dataDxfId="10"/>
    <tableColumn id="7" name="Cost Price &#10;Per Unit (USD)" dataDxfId="11"/>
    <tableColumn id="8" name="Cost Price&#10;Total (USD)" dataDxfId="12"/>
  </tableColumns>
  <tableStyleInfo showFirstColumn="0" showLastColumn="0" showRowStripes="1" showColumnStripes="0" name="TableStyleMedium6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3.xml"/><Relationship Id="rId3" Type="http://schemas.openxmlformats.org/officeDocument/2006/relationships/pivotTable" Target="../pivotTables/pivotTable4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2:C17"/>
  <sheetViews>
    <sheetView workbookViewId="0" topLeftCell="B1">
      <selection activeCell="G24" sqref="G24"/>
    </sheetView>
  </sheetViews>
  <sheetFormatPr defaultRowHeight="14.25" defaultColWidth="10"/>
  <cols>
    <col min="1" max="1" customWidth="1" width="13.125" style="0"/>
    <col min="2" max="2" customWidth="1" bestFit="1" width="28.875" style="0"/>
    <col min="3" max="5" customWidth="1" bestFit="1" width="5.875" style="0"/>
    <col min="6" max="6" customWidth="1" bestFit="1" width="4.875" style="0"/>
    <col min="7" max="10" customWidth="1" bestFit="1" width="5.875" style="0"/>
    <col min="11" max="11" customWidth="1" bestFit="1" width="4.875" style="0"/>
    <col min="12" max="12" customWidth="1" bestFit="1" width="5.875" style="0"/>
    <col min="13" max="13" customWidth="1" bestFit="1" width="4.875" style="0"/>
    <col min="14" max="14" customWidth="1" bestFit="1" width="5.875" style="0"/>
    <col min="15" max="15" customWidth="1" bestFit="1" width="11.375" style="0"/>
  </cols>
  <sheetData>
    <row r="3" spans="8:8">
      <c r="A3" s="1" t="s">
        <v>106</v>
      </c>
      <c r="B3" t="s">
        <v>107</v>
      </c>
    </row>
    <row r="4" spans="8:8">
      <c r="A4" s="2">
        <v>2.0</v>
      </c>
      <c r="B4" s="3">
        <v>4650.0</v>
      </c>
    </row>
    <row r="5" spans="8:8">
      <c r="A5" s="2">
        <v>3.0</v>
      </c>
      <c r="B5" s="3">
        <v>16230.0</v>
      </c>
    </row>
    <row r="6" spans="8:8">
      <c r="A6" s="2">
        <v>4.0</v>
      </c>
      <c r="B6" s="3">
        <v>17880.0</v>
      </c>
    </row>
    <row r="7" spans="8:8">
      <c r="A7" s="2">
        <v>5.0</v>
      </c>
      <c r="B7" s="3">
        <v>40590.0</v>
      </c>
    </row>
    <row r="8" spans="8:8">
      <c r="A8" s="2">
        <v>6.0</v>
      </c>
      <c r="B8" s="3">
        <v>8060.0</v>
      </c>
    </row>
    <row r="9" spans="8:8">
      <c r="A9" s="2">
        <v>7.0</v>
      </c>
      <c r="B9" s="3">
        <v>19410.0</v>
      </c>
    </row>
    <row r="10" spans="8:8">
      <c r="A10" s="2">
        <v>8.0</v>
      </c>
      <c r="B10" s="3">
        <v>47220.0</v>
      </c>
    </row>
    <row r="11" spans="8:8">
      <c r="A11" s="2">
        <v>9.0</v>
      </c>
      <c r="B11" s="3">
        <v>34200.0</v>
      </c>
    </row>
    <row r="12" spans="8:8">
      <c r="A12" s="2">
        <v>10.0</v>
      </c>
      <c r="B12" s="3">
        <v>75000.0</v>
      </c>
    </row>
    <row r="13" spans="8:8">
      <c r="A13" s="2">
        <v>11.0</v>
      </c>
      <c r="B13" s="3">
        <v>4880.0</v>
      </c>
    </row>
    <row r="14" spans="8:8">
      <c r="A14" s="2">
        <v>12.0</v>
      </c>
      <c r="B14" s="3">
        <v>15390.0</v>
      </c>
    </row>
    <row r="15" spans="8:8">
      <c r="A15" s="2">
        <v>15.0</v>
      </c>
      <c r="B15" s="3">
        <v>4250.0</v>
      </c>
    </row>
    <row r="16" spans="8:8">
      <c r="A16" s="2">
        <v>20.0</v>
      </c>
      <c r="B16" s="3">
        <v>72000.0</v>
      </c>
    </row>
    <row r="17" spans="8:8">
      <c r="A17" s="2" t="s">
        <v>105</v>
      </c>
      <c r="B17" s="3">
        <v>359760.0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2:Y5"/>
  <sheetViews>
    <sheetView workbookViewId="0" topLeftCell="B1">
      <selection activeCell="E22" sqref="E22"/>
    </sheetView>
  </sheetViews>
  <sheetFormatPr defaultRowHeight="14.25" defaultColWidth="10"/>
  <cols>
    <col min="1" max="1" customWidth="1" bestFit="1" width="28.25" style="0"/>
    <col min="2" max="2" customWidth="1" width="16.125" style="0"/>
    <col min="3" max="12" customWidth="1" bestFit="1" width="2.875" style="0"/>
    <col min="13" max="22" customWidth="1" bestFit="1" width="3.875" style="0"/>
    <col min="23" max="23" customWidth="1" bestFit="1" width="4.875" style="0"/>
    <col min="24" max="24" customWidth="1" bestFit="1" width="11.375" style="0"/>
  </cols>
  <sheetData>
    <row r="3" spans="8:8">
      <c r="B3" s="1" t="s">
        <v>112</v>
      </c>
    </row>
    <row r="4" spans="8:8">
      <c r="B4">
        <v>5.0</v>
      </c>
      <c r="C4">
        <v>8.0</v>
      </c>
      <c r="D4">
        <v>10.0</v>
      </c>
      <c r="E4">
        <v>15.0</v>
      </c>
      <c r="F4">
        <v>20.0</v>
      </c>
      <c r="G4">
        <v>25.0</v>
      </c>
      <c r="H4">
        <v>30.0</v>
      </c>
      <c r="I4">
        <v>40.0</v>
      </c>
      <c r="J4">
        <v>50.0</v>
      </c>
      <c r="K4">
        <v>60.0</v>
      </c>
      <c r="L4">
        <v>80.0</v>
      </c>
      <c r="M4">
        <v>100.0</v>
      </c>
      <c r="N4">
        <v>120.0</v>
      </c>
      <c r="O4">
        <v>150.0</v>
      </c>
      <c r="P4">
        <v>200.0</v>
      </c>
      <c r="Q4">
        <v>350.0</v>
      </c>
      <c r="R4">
        <v>400.0</v>
      </c>
      <c r="S4">
        <v>500.0</v>
      </c>
      <c r="T4">
        <v>600.0</v>
      </c>
      <c r="U4">
        <v>700.0</v>
      </c>
      <c r="V4">
        <v>900.0</v>
      </c>
      <c r="W4">
        <v>1200.0</v>
      </c>
      <c r="X4" t="s">
        <v>105</v>
      </c>
    </row>
    <row r="5" spans="8:8">
      <c r="A5" t="s">
        <v>113</v>
      </c>
      <c r="B5" s="3">
        <v>9.0</v>
      </c>
      <c r="C5" s="3">
        <v>18.0</v>
      </c>
      <c r="D5" s="3">
        <v>26.0</v>
      </c>
      <c r="E5" s="3">
        <v>12.0</v>
      </c>
      <c r="F5" s="3">
        <v>26.0</v>
      </c>
      <c r="G5" s="3">
        <v>8.0</v>
      </c>
      <c r="H5" s="3">
        <v>17.0</v>
      </c>
      <c r="I5" s="3">
        <v>5.0</v>
      </c>
      <c r="J5" s="3">
        <v>21.0</v>
      </c>
      <c r="K5" s="3">
        <v>22.0</v>
      </c>
      <c r="L5" s="3">
        <v>33.0</v>
      </c>
      <c r="M5" s="3">
        <v>13.0</v>
      </c>
      <c r="N5" s="3">
        <v>11.0</v>
      </c>
      <c r="O5" s="3">
        <v>18.0</v>
      </c>
      <c r="P5" s="3">
        <v>12.0</v>
      </c>
      <c r="Q5" s="3">
        <v>7.0</v>
      </c>
      <c r="R5" s="3">
        <v>4.0</v>
      </c>
      <c r="S5" s="3">
        <v>5.0</v>
      </c>
      <c r="T5" s="3">
        <v>9.0</v>
      </c>
      <c r="U5" s="3">
        <v>8.0</v>
      </c>
      <c r="V5" s="3">
        <v>20.0</v>
      </c>
      <c r="W5" s="3">
        <v>10.0</v>
      </c>
      <c r="X5" s="3">
        <v>314.0</v>
      </c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2:M13"/>
  <sheetViews>
    <sheetView tabSelected="1" workbookViewId="0">
      <selection activeCell="D26" sqref="D26"/>
    </sheetView>
  </sheetViews>
  <sheetFormatPr defaultRowHeight="14.25" defaultColWidth="10"/>
  <cols>
    <col min="1" max="1" customWidth="1" bestFit="1" width="28.875" style="0"/>
    <col min="2" max="2" customWidth="1" bestFit="1" width="16.125" style="0"/>
    <col min="3" max="3" customWidth="1" bestFit="1" width="11.375" style="0"/>
    <col min="4" max="4" customWidth="1" bestFit="1" width="5.875" style="0"/>
    <col min="5" max="5" customWidth="1" bestFit="1" width="11.375" style="0"/>
    <col min="6" max="6" customWidth="1" width="21.75" style="0"/>
    <col min="7" max="7" customWidth="1" width="16.125" style="0"/>
    <col min="8" max="9" customWidth="1" width="2.875" style="0"/>
    <col min="10" max="10" customWidth="1" width="3.875" style="0"/>
    <col min="11" max="11" customWidth="1" width="2.875" style="0"/>
    <col min="12" max="12" customWidth="1" bestFit="1" width="11.375" style="0"/>
    <col min="13" max="13" customWidth="1" bestFit="1" width="4.875" style="0"/>
    <col min="14" max="14" customWidth="1" bestFit="1" width="5.875" style="0"/>
    <col min="15" max="15" customWidth="1" bestFit="1" width="11.375" style="0"/>
  </cols>
  <sheetData>
    <row r="3" spans="8:8">
      <c r="A3" s="1" t="s">
        <v>107</v>
      </c>
      <c r="B3" s="1" t="s">
        <v>112</v>
      </c>
    </row>
    <row r="4" spans="8:8">
      <c r="A4" s="1" t="s">
        <v>106</v>
      </c>
      <c r="B4">
        <v>3.0</v>
      </c>
      <c r="C4" t="s">
        <v>105</v>
      </c>
      <c r="F4" s="1" t="s">
        <v>114</v>
      </c>
      <c r="G4" s="1" t="s">
        <v>112</v>
      </c>
    </row>
    <row r="5" spans="8:8">
      <c r="A5" s="2" t="s">
        <v>31</v>
      </c>
      <c r="B5" s="3">
        <v>3750.0</v>
      </c>
      <c r="C5" s="3">
        <v>3750.0</v>
      </c>
      <c r="F5" s="1" t="s">
        <v>106</v>
      </c>
      <c r="G5">
        <v>25.0</v>
      </c>
      <c r="H5">
        <v>30.0</v>
      </c>
      <c r="I5">
        <v>40.0</v>
      </c>
      <c r="J5">
        <v>45.0</v>
      </c>
      <c r="K5">
        <v>50.0</v>
      </c>
      <c r="L5" t="s">
        <v>105</v>
      </c>
    </row>
    <row r="6" spans="8:8">
      <c r="A6" s="2" t="s">
        <v>101</v>
      </c>
      <c r="B6" s="3">
        <v>4200.0</v>
      </c>
      <c r="C6" s="3">
        <v>4200.0</v>
      </c>
      <c r="F6" s="2" t="s">
        <v>12</v>
      </c>
      <c r="G6" s="3"/>
      <c r="H6" s="3"/>
      <c r="I6" s="3">
        <v>50.0</v>
      </c>
      <c r="J6" s="3"/>
      <c r="K6" s="3"/>
      <c r="L6" s="3">
        <v>50.0</v>
      </c>
    </row>
    <row r="7" spans="8:8">
      <c r="A7" s="2" t="s">
        <v>105</v>
      </c>
      <c r="B7" s="3">
        <v>7950.0</v>
      </c>
      <c r="C7" s="3">
        <v>7950.0</v>
      </c>
      <c r="F7" s="2" t="s">
        <v>20</v>
      </c>
      <c r="G7" s="3"/>
      <c r="H7" s="3"/>
      <c r="I7" s="3"/>
      <c r="J7" s="3">
        <v>55.0</v>
      </c>
      <c r="K7" s="3"/>
      <c r="L7" s="3">
        <v>55.0</v>
      </c>
    </row>
    <row r="8" spans="8:8">
      <c r="F8" s="2" t="s">
        <v>24</v>
      </c>
      <c r="G8" s="3">
        <v>32.0</v>
      </c>
      <c r="H8" s="3"/>
      <c r="I8" s="3"/>
      <c r="J8" s="3"/>
      <c r="K8" s="3"/>
      <c r="L8" s="3">
        <v>32.0</v>
      </c>
    </row>
    <row r="9" spans="8:8">
      <c r="F9" s="2" t="s">
        <v>54</v>
      </c>
      <c r="G9" s="3"/>
      <c r="H9" s="3">
        <v>38.0</v>
      </c>
      <c r="I9" s="3"/>
      <c r="J9" s="3"/>
      <c r="K9" s="3"/>
      <c r="L9" s="3">
        <v>38.0</v>
      </c>
    </row>
    <row r="10" spans="8:8">
      <c r="F10" s="2" t="s">
        <v>58</v>
      </c>
      <c r="G10" s="3"/>
      <c r="H10" s="3"/>
      <c r="I10" s="3"/>
      <c r="J10" s="3"/>
      <c r="K10" s="3">
        <v>61.0</v>
      </c>
      <c r="L10" s="3">
        <v>61.0</v>
      </c>
    </row>
    <row r="11" spans="8:8">
      <c r="F11" s="2" t="s">
        <v>60</v>
      </c>
      <c r="G11" s="3"/>
      <c r="H11" s="3"/>
      <c r="I11" s="3"/>
      <c r="J11" s="3">
        <v>57.0</v>
      </c>
      <c r="K11" s="3"/>
      <c r="L11" s="3">
        <v>57.0</v>
      </c>
    </row>
    <row r="12" spans="8:8">
      <c r="F12" s="2" t="s">
        <v>68</v>
      </c>
      <c r="G12" s="3"/>
      <c r="H12" s="3">
        <v>34.0</v>
      </c>
      <c r="I12" s="3"/>
      <c r="J12" s="3"/>
      <c r="K12" s="3"/>
      <c r="L12" s="3">
        <v>34.0</v>
      </c>
    </row>
    <row r="13" spans="8:8">
      <c r="F13" s="2" t="s">
        <v>105</v>
      </c>
      <c r="G13" s="3">
        <v>32.0</v>
      </c>
      <c r="H13" s="3">
        <v>72.0</v>
      </c>
      <c r="I13" s="3">
        <v>50.0</v>
      </c>
      <c r="J13" s="3">
        <v>112.0</v>
      </c>
      <c r="K13" s="3">
        <v>61.0</v>
      </c>
      <c r="L13" s="3">
        <v>327.0</v>
      </c>
    </row>
  </sheetData>
  <pageMargins left="0.7" right="0.7" top="0.75" bottom="0.75" header="0.3" footer="0.3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B1:O52"/>
  <sheetViews>
    <sheetView workbookViewId="0" topLeftCell="C4" showGridLines="0">
      <selection activeCell="J18" sqref="J18"/>
    </sheetView>
  </sheetViews>
  <sheetFormatPr defaultRowHeight="15.0"/>
  <cols>
    <col min="1" max="1" customWidth="1" width="3.5" style="4"/>
    <col min="2" max="2" customWidth="1" width="12.5" style="4"/>
    <col min="3" max="3" customWidth="1" width="20.875" style="4"/>
    <col min="4" max="4" customWidth="1" width="10.875" style="4"/>
    <col min="5" max="5" customWidth="1" width="12.0" style="4"/>
    <col min="6" max="6" customWidth="1" width="12.625" style="4"/>
    <col min="7" max="7" customWidth="1" width="10.5" style="4"/>
    <col min="8" max="8" customWidth="1" width="15.125" style="4"/>
    <col min="9" max="9" customWidth="1" width="13.625" style="4"/>
    <col min="10" max="11" customWidth="0" width="8.875" style="4"/>
    <col min="12" max="12" customWidth="1" width="9.625" style="4"/>
    <col min="13" max="16384" customWidth="0" width="8.875" style="4"/>
  </cols>
  <sheetData>
    <row r="2" spans="8:8" ht="19.5">
      <c r="B2" s="5" t="s">
        <v>0</v>
      </c>
      <c r="C2" s="5"/>
      <c r="D2" s="5"/>
      <c r="E2" s="5"/>
      <c r="F2" s="5"/>
      <c r="G2" s="5"/>
      <c r="H2" s="5"/>
      <c r="I2" s="5" t="s">
        <v>102</v>
      </c>
      <c r="J2" s="4" t="s">
        <v>103</v>
      </c>
      <c r="L2" s="4" t="s">
        <v>104</v>
      </c>
      <c r="N2" s="4" t="s">
        <v>109</v>
      </c>
    </row>
    <row r="4" spans="8:8" ht="19.5">
      <c r="B4" s="6" t="s">
        <v>1</v>
      </c>
      <c r="C4" s="5"/>
      <c r="D4" s="5"/>
      <c r="E4" s="5"/>
      <c r="F4" s="5"/>
      <c r="G4" s="5"/>
      <c r="H4" s="5"/>
      <c r="I4" s="5" t="str">
        <f>IF(F8&gt;100,"highestsell","lowestsell")</f>
        <v>lowestsell</v>
      </c>
      <c r="J4" s="4" t="str">
        <f>IF(C8&gt;1000,"HIGHOURCHASE",IF(E12&lt;1000,"LOWPOURCHASE","NOT"))</f>
        <v>HIGHOURCHASE</v>
      </c>
      <c r="L4" s="4" t="str">
        <f>IF(AND(G10&gt;200,I20="HIGH"),"HIGHPRICE","LOWPRICE")</f>
        <v>LOWPRICE</v>
      </c>
      <c r="N4" s="4">
        <f>IF(F8="","NODATA",F8)</f>
        <v>5.0</v>
      </c>
    </row>
    <row r="6" spans="8:8" ht="31.5">
      <c r="B6" s="7" t="s">
        <v>2</v>
      </c>
      <c r="C6" s="8" t="s">
        <v>3</v>
      </c>
      <c r="D6" s="8" t="s">
        <v>4</v>
      </c>
      <c r="E6" s="8" t="s">
        <v>5</v>
      </c>
      <c r="F6" s="8" t="s">
        <v>6</v>
      </c>
      <c r="G6" s="8" t="s">
        <v>7</v>
      </c>
      <c r="H6" s="8" t="s">
        <v>8</v>
      </c>
      <c r="I6" s="9" t="s">
        <v>9</v>
      </c>
      <c r="J6" s="4">
        <f>IF(F9="12","DATA",F9)</f>
        <v>15.0</v>
      </c>
      <c r="K6" s="4" t="s">
        <v>109</v>
      </c>
    </row>
    <row r="7" spans="8:8">
      <c r="B7" s="10" t="s">
        <v>10</v>
      </c>
      <c r="C7" s="11" t="s">
        <v>11</v>
      </c>
      <c r="D7" s="11">
        <v>50.0</v>
      </c>
      <c r="E7" s="11">
        <v>20.0</v>
      </c>
      <c r="F7" s="11">
        <v>10.0</v>
      </c>
      <c r="G7" s="11">
        <v>60.0</v>
      </c>
      <c r="H7" s="11">
        <v>1200.0</v>
      </c>
      <c r="I7" s="12">
        <v>72000.0</v>
      </c>
    </row>
    <row r="8" spans="8:8">
      <c r="B8" s="10" t="s">
        <v>12</v>
      </c>
      <c r="C8" s="11" t="s">
        <v>13</v>
      </c>
      <c r="D8" s="11">
        <v>40.0</v>
      </c>
      <c r="E8" s="11">
        <v>15.0</v>
      </c>
      <c r="F8" s="11">
        <v>5.0</v>
      </c>
      <c r="G8" s="11">
        <v>50.0</v>
      </c>
      <c r="H8" s="11">
        <v>500.0</v>
      </c>
      <c r="I8" s="12">
        <v>25000.0</v>
      </c>
      <c r="J8" s="4" t="s">
        <v>108</v>
      </c>
    </row>
    <row r="9" spans="8:8">
      <c r="B9" s="10" t="s">
        <v>14</v>
      </c>
      <c r="C9" s="11" t="s">
        <v>15</v>
      </c>
      <c r="D9" s="11">
        <v>60.0</v>
      </c>
      <c r="E9" s="11">
        <v>25.0</v>
      </c>
      <c r="F9" s="11">
        <v>15.0</v>
      </c>
      <c r="G9" s="11">
        <v>70.0</v>
      </c>
      <c r="H9" s="11">
        <v>50.0</v>
      </c>
      <c r="I9" s="12">
        <v>3500.0</v>
      </c>
    </row>
    <row r="10" spans="8:8">
      <c r="B10" s="10" t="s">
        <v>16</v>
      </c>
      <c r="C10" s="11" t="s">
        <v>17</v>
      </c>
      <c r="D10" s="11">
        <v>30.0</v>
      </c>
      <c r="E10" s="11">
        <v>10.0</v>
      </c>
      <c r="F10" s="11">
        <v>3.0</v>
      </c>
      <c r="G10" s="11">
        <v>37.0</v>
      </c>
      <c r="H10" s="11">
        <v>100.0</v>
      </c>
      <c r="I10" s="12">
        <v>3700.0</v>
      </c>
      <c r="J10" s="4" t="str">
        <f>_xlfn.IFERROR(VLOOKUP(D9,E:F,10,TRUE),"NOTFOUND")</f>
        <v>NOTFOUND</v>
      </c>
    </row>
    <row r="11" spans="8:8">
      <c r="B11" s="10" t="s">
        <v>18</v>
      </c>
      <c r="C11" s="11" t="s">
        <v>19</v>
      </c>
      <c r="D11" s="11">
        <v>70.0</v>
      </c>
      <c r="E11" s="11">
        <v>30.0</v>
      </c>
      <c r="F11" s="11">
        <v>20.0</v>
      </c>
      <c r="G11" s="11">
        <v>80.0</v>
      </c>
      <c r="H11" s="11">
        <v>900.0</v>
      </c>
      <c r="I11" s="12">
        <v>72000.0</v>
      </c>
      <c r="J11" s="4" t="s">
        <v>110</v>
      </c>
    </row>
    <row r="12" spans="8:8">
      <c r="B12" s="10" t="s">
        <v>20</v>
      </c>
      <c r="C12" s="11" t="s">
        <v>21</v>
      </c>
      <c r="D12" s="11">
        <v>45.0</v>
      </c>
      <c r="E12" s="11">
        <v>18.0</v>
      </c>
      <c r="F12" s="11">
        <v>8.0</v>
      </c>
      <c r="G12" s="11">
        <v>55.0</v>
      </c>
      <c r="H12" s="11">
        <v>700.0</v>
      </c>
      <c r="I12" s="12">
        <v>38500.0</v>
      </c>
      <c r="J12" s="4">
        <f>IF(ISBLANK(G10),"40",G10*2)</f>
        <v>74.0</v>
      </c>
    </row>
    <row r="13" spans="8:8">
      <c r="B13" s="10" t="s">
        <v>22</v>
      </c>
      <c r="C13" s="11" t="s">
        <v>23</v>
      </c>
      <c r="D13" s="11">
        <v>55.0</v>
      </c>
      <c r="E13" s="11">
        <v>22.0</v>
      </c>
      <c r="F13" s="11">
        <v>12.0</v>
      </c>
      <c r="G13" s="11">
        <v>65.0</v>
      </c>
      <c r="H13" s="11">
        <v>150.0</v>
      </c>
      <c r="I13" s="12">
        <v>9750.0</v>
      </c>
      <c r="J13" s="4" t="s">
        <v>111</v>
      </c>
    </row>
    <row r="14" spans="8:8">
      <c r="B14" s="10" t="s">
        <v>24</v>
      </c>
      <c r="C14" s="11" t="s">
        <v>25</v>
      </c>
      <c r="D14" s="11">
        <v>25.0</v>
      </c>
      <c r="E14" s="11">
        <v>12.0</v>
      </c>
      <c r="F14" s="11">
        <v>5.0</v>
      </c>
      <c r="G14" s="11">
        <v>32.0</v>
      </c>
      <c r="H14" s="11">
        <v>200.0</v>
      </c>
      <c r="I14" s="12">
        <v>6400.0</v>
      </c>
      <c r="J14" s="4">
        <f>IF(E10&gt;200,E10*0.3,0)</f>
        <v>0.0</v>
      </c>
    </row>
    <row r="15" spans="8:8">
      <c r="B15" s="10" t="s">
        <v>26</v>
      </c>
      <c r="C15" s="11" t="s">
        <v>27</v>
      </c>
      <c r="D15" s="11">
        <v>35.0</v>
      </c>
      <c r="E15" s="11">
        <v>15.0</v>
      </c>
      <c r="F15" s="11">
        <v>7.0</v>
      </c>
      <c r="G15" s="11">
        <v>43.0</v>
      </c>
      <c r="H15" s="11">
        <v>80.0</v>
      </c>
      <c r="I15" s="12">
        <v>3440.0</v>
      </c>
      <c r="J15" s="4" t="str">
        <f>IF(E11&gt;30,"GREATERTHAN30","LESSTHANOREQUALTO30")</f>
        <v>LESSTHANOREQUALTO30</v>
      </c>
    </row>
    <row r="16" spans="8:8">
      <c r="B16" s="10" t="s">
        <v>28</v>
      </c>
      <c r="C16" s="11" t="s">
        <v>29</v>
      </c>
      <c r="D16" s="11">
        <v>40.0</v>
      </c>
      <c r="E16" s="11">
        <v>20.0</v>
      </c>
      <c r="F16" s="11">
        <v>10.0</v>
      </c>
      <c r="G16" s="11">
        <v>50.0</v>
      </c>
      <c r="H16" s="11">
        <v>60.0</v>
      </c>
      <c r="I16" s="12">
        <v>3000.0</v>
      </c>
    </row>
    <row r="17" spans="8:8">
      <c r="B17" s="10" t="s">
        <v>30</v>
      </c>
      <c r="C17" s="11" t="s">
        <v>31</v>
      </c>
      <c r="D17" s="11">
        <v>20.0</v>
      </c>
      <c r="E17" s="11">
        <v>8.0</v>
      </c>
      <c r="F17" s="11">
        <v>3.0</v>
      </c>
      <c r="G17" s="11">
        <v>25.0</v>
      </c>
      <c r="H17" s="11">
        <v>150.0</v>
      </c>
      <c r="I17" s="12">
        <v>3750.0</v>
      </c>
      <c r="J17" s="4" t="s">
        <v>115</v>
      </c>
    </row>
    <row r="18" spans="8:8">
      <c r="B18" s="10" t="s">
        <v>32</v>
      </c>
      <c r="C18" s="11" t="s">
        <v>33</v>
      </c>
      <c r="D18" s="11">
        <v>30.0</v>
      </c>
      <c r="E18" s="11">
        <v>15.0</v>
      </c>
      <c r="F18" s="11">
        <v>7.0</v>
      </c>
      <c r="G18" s="11">
        <v>38.0</v>
      </c>
      <c r="H18" s="11">
        <v>30.0</v>
      </c>
      <c r="I18" s="12">
        <v>1140.0</v>
      </c>
      <c r="J18" s="4">
        <f>F11/((E10+I10)/2)</f>
        <v>0.01078167115902965</v>
      </c>
    </row>
    <row r="19" spans="8:8">
      <c r="B19" s="10" t="s">
        <v>34</v>
      </c>
      <c r="C19" s="11" t="s">
        <v>35</v>
      </c>
      <c r="D19" s="11">
        <v>50.0</v>
      </c>
      <c r="E19" s="11">
        <v>25.0</v>
      </c>
      <c r="F19" s="11">
        <v>12.0</v>
      </c>
      <c r="G19" s="11">
        <v>63.0</v>
      </c>
      <c r="H19" s="11">
        <v>20.0</v>
      </c>
      <c r="I19" s="12">
        <v>1260.0</v>
      </c>
    </row>
    <row r="20" spans="8:8">
      <c r="B20" s="10" t="s">
        <v>36</v>
      </c>
      <c r="C20" s="11" t="s">
        <v>37</v>
      </c>
      <c r="D20" s="11">
        <v>60.0</v>
      </c>
      <c r="E20" s="11">
        <v>30.0</v>
      </c>
      <c r="F20" s="11">
        <v>15.0</v>
      </c>
      <c r="G20" s="11">
        <v>75.0</v>
      </c>
      <c r="H20" s="11">
        <v>10.0</v>
      </c>
      <c r="I20" s="12">
        <v>750.0</v>
      </c>
    </row>
    <row r="21" spans="8:8">
      <c r="B21" s="10" t="s">
        <v>38</v>
      </c>
      <c r="C21" s="11" t="s">
        <v>39</v>
      </c>
      <c r="D21" s="11">
        <v>40.0</v>
      </c>
      <c r="E21" s="11">
        <v>20.0</v>
      </c>
      <c r="F21" s="11">
        <v>8.0</v>
      </c>
      <c r="G21" s="11">
        <v>52.0</v>
      </c>
      <c r="H21" s="11">
        <v>25.0</v>
      </c>
      <c r="I21" s="12">
        <v>1300.0</v>
      </c>
    </row>
    <row r="22" spans="8:8">
      <c r="B22" s="10" t="s">
        <v>40</v>
      </c>
      <c r="C22" s="11" t="s">
        <v>41</v>
      </c>
      <c r="D22" s="11">
        <v>35.0</v>
      </c>
      <c r="E22" s="11">
        <v>15.0</v>
      </c>
      <c r="F22" s="11">
        <v>5.0</v>
      </c>
      <c r="G22" s="11">
        <v>45.0</v>
      </c>
      <c r="H22" s="11">
        <v>40.0</v>
      </c>
      <c r="I22" s="12">
        <v>1800.0</v>
      </c>
    </row>
    <row r="23" spans="8:8">
      <c r="B23" s="10" t="s">
        <v>42</v>
      </c>
      <c r="C23" s="11" t="s">
        <v>43</v>
      </c>
      <c r="D23" s="11">
        <v>25.0</v>
      </c>
      <c r="E23" s="11">
        <v>10.0</v>
      </c>
      <c r="F23" s="11">
        <v>4.0</v>
      </c>
      <c r="G23" s="11">
        <v>31.0</v>
      </c>
      <c r="H23" s="11">
        <v>100.0</v>
      </c>
      <c r="I23" s="12">
        <v>3100.0</v>
      </c>
    </row>
    <row r="24" spans="8:8">
      <c r="B24" s="10" t="s">
        <v>44</v>
      </c>
      <c r="C24" s="11" t="s">
        <v>45</v>
      </c>
      <c r="D24" s="11">
        <v>30.0</v>
      </c>
      <c r="E24" s="11">
        <v>12.0</v>
      </c>
      <c r="F24" s="11">
        <v>6.0</v>
      </c>
      <c r="G24" s="11">
        <v>36.0</v>
      </c>
      <c r="H24" s="11">
        <v>80.0</v>
      </c>
      <c r="I24" s="12">
        <v>2880.0</v>
      </c>
    </row>
    <row r="25" spans="8:8">
      <c r="B25" s="10" t="s">
        <v>46</v>
      </c>
      <c r="C25" s="11" t="s">
        <v>47</v>
      </c>
      <c r="D25" s="11">
        <v>20.0</v>
      </c>
      <c r="E25" s="11">
        <v>8.0</v>
      </c>
      <c r="F25" s="11">
        <v>3.0</v>
      </c>
      <c r="G25" s="11">
        <v>25.0</v>
      </c>
      <c r="H25" s="11">
        <v>120.0</v>
      </c>
      <c r="I25" s="12">
        <v>3000.0</v>
      </c>
    </row>
    <row r="26" spans="8:8">
      <c r="B26" s="10" t="s">
        <v>48</v>
      </c>
      <c r="C26" s="11" t="s">
        <v>49</v>
      </c>
      <c r="D26" s="11">
        <v>15.0</v>
      </c>
      <c r="E26" s="11">
        <v>6.0</v>
      </c>
      <c r="F26" s="11">
        <v>2.0</v>
      </c>
      <c r="G26" s="11">
        <v>19.0</v>
      </c>
      <c r="H26" s="11">
        <v>200.0</v>
      </c>
      <c r="I26" s="12">
        <v>3800.0</v>
      </c>
    </row>
    <row r="27" spans="8:8">
      <c r="B27" s="10" t="s">
        <v>50</v>
      </c>
      <c r="C27" s="11" t="s">
        <v>51</v>
      </c>
      <c r="D27" s="11">
        <v>25.0</v>
      </c>
      <c r="E27" s="11">
        <v>10.0</v>
      </c>
      <c r="F27" s="11">
        <v>4.0</v>
      </c>
      <c r="G27" s="11">
        <v>29.0</v>
      </c>
      <c r="H27" s="11">
        <v>400.0</v>
      </c>
      <c r="I27" s="12">
        <v>11600.0</v>
      </c>
    </row>
    <row r="28" spans="8:8">
      <c r="B28" s="10" t="s">
        <v>52</v>
      </c>
      <c r="C28" s="11" t="s">
        <v>53</v>
      </c>
      <c r="D28" s="11">
        <v>40.0</v>
      </c>
      <c r="E28" s="11">
        <v>18.0</v>
      </c>
      <c r="F28" s="11">
        <v>9.0</v>
      </c>
      <c r="G28" s="11">
        <v>49.0</v>
      </c>
      <c r="H28" s="11">
        <v>600.0</v>
      </c>
      <c r="I28" s="12">
        <v>29400.0</v>
      </c>
    </row>
    <row r="29" spans="8:8">
      <c r="B29" s="10" t="s">
        <v>54</v>
      </c>
      <c r="C29" s="11" t="s">
        <v>55</v>
      </c>
      <c r="D29" s="11">
        <v>30.0</v>
      </c>
      <c r="E29" s="11">
        <v>15.0</v>
      </c>
      <c r="F29" s="11">
        <v>7.0</v>
      </c>
      <c r="G29" s="11">
        <v>38.0</v>
      </c>
      <c r="H29" s="11">
        <v>350.0</v>
      </c>
      <c r="I29" s="12">
        <v>13300.0</v>
      </c>
    </row>
    <row r="30" spans="8:8">
      <c r="B30" s="10" t="s">
        <v>56</v>
      </c>
      <c r="C30" s="11" t="s">
        <v>57</v>
      </c>
      <c r="D30" s="11">
        <v>25.0</v>
      </c>
      <c r="E30" s="11">
        <v>12.0</v>
      </c>
      <c r="F30" s="11">
        <v>5.0</v>
      </c>
      <c r="G30" s="11">
        <v>32.0</v>
      </c>
      <c r="H30" s="11">
        <v>200.0</v>
      </c>
      <c r="I30" s="12">
        <v>6400.0</v>
      </c>
    </row>
    <row r="31" spans="8:8">
      <c r="B31" s="10" t="s">
        <v>58</v>
      </c>
      <c r="C31" s="11" t="s">
        <v>59</v>
      </c>
      <c r="D31" s="11">
        <v>50.0</v>
      </c>
      <c r="E31" s="11">
        <v>22.0</v>
      </c>
      <c r="F31" s="11">
        <v>11.0</v>
      </c>
      <c r="G31" s="11">
        <v>61.0</v>
      </c>
      <c r="H31" s="11">
        <v>80.0</v>
      </c>
      <c r="I31" s="12">
        <v>4880.0</v>
      </c>
    </row>
    <row r="32" spans="8:8">
      <c r="B32" s="10" t="s">
        <v>60</v>
      </c>
      <c r="C32" s="11" t="s">
        <v>61</v>
      </c>
      <c r="D32" s="11">
        <v>45.0</v>
      </c>
      <c r="E32" s="11">
        <v>20.0</v>
      </c>
      <c r="F32" s="11">
        <v>8.0</v>
      </c>
      <c r="G32" s="11">
        <v>57.0</v>
      </c>
      <c r="H32" s="11">
        <v>120.0</v>
      </c>
      <c r="I32" s="12">
        <v>6840.0</v>
      </c>
    </row>
    <row r="33" spans="8:8">
      <c r="B33" s="10" t="s">
        <v>62</v>
      </c>
      <c r="C33" s="11" t="s">
        <v>63</v>
      </c>
      <c r="D33" s="11">
        <v>60.0</v>
      </c>
      <c r="E33" s="11">
        <v>25.0</v>
      </c>
      <c r="F33" s="11">
        <v>12.0</v>
      </c>
      <c r="G33" s="11">
        <v>73.0</v>
      </c>
      <c r="H33" s="11">
        <v>60.0</v>
      </c>
      <c r="I33" s="12">
        <v>4380.0</v>
      </c>
    </row>
    <row r="34" spans="8:8">
      <c r="B34" s="10" t="s">
        <v>64</v>
      </c>
      <c r="C34" s="11" t="s">
        <v>65</v>
      </c>
      <c r="D34" s="11">
        <v>35.0</v>
      </c>
      <c r="E34" s="11">
        <v>15.0</v>
      </c>
      <c r="F34" s="11">
        <v>6.0</v>
      </c>
      <c r="G34" s="11">
        <v>44.0</v>
      </c>
      <c r="H34" s="11">
        <v>100.0</v>
      </c>
      <c r="I34" s="12">
        <v>4400.0</v>
      </c>
    </row>
    <row r="35" spans="8:8">
      <c r="B35" s="10" t="s">
        <v>66</v>
      </c>
      <c r="C35" s="11" t="s">
        <v>67</v>
      </c>
      <c r="D35" s="11">
        <v>40.0</v>
      </c>
      <c r="E35" s="11">
        <v>18.0</v>
      </c>
      <c r="F35" s="11">
        <v>9.0</v>
      </c>
      <c r="G35" s="11">
        <v>49.0</v>
      </c>
      <c r="H35" s="11">
        <v>80.0</v>
      </c>
      <c r="I35" s="12">
        <v>3920.0</v>
      </c>
    </row>
    <row r="36" spans="8:8">
      <c r="B36" s="10" t="s">
        <v>68</v>
      </c>
      <c r="C36" s="11" t="s">
        <v>69</v>
      </c>
      <c r="D36" s="11">
        <v>30.0</v>
      </c>
      <c r="E36" s="11">
        <v>12.0</v>
      </c>
      <c r="F36" s="11">
        <v>4.0</v>
      </c>
      <c r="G36" s="11">
        <v>34.0</v>
      </c>
      <c r="H36" s="11">
        <v>50.0</v>
      </c>
      <c r="I36" s="12">
        <v>1700.0</v>
      </c>
    </row>
    <row r="37" spans="8:8">
      <c r="B37" s="10" t="s">
        <v>70</v>
      </c>
      <c r="C37" s="11" t="s">
        <v>71</v>
      </c>
      <c r="D37" s="11">
        <v>25.0</v>
      </c>
      <c r="E37" s="11">
        <v>10.0</v>
      </c>
      <c r="F37" s="11">
        <v>3.0</v>
      </c>
      <c r="G37" s="11">
        <v>28.0</v>
      </c>
      <c r="H37" s="11">
        <v>30.0</v>
      </c>
      <c r="I37" s="12">
        <v>840.0</v>
      </c>
    </row>
    <row r="38" spans="8:8">
      <c r="B38" s="10" t="s">
        <v>72</v>
      </c>
      <c r="C38" s="11" t="s">
        <v>73</v>
      </c>
      <c r="D38" s="11">
        <v>50.0</v>
      </c>
      <c r="E38" s="11">
        <v>20.0</v>
      </c>
      <c r="F38" s="11">
        <v>8.0</v>
      </c>
      <c r="G38" s="11">
        <v>58.0</v>
      </c>
      <c r="H38" s="11">
        <v>10.0</v>
      </c>
      <c r="I38" s="12">
        <v>580.0</v>
      </c>
    </row>
    <row r="39" spans="8:8">
      <c r="B39" s="10" t="s">
        <v>74</v>
      </c>
      <c r="C39" s="11" t="s">
        <v>75</v>
      </c>
      <c r="D39" s="11">
        <v>40.0</v>
      </c>
      <c r="E39" s="11">
        <v>15.0</v>
      </c>
      <c r="F39" s="11">
        <v>5.0</v>
      </c>
      <c r="G39" s="11">
        <v>50.0</v>
      </c>
      <c r="H39" s="11">
        <v>5.0</v>
      </c>
      <c r="I39" s="12">
        <v>250.0</v>
      </c>
    </row>
    <row r="40" spans="8:8">
      <c r="B40" s="10" t="s">
        <v>76</v>
      </c>
      <c r="C40" s="11" t="s">
        <v>77</v>
      </c>
      <c r="D40" s="11">
        <v>30.0</v>
      </c>
      <c r="E40" s="11">
        <v>12.0</v>
      </c>
      <c r="F40" s="11">
        <v>4.0</v>
      </c>
      <c r="G40" s="11">
        <v>34.0</v>
      </c>
      <c r="H40" s="11">
        <v>15.0</v>
      </c>
      <c r="I40" s="12">
        <v>510.0</v>
      </c>
    </row>
    <row r="41" spans="8:8">
      <c r="B41" s="10" t="s">
        <v>78</v>
      </c>
      <c r="C41" s="11" t="s">
        <v>79</v>
      </c>
      <c r="D41" s="11">
        <v>20.0</v>
      </c>
      <c r="E41" s="11">
        <v>8.0</v>
      </c>
      <c r="F41" s="11">
        <v>3.0</v>
      </c>
      <c r="G41" s="11">
        <v>23.0</v>
      </c>
      <c r="H41" s="11">
        <v>20.0</v>
      </c>
      <c r="I41" s="12">
        <v>460.0</v>
      </c>
    </row>
    <row r="42" spans="8:8">
      <c r="B42" s="10" t="s">
        <v>80</v>
      </c>
      <c r="C42" s="11" t="s">
        <v>81</v>
      </c>
      <c r="D42" s="11">
        <v>15.0</v>
      </c>
      <c r="E42" s="11">
        <v>6.0</v>
      </c>
      <c r="F42" s="11">
        <v>2.0</v>
      </c>
      <c r="G42" s="11">
        <v>17.0</v>
      </c>
      <c r="H42" s="11">
        <v>50.0</v>
      </c>
      <c r="I42" s="12">
        <v>850.0</v>
      </c>
    </row>
    <row r="43" spans="8:8">
      <c r="B43" s="10" t="s">
        <v>82</v>
      </c>
      <c r="C43" s="11" t="s">
        <v>83</v>
      </c>
      <c r="D43" s="11">
        <v>25.0</v>
      </c>
      <c r="E43" s="11">
        <v>10.0</v>
      </c>
      <c r="F43" s="11">
        <v>4.0</v>
      </c>
      <c r="G43" s="11">
        <v>29.0</v>
      </c>
      <c r="H43" s="11">
        <v>5.0</v>
      </c>
      <c r="I43" s="12">
        <v>145.0</v>
      </c>
    </row>
    <row r="44" spans="8:8">
      <c r="B44" s="10" t="s">
        <v>84</v>
      </c>
      <c r="C44" s="11" t="s">
        <v>85</v>
      </c>
      <c r="D44" s="11">
        <v>40.0</v>
      </c>
      <c r="E44" s="11">
        <v>18.0</v>
      </c>
      <c r="F44" s="11">
        <v>9.0</v>
      </c>
      <c r="G44" s="11">
        <v>49.0</v>
      </c>
      <c r="H44" s="11">
        <v>8.0</v>
      </c>
      <c r="I44" s="12">
        <v>392.0</v>
      </c>
    </row>
    <row r="45" spans="8:8">
      <c r="B45" s="10" t="s">
        <v>86</v>
      </c>
      <c r="C45" s="11" t="s">
        <v>87</v>
      </c>
      <c r="D45" s="11">
        <v>30.0</v>
      </c>
      <c r="E45" s="11">
        <v>15.0</v>
      </c>
      <c r="F45" s="11">
        <v>6.0</v>
      </c>
      <c r="G45" s="11">
        <v>39.0</v>
      </c>
      <c r="H45" s="11">
        <v>20.0</v>
      </c>
      <c r="I45" s="12">
        <v>780.0</v>
      </c>
    </row>
    <row r="46" spans="8:8">
      <c r="B46" s="10" t="s">
        <v>88</v>
      </c>
      <c r="C46" s="11" t="s">
        <v>89</v>
      </c>
      <c r="D46" s="11">
        <v>35.0</v>
      </c>
      <c r="E46" s="11">
        <v>12.0</v>
      </c>
      <c r="F46" s="11">
        <v>4.0</v>
      </c>
      <c r="G46" s="11">
        <v>31.0</v>
      </c>
      <c r="H46" s="11">
        <v>15.0</v>
      </c>
      <c r="I46" s="12">
        <v>465.0</v>
      </c>
    </row>
    <row r="47" spans="8:8">
      <c r="B47" s="10" t="s">
        <v>90</v>
      </c>
      <c r="C47" s="11" t="s">
        <v>91</v>
      </c>
      <c r="D47" s="11">
        <v>25.0</v>
      </c>
      <c r="E47" s="11">
        <v>8.0</v>
      </c>
      <c r="F47" s="11">
        <v>3.0</v>
      </c>
      <c r="G47" s="11">
        <v>28.0</v>
      </c>
      <c r="H47" s="11">
        <v>10.0</v>
      </c>
      <c r="I47" s="12">
        <v>280.0</v>
      </c>
    </row>
    <row r="48" spans="8:8">
      <c r="B48" s="10" t="s">
        <v>92</v>
      </c>
      <c r="C48" s="11" t="s">
        <v>93</v>
      </c>
      <c r="D48" s="11">
        <v>20.0</v>
      </c>
      <c r="E48" s="11">
        <v>10.0</v>
      </c>
      <c r="F48" s="11">
        <v>4.0</v>
      </c>
      <c r="G48" s="11">
        <v>24.0</v>
      </c>
      <c r="H48" s="11">
        <v>15.0</v>
      </c>
      <c r="I48" s="12">
        <v>360.0</v>
      </c>
    </row>
    <row r="49" spans="8:8">
      <c r="B49" s="10" t="s">
        <v>94</v>
      </c>
      <c r="C49" s="11" t="s">
        <v>95</v>
      </c>
      <c r="D49" s="11">
        <v>30.0</v>
      </c>
      <c r="E49" s="11">
        <v>12.0</v>
      </c>
      <c r="F49" s="11">
        <v>5.0</v>
      </c>
      <c r="G49" s="11">
        <v>37.0</v>
      </c>
      <c r="H49" s="11">
        <v>20.0</v>
      </c>
      <c r="I49" s="12">
        <v>740.0</v>
      </c>
    </row>
    <row r="50" spans="8:8">
      <c r="B50" s="10" t="s">
        <v>96</v>
      </c>
      <c r="C50" s="11" t="s">
        <v>97</v>
      </c>
      <c r="D50" s="11">
        <v>40.0</v>
      </c>
      <c r="E50" s="11">
        <v>18.0</v>
      </c>
      <c r="F50" s="11">
        <v>7.0</v>
      </c>
      <c r="G50" s="11">
        <v>51.0</v>
      </c>
      <c r="H50" s="11">
        <v>30.0</v>
      </c>
      <c r="I50" s="12">
        <v>1530.0</v>
      </c>
    </row>
    <row r="51" spans="8:8">
      <c r="B51" s="10" t="s">
        <v>98</v>
      </c>
      <c r="C51" s="11" t="s">
        <v>99</v>
      </c>
      <c r="D51" s="11">
        <v>50.0</v>
      </c>
      <c r="E51" s="11">
        <v>20.0</v>
      </c>
      <c r="F51" s="11">
        <v>9.0</v>
      </c>
      <c r="G51" s="11">
        <v>61.0</v>
      </c>
      <c r="H51" s="11">
        <v>8.0</v>
      </c>
      <c r="I51" s="12">
        <v>488.0</v>
      </c>
    </row>
    <row r="52" spans="8:8">
      <c r="B52" s="13" t="s">
        <v>100</v>
      </c>
      <c r="C52" s="14" t="s">
        <v>101</v>
      </c>
      <c r="D52" s="14">
        <v>25.0</v>
      </c>
      <c r="E52" s="14">
        <v>10.0</v>
      </c>
      <c r="F52" s="14">
        <v>3.0</v>
      </c>
      <c r="G52" s="14">
        <v>28.0</v>
      </c>
      <c r="H52" s="14">
        <v>150.0</v>
      </c>
      <c r="I52" s="15">
        <v>4200.0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dimension ref="A1:B1"/>
  <sheetViews>
    <sheetView workbookViewId="0">
      <selection activeCell="J5" sqref="J5"/>
    </sheetView>
  </sheetViews>
  <sheetFormatPr defaultRowHeight="14.25" defaultColWidth="10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Seemanto Saha</dc:creator>
  <cp:lastModifiedBy>Dharshan</cp:lastModifiedBy>
  <dcterms:created xsi:type="dcterms:W3CDTF">2024-02-19T06:16:38Z</dcterms:created>
  <dcterms:modified xsi:type="dcterms:W3CDTF">2025-09-16T15:43:07Z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0ed253b1d0b4445c8551a986c04e1d75</vt:lpwstr>
  </property>
</Properties>
</file>