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esktop\excel project\"/>
    </mc:Choice>
  </mc:AlternateContent>
  <xr:revisionPtr revIDLastSave="0" documentId="8_{D89DC606-AB06-49F5-9AF7-0A6245CE5BD8}" xr6:coauthVersionLast="47" xr6:coauthVersionMax="47" xr10:uidLastSave="{00000000-0000-0000-0000-000000000000}"/>
  <bookViews>
    <workbookView xWindow="-120" yWindow="-120" windowWidth="20730" windowHeight="11160" activeTab="2" xr2:uid="{455B44C3-2888-4044-B93D-FA1571C1AB67}"/>
  </bookViews>
  <sheets>
    <sheet name="raw data" sheetId="1" r:id="rId1"/>
    <sheet name="analysis" sheetId="2" r:id="rId2"/>
    <sheet name="dashboard" sheetId="3" r:id="rId3"/>
  </sheets>
  <definedNames>
    <definedName name="_xlchart.v1.0" hidden="1">analysis!$G$2:$G$6</definedName>
    <definedName name="_xlchart.v1.1" hidden="1">analysis!$H$2:$H$6</definedName>
    <definedName name="Slicer_Month">#N/A</definedName>
    <definedName name="Slicer_sales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2" l="1"/>
  <c r="I23" i="2"/>
  <c r="H24" i="2"/>
  <c r="I24" i="2"/>
  <c r="I22" i="2"/>
  <c r="G22" i="2" s="1"/>
  <c r="H22" i="2"/>
  <c r="G2" i="2"/>
  <c r="I16" i="2"/>
  <c r="I15" i="2"/>
  <c r="G3" i="2"/>
  <c r="H3" i="2"/>
  <c r="G4" i="2"/>
  <c r="H4" i="2"/>
  <c r="G5" i="2"/>
  <c r="H5" i="2"/>
  <c r="H2" i="2"/>
  <c r="G24" i="2" l="1"/>
  <c r="G23" i="2"/>
  <c r="H20" i="2" s="1"/>
  <c r="I20" i="2" s="1"/>
  <c r="I17" i="2"/>
  <c r="I18" i="2" s="1"/>
</calcChain>
</file>

<file path=xl/sharedStrings.xml><?xml version="1.0" encoding="utf-8"?>
<sst xmlns="http://schemas.openxmlformats.org/spreadsheetml/2006/main" count="395" uniqueCount="45">
  <si>
    <t>EMP NAME</t>
  </si>
  <si>
    <t>QUANTITY</t>
  </si>
  <si>
    <t>PRODUCT ID</t>
  </si>
  <si>
    <t>sales type</t>
  </si>
  <si>
    <t>PAYMENT MODE</t>
  </si>
  <si>
    <t>DISCOUNT %</t>
  </si>
  <si>
    <t>Buying Price</t>
  </si>
  <si>
    <t>Selling Price</t>
  </si>
  <si>
    <t>Total Buying Price</t>
  </si>
  <si>
    <t>Total Selling Price</t>
  </si>
  <si>
    <t>Month</t>
  </si>
  <si>
    <t>Profit</t>
  </si>
  <si>
    <t>MOHAN</t>
  </si>
  <si>
    <t>P0028</t>
  </si>
  <si>
    <t>Online</t>
  </si>
  <si>
    <t>Jan</t>
  </si>
  <si>
    <t>P0026</t>
  </si>
  <si>
    <t>Wholesaler</t>
  </si>
  <si>
    <t>online</t>
  </si>
  <si>
    <t>P0027</t>
  </si>
  <si>
    <t>Cash</t>
  </si>
  <si>
    <t>Feb</t>
  </si>
  <si>
    <t>P0024</t>
  </si>
  <si>
    <t>Direct Sales</t>
  </si>
  <si>
    <t>Mar</t>
  </si>
  <si>
    <t>Apr</t>
  </si>
  <si>
    <t>Jun</t>
  </si>
  <si>
    <t>Jul</t>
  </si>
  <si>
    <t>Aug</t>
  </si>
  <si>
    <t>P0025</t>
  </si>
  <si>
    <t>Sep</t>
  </si>
  <si>
    <t>Oct</t>
  </si>
  <si>
    <t>Nov</t>
  </si>
  <si>
    <t>Dec</t>
  </si>
  <si>
    <t>May</t>
  </si>
  <si>
    <t>Row Labels</t>
  </si>
  <si>
    <t>Sum of Total Selling Price</t>
  </si>
  <si>
    <t>Sum of Profit Amount</t>
  </si>
  <si>
    <t>Sum of Total Buying Price</t>
  </si>
  <si>
    <t>TOTAL BUY PRICE</t>
  </si>
  <si>
    <t>TOTAL SOLD PRICE</t>
  </si>
  <si>
    <t>PROFIT</t>
  </si>
  <si>
    <t>P PER %</t>
  </si>
  <si>
    <t xml:space="preserve">Total buy price </t>
  </si>
  <si>
    <t>Total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</si>
</sst>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11"/>
      <color theme="1"/>
      <name val="Trebuchet MS"/>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1" xfId="0" applyBorder="1"/>
    <xf numFmtId="0" fontId="0" fillId="0" borderId="0" xfId="0" pivotButton="1"/>
    <xf numFmtId="0" fontId="0" fillId="0" borderId="0" xfId="0" applyAlignment="1">
      <alignment horizontal="left"/>
    </xf>
    <xf numFmtId="1"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excel dashboard.xlsx]analysis!PivotTable1</c:name>
    <c:fmtId val="6"/>
  </c:pivotSource>
  <c:chart>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Sum of Total Selling Price</c:v>
                </c:pt>
              </c:strCache>
            </c:strRef>
          </c:tx>
          <c:spPr>
            <a:solidFill>
              <a:schemeClr val="accent4">
                <a:shade val="76000"/>
              </a:schemeClr>
            </a:solidFill>
            <a:ln>
              <a:noFill/>
            </a:ln>
            <a:effectLst/>
          </c:spPr>
          <c:invertIfNegative val="0"/>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analysis!$B$2:$B$13</c:f>
              <c:numCache>
                <c:formatCode>General</c:formatCode>
                <c:ptCount val="12"/>
                <c:pt idx="0">
                  <c:v>5925.18</c:v>
                </c:pt>
                <c:pt idx="1">
                  <c:v>1919.22</c:v>
                </c:pt>
                <c:pt idx="2">
                  <c:v>2444.1999999999998</c:v>
                </c:pt>
                <c:pt idx="3">
                  <c:v>3197.4599999999996</c:v>
                </c:pt>
                <c:pt idx="4">
                  <c:v>5109.66</c:v>
                </c:pt>
                <c:pt idx="5">
                  <c:v>4720.42</c:v>
                </c:pt>
                <c:pt idx="6">
                  <c:v>1908.72</c:v>
                </c:pt>
                <c:pt idx="7">
                  <c:v>5755.75</c:v>
                </c:pt>
                <c:pt idx="8">
                  <c:v>1412.08</c:v>
                </c:pt>
                <c:pt idx="9">
                  <c:v>2535.88</c:v>
                </c:pt>
                <c:pt idx="10">
                  <c:v>3704.1600000000003</c:v>
                </c:pt>
                <c:pt idx="11">
                  <c:v>4784.51</c:v>
                </c:pt>
              </c:numCache>
            </c:numRef>
          </c:val>
          <c:extLst>
            <c:ext xmlns:c16="http://schemas.microsoft.com/office/drawing/2014/chart" uri="{C3380CC4-5D6E-409C-BE32-E72D297353CC}">
              <c16:uniqueId val="{00000000-4092-4F67-83CD-5781CBC3BB9E}"/>
            </c:ext>
          </c:extLst>
        </c:ser>
        <c:dLbls>
          <c:showLegendKey val="0"/>
          <c:showVal val="0"/>
          <c:showCatName val="0"/>
          <c:showSerName val="0"/>
          <c:showPercent val="0"/>
          <c:showBubbleSize val="0"/>
        </c:dLbls>
        <c:gapWidth val="219"/>
        <c:overlap val="-27"/>
        <c:axId val="1426991567"/>
        <c:axId val="1427016527"/>
      </c:barChart>
      <c:barChart>
        <c:barDir val="col"/>
        <c:grouping val="clustered"/>
        <c:varyColors val="0"/>
        <c:ser>
          <c:idx val="1"/>
          <c:order val="1"/>
          <c:tx>
            <c:strRef>
              <c:f>analysis!$C$1</c:f>
              <c:strCache>
                <c:ptCount val="1"/>
                <c:pt idx="0">
                  <c:v>Sum of Profit Amount</c:v>
                </c:pt>
              </c:strCache>
            </c:strRef>
          </c:tx>
          <c:spPr>
            <a:solidFill>
              <a:schemeClr val="accent4">
                <a:tint val="77000"/>
              </a:schemeClr>
            </a:solidFill>
            <a:ln>
              <a:noFill/>
            </a:ln>
            <a:effectLst/>
          </c:spPr>
          <c:invertIfNegative val="0"/>
          <c:cat>
            <c:strRef>
              <c:f>analysis!$A$2:$A$13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analysis!$C$2:$C$13</c:f>
              <c:numCache>
                <c:formatCode>General</c:formatCode>
                <c:ptCount val="12"/>
                <c:pt idx="0">
                  <c:v>1016.1800000000003</c:v>
                </c:pt>
                <c:pt idx="1">
                  <c:v>350.22</c:v>
                </c:pt>
                <c:pt idx="2">
                  <c:v>226.19999999999982</c:v>
                </c:pt>
                <c:pt idx="3">
                  <c:v>582.45999999999958</c:v>
                </c:pt>
                <c:pt idx="4">
                  <c:v>659.65999999999985</c:v>
                </c:pt>
                <c:pt idx="5">
                  <c:v>931.42000000000007</c:v>
                </c:pt>
                <c:pt idx="6">
                  <c:v>264.72000000000003</c:v>
                </c:pt>
                <c:pt idx="7">
                  <c:v>1116.75</c:v>
                </c:pt>
                <c:pt idx="8">
                  <c:v>245.07999999999993</c:v>
                </c:pt>
                <c:pt idx="9">
                  <c:v>409.88000000000011</c:v>
                </c:pt>
                <c:pt idx="10">
                  <c:v>485.16000000000031</c:v>
                </c:pt>
                <c:pt idx="11">
                  <c:v>739.51000000000022</c:v>
                </c:pt>
              </c:numCache>
            </c:numRef>
          </c:val>
          <c:extLst>
            <c:ext xmlns:c16="http://schemas.microsoft.com/office/drawing/2014/chart" uri="{C3380CC4-5D6E-409C-BE32-E72D297353CC}">
              <c16:uniqueId val="{00000001-4092-4F67-83CD-5781CBC3BB9E}"/>
            </c:ext>
          </c:extLst>
        </c:ser>
        <c:dLbls>
          <c:showLegendKey val="0"/>
          <c:showVal val="0"/>
          <c:showCatName val="0"/>
          <c:showSerName val="0"/>
          <c:showPercent val="0"/>
          <c:showBubbleSize val="0"/>
        </c:dLbls>
        <c:gapWidth val="219"/>
        <c:overlap val="-27"/>
        <c:axId val="1079112495"/>
        <c:axId val="1079116815"/>
      </c:barChart>
      <c:catAx>
        <c:axId val="142699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27016527"/>
        <c:crosses val="autoZero"/>
        <c:auto val="1"/>
        <c:lblAlgn val="ctr"/>
        <c:lblOffset val="100"/>
        <c:noMultiLvlLbl val="0"/>
      </c:catAx>
      <c:valAx>
        <c:axId val="1427016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26991567"/>
        <c:crosses val="autoZero"/>
        <c:crossBetween val="between"/>
      </c:valAx>
      <c:valAx>
        <c:axId val="1079116815"/>
        <c:scaling>
          <c:orientation val="minMax"/>
        </c:scaling>
        <c:delete val="1"/>
        <c:axPos val="r"/>
        <c:numFmt formatCode="General" sourceLinked="1"/>
        <c:majorTickMark val="out"/>
        <c:minorTickMark val="none"/>
        <c:tickLblPos val="nextTo"/>
        <c:crossAx val="1079112495"/>
        <c:crosses val="max"/>
        <c:crossBetween val="between"/>
      </c:valAx>
      <c:catAx>
        <c:axId val="1079112495"/>
        <c:scaling>
          <c:orientation val="minMax"/>
        </c:scaling>
        <c:delete val="1"/>
        <c:axPos val="b"/>
        <c:numFmt formatCode="General" sourceLinked="1"/>
        <c:majorTickMark val="out"/>
        <c:minorTickMark val="none"/>
        <c:tickLblPos val="nextTo"/>
        <c:crossAx val="10791168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excel dashboard.xlsx]analysis!PivotTable3</c:name>
    <c:fmtId val="13"/>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tint val="65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hade val="65000"/>
            </a:schemeClr>
          </a:solidFill>
          <a:ln w="19050">
            <a:solidFill>
              <a:schemeClr val="lt1"/>
            </a:solidFill>
          </a:ln>
          <a:effectLst/>
        </c:spPr>
      </c:pivotFmt>
    </c:pivotFmts>
    <c:plotArea>
      <c:layout/>
      <c:doughnutChart>
        <c:varyColors val="1"/>
        <c:ser>
          <c:idx val="0"/>
          <c:order val="0"/>
          <c:tx>
            <c:strRef>
              <c:f>analysis!$F$9</c:f>
              <c:strCache>
                <c:ptCount val="1"/>
                <c:pt idx="0">
                  <c:v>Total</c:v>
                </c:pt>
              </c:strCache>
            </c:strRef>
          </c:tx>
          <c:dPt>
            <c:idx val="0"/>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1-35EA-4360-A2D3-D745376223F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5EA-4360-A2D3-D745376223F1}"/>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5-35EA-4360-A2D3-D745376223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analysis!$E$10:$E$12</c:f>
              <c:strCache>
                <c:ptCount val="3"/>
                <c:pt idx="0">
                  <c:v>Direct Sales</c:v>
                </c:pt>
                <c:pt idx="1">
                  <c:v>Online</c:v>
                </c:pt>
                <c:pt idx="2">
                  <c:v>Wholesaler</c:v>
                </c:pt>
              </c:strCache>
            </c:strRef>
          </c:cat>
          <c:val>
            <c:numRef>
              <c:f>analysis!$F$10:$F$12</c:f>
              <c:numCache>
                <c:formatCode>General</c:formatCode>
                <c:ptCount val="3"/>
                <c:pt idx="0">
                  <c:v>23148.959999999999</c:v>
                </c:pt>
                <c:pt idx="1">
                  <c:v>13307.109999999995</c:v>
                </c:pt>
                <c:pt idx="2">
                  <c:v>6961.17</c:v>
                </c:pt>
              </c:numCache>
            </c:numRef>
          </c:val>
          <c:extLst>
            <c:ext xmlns:c16="http://schemas.microsoft.com/office/drawing/2014/chart" uri="{C3380CC4-5D6E-409C-BE32-E72D297353CC}">
              <c16:uniqueId val="{00000006-079C-4297-BBA3-7B9C973973E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excel dashboard.xlsx]analysis!PivotTable4</c:name>
    <c:fmtId val="29"/>
  </c:pivotSource>
  <c:chart>
    <c:autoTitleDeleted val="1"/>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analysis!$F$15</c:f>
              <c:strCache>
                <c:ptCount val="1"/>
                <c:pt idx="0">
                  <c:v>Total</c:v>
                </c:pt>
              </c:strCache>
            </c:strRef>
          </c:tx>
          <c:dPt>
            <c:idx val="0"/>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F51-4921-8975-E0BBDA64DBCD}"/>
              </c:ext>
            </c:extLst>
          </c:dPt>
          <c:dPt>
            <c:idx val="1"/>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F51-4921-8975-E0BBDA64DB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analysis!$E$16:$E$17</c:f>
              <c:strCache>
                <c:ptCount val="2"/>
                <c:pt idx="0">
                  <c:v>Cash</c:v>
                </c:pt>
                <c:pt idx="1">
                  <c:v>Online</c:v>
                </c:pt>
              </c:strCache>
            </c:strRef>
          </c:cat>
          <c:val>
            <c:numRef>
              <c:f>analysis!$F$16:$F$17</c:f>
              <c:numCache>
                <c:formatCode>General</c:formatCode>
                <c:ptCount val="2"/>
                <c:pt idx="0">
                  <c:v>19020.269999999997</c:v>
                </c:pt>
                <c:pt idx="1">
                  <c:v>24396.97</c:v>
                </c:pt>
              </c:numCache>
            </c:numRef>
          </c:val>
          <c:extLst>
            <c:ext xmlns:c16="http://schemas.microsoft.com/office/drawing/2014/chart" uri="{C3380CC4-5D6E-409C-BE32-E72D297353CC}">
              <c16:uniqueId val="{00000004-C1D5-43BD-8698-D0FDFA6C8E3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DFAC14EB-C728-420F-B5E7-D0B9D8EACF06}">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552450</xdr:colOff>
      <xdr:row>3</xdr:row>
      <xdr:rowOff>85725</xdr:rowOff>
    </xdr:from>
    <xdr:to>
      <xdr:col>18</xdr:col>
      <xdr:colOff>219075</xdr:colOff>
      <xdr:row>26</xdr:row>
      <xdr:rowOff>19050</xdr:rowOff>
    </xdr:to>
    <xdr:sp macro="" textlink="">
      <xdr:nvSpPr>
        <xdr:cNvPr id="2" name="Rectangle: Rounded Corners 1">
          <a:extLst>
            <a:ext uri="{FF2B5EF4-FFF2-40B4-BE49-F238E27FC236}">
              <a16:creationId xmlns:a16="http://schemas.microsoft.com/office/drawing/2014/main" id="{E33453A5-6191-FE22-016D-D1E74056377E}"/>
            </a:ext>
          </a:extLst>
        </xdr:cNvPr>
        <xdr:cNvSpPr/>
      </xdr:nvSpPr>
      <xdr:spPr>
        <a:xfrm>
          <a:off x="1924050" y="714375"/>
          <a:ext cx="10639425" cy="4752975"/>
        </a:xfrm>
        <a:prstGeom prst="roundRect">
          <a:avLst>
            <a:gd name="adj" fmla="val 33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619125</xdr:colOff>
      <xdr:row>3</xdr:row>
      <xdr:rowOff>142874</xdr:rowOff>
    </xdr:from>
    <xdr:to>
      <xdr:col>4</xdr:col>
      <xdr:colOff>457200</xdr:colOff>
      <xdr:row>25</xdr:row>
      <xdr:rowOff>180975</xdr:rowOff>
    </xdr:to>
    <xdr:sp macro="" textlink="">
      <xdr:nvSpPr>
        <xdr:cNvPr id="3" name="Rectangle 2">
          <a:extLst>
            <a:ext uri="{FF2B5EF4-FFF2-40B4-BE49-F238E27FC236}">
              <a16:creationId xmlns:a16="http://schemas.microsoft.com/office/drawing/2014/main" id="{AFC9F50B-83C3-A1CB-BECA-E043224C9BB5}"/>
            </a:ext>
          </a:extLst>
        </xdr:cNvPr>
        <xdr:cNvSpPr/>
      </xdr:nvSpPr>
      <xdr:spPr>
        <a:xfrm>
          <a:off x="1990725" y="771524"/>
          <a:ext cx="1209675" cy="4648201"/>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552451</xdr:colOff>
      <xdr:row>3</xdr:row>
      <xdr:rowOff>133348</xdr:rowOff>
    </xdr:from>
    <xdr:to>
      <xdr:col>10</xdr:col>
      <xdr:colOff>514351</xdr:colOff>
      <xdr:row>7</xdr:row>
      <xdr:rowOff>66673</xdr:rowOff>
    </xdr:to>
    <xdr:sp macro="" textlink="">
      <xdr:nvSpPr>
        <xdr:cNvPr id="4" name="Rectangle 3">
          <a:extLst>
            <a:ext uri="{FF2B5EF4-FFF2-40B4-BE49-F238E27FC236}">
              <a16:creationId xmlns:a16="http://schemas.microsoft.com/office/drawing/2014/main" id="{556EB1D0-FC4E-4BF4-B7F3-DFC0B5CBC8E8}"/>
            </a:ext>
          </a:extLst>
        </xdr:cNvPr>
        <xdr:cNvSpPr/>
      </xdr:nvSpPr>
      <xdr:spPr>
        <a:xfrm rot="16200000">
          <a:off x="4948238" y="-890589"/>
          <a:ext cx="771525" cy="40767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600075</xdr:colOff>
      <xdr:row>3</xdr:row>
      <xdr:rowOff>133349</xdr:rowOff>
    </xdr:from>
    <xdr:to>
      <xdr:col>18</xdr:col>
      <xdr:colOff>142876</xdr:colOff>
      <xdr:row>7</xdr:row>
      <xdr:rowOff>66674</xdr:rowOff>
    </xdr:to>
    <xdr:sp macro="" textlink="">
      <xdr:nvSpPr>
        <xdr:cNvPr id="5" name="Rectangle 4">
          <a:extLst>
            <a:ext uri="{FF2B5EF4-FFF2-40B4-BE49-F238E27FC236}">
              <a16:creationId xmlns:a16="http://schemas.microsoft.com/office/drawing/2014/main" id="{1EECA6E6-F949-4026-8B23-A67803C1E77A}"/>
            </a:ext>
          </a:extLst>
        </xdr:cNvPr>
        <xdr:cNvSpPr/>
      </xdr:nvSpPr>
      <xdr:spPr>
        <a:xfrm rot="16200000">
          <a:off x="9586913" y="-1366839"/>
          <a:ext cx="771525" cy="5029201"/>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542928</xdr:colOff>
      <xdr:row>7</xdr:row>
      <xdr:rowOff>123824</xdr:rowOff>
    </xdr:from>
    <xdr:to>
      <xdr:col>10</xdr:col>
      <xdr:colOff>4</xdr:colOff>
      <xdr:row>16</xdr:row>
      <xdr:rowOff>66673</xdr:rowOff>
    </xdr:to>
    <xdr:sp macro="" textlink="">
      <xdr:nvSpPr>
        <xdr:cNvPr id="6" name="Rectangle 5">
          <a:extLst>
            <a:ext uri="{FF2B5EF4-FFF2-40B4-BE49-F238E27FC236}">
              <a16:creationId xmlns:a16="http://schemas.microsoft.com/office/drawing/2014/main" id="{670C551A-A6AF-4F35-B8C8-06EF54F161DA}"/>
            </a:ext>
          </a:extLst>
        </xdr:cNvPr>
        <xdr:cNvSpPr/>
      </xdr:nvSpPr>
      <xdr:spPr>
        <a:xfrm rot="16200000">
          <a:off x="4157666" y="719136"/>
          <a:ext cx="1828799" cy="3571876"/>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76202</xdr:colOff>
      <xdr:row>7</xdr:row>
      <xdr:rowOff>133344</xdr:rowOff>
    </xdr:from>
    <xdr:to>
      <xdr:col>15</xdr:col>
      <xdr:colOff>485775</xdr:colOff>
      <xdr:row>16</xdr:row>
      <xdr:rowOff>85721</xdr:rowOff>
    </xdr:to>
    <xdr:sp macro="" textlink="">
      <xdr:nvSpPr>
        <xdr:cNvPr id="7" name="Rectangle 6">
          <a:extLst>
            <a:ext uri="{FF2B5EF4-FFF2-40B4-BE49-F238E27FC236}">
              <a16:creationId xmlns:a16="http://schemas.microsoft.com/office/drawing/2014/main" id="{7FB9EB43-F95A-42D8-B90C-0720DF936E02}"/>
            </a:ext>
          </a:extLst>
        </xdr:cNvPr>
        <xdr:cNvSpPr/>
      </xdr:nvSpPr>
      <xdr:spPr>
        <a:xfrm rot="16200000">
          <a:off x="7934325" y="600071"/>
          <a:ext cx="1838327" cy="3838573"/>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b="1"/>
        </a:p>
      </xdr:txBody>
    </xdr:sp>
    <xdr:clientData/>
  </xdr:twoCellAnchor>
  <xdr:twoCellAnchor>
    <xdr:from>
      <xdr:col>4</xdr:col>
      <xdr:colOff>561981</xdr:colOff>
      <xdr:row>16</xdr:row>
      <xdr:rowOff>161920</xdr:rowOff>
    </xdr:from>
    <xdr:to>
      <xdr:col>11</xdr:col>
      <xdr:colOff>428625</xdr:colOff>
      <xdr:row>25</xdr:row>
      <xdr:rowOff>190494</xdr:rowOff>
    </xdr:to>
    <xdr:sp macro="" textlink="">
      <xdr:nvSpPr>
        <xdr:cNvPr id="8" name="Rectangle 7">
          <a:extLst>
            <a:ext uri="{FF2B5EF4-FFF2-40B4-BE49-F238E27FC236}">
              <a16:creationId xmlns:a16="http://schemas.microsoft.com/office/drawing/2014/main" id="{75E96892-7625-4272-B6BD-04DF2DC29696}"/>
            </a:ext>
          </a:extLst>
        </xdr:cNvPr>
        <xdr:cNvSpPr/>
      </xdr:nvSpPr>
      <xdr:spPr>
        <a:xfrm rot="16200000">
          <a:off x="4681541" y="2138360"/>
          <a:ext cx="1914524" cy="4667244"/>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b="1"/>
        </a:p>
      </xdr:txBody>
    </xdr:sp>
    <xdr:clientData/>
  </xdr:twoCellAnchor>
  <xdr:twoCellAnchor>
    <xdr:from>
      <xdr:col>11</xdr:col>
      <xdr:colOff>514354</xdr:colOff>
      <xdr:row>16</xdr:row>
      <xdr:rowOff>180971</xdr:rowOff>
    </xdr:from>
    <xdr:to>
      <xdr:col>18</xdr:col>
      <xdr:colOff>133353</xdr:colOff>
      <xdr:row>25</xdr:row>
      <xdr:rowOff>190492</xdr:rowOff>
    </xdr:to>
    <xdr:sp macro="" textlink="">
      <xdr:nvSpPr>
        <xdr:cNvPr id="9" name="Rectangle 8">
          <a:extLst>
            <a:ext uri="{FF2B5EF4-FFF2-40B4-BE49-F238E27FC236}">
              <a16:creationId xmlns:a16="http://schemas.microsoft.com/office/drawing/2014/main" id="{21756F40-4607-4524-956C-841279F737AF}"/>
            </a:ext>
          </a:extLst>
        </xdr:cNvPr>
        <xdr:cNvSpPr/>
      </xdr:nvSpPr>
      <xdr:spPr>
        <a:xfrm rot="16200000">
          <a:off x="9320218" y="2271707"/>
          <a:ext cx="1895471" cy="4419599"/>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b="1"/>
        </a:p>
      </xdr:txBody>
    </xdr:sp>
    <xdr:clientData/>
  </xdr:twoCellAnchor>
  <xdr:twoCellAnchor>
    <xdr:from>
      <xdr:col>15</xdr:col>
      <xdr:colOff>514350</xdr:colOff>
      <xdr:row>7</xdr:row>
      <xdr:rowOff>171451</xdr:rowOff>
    </xdr:from>
    <xdr:to>
      <xdr:col>18</xdr:col>
      <xdr:colOff>190500</xdr:colOff>
      <xdr:row>16</xdr:row>
      <xdr:rowOff>1</xdr:rowOff>
    </xdr:to>
    <xdr:sp macro="" textlink="">
      <xdr:nvSpPr>
        <xdr:cNvPr id="10" name="Scroll: Vertical 9">
          <a:extLst>
            <a:ext uri="{FF2B5EF4-FFF2-40B4-BE49-F238E27FC236}">
              <a16:creationId xmlns:a16="http://schemas.microsoft.com/office/drawing/2014/main" id="{AB56192B-BB68-DE9D-2F31-A56DCD77CCF1}"/>
            </a:ext>
          </a:extLst>
        </xdr:cNvPr>
        <xdr:cNvSpPr/>
      </xdr:nvSpPr>
      <xdr:spPr>
        <a:xfrm>
          <a:off x="10801350" y="1638301"/>
          <a:ext cx="1733550" cy="1714500"/>
        </a:xfrm>
        <a:prstGeom prst="verticalScroll">
          <a:avLst/>
        </a:prstGeom>
        <a:solidFill>
          <a:schemeClr val="accent2">
            <a:lumMod val="60000"/>
            <a:lumOff val="4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4</xdr:col>
      <xdr:colOff>600075</xdr:colOff>
      <xdr:row>17</xdr:row>
      <xdr:rowOff>1</xdr:rowOff>
    </xdr:from>
    <xdr:to>
      <xdr:col>11</xdr:col>
      <xdr:colOff>361950</xdr:colOff>
      <xdr:row>25</xdr:row>
      <xdr:rowOff>133351</xdr:rowOff>
    </xdr:to>
    <xdr:graphicFrame macro="">
      <xdr:nvGraphicFramePr>
        <xdr:cNvPr id="11" name="Chart 10">
          <a:extLst>
            <a:ext uri="{FF2B5EF4-FFF2-40B4-BE49-F238E27FC236}">
              <a16:creationId xmlns:a16="http://schemas.microsoft.com/office/drawing/2014/main" id="{CFD52DB6-AF3C-4B12-8972-92795F75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619125</xdr:colOff>
      <xdr:row>17</xdr:row>
      <xdr:rowOff>9525</xdr:rowOff>
    </xdr:from>
    <xdr:to>
      <xdr:col>18</xdr:col>
      <xdr:colOff>47625</xdr:colOff>
      <xdr:row>25</xdr:row>
      <xdr:rowOff>142875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F0A2C962-DB9C-404C-8DCA-B956EF7A17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62925" y="3571875"/>
              <a:ext cx="4229100" cy="1809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19050</xdr:colOff>
      <xdr:row>3</xdr:row>
      <xdr:rowOff>200024</xdr:rowOff>
    </xdr:from>
    <xdr:to>
      <xdr:col>4</xdr:col>
      <xdr:colOff>381000</xdr:colOff>
      <xdr:row>23</xdr:row>
      <xdr:rowOff>171450</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30E09B13-B8FC-420F-83A4-A93C68D86A8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76450" y="828674"/>
              <a:ext cx="1047750" cy="4162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647700</xdr:colOff>
      <xdr:row>3</xdr:row>
      <xdr:rowOff>180976</xdr:rowOff>
    </xdr:from>
    <xdr:to>
      <xdr:col>10</xdr:col>
      <xdr:colOff>438150</xdr:colOff>
      <xdr:row>7</xdr:row>
      <xdr:rowOff>9526</xdr:rowOff>
    </xdr:to>
    <mc:AlternateContent xmlns:mc="http://schemas.openxmlformats.org/markup-compatibility/2006" xmlns:a14="http://schemas.microsoft.com/office/drawing/2010/main">
      <mc:Choice Requires="a14">
        <xdr:graphicFrame macro="">
          <xdr:nvGraphicFramePr>
            <xdr:cNvPr id="14" name="sales type">
              <a:extLst>
                <a:ext uri="{FF2B5EF4-FFF2-40B4-BE49-F238E27FC236}">
                  <a16:creationId xmlns:a16="http://schemas.microsoft.com/office/drawing/2014/main" id="{3F14BC79-C939-4E59-A136-7A643824C4B6}"/>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3390900" y="809626"/>
              <a:ext cx="390525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142876</xdr:colOff>
      <xdr:row>7</xdr:row>
      <xdr:rowOff>190499</xdr:rowOff>
    </xdr:from>
    <xdr:to>
      <xdr:col>9</xdr:col>
      <xdr:colOff>276226</xdr:colOff>
      <xdr:row>16</xdr:row>
      <xdr:rowOff>38100</xdr:rowOff>
    </xdr:to>
    <xdr:graphicFrame macro="">
      <xdr:nvGraphicFramePr>
        <xdr:cNvPr id="15" name="Chart 14">
          <a:extLst>
            <a:ext uri="{FF2B5EF4-FFF2-40B4-BE49-F238E27FC236}">
              <a16:creationId xmlns:a16="http://schemas.microsoft.com/office/drawing/2014/main" id="{46336C1F-1675-435D-826F-8D2BC283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542926</xdr:colOff>
      <xdr:row>7</xdr:row>
      <xdr:rowOff>142875</xdr:rowOff>
    </xdr:from>
    <xdr:to>
      <xdr:col>14</xdr:col>
      <xdr:colOff>561975</xdr:colOff>
      <xdr:row>16</xdr:row>
      <xdr:rowOff>0</xdr:rowOff>
    </xdr:to>
    <xdr:graphicFrame macro="">
      <xdr:nvGraphicFramePr>
        <xdr:cNvPr id="17" name="Chart 16">
          <a:extLst>
            <a:ext uri="{FF2B5EF4-FFF2-40B4-BE49-F238E27FC236}">
              <a16:creationId xmlns:a16="http://schemas.microsoft.com/office/drawing/2014/main" id="{B31B50DA-F5F9-422E-A6DC-44C0A49D7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628650</xdr:colOff>
      <xdr:row>3</xdr:row>
      <xdr:rowOff>171450</xdr:rowOff>
    </xdr:from>
    <xdr:to>
      <xdr:col>18</xdr:col>
      <xdr:colOff>28575</xdr:colOff>
      <xdr:row>7</xdr:row>
      <xdr:rowOff>19050</xdr:rowOff>
    </xdr:to>
    <xdr:sp macro="" textlink="">
      <xdr:nvSpPr>
        <xdr:cNvPr id="19" name="TextBox 18">
          <a:extLst>
            <a:ext uri="{FF2B5EF4-FFF2-40B4-BE49-F238E27FC236}">
              <a16:creationId xmlns:a16="http://schemas.microsoft.com/office/drawing/2014/main" id="{CFBF653F-773B-C1B0-944D-750A8814AA63}"/>
            </a:ext>
          </a:extLst>
        </xdr:cNvPr>
        <xdr:cNvSpPr txBox="1"/>
      </xdr:nvSpPr>
      <xdr:spPr>
        <a:xfrm>
          <a:off x="7486650" y="800100"/>
          <a:ext cx="488632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Total</a:t>
          </a:r>
          <a:r>
            <a:rPr lang="en-US" sz="1400" b="1" baseline="0"/>
            <a:t> Sale Price           Total Profit      Profit</a:t>
          </a:r>
          <a:endParaRPr lang="en-US" sz="1400" b="1"/>
        </a:p>
      </xdr:txBody>
    </xdr:sp>
    <xdr:clientData/>
  </xdr:twoCellAnchor>
  <xdr:twoCellAnchor>
    <xdr:from>
      <xdr:col>12</xdr:col>
      <xdr:colOff>47625</xdr:colOff>
      <xdr:row>5</xdr:row>
      <xdr:rowOff>9525</xdr:rowOff>
    </xdr:from>
    <xdr:to>
      <xdr:col>13</xdr:col>
      <xdr:colOff>409575</xdr:colOff>
      <xdr:row>6</xdr:row>
      <xdr:rowOff>104775</xdr:rowOff>
    </xdr:to>
    <xdr:sp macro="" textlink="analysis!I15">
      <xdr:nvSpPr>
        <xdr:cNvPr id="16" name="TextBox 15">
          <a:extLst>
            <a:ext uri="{FF2B5EF4-FFF2-40B4-BE49-F238E27FC236}">
              <a16:creationId xmlns:a16="http://schemas.microsoft.com/office/drawing/2014/main" id="{5E08D238-1095-8542-9909-123EA53622C2}"/>
            </a:ext>
          </a:extLst>
        </xdr:cNvPr>
        <xdr:cNvSpPr txBox="1"/>
      </xdr:nvSpPr>
      <xdr:spPr>
        <a:xfrm>
          <a:off x="8277225" y="1057275"/>
          <a:ext cx="10477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547952-1AB3-4380-97BD-F6C11E95FD97}" type="TxLink">
            <a:rPr lang="en-US" sz="1400" b="1" i="0" u="none" strike="noStrike">
              <a:solidFill>
                <a:schemeClr val="accent2">
                  <a:lumMod val="60000"/>
                  <a:lumOff val="40000"/>
                </a:schemeClr>
              </a:solidFill>
              <a:latin typeface="Calibri"/>
              <a:cs typeface="Calibri"/>
            </a:rPr>
            <a:pPr/>
            <a:t>36390</a:t>
          </a:fld>
          <a:endParaRPr lang="en-US" sz="1100" b="1">
            <a:solidFill>
              <a:schemeClr val="accent2">
                <a:lumMod val="60000"/>
                <a:lumOff val="40000"/>
              </a:schemeClr>
            </a:solidFill>
          </a:endParaRPr>
        </a:p>
      </xdr:txBody>
    </xdr:sp>
    <xdr:clientData/>
  </xdr:twoCellAnchor>
  <xdr:twoCellAnchor editAs="oneCell">
    <xdr:from>
      <xdr:col>11</xdr:col>
      <xdr:colOff>9525</xdr:colOff>
      <xdr:row>3</xdr:row>
      <xdr:rowOff>114300</xdr:rowOff>
    </xdr:from>
    <xdr:to>
      <xdr:col>11</xdr:col>
      <xdr:colOff>523875</xdr:colOff>
      <xdr:row>6</xdr:row>
      <xdr:rowOff>0</xdr:rowOff>
    </xdr:to>
    <xdr:pic>
      <xdr:nvPicPr>
        <xdr:cNvPr id="20" name="Graphic 19" descr="Money">
          <a:extLst>
            <a:ext uri="{FF2B5EF4-FFF2-40B4-BE49-F238E27FC236}">
              <a16:creationId xmlns:a16="http://schemas.microsoft.com/office/drawing/2014/main" id="{FFEFDB4D-DFBF-4226-5221-5A2D7FB022C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53325" y="742950"/>
          <a:ext cx="514350" cy="514350"/>
        </a:xfrm>
        <a:prstGeom prst="rect">
          <a:avLst/>
        </a:prstGeom>
      </xdr:spPr>
    </xdr:pic>
    <xdr:clientData/>
  </xdr:twoCellAnchor>
  <xdr:twoCellAnchor>
    <xdr:from>
      <xdr:col>14</xdr:col>
      <xdr:colOff>628650</xdr:colOff>
      <xdr:row>5</xdr:row>
      <xdr:rowOff>0</xdr:rowOff>
    </xdr:from>
    <xdr:to>
      <xdr:col>16</xdr:col>
      <xdr:colOff>228600</xdr:colOff>
      <xdr:row>6</xdr:row>
      <xdr:rowOff>95250</xdr:rowOff>
    </xdr:to>
    <xdr:sp macro="" textlink="analysis!I17">
      <xdr:nvSpPr>
        <xdr:cNvPr id="21" name="TextBox 20">
          <a:extLst>
            <a:ext uri="{FF2B5EF4-FFF2-40B4-BE49-F238E27FC236}">
              <a16:creationId xmlns:a16="http://schemas.microsoft.com/office/drawing/2014/main" id="{BE2EC80A-6C8F-47B9-AD54-43C51AAED39A}"/>
            </a:ext>
          </a:extLst>
        </xdr:cNvPr>
        <xdr:cNvSpPr txBox="1"/>
      </xdr:nvSpPr>
      <xdr:spPr>
        <a:xfrm>
          <a:off x="10229850" y="1047750"/>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064342-4A29-4370-9F60-D698772F7929}" type="TxLink">
            <a:rPr lang="en-US" sz="1400" b="1" i="0" u="none" strike="noStrike">
              <a:solidFill>
                <a:schemeClr val="accent2">
                  <a:lumMod val="60000"/>
                  <a:lumOff val="40000"/>
                </a:schemeClr>
              </a:solidFill>
              <a:latin typeface="Calibri"/>
              <a:ea typeface="+mn-ea"/>
              <a:cs typeface="Calibri"/>
            </a:rPr>
            <a:pPr marL="0" indent="0"/>
            <a:t>7027</a:t>
          </a:fld>
          <a:endParaRPr lang="en-US" sz="1400" b="1" i="0" u="none" strike="noStrike">
            <a:solidFill>
              <a:schemeClr val="accent2">
                <a:lumMod val="60000"/>
                <a:lumOff val="40000"/>
              </a:schemeClr>
            </a:solidFill>
            <a:latin typeface="Calibri"/>
            <a:ea typeface="+mn-ea"/>
            <a:cs typeface="Calibri"/>
          </a:endParaRPr>
        </a:p>
      </xdr:txBody>
    </xdr:sp>
    <xdr:clientData/>
  </xdr:twoCellAnchor>
  <xdr:twoCellAnchor editAs="oneCell">
    <xdr:from>
      <xdr:col>13</xdr:col>
      <xdr:colOff>628650</xdr:colOff>
      <xdr:row>3</xdr:row>
      <xdr:rowOff>171450</xdr:rowOff>
    </xdr:from>
    <xdr:to>
      <xdr:col>14</xdr:col>
      <xdr:colOff>371475</xdr:colOff>
      <xdr:row>5</xdr:row>
      <xdr:rowOff>180975</xdr:rowOff>
    </xdr:to>
    <xdr:pic>
      <xdr:nvPicPr>
        <xdr:cNvPr id="23" name="Graphic 22" descr="Bar graph with upward trend">
          <a:extLst>
            <a:ext uri="{FF2B5EF4-FFF2-40B4-BE49-F238E27FC236}">
              <a16:creationId xmlns:a16="http://schemas.microsoft.com/office/drawing/2014/main" id="{8E723191-06BA-73FA-BA0C-02C0B52552D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544050" y="800100"/>
          <a:ext cx="428625" cy="428625"/>
        </a:xfrm>
        <a:prstGeom prst="rect">
          <a:avLst/>
        </a:prstGeom>
      </xdr:spPr>
    </xdr:pic>
    <xdr:clientData/>
  </xdr:twoCellAnchor>
  <xdr:twoCellAnchor>
    <xdr:from>
      <xdr:col>16</xdr:col>
      <xdr:colOff>314325</xdr:colOff>
      <xdr:row>4</xdr:row>
      <xdr:rowOff>200025</xdr:rowOff>
    </xdr:from>
    <xdr:to>
      <xdr:col>17</xdr:col>
      <xdr:colOff>323850</xdr:colOff>
      <xdr:row>6</xdr:row>
      <xdr:rowOff>85725</xdr:rowOff>
    </xdr:to>
    <xdr:sp macro="" textlink="analysis!I18">
      <xdr:nvSpPr>
        <xdr:cNvPr id="24" name="TextBox 23">
          <a:extLst>
            <a:ext uri="{FF2B5EF4-FFF2-40B4-BE49-F238E27FC236}">
              <a16:creationId xmlns:a16="http://schemas.microsoft.com/office/drawing/2014/main" id="{87BF70F8-8F42-44D6-8765-04A1BC0311AF}"/>
            </a:ext>
          </a:extLst>
        </xdr:cNvPr>
        <xdr:cNvSpPr txBox="1"/>
      </xdr:nvSpPr>
      <xdr:spPr>
        <a:xfrm>
          <a:off x="11287125" y="1038225"/>
          <a:ext cx="695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1F4197-DE78-496E-987F-BD302465CA10}" type="TxLink">
            <a:rPr lang="en-US" sz="1400" b="1" i="0" u="none" strike="noStrike">
              <a:solidFill>
                <a:schemeClr val="accent2">
                  <a:lumMod val="60000"/>
                  <a:lumOff val="40000"/>
                </a:schemeClr>
              </a:solidFill>
              <a:latin typeface="Calibri"/>
              <a:ea typeface="+mn-ea"/>
              <a:cs typeface="Calibri"/>
            </a:rPr>
            <a:pPr marL="0" indent="0"/>
            <a:t>19%</a:t>
          </a:fld>
          <a:endParaRPr lang="en-US" sz="1400" b="1" i="0" u="none" strike="noStrike">
            <a:solidFill>
              <a:schemeClr val="accent2">
                <a:lumMod val="60000"/>
                <a:lumOff val="40000"/>
              </a:schemeClr>
            </a:solidFill>
            <a:latin typeface="Calibri"/>
            <a:ea typeface="+mn-ea"/>
            <a:cs typeface="Calibri"/>
          </a:endParaRPr>
        </a:p>
      </xdr:txBody>
    </xdr:sp>
    <xdr:clientData/>
  </xdr:twoCellAnchor>
  <xdr:twoCellAnchor>
    <xdr:from>
      <xdr:col>16</xdr:col>
      <xdr:colOff>114300</xdr:colOff>
      <xdr:row>9</xdr:row>
      <xdr:rowOff>57150</xdr:rowOff>
    </xdr:from>
    <xdr:to>
      <xdr:col>18</xdr:col>
      <xdr:colOff>47625</xdr:colOff>
      <xdr:row>10</xdr:row>
      <xdr:rowOff>190500</xdr:rowOff>
    </xdr:to>
    <xdr:sp macro="" textlink="">
      <xdr:nvSpPr>
        <xdr:cNvPr id="25" name="TextBox 24">
          <a:extLst>
            <a:ext uri="{FF2B5EF4-FFF2-40B4-BE49-F238E27FC236}">
              <a16:creationId xmlns:a16="http://schemas.microsoft.com/office/drawing/2014/main" id="{98CFC08A-F9AB-4908-FA8F-9327C7C58D51}"/>
            </a:ext>
          </a:extLst>
        </xdr:cNvPr>
        <xdr:cNvSpPr txBox="1"/>
      </xdr:nvSpPr>
      <xdr:spPr>
        <a:xfrm>
          <a:off x="11087100" y="1943100"/>
          <a:ext cx="1304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TOP</a:t>
          </a:r>
          <a:r>
            <a:rPr lang="en-US" sz="1200" b="1" baseline="0"/>
            <a:t> PRODUCT</a:t>
          </a:r>
          <a:endParaRPr lang="en-US" sz="1200" b="1"/>
        </a:p>
      </xdr:txBody>
    </xdr:sp>
    <xdr:clientData/>
  </xdr:twoCellAnchor>
  <xdr:twoCellAnchor>
    <xdr:from>
      <xdr:col>16</xdr:col>
      <xdr:colOff>342900</xdr:colOff>
      <xdr:row>12</xdr:row>
      <xdr:rowOff>57150</xdr:rowOff>
    </xdr:from>
    <xdr:to>
      <xdr:col>18</xdr:col>
      <xdr:colOff>200025</xdr:colOff>
      <xdr:row>13</xdr:row>
      <xdr:rowOff>190500</xdr:rowOff>
    </xdr:to>
    <xdr:sp macro="" textlink="analysis!H20">
      <xdr:nvSpPr>
        <xdr:cNvPr id="26" name="TextBox 25">
          <a:extLst>
            <a:ext uri="{FF2B5EF4-FFF2-40B4-BE49-F238E27FC236}">
              <a16:creationId xmlns:a16="http://schemas.microsoft.com/office/drawing/2014/main" id="{8D4E1DAC-5C38-4F5D-811F-251C6850D9C9}"/>
            </a:ext>
          </a:extLst>
        </xdr:cNvPr>
        <xdr:cNvSpPr txBox="1"/>
      </xdr:nvSpPr>
      <xdr:spPr>
        <a:xfrm>
          <a:off x="11315700" y="2571750"/>
          <a:ext cx="1228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1C6E55-3A56-4781-AF46-AFC80366E8DF}" type="TxLink">
            <a:rPr lang="en-US" sz="1400" b="1" i="0" u="none" strike="noStrike">
              <a:solidFill>
                <a:schemeClr val="bg1"/>
              </a:solidFill>
              <a:latin typeface="Calibri"/>
              <a:ea typeface="+mn-ea"/>
              <a:cs typeface="Calibri"/>
            </a:rPr>
            <a:pPr marL="0" indent="0"/>
            <a:t>P0024</a:t>
          </a:fld>
          <a:endParaRPr lang="en-US" sz="1400" b="1" i="0" u="none" strike="noStrike">
            <a:solidFill>
              <a:schemeClr val="bg1"/>
            </a:solidFill>
            <a:latin typeface="Calibri"/>
            <a:ea typeface="+mn-ea"/>
            <a:cs typeface="Calibri"/>
          </a:endParaRPr>
        </a:p>
      </xdr:txBody>
    </xdr:sp>
    <xdr:clientData/>
  </xdr:twoCellAnchor>
  <xdr:twoCellAnchor>
    <xdr:from>
      <xdr:col>16</xdr:col>
      <xdr:colOff>276225</xdr:colOff>
      <xdr:row>13</xdr:row>
      <xdr:rowOff>76200</xdr:rowOff>
    </xdr:from>
    <xdr:to>
      <xdr:col>18</xdr:col>
      <xdr:colOff>133350</xdr:colOff>
      <xdr:row>15</xdr:row>
      <xdr:rowOff>0</xdr:rowOff>
    </xdr:to>
    <xdr:sp macro="" textlink="analysis!I20">
      <xdr:nvSpPr>
        <xdr:cNvPr id="27" name="TextBox 26">
          <a:extLst>
            <a:ext uri="{FF2B5EF4-FFF2-40B4-BE49-F238E27FC236}">
              <a16:creationId xmlns:a16="http://schemas.microsoft.com/office/drawing/2014/main" id="{3DE3B523-624B-4A2B-9C54-C0D0ADDA9BC0}"/>
            </a:ext>
          </a:extLst>
        </xdr:cNvPr>
        <xdr:cNvSpPr txBox="1"/>
      </xdr:nvSpPr>
      <xdr:spPr>
        <a:xfrm>
          <a:off x="11249025" y="2800350"/>
          <a:ext cx="12287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864DB9-9DD8-4BCA-8218-7547256B59E7}" type="TxLink">
            <a:rPr lang="en-US" sz="1400" b="1" i="0" u="none" strike="noStrike">
              <a:solidFill>
                <a:schemeClr val="bg1"/>
              </a:solidFill>
              <a:latin typeface="Calibri"/>
              <a:ea typeface="+mn-ea"/>
              <a:cs typeface="Calibri"/>
            </a:rPr>
            <a:pPr marL="0" indent="0"/>
            <a:t>14183.76</a:t>
          </a:fld>
          <a:endParaRPr lang="en-US" sz="1400" b="1" i="0" u="none" strike="noStrike">
            <a:solidFill>
              <a:schemeClr val="bg1"/>
            </a:solidFill>
            <a:latin typeface="Calibri"/>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48.739704861109" createdVersion="8" refreshedVersion="8" minRefreshableVersion="3" recordCount="67" xr:uid="{E4D09DBE-679C-4735-B4B0-51723D26C63E}">
  <cacheSource type="worksheet">
    <worksheetSource ref="A1:L68" sheet="raw data"/>
  </cacheSource>
  <cacheFields count="13">
    <cacheField name="EMP NAME" numFmtId="0">
      <sharedItems/>
    </cacheField>
    <cacheField name="QUANTITY" numFmtId="0">
      <sharedItems containsSemiMixedTypes="0" containsString="0" containsNumber="1" containsInteger="1" minValue="1" maxValue="15"/>
    </cacheField>
    <cacheField name="PRODUCT ID" numFmtId="0">
      <sharedItems count="5">
        <s v="P0028"/>
        <s v="P0026"/>
        <s v="P0027"/>
        <s v="P0024"/>
        <s v="P0025"/>
      </sharedItems>
    </cacheField>
    <cacheField name="sales type" numFmtId="0">
      <sharedItems count="3">
        <s v="Online"/>
        <s v="Wholesaler"/>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Buying Price" numFmtId="0">
      <sharedItems containsString="0" containsBlank="1" containsNumber="1" containsInteger="1" minValue="5" maxValue="150"/>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6" maxValue="1950"/>
    </cacheField>
    <cacheField name="Total Selling Price" numFmtId="0">
      <sharedItems containsString="0" containsBlank="1" containsNumber="1" minValue="7.86" maxValue="2730"/>
    </cacheField>
    <cacheField name="Month" numFmtId="0">
      <sharedItems count="12">
        <s v="Jan"/>
        <s v="Feb"/>
        <s v="Mar"/>
        <s v="Apr"/>
        <s v="Jun"/>
        <s v="Jul"/>
        <s v="Aug"/>
        <s v="Sep"/>
        <s v="Oct"/>
        <s v="Nov"/>
        <s v="Dec"/>
        <s v="May"/>
      </sharedItems>
    </cacheField>
    <cacheField name="Profit" numFmtId="0">
      <sharedItems containsSemiMixedTypes="0" containsString="0" containsNumber="1" containsInteger="1" minValue="-72" maxValue="780"/>
    </cacheField>
    <cacheField name="Profit Amount" numFmtId="0" formula="'Total Selling Price'-'Total Buying Price'" databaseField="0"/>
  </cacheFields>
  <extLst>
    <ext xmlns:x14="http://schemas.microsoft.com/office/spreadsheetml/2009/9/main" uri="{725AE2AE-9491-48be-B2B4-4EB974FC3084}">
      <x14:pivotCacheDefinition pivotCacheId="1373077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MOHAN"/>
    <n v="10"/>
    <x v="0"/>
    <x v="0"/>
    <x v="0"/>
    <n v="0"/>
    <n v="120"/>
    <n v="162"/>
    <n v="1200"/>
    <n v="1620"/>
    <x v="0"/>
    <n v="420"/>
  </r>
  <r>
    <s v="MOHAN"/>
    <n v="9"/>
    <x v="1"/>
    <x v="1"/>
    <x v="0"/>
    <n v="0"/>
    <n v="76"/>
    <n v="82.08"/>
    <n v="684"/>
    <n v="738.72"/>
    <x v="0"/>
    <n v="55"/>
  </r>
  <r>
    <s v="MOHAN"/>
    <n v="2"/>
    <x v="2"/>
    <x v="1"/>
    <x v="1"/>
    <n v="0"/>
    <n v="121"/>
    <n v="141.57"/>
    <n v="242"/>
    <n v="283.14"/>
    <x v="1"/>
    <n v="41"/>
  </r>
  <r>
    <s v="MOHAN"/>
    <n v="6"/>
    <x v="3"/>
    <x v="0"/>
    <x v="1"/>
    <n v="0"/>
    <n v="12"/>
    <n v="15.72"/>
    <n v="72"/>
    <m/>
    <x v="1"/>
    <n v="-72"/>
  </r>
  <r>
    <s v="MOHAN"/>
    <n v="11"/>
    <x v="3"/>
    <x v="0"/>
    <x v="0"/>
    <n v="0"/>
    <n v="89"/>
    <n v="117.48"/>
    <n v="979"/>
    <n v="1292.28"/>
    <x v="1"/>
    <n v="313"/>
  </r>
  <r>
    <s v="MOHAN"/>
    <n v="8"/>
    <x v="0"/>
    <x v="2"/>
    <x v="0"/>
    <n v="0"/>
    <n v="47"/>
    <n v="53.11"/>
    <n v="376"/>
    <n v="424.88"/>
    <x v="2"/>
    <n v="49"/>
  </r>
  <r>
    <s v="MOHAN"/>
    <n v="4"/>
    <x v="1"/>
    <x v="2"/>
    <x v="1"/>
    <n v="0"/>
    <m/>
    <n v="115.2"/>
    <n v="360"/>
    <n v="460.8"/>
    <x v="3"/>
    <n v="101"/>
  </r>
  <r>
    <s v="MOHAN"/>
    <n v="13"/>
    <x v="3"/>
    <x v="2"/>
    <x v="0"/>
    <n v="0"/>
    <n v="95"/>
    <n v="119.7"/>
    <n v="1235"/>
    <n v="1556.1"/>
    <x v="3"/>
    <n v="321"/>
  </r>
  <r>
    <s v="MOHAN"/>
    <n v="10"/>
    <x v="3"/>
    <x v="2"/>
    <x v="0"/>
    <n v="0"/>
    <n v="126"/>
    <n v="162.54"/>
    <n v="1260"/>
    <n v="1625.4"/>
    <x v="4"/>
    <n v="365"/>
  </r>
  <r>
    <s v="MOHAN"/>
    <n v="12"/>
    <x v="2"/>
    <x v="0"/>
    <x v="0"/>
    <n v="0"/>
    <n v="12"/>
    <n v="15.72"/>
    <n v="144"/>
    <n v="188.64"/>
    <x v="4"/>
    <n v="45"/>
  </r>
  <r>
    <s v="MOHAN"/>
    <n v="11"/>
    <x v="3"/>
    <x v="2"/>
    <x v="1"/>
    <n v="0"/>
    <n v="37"/>
    <n v="42.55"/>
    <n v="407"/>
    <n v="468.05"/>
    <x v="4"/>
    <n v="61"/>
  </r>
  <r>
    <s v="MOHAN"/>
    <n v="1"/>
    <x v="1"/>
    <x v="1"/>
    <x v="1"/>
    <n v="0"/>
    <n v="13"/>
    <n v="16.64"/>
    <n v="13"/>
    <n v="16.64"/>
    <x v="4"/>
    <n v="4"/>
  </r>
  <r>
    <s v="MOHAN"/>
    <n v="2"/>
    <x v="3"/>
    <x v="0"/>
    <x v="0"/>
    <n v="0"/>
    <n v="126"/>
    <n v="162.54"/>
    <n v="252"/>
    <n v="325.08"/>
    <x v="4"/>
    <n v="73"/>
  </r>
  <r>
    <s v="MOHAN"/>
    <n v="1"/>
    <x v="2"/>
    <x v="2"/>
    <x v="0"/>
    <n v="0"/>
    <n v="150"/>
    <n v="210"/>
    <n v="150"/>
    <n v="210"/>
    <x v="5"/>
    <n v="60"/>
  </r>
  <r>
    <s v="MOHAN"/>
    <n v="14"/>
    <x v="1"/>
    <x v="2"/>
    <x v="0"/>
    <n v="0"/>
    <n v="37"/>
    <n v="41.81"/>
    <n v="518"/>
    <n v="585.34"/>
    <x v="6"/>
    <n v="67"/>
  </r>
  <r>
    <s v="MOHAN"/>
    <n v="10"/>
    <x v="0"/>
    <x v="0"/>
    <x v="1"/>
    <n v="0"/>
    <n v="76"/>
    <n v="82.08"/>
    <n v="760"/>
    <n v="820.8"/>
    <x v="6"/>
    <n v="61"/>
  </r>
  <r>
    <s v="MOHAN"/>
    <n v="6"/>
    <x v="3"/>
    <x v="2"/>
    <x v="1"/>
    <n v="0"/>
    <n v="75"/>
    <n v="85.5"/>
    <n v="450"/>
    <n v="513"/>
    <x v="6"/>
    <n v="63"/>
  </r>
  <r>
    <s v="MOHAN"/>
    <n v="1"/>
    <x v="4"/>
    <x v="2"/>
    <x v="1"/>
    <n v="0"/>
    <n v="89"/>
    <n v="117.48"/>
    <n v="89"/>
    <n v="117.48"/>
    <x v="7"/>
    <n v="28"/>
  </r>
  <r>
    <s v="MOHAN"/>
    <n v="1"/>
    <x v="1"/>
    <x v="2"/>
    <x v="1"/>
    <n v="0"/>
    <n v="55"/>
    <n v="58.3"/>
    <n v="55"/>
    <n v="58.3"/>
    <x v="7"/>
    <n v="3"/>
  </r>
  <r>
    <s v="MOHAN"/>
    <n v="6"/>
    <x v="1"/>
    <x v="2"/>
    <x v="1"/>
    <n v="0"/>
    <n v="18"/>
    <n v="24.66"/>
    <n v="108"/>
    <n v="147.96"/>
    <x v="8"/>
    <n v="40"/>
  </r>
  <r>
    <s v="MOHAN"/>
    <n v="14"/>
    <x v="4"/>
    <x v="2"/>
    <x v="0"/>
    <n v="0"/>
    <n v="5"/>
    <n v="6.7"/>
    <n v="70"/>
    <n v="93.8"/>
    <x v="8"/>
    <n v="24"/>
  </r>
  <r>
    <s v="MOHAN"/>
    <n v="15"/>
    <x v="1"/>
    <x v="2"/>
    <x v="1"/>
    <n v="0"/>
    <n v="44"/>
    <n v="48.4"/>
    <n v="660"/>
    <n v="726"/>
    <x v="8"/>
    <n v="66"/>
  </r>
  <r>
    <s v="MOHAN"/>
    <n v="6"/>
    <x v="1"/>
    <x v="0"/>
    <x v="1"/>
    <n v="0"/>
    <n v="7"/>
    <n v="8.33"/>
    <n v="42"/>
    <n v="49.98"/>
    <x v="8"/>
    <n v="8"/>
  </r>
  <r>
    <s v="MOHAN"/>
    <n v="1"/>
    <x v="2"/>
    <x v="2"/>
    <x v="0"/>
    <n v="0"/>
    <n v="6"/>
    <n v="7.86"/>
    <n v="6"/>
    <n v="7.86"/>
    <x v="8"/>
    <n v="2"/>
  </r>
  <r>
    <s v="MOHAN"/>
    <n v="6"/>
    <x v="1"/>
    <x v="1"/>
    <x v="1"/>
    <n v="0"/>
    <n v="44"/>
    <n v="48.84"/>
    <n v="264"/>
    <n v="293.04000000000002"/>
    <x v="8"/>
    <n v="29"/>
  </r>
  <r>
    <s v="MOHAN"/>
    <n v="6"/>
    <x v="0"/>
    <x v="0"/>
    <x v="1"/>
    <n v="0"/>
    <n v="126"/>
    <n v="162.54"/>
    <n v="756"/>
    <n v="975.24"/>
    <x v="8"/>
    <n v="219"/>
  </r>
  <r>
    <s v="MOHAN"/>
    <n v="12"/>
    <x v="4"/>
    <x v="2"/>
    <x v="0"/>
    <n v="0"/>
    <n v="112"/>
    <n v="122.08"/>
    <n v="1344"/>
    <n v="1464.96"/>
    <x v="9"/>
    <n v="121"/>
  </r>
  <r>
    <s v="MOHAN"/>
    <n v="10"/>
    <x v="3"/>
    <x v="2"/>
    <x v="1"/>
    <n v="0"/>
    <n v="13"/>
    <n v="16.64"/>
    <n v="130"/>
    <n v="166.4"/>
    <x v="10"/>
    <n v="36"/>
  </r>
  <r>
    <s v="MOHAN"/>
    <n v="14"/>
    <x v="3"/>
    <x v="0"/>
    <x v="0"/>
    <n v="0"/>
    <n v="138"/>
    <n v="173.88"/>
    <n v="1932"/>
    <n v="2434.3200000000002"/>
    <x v="10"/>
    <n v="502"/>
  </r>
  <r>
    <s v="MOHAN"/>
    <n v="14"/>
    <x v="4"/>
    <x v="2"/>
    <x v="0"/>
    <n v="0"/>
    <n v="47"/>
    <n v="53.11"/>
    <n v="658"/>
    <n v="743.54"/>
    <x v="10"/>
    <n v="86"/>
  </r>
  <r>
    <s v="MOHAN"/>
    <n v="7"/>
    <x v="3"/>
    <x v="2"/>
    <x v="1"/>
    <n v="0"/>
    <n v="148"/>
    <n v="164.28"/>
    <n v="1036"/>
    <n v="1149.96"/>
    <x v="0"/>
    <n v="114"/>
  </r>
  <r>
    <s v="MOHAN"/>
    <n v="9"/>
    <x v="1"/>
    <x v="1"/>
    <x v="1"/>
    <n v="0"/>
    <n v="83"/>
    <n v="94.62"/>
    <n v="747"/>
    <n v="851.58"/>
    <x v="0"/>
    <n v="105"/>
  </r>
  <r>
    <s v="MOHAN"/>
    <n v="9"/>
    <x v="4"/>
    <x v="2"/>
    <x v="1"/>
    <n v="0"/>
    <n v="138"/>
    <n v="173.88"/>
    <n v="1242"/>
    <n v="1564.92"/>
    <x v="0"/>
    <n v="323"/>
  </r>
  <r>
    <s v="MOHAN"/>
    <n v="3"/>
    <x v="2"/>
    <x v="0"/>
    <x v="0"/>
    <n v="0"/>
    <n v="44"/>
    <n v="48.84"/>
    <n v="132"/>
    <n v="146.52000000000001"/>
    <x v="1"/>
    <n v="15"/>
  </r>
  <r>
    <s v="MOHAN"/>
    <n v="8"/>
    <x v="0"/>
    <x v="0"/>
    <x v="0"/>
    <n v="0"/>
    <n v="18"/>
    <n v="24.66"/>
    <n v="144"/>
    <n v="197.28"/>
    <x v="1"/>
    <n v="53"/>
  </r>
  <r>
    <s v="MOHAN"/>
    <n v="2"/>
    <x v="3"/>
    <x v="2"/>
    <x v="0"/>
    <n v="0"/>
    <n v="44"/>
    <n v="48.84"/>
    <n v="88"/>
    <n v="97.68"/>
    <x v="2"/>
    <n v="10"/>
  </r>
  <r>
    <s v="MOHAN"/>
    <n v="10"/>
    <x v="4"/>
    <x v="2"/>
    <x v="1"/>
    <n v="0"/>
    <n v="48"/>
    <n v="57.12"/>
    <n v="480"/>
    <n v="571.20000000000005"/>
    <x v="2"/>
    <n v="91"/>
  </r>
  <r>
    <s v="MOHAN"/>
    <n v="13"/>
    <x v="4"/>
    <x v="0"/>
    <x v="0"/>
    <n v="0"/>
    <n v="98"/>
    <n v="103.88"/>
    <n v="1274"/>
    <n v="1350.44"/>
    <x v="2"/>
    <n v="76"/>
  </r>
  <r>
    <s v="MOHAN"/>
    <n v="2"/>
    <x v="2"/>
    <x v="1"/>
    <x v="1"/>
    <n v="0"/>
    <n v="90"/>
    <n v="115.2"/>
    <n v="180"/>
    <n v="230.4"/>
    <x v="3"/>
    <n v="50"/>
  </r>
  <r>
    <s v="MOHAN"/>
    <n v="12"/>
    <x v="1"/>
    <x v="1"/>
    <x v="1"/>
    <n v="0"/>
    <n v="37"/>
    <n v="42.55"/>
    <n v="444"/>
    <n v="510.6"/>
    <x v="3"/>
    <n v="67"/>
  </r>
  <r>
    <s v="MOHAN"/>
    <n v="9"/>
    <x v="2"/>
    <x v="2"/>
    <x v="1"/>
    <n v="0"/>
    <n v="44"/>
    <n v="48.84"/>
    <n v="396"/>
    <n v="439.56"/>
    <x v="3"/>
    <n v="44"/>
  </r>
  <r>
    <s v="MOHAN"/>
    <n v="4"/>
    <x v="1"/>
    <x v="0"/>
    <x v="0"/>
    <n v="0"/>
    <n v="112"/>
    <n v="122.08"/>
    <n v="448"/>
    <n v="488.32"/>
    <x v="11"/>
    <n v="40"/>
  </r>
  <r>
    <s v="MOHAN"/>
    <n v="7"/>
    <x v="2"/>
    <x v="0"/>
    <x v="0"/>
    <n v="0"/>
    <n v="44"/>
    <n v="48.4"/>
    <n v="308"/>
    <n v="338.8"/>
    <x v="11"/>
    <n v="31"/>
  </r>
  <r>
    <s v="MOHAN"/>
    <n v="13"/>
    <x v="1"/>
    <x v="2"/>
    <x v="1"/>
    <n v="0"/>
    <n v="148"/>
    <n v="164.28"/>
    <n v="1924"/>
    <n v="2135.64"/>
    <x v="11"/>
    <n v="212"/>
  </r>
  <r>
    <s v="MOHAN"/>
    <n v="8"/>
    <x v="2"/>
    <x v="2"/>
    <x v="0"/>
    <n v="0"/>
    <n v="48"/>
    <n v="57.12"/>
    <n v="384"/>
    <n v="456.96"/>
    <x v="11"/>
    <n v="73"/>
  </r>
  <r>
    <s v="MOHAN"/>
    <n v="14"/>
    <x v="1"/>
    <x v="2"/>
    <x v="1"/>
    <n v="0"/>
    <n v="61"/>
    <n v="76.25"/>
    <n v="854"/>
    <n v="1067.5"/>
    <x v="11"/>
    <n v="214"/>
  </r>
  <r>
    <s v="MOHAN"/>
    <n v="4"/>
    <x v="4"/>
    <x v="1"/>
    <x v="1"/>
    <n v="0"/>
    <n v="133"/>
    <n v="155.61000000000001"/>
    <n v="532"/>
    <n v="622.44000000000005"/>
    <x v="11"/>
    <n v="90"/>
  </r>
  <r>
    <s v="MOHAN"/>
    <n v="6"/>
    <x v="2"/>
    <x v="2"/>
    <x v="0"/>
    <n v="0"/>
    <n v="18"/>
    <n v="24.66"/>
    <n v="108"/>
    <n v="147.96"/>
    <x v="4"/>
    <n v="40"/>
  </r>
  <r>
    <s v="MOHAN"/>
    <n v="15"/>
    <x v="4"/>
    <x v="0"/>
    <x v="0"/>
    <n v="0"/>
    <n v="47"/>
    <n v="53.11"/>
    <n v="705"/>
    <n v="796.65"/>
    <x v="4"/>
    <n v="92"/>
  </r>
  <r>
    <s v="MOHAN"/>
    <n v="10"/>
    <x v="4"/>
    <x v="0"/>
    <x v="0"/>
    <n v="0"/>
    <n v="90"/>
    <n v="115.2"/>
    <n v="900"/>
    <n v="1152"/>
    <x v="4"/>
    <n v="252"/>
  </r>
  <r>
    <s v="MOHAN"/>
    <n v="12"/>
    <x v="2"/>
    <x v="2"/>
    <x v="1"/>
    <n v="0"/>
    <n v="37"/>
    <n v="41.81"/>
    <n v="444"/>
    <n v="501.72"/>
    <x v="5"/>
    <n v="58"/>
  </r>
  <r>
    <s v="MOHAN"/>
    <n v="14"/>
    <x v="0"/>
    <x v="2"/>
    <x v="0"/>
    <n v="0"/>
    <n v="75"/>
    <n v="85.5"/>
    <n v="1050"/>
    <n v="1197"/>
    <x v="5"/>
    <n v="147"/>
  </r>
  <r>
    <s v="MOHAN"/>
    <n v="2"/>
    <x v="1"/>
    <x v="0"/>
    <x v="0"/>
    <n v="0"/>
    <n v="148"/>
    <n v="164.28"/>
    <n v="296"/>
    <n v="328.56"/>
    <x v="6"/>
    <n v="33"/>
  </r>
  <r>
    <s v="MOHAN"/>
    <n v="5"/>
    <x v="3"/>
    <x v="2"/>
    <x v="0"/>
    <n v="0"/>
    <n v="133"/>
    <n v="155.61000000000001"/>
    <n v="665"/>
    <n v="778.05"/>
    <x v="6"/>
    <n v="113"/>
  </r>
  <r>
    <s v="MOHAN"/>
    <n v="13"/>
    <x v="3"/>
    <x v="1"/>
    <x v="1"/>
    <n v="0"/>
    <n v="150"/>
    <n v="210"/>
    <n v="1950"/>
    <n v="2730"/>
    <x v="6"/>
    <n v="780"/>
  </r>
  <r>
    <s v="MOHAN"/>
    <n v="1"/>
    <x v="4"/>
    <x v="2"/>
    <x v="1"/>
    <n v="0"/>
    <n v="105"/>
    <n v="142.80000000000001"/>
    <n v="105"/>
    <n v="142.80000000000001"/>
    <x v="7"/>
    <n v="38"/>
  </r>
  <r>
    <s v="MOHAN"/>
    <n v="14"/>
    <x v="3"/>
    <x v="0"/>
    <x v="0"/>
    <n v="0"/>
    <n v="18"/>
    <n v="24.66"/>
    <n v="252"/>
    <n v="345.24"/>
    <x v="7"/>
    <n v="93"/>
  </r>
  <r>
    <s v="MOHAN"/>
    <n v="5"/>
    <x v="2"/>
    <x v="2"/>
    <x v="0"/>
    <n v="0"/>
    <n v="18"/>
    <n v="24.66"/>
    <n v="90"/>
    <n v="123.3"/>
    <x v="7"/>
    <n v="33"/>
  </r>
  <r>
    <s v="MOHAN"/>
    <n v="4"/>
    <x v="2"/>
    <x v="2"/>
    <x v="0"/>
    <n v="0"/>
    <n v="90"/>
    <n v="96.3"/>
    <n v="360"/>
    <n v="385.2"/>
    <x v="7"/>
    <n v="25"/>
  </r>
  <r>
    <s v="MOHAN"/>
    <n v="3"/>
    <x v="2"/>
    <x v="1"/>
    <x v="1"/>
    <n v="0"/>
    <n v="72"/>
    <n v="79.92"/>
    <n v="216"/>
    <n v="239.76"/>
    <x v="7"/>
    <n v="24"/>
  </r>
  <r>
    <s v="MOHAN"/>
    <n v="5"/>
    <x v="2"/>
    <x v="2"/>
    <x v="1"/>
    <n v="0"/>
    <n v="44"/>
    <n v="48.4"/>
    <n v="220"/>
    <n v="242"/>
    <x v="8"/>
    <n v="22"/>
  </r>
  <r>
    <s v="MOHAN"/>
    <n v="15"/>
    <x v="3"/>
    <x v="1"/>
    <x v="0"/>
    <n v="0"/>
    <n v="12"/>
    <n v="15.72"/>
    <n v="180"/>
    <n v="235.8"/>
    <x v="9"/>
    <n v="56"/>
  </r>
  <r>
    <s v="MOHAN"/>
    <n v="13"/>
    <x v="2"/>
    <x v="2"/>
    <x v="0"/>
    <n v="0"/>
    <n v="67"/>
    <n v="83.08"/>
    <n v="871"/>
    <n v="1080.04"/>
    <x v="9"/>
    <n v="209"/>
  </r>
  <r>
    <s v="MOHAN"/>
    <n v="8"/>
    <x v="0"/>
    <x v="0"/>
    <x v="1"/>
    <n v="0"/>
    <n v="48"/>
    <n v="57.12"/>
    <n v="384"/>
    <n v="456.96"/>
    <x v="9"/>
    <n v="73"/>
  </r>
  <r>
    <s v="MOHAN"/>
    <n v="8"/>
    <x v="3"/>
    <x v="2"/>
    <x v="1"/>
    <n v="0"/>
    <n v="55"/>
    <n v="58.3"/>
    <n v="440"/>
    <n v="466.4"/>
    <x v="9"/>
    <n v="26"/>
  </r>
  <r>
    <s v="MOHAN"/>
    <n v="5"/>
    <x v="4"/>
    <x v="1"/>
    <x v="0"/>
    <n v="0"/>
    <n v="37"/>
    <n v="41.81"/>
    <n v="185"/>
    <n v="209.05"/>
    <x v="10"/>
    <n v="24"/>
  </r>
  <r>
    <s v="MOHAN"/>
    <n v="15"/>
    <x v="4"/>
    <x v="2"/>
    <x v="0"/>
    <n v="0"/>
    <n v="76"/>
    <n v="82.08"/>
    <n v="1140"/>
    <n v="1231.2"/>
    <x v="10"/>
    <n v="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F98ED-0C3D-480B-B0CA-AD579634058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H12:I13" firstHeaderRow="0" firstDataRow="1" firstDataCol="0"/>
  <pivotFields count="13">
    <pivotField showAll="0"/>
    <pivotField showAll="0"/>
    <pivotField showAll="0"/>
    <pivotField showAll="0">
      <items count="4">
        <item x="2"/>
        <item x="0"/>
        <item x="1"/>
        <item t="default"/>
      </items>
    </pivotField>
    <pivotField showAll="0"/>
    <pivotField showAll="0"/>
    <pivotField showAll="0"/>
    <pivotField showAll="0"/>
    <pivotField dataField="1" showAll="0"/>
    <pivotField dataField="1" showAll="0"/>
    <pivotField showAll="0">
      <items count="13">
        <item x="0"/>
        <item x="1"/>
        <item x="2"/>
        <item x="3"/>
        <item x="11"/>
        <item x="4"/>
        <item x="5"/>
        <item x="6"/>
        <item x="7"/>
        <item x="8"/>
        <item x="9"/>
        <item x="10"/>
        <item t="default"/>
      </items>
    </pivotField>
    <pivotField showAll="0"/>
    <pivotField dragToRow="0" dragToCol="0" dragToPage="0" showAll="0" defaultSubtotal="0"/>
  </pivotFields>
  <rowItems count="1">
    <i/>
  </rowItems>
  <colFields count="1">
    <field x="-2"/>
  </colFields>
  <colItems count="2">
    <i>
      <x/>
    </i>
    <i i="1">
      <x v="1"/>
    </i>
  </colItems>
  <dataFields count="2">
    <dataField name="Sum of Total Selling Price" fld="9" baseField="0" baseItem="0"/>
    <dataField name="Sum of Total Buying Price" fld="8"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B4D92D-8271-4A4C-B428-D70F869769A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E15:F17" firstHeaderRow="1" firstDataRow="1" firstDataCol="1"/>
  <pivotFields count="13">
    <pivotField showAll="0"/>
    <pivotField showAll="0"/>
    <pivotField showAll="0">
      <items count="6">
        <item x="3"/>
        <item x="4"/>
        <item x="1"/>
        <item x="2"/>
        <item x="0"/>
        <item t="default"/>
      </items>
    </pivotField>
    <pivotField showAll="0">
      <items count="4">
        <item x="2"/>
        <item x="0"/>
        <item x="1"/>
        <item t="default"/>
      </items>
    </pivotField>
    <pivotField axis="axisRow" showAll="0">
      <items count="3">
        <item x="1"/>
        <item x="0"/>
        <item t="default"/>
      </items>
    </pivotField>
    <pivotField showAll="0"/>
    <pivotField showAll="0"/>
    <pivotField showAll="0"/>
    <pivotField showAll="0"/>
    <pivotField dataField="1" showAll="0"/>
    <pivotField showAll="0">
      <items count="13">
        <item x="0"/>
        <item x="1"/>
        <item x="2"/>
        <item x="3"/>
        <item x="11"/>
        <item x="4"/>
        <item x="5"/>
        <item x="6"/>
        <item x="7"/>
        <item x="8"/>
        <item x="9"/>
        <item x="10"/>
        <item t="default"/>
      </items>
    </pivotField>
    <pivotField showAll="0"/>
    <pivotField dragToRow="0" dragToCol="0" dragToPage="0" showAll="0" defaultSubtotal="0"/>
  </pivotFields>
  <rowFields count="1">
    <field x="4"/>
  </rowFields>
  <rowItems count="2">
    <i>
      <x/>
    </i>
    <i>
      <x v="1"/>
    </i>
  </rowItems>
  <colItems count="1">
    <i/>
  </colItems>
  <dataFields count="1">
    <dataField name="Sum of Total Selling Price" fld="9" baseField="0" baseItem="0"/>
  </dataFields>
  <chartFormats count="8">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4" count="1" selected="0">
            <x v="0"/>
          </reference>
        </references>
      </pivotArea>
    </chartFormat>
    <chartFormat chart="29"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DDE25-0661-4A80-A597-72C31C38A20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E21:F26" firstHeaderRow="1" firstDataRow="1" firstDataCol="1"/>
  <pivotFields count="13">
    <pivotField showAll="0"/>
    <pivotField showAll="0"/>
    <pivotField axis="axisRow" showAll="0">
      <items count="6">
        <item x="3"/>
        <item x="4"/>
        <item x="1"/>
        <item x="2"/>
        <item x="0"/>
        <item t="default"/>
      </items>
    </pivotField>
    <pivotField showAll="0">
      <items count="4">
        <item x="2"/>
        <item x="0"/>
        <item x="1"/>
        <item t="default"/>
      </items>
    </pivotField>
    <pivotField showAll="0">
      <items count="3">
        <item x="1"/>
        <item x="0"/>
        <item t="default"/>
      </items>
    </pivotField>
    <pivotField showAll="0"/>
    <pivotField showAll="0"/>
    <pivotField showAll="0"/>
    <pivotField showAll="0"/>
    <pivotField dataField="1" showAll="0"/>
    <pivotField showAll="0">
      <items count="13">
        <item x="0"/>
        <item x="1"/>
        <item x="2"/>
        <item x="3"/>
        <item x="11"/>
        <item x="4"/>
        <item x="5"/>
        <item x="6"/>
        <item x="7"/>
        <item x="8"/>
        <item x="9"/>
        <item x="10"/>
        <item t="default"/>
      </items>
    </pivotField>
    <pivotField showAll="0"/>
    <pivotField dragToRow="0" dragToCol="0" dragToPage="0" showAll="0" defaultSubtotal="0"/>
  </pivotFields>
  <rowFields count="1">
    <field x="2"/>
  </rowFields>
  <rowItems count="5">
    <i>
      <x/>
    </i>
    <i>
      <x v="1"/>
    </i>
    <i>
      <x v="2"/>
    </i>
    <i>
      <x v="3"/>
    </i>
    <i>
      <x v="4"/>
    </i>
  </rowItems>
  <colItems count="1">
    <i/>
  </colItems>
  <dataFields count="1">
    <dataField name="Sum of Total Sell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6D033-B031-4FF2-B4CD-66DA406652E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E9:F12" firstHeaderRow="1" firstDataRow="1" firstDataCol="1"/>
  <pivotFields count="13">
    <pivotField showAll="0"/>
    <pivotField showAll="0"/>
    <pivotField showAll="0">
      <items count="6">
        <item x="3"/>
        <item x="4"/>
        <item x="1"/>
        <item x="2"/>
        <item x="0"/>
        <item t="default"/>
      </items>
    </pivotField>
    <pivotField axis="axisRow" showAll="0">
      <items count="4">
        <item x="2"/>
        <item x="0"/>
        <item x="1"/>
        <item t="default"/>
      </items>
    </pivotField>
    <pivotField showAll="0">
      <items count="3">
        <item x="1"/>
        <item x="0"/>
        <item t="default"/>
      </items>
    </pivotField>
    <pivotField showAll="0"/>
    <pivotField showAll="0"/>
    <pivotField showAll="0"/>
    <pivotField showAll="0"/>
    <pivotField dataField="1" showAll="0"/>
    <pivotField showAll="0">
      <items count="13">
        <item x="0"/>
        <item x="1"/>
        <item x="2"/>
        <item x="3"/>
        <item x="11"/>
        <item x="4"/>
        <item x="5"/>
        <item x="6"/>
        <item x="7"/>
        <item x="8"/>
        <item x="9"/>
        <item x="10"/>
        <item t="default"/>
      </items>
    </pivotField>
    <pivotField showAll="0"/>
    <pivotField dragToRow="0" dragToCol="0" dragToPage="0" showAll="0" defaultSubtotal="0"/>
  </pivotFields>
  <rowFields count="1">
    <field x="3"/>
  </rowFields>
  <rowItems count="3">
    <i>
      <x/>
    </i>
    <i>
      <x v="1"/>
    </i>
    <i>
      <x v="2"/>
    </i>
  </rowItems>
  <colItems count="1">
    <i/>
  </colItems>
  <dataFields count="1">
    <dataField name="Sum of Total Selling Price" fld="9" baseField="0" baseItem="0"/>
  </dataFields>
  <chartFormats count="7">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3" count="1" selected="0">
            <x v="0"/>
          </reference>
        </references>
      </pivotArea>
    </chartFormat>
    <chartFormat chart="13" format="10">
      <pivotArea type="data" outline="0" fieldPosition="0">
        <references count="2">
          <reference field="4294967294" count="1" selected="0">
            <x v="0"/>
          </reference>
          <reference field="3" count="1" selected="0">
            <x v="1"/>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6B194E-4043-4081-9574-7AD24561338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E1:F6" firstHeaderRow="1" firstDataRow="1" firstDataCol="1"/>
  <pivotFields count="13">
    <pivotField showAll="0"/>
    <pivotField showAll="0"/>
    <pivotField axis="axisRow" showAll="0">
      <items count="6">
        <item x="3"/>
        <item x="4"/>
        <item x="1"/>
        <item x="2"/>
        <item x="0"/>
        <item t="default"/>
      </items>
    </pivotField>
    <pivotField showAll="0">
      <items count="4">
        <item x="2"/>
        <item x="0"/>
        <item x="1"/>
        <item t="default"/>
      </items>
    </pivotField>
    <pivotField showAll="0"/>
    <pivotField showAll="0"/>
    <pivotField showAll="0"/>
    <pivotField showAll="0"/>
    <pivotField showAll="0"/>
    <pivotField dataField="1" showAll="0"/>
    <pivotField showAll="0">
      <items count="13">
        <item x="0"/>
        <item x="1"/>
        <item x="2"/>
        <item x="3"/>
        <item x="11"/>
        <item x="4"/>
        <item x="5"/>
        <item x="6"/>
        <item x="7"/>
        <item x="8"/>
        <item x="9"/>
        <item x="10"/>
        <item t="default"/>
      </items>
    </pivotField>
    <pivotField showAll="0"/>
    <pivotField dragToRow="0" dragToCol="0" dragToPage="0" showAll="0" defaultSubtotal="0"/>
  </pivotFields>
  <rowFields count="1">
    <field x="2"/>
  </rowFields>
  <rowItems count="5">
    <i>
      <x/>
    </i>
    <i>
      <x v="1"/>
    </i>
    <i>
      <x v="2"/>
    </i>
    <i>
      <x v="3"/>
    </i>
    <i>
      <x v="4"/>
    </i>
  </rowItems>
  <colItems count="1">
    <i/>
  </colItems>
  <dataFields count="1">
    <dataField name="Sum of Total Sell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8EE0F-B1FD-4E4B-B84E-6FA1340A4FF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C13" firstHeaderRow="0" firstDataRow="1" firstDataCol="1"/>
  <pivotFields count="13">
    <pivotField showAll="0"/>
    <pivotField showAll="0"/>
    <pivotField showAll="0"/>
    <pivotField showAll="0">
      <items count="4">
        <item x="2"/>
        <item x="0"/>
        <item x="1"/>
        <item t="default"/>
      </items>
    </pivotField>
    <pivotField showAll="0"/>
    <pivotField showAll="0"/>
    <pivotField showAll="0"/>
    <pivotField showAll="0"/>
    <pivotField showAll="0"/>
    <pivotField dataField="1" showAll="0"/>
    <pivotField axis="axisRow" showAll="0">
      <items count="13">
        <item x="0"/>
        <item x="1"/>
        <item x="2"/>
        <item x="3"/>
        <item x="11"/>
        <item x="4"/>
        <item x="5"/>
        <item x="6"/>
        <item x="7"/>
        <item x="8"/>
        <item x="9"/>
        <item x="10"/>
        <item t="default"/>
      </items>
    </pivotField>
    <pivotField showAll="0"/>
    <pivotField dataField="1" dragToRow="0" dragToCol="0" dragToPage="0" showAll="0" defaultSubtotal="0"/>
  </pivotFields>
  <rowFields count="1">
    <field x="10"/>
  </rowFields>
  <rowItems count="12">
    <i>
      <x/>
    </i>
    <i>
      <x v="1"/>
    </i>
    <i>
      <x v="2"/>
    </i>
    <i>
      <x v="3"/>
    </i>
    <i>
      <x v="4"/>
    </i>
    <i>
      <x v="5"/>
    </i>
    <i>
      <x v="6"/>
    </i>
    <i>
      <x v="7"/>
    </i>
    <i>
      <x v="8"/>
    </i>
    <i>
      <x v="9"/>
    </i>
    <i>
      <x v="10"/>
    </i>
    <i>
      <x v="11"/>
    </i>
  </rowItems>
  <colFields count="1">
    <field x="-2"/>
  </colFields>
  <colItems count="2">
    <i>
      <x/>
    </i>
    <i i="1">
      <x v="1"/>
    </i>
  </colItems>
  <dataFields count="2">
    <dataField name="Sum of Total Selling Price" fld="9" baseField="0" baseItem="0"/>
    <dataField name="Sum of Profit Amount" fld="12"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306ACD-277D-4F4D-8D70-A949D8117067}" sourceName="Month">
  <pivotTables>
    <pivotTable tabId="2" name="PivotTable2"/>
    <pivotTable tabId="2" name="PivotTable1"/>
    <pivotTable tabId="2" name="PivotTable3"/>
    <pivotTable tabId="2" name="PivotTable4"/>
    <pivotTable tabId="2" name="PivotTable6"/>
    <pivotTable tabId="2" name="PivotTable5"/>
  </pivotTables>
  <data>
    <tabular pivotCacheId="1373077294">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484E3CF6-0310-40BB-8BA8-713EC400AC37}" sourceName="sales type">
  <pivotTables>
    <pivotTable tabId="2" name="PivotTable2"/>
    <pivotTable tabId="2" name="PivotTable1"/>
    <pivotTable tabId="2" name="PivotTable3"/>
    <pivotTable tabId="2" name="PivotTable4"/>
    <pivotTable tabId="2" name="PivotTable6"/>
    <pivotTable tabId="2" name="PivotTable5"/>
  </pivotTables>
  <data>
    <tabular pivotCacheId="137307729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1EF6770-EDEA-48F4-80A4-2CE0625F79DF}" cache="Slicer_Month" caption="Month" style="SlicerStyleLight2" rowHeight="241300"/>
  <slicer name="sales type" xr10:uid="{72677D89-DBC3-445A-B163-1C4F5E570B23}" cache="Slicer_sales_type" caption="sales type" columnCount="3" style="SlicerStyleLight2"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A9E8E-B6E5-4AC4-8573-1AF193A39ADE}">
  <dimension ref="A1:L68"/>
  <sheetViews>
    <sheetView workbookViewId="0">
      <selection activeCell="F4" sqref="F4"/>
    </sheetView>
  </sheetViews>
  <sheetFormatPr defaultColWidth="13" defaultRowHeight="16.5" x14ac:dyDescent="0.3"/>
  <cols>
    <col min="1" max="1" width="10.625" customWidth="1"/>
    <col min="2" max="2" width="9.875" customWidth="1"/>
    <col min="3" max="3" width="11.625" customWidth="1"/>
    <col min="4" max="4" width="11.25" customWidth="1"/>
    <col min="5" max="5" width="15.5" customWidth="1"/>
    <col min="6" max="6" width="12" customWidth="1"/>
    <col min="7" max="8" width="11.75" customWidth="1"/>
    <col min="9" max="10" width="16.75" customWidth="1"/>
    <col min="11" max="11" width="6.75" customWidth="1"/>
    <col min="12" max="12" width="5.8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t="s">
        <v>12</v>
      </c>
      <c r="B2" s="1">
        <v>10</v>
      </c>
      <c r="C2" s="1" t="s">
        <v>13</v>
      </c>
      <c r="D2" s="1" t="s">
        <v>14</v>
      </c>
      <c r="E2" s="1" t="s">
        <v>14</v>
      </c>
      <c r="F2" s="1">
        <v>0</v>
      </c>
      <c r="G2" s="1">
        <v>120</v>
      </c>
      <c r="H2" s="1">
        <v>162</v>
      </c>
      <c r="I2" s="1">
        <v>1200</v>
      </c>
      <c r="J2" s="1">
        <v>1620</v>
      </c>
      <c r="K2" s="1" t="s">
        <v>15</v>
      </c>
      <c r="L2" s="1">
        <v>420</v>
      </c>
    </row>
    <row r="3" spans="1:12" x14ac:dyDescent="0.3">
      <c r="A3" s="1" t="s">
        <v>12</v>
      </c>
      <c r="B3" s="1">
        <v>9</v>
      </c>
      <c r="C3" s="1" t="s">
        <v>16</v>
      </c>
      <c r="D3" s="1" t="s">
        <v>17</v>
      </c>
      <c r="E3" s="1" t="s">
        <v>18</v>
      </c>
      <c r="F3" s="1">
        <v>0</v>
      </c>
      <c r="G3" s="1">
        <v>76</v>
      </c>
      <c r="H3" s="1">
        <v>82.08</v>
      </c>
      <c r="I3" s="1">
        <v>684</v>
      </c>
      <c r="J3" s="1">
        <v>738.72</v>
      </c>
      <c r="K3" s="1" t="s">
        <v>15</v>
      </c>
      <c r="L3" s="1">
        <v>55</v>
      </c>
    </row>
    <row r="4" spans="1:12" x14ac:dyDescent="0.3">
      <c r="A4" s="1" t="s">
        <v>12</v>
      </c>
      <c r="B4" s="1">
        <v>2</v>
      </c>
      <c r="C4" s="1" t="s">
        <v>19</v>
      </c>
      <c r="D4" s="1" t="s">
        <v>17</v>
      </c>
      <c r="E4" s="1" t="s">
        <v>20</v>
      </c>
      <c r="F4" s="1">
        <v>0</v>
      </c>
      <c r="G4" s="1">
        <v>121</v>
      </c>
      <c r="H4" s="1">
        <v>141.57</v>
      </c>
      <c r="I4" s="1">
        <v>242</v>
      </c>
      <c r="J4" s="1">
        <v>283.14</v>
      </c>
      <c r="K4" s="1" t="s">
        <v>21</v>
      </c>
      <c r="L4" s="1">
        <v>41</v>
      </c>
    </row>
    <row r="5" spans="1:12" x14ac:dyDescent="0.3">
      <c r="A5" s="1" t="s">
        <v>12</v>
      </c>
      <c r="B5" s="1">
        <v>6</v>
      </c>
      <c r="C5" s="1" t="s">
        <v>22</v>
      </c>
      <c r="D5" s="1" t="s">
        <v>14</v>
      </c>
      <c r="E5" s="1" t="s">
        <v>20</v>
      </c>
      <c r="F5" s="1">
        <v>0</v>
      </c>
      <c r="G5" s="1">
        <v>12</v>
      </c>
      <c r="H5" s="1">
        <v>15.72</v>
      </c>
      <c r="I5" s="1">
        <v>72</v>
      </c>
      <c r="J5" s="1"/>
      <c r="K5" s="1" t="s">
        <v>21</v>
      </c>
      <c r="L5" s="1">
        <v>-72</v>
      </c>
    </row>
    <row r="6" spans="1:12" x14ac:dyDescent="0.3">
      <c r="A6" s="1" t="s">
        <v>12</v>
      </c>
      <c r="B6" s="1">
        <v>11</v>
      </c>
      <c r="C6" s="1" t="s">
        <v>22</v>
      </c>
      <c r="D6" s="1" t="s">
        <v>14</v>
      </c>
      <c r="E6" s="1" t="s">
        <v>14</v>
      </c>
      <c r="F6" s="1">
        <v>0</v>
      </c>
      <c r="G6" s="1">
        <v>89</v>
      </c>
      <c r="H6" s="1">
        <v>117.48</v>
      </c>
      <c r="I6" s="1">
        <v>979</v>
      </c>
      <c r="J6" s="1">
        <v>1292.28</v>
      </c>
      <c r="K6" s="1" t="s">
        <v>21</v>
      </c>
      <c r="L6" s="1">
        <v>313</v>
      </c>
    </row>
    <row r="7" spans="1:12" x14ac:dyDescent="0.3">
      <c r="A7" s="1" t="s">
        <v>12</v>
      </c>
      <c r="B7" s="1">
        <v>8</v>
      </c>
      <c r="C7" s="1" t="s">
        <v>13</v>
      </c>
      <c r="D7" s="1" t="s">
        <v>23</v>
      </c>
      <c r="E7" s="1" t="s">
        <v>14</v>
      </c>
      <c r="F7" s="1">
        <v>0</v>
      </c>
      <c r="G7" s="1">
        <v>47</v>
      </c>
      <c r="H7" s="1">
        <v>53.11</v>
      </c>
      <c r="I7" s="1">
        <v>376</v>
      </c>
      <c r="J7" s="1">
        <v>424.88</v>
      </c>
      <c r="K7" s="1" t="s">
        <v>24</v>
      </c>
      <c r="L7" s="1">
        <v>49</v>
      </c>
    </row>
    <row r="8" spans="1:12" x14ac:dyDescent="0.3">
      <c r="A8" s="1" t="s">
        <v>12</v>
      </c>
      <c r="B8" s="1">
        <v>4</v>
      </c>
      <c r="C8" s="1" t="s">
        <v>16</v>
      </c>
      <c r="D8" s="1" t="s">
        <v>23</v>
      </c>
      <c r="E8" s="1" t="s">
        <v>20</v>
      </c>
      <c r="F8" s="1">
        <v>0</v>
      </c>
      <c r="G8" s="1"/>
      <c r="H8" s="1">
        <v>115.2</v>
      </c>
      <c r="I8" s="1">
        <v>360</v>
      </c>
      <c r="J8" s="1">
        <v>460.8</v>
      </c>
      <c r="K8" s="1" t="s">
        <v>25</v>
      </c>
      <c r="L8" s="1">
        <v>101</v>
      </c>
    </row>
    <row r="9" spans="1:12" x14ac:dyDescent="0.3">
      <c r="A9" s="1" t="s">
        <v>12</v>
      </c>
      <c r="B9" s="1">
        <v>13</v>
      </c>
      <c r="C9" s="1" t="s">
        <v>22</v>
      </c>
      <c r="D9" s="1" t="s">
        <v>23</v>
      </c>
      <c r="E9" s="1" t="s">
        <v>14</v>
      </c>
      <c r="F9" s="1">
        <v>0</v>
      </c>
      <c r="G9" s="1">
        <v>95</v>
      </c>
      <c r="H9" s="1">
        <v>119.7</v>
      </c>
      <c r="I9" s="1">
        <v>1235</v>
      </c>
      <c r="J9" s="1">
        <v>1556.1</v>
      </c>
      <c r="K9" s="1" t="s">
        <v>25</v>
      </c>
      <c r="L9" s="1">
        <v>321</v>
      </c>
    </row>
    <row r="10" spans="1:12" x14ac:dyDescent="0.3">
      <c r="A10" s="1" t="s">
        <v>12</v>
      </c>
      <c r="B10" s="1">
        <v>10</v>
      </c>
      <c r="C10" s="1" t="s">
        <v>22</v>
      </c>
      <c r="D10" s="1" t="s">
        <v>23</v>
      </c>
      <c r="E10" s="1" t="s">
        <v>14</v>
      </c>
      <c r="F10" s="1">
        <v>0</v>
      </c>
      <c r="G10" s="1">
        <v>126</v>
      </c>
      <c r="H10" s="1">
        <v>162.54</v>
      </c>
      <c r="I10" s="1">
        <v>1260</v>
      </c>
      <c r="J10" s="1">
        <v>1625.4</v>
      </c>
      <c r="K10" s="1" t="s">
        <v>26</v>
      </c>
      <c r="L10" s="1">
        <v>365</v>
      </c>
    </row>
    <row r="11" spans="1:12" x14ac:dyDescent="0.3">
      <c r="A11" s="1" t="s">
        <v>12</v>
      </c>
      <c r="B11" s="1">
        <v>12</v>
      </c>
      <c r="C11" s="1" t="s">
        <v>19</v>
      </c>
      <c r="D11" s="1" t="s">
        <v>14</v>
      </c>
      <c r="E11" s="1" t="s">
        <v>14</v>
      </c>
      <c r="F11" s="1">
        <v>0</v>
      </c>
      <c r="G11" s="1">
        <v>12</v>
      </c>
      <c r="H11" s="1">
        <v>15.72</v>
      </c>
      <c r="I11" s="1">
        <v>144</v>
      </c>
      <c r="J11" s="1">
        <v>188.64</v>
      </c>
      <c r="K11" s="1" t="s">
        <v>26</v>
      </c>
      <c r="L11" s="1">
        <v>45</v>
      </c>
    </row>
    <row r="12" spans="1:12" x14ac:dyDescent="0.3">
      <c r="A12" s="1" t="s">
        <v>12</v>
      </c>
      <c r="B12" s="1">
        <v>11</v>
      </c>
      <c r="C12" s="1" t="s">
        <v>22</v>
      </c>
      <c r="D12" s="1" t="s">
        <v>23</v>
      </c>
      <c r="E12" s="1" t="s">
        <v>20</v>
      </c>
      <c r="F12" s="1">
        <v>0</v>
      </c>
      <c r="G12" s="1">
        <v>37</v>
      </c>
      <c r="H12" s="1">
        <v>42.55</v>
      </c>
      <c r="I12" s="1">
        <v>407</v>
      </c>
      <c r="J12" s="1">
        <v>468.05</v>
      </c>
      <c r="K12" s="1" t="s">
        <v>26</v>
      </c>
      <c r="L12" s="1">
        <v>61</v>
      </c>
    </row>
    <row r="13" spans="1:12" x14ac:dyDescent="0.3">
      <c r="A13" s="1" t="s">
        <v>12</v>
      </c>
      <c r="B13" s="1">
        <v>1</v>
      </c>
      <c r="C13" s="1" t="s">
        <v>16</v>
      </c>
      <c r="D13" s="1" t="s">
        <v>17</v>
      </c>
      <c r="E13" s="1" t="s">
        <v>20</v>
      </c>
      <c r="F13" s="1">
        <v>0</v>
      </c>
      <c r="G13" s="1">
        <v>13</v>
      </c>
      <c r="H13" s="1">
        <v>16.64</v>
      </c>
      <c r="I13" s="1">
        <v>13</v>
      </c>
      <c r="J13" s="1">
        <v>16.64</v>
      </c>
      <c r="K13" s="1" t="s">
        <v>26</v>
      </c>
      <c r="L13" s="1">
        <v>4</v>
      </c>
    </row>
    <row r="14" spans="1:12" x14ac:dyDescent="0.3">
      <c r="A14" s="1" t="s">
        <v>12</v>
      </c>
      <c r="B14" s="1">
        <v>2</v>
      </c>
      <c r="C14" s="1" t="s">
        <v>22</v>
      </c>
      <c r="D14" s="1" t="s">
        <v>14</v>
      </c>
      <c r="E14" s="1" t="s">
        <v>18</v>
      </c>
      <c r="F14" s="1">
        <v>0</v>
      </c>
      <c r="G14" s="1">
        <v>126</v>
      </c>
      <c r="H14" s="1">
        <v>162.54</v>
      </c>
      <c r="I14" s="1">
        <v>252</v>
      </c>
      <c r="J14" s="1">
        <v>325.08</v>
      </c>
      <c r="K14" s="1" t="s">
        <v>26</v>
      </c>
      <c r="L14" s="1">
        <v>73</v>
      </c>
    </row>
    <row r="15" spans="1:12" x14ac:dyDescent="0.3">
      <c r="A15" s="1" t="s">
        <v>12</v>
      </c>
      <c r="B15" s="1">
        <v>1</v>
      </c>
      <c r="C15" s="1" t="s">
        <v>19</v>
      </c>
      <c r="D15" s="1" t="s">
        <v>23</v>
      </c>
      <c r="E15" s="1" t="s">
        <v>14</v>
      </c>
      <c r="F15" s="1">
        <v>0</v>
      </c>
      <c r="G15" s="1">
        <v>150</v>
      </c>
      <c r="H15" s="1">
        <v>210</v>
      </c>
      <c r="I15" s="1">
        <v>150</v>
      </c>
      <c r="J15" s="1">
        <v>210</v>
      </c>
      <c r="K15" s="1" t="s">
        <v>27</v>
      </c>
      <c r="L15" s="1">
        <v>60</v>
      </c>
    </row>
    <row r="16" spans="1:12" x14ac:dyDescent="0.3">
      <c r="A16" s="1" t="s">
        <v>12</v>
      </c>
      <c r="B16" s="1">
        <v>14</v>
      </c>
      <c r="C16" s="1" t="s">
        <v>16</v>
      </c>
      <c r="D16" s="1" t="s">
        <v>23</v>
      </c>
      <c r="E16" s="1" t="s">
        <v>14</v>
      </c>
      <c r="F16" s="1">
        <v>0</v>
      </c>
      <c r="G16" s="1">
        <v>37</v>
      </c>
      <c r="H16" s="1">
        <v>41.81</v>
      </c>
      <c r="I16" s="1">
        <v>518</v>
      </c>
      <c r="J16" s="1">
        <v>585.34</v>
      </c>
      <c r="K16" s="1" t="s">
        <v>28</v>
      </c>
      <c r="L16" s="1">
        <v>67</v>
      </c>
    </row>
    <row r="17" spans="1:12" x14ac:dyDescent="0.3">
      <c r="A17" s="1" t="s">
        <v>12</v>
      </c>
      <c r="B17" s="1">
        <v>10</v>
      </c>
      <c r="C17" s="1" t="s">
        <v>13</v>
      </c>
      <c r="D17" s="1" t="s">
        <v>14</v>
      </c>
      <c r="E17" s="1" t="s">
        <v>20</v>
      </c>
      <c r="F17" s="1">
        <v>0</v>
      </c>
      <c r="G17" s="1">
        <v>76</v>
      </c>
      <c r="H17" s="1">
        <v>82.08</v>
      </c>
      <c r="I17" s="1">
        <v>760</v>
      </c>
      <c r="J17" s="1">
        <v>820.8</v>
      </c>
      <c r="K17" s="1" t="s">
        <v>28</v>
      </c>
      <c r="L17" s="1">
        <v>61</v>
      </c>
    </row>
    <row r="18" spans="1:12" x14ac:dyDescent="0.3">
      <c r="A18" s="1" t="s">
        <v>12</v>
      </c>
      <c r="B18" s="1">
        <v>6</v>
      </c>
      <c r="C18" s="1" t="s">
        <v>22</v>
      </c>
      <c r="D18" s="1" t="s">
        <v>23</v>
      </c>
      <c r="E18" s="1" t="s">
        <v>20</v>
      </c>
      <c r="F18" s="1">
        <v>0</v>
      </c>
      <c r="G18" s="1">
        <v>75</v>
      </c>
      <c r="H18" s="1">
        <v>85.5</v>
      </c>
      <c r="I18" s="1">
        <v>450</v>
      </c>
      <c r="J18" s="1">
        <v>513</v>
      </c>
      <c r="K18" s="1" t="s">
        <v>28</v>
      </c>
      <c r="L18" s="1">
        <v>63</v>
      </c>
    </row>
    <row r="19" spans="1:12" x14ac:dyDescent="0.3">
      <c r="A19" s="1" t="s">
        <v>12</v>
      </c>
      <c r="B19" s="1">
        <v>1</v>
      </c>
      <c r="C19" s="1" t="s">
        <v>29</v>
      </c>
      <c r="D19" s="1" t="s">
        <v>23</v>
      </c>
      <c r="E19" s="1" t="s">
        <v>20</v>
      </c>
      <c r="F19" s="1">
        <v>0</v>
      </c>
      <c r="G19" s="1">
        <v>89</v>
      </c>
      <c r="H19" s="1">
        <v>117.48</v>
      </c>
      <c r="I19" s="1">
        <v>89</v>
      </c>
      <c r="J19" s="1">
        <v>117.48</v>
      </c>
      <c r="K19" s="1" t="s">
        <v>30</v>
      </c>
      <c r="L19" s="1">
        <v>28</v>
      </c>
    </row>
    <row r="20" spans="1:12" x14ac:dyDescent="0.3">
      <c r="A20" s="1" t="s">
        <v>12</v>
      </c>
      <c r="B20" s="1">
        <v>1</v>
      </c>
      <c r="C20" s="1" t="s">
        <v>16</v>
      </c>
      <c r="D20" s="1" t="s">
        <v>23</v>
      </c>
      <c r="E20" s="1" t="s">
        <v>20</v>
      </c>
      <c r="F20" s="1">
        <v>0</v>
      </c>
      <c r="G20" s="1">
        <v>55</v>
      </c>
      <c r="H20" s="1">
        <v>58.3</v>
      </c>
      <c r="I20" s="1">
        <v>55</v>
      </c>
      <c r="J20" s="1">
        <v>58.3</v>
      </c>
      <c r="K20" s="1" t="s">
        <v>30</v>
      </c>
      <c r="L20" s="1">
        <v>3</v>
      </c>
    </row>
    <row r="21" spans="1:12" x14ac:dyDescent="0.3">
      <c r="A21" s="1" t="s">
        <v>12</v>
      </c>
      <c r="B21" s="1">
        <v>6</v>
      </c>
      <c r="C21" s="1" t="s">
        <v>16</v>
      </c>
      <c r="D21" s="1" t="s">
        <v>23</v>
      </c>
      <c r="E21" s="1" t="s">
        <v>20</v>
      </c>
      <c r="F21" s="1">
        <v>0</v>
      </c>
      <c r="G21" s="1">
        <v>18</v>
      </c>
      <c r="H21" s="1">
        <v>24.66</v>
      </c>
      <c r="I21" s="1">
        <v>108</v>
      </c>
      <c r="J21" s="1">
        <v>147.96</v>
      </c>
      <c r="K21" s="1" t="s">
        <v>31</v>
      </c>
      <c r="L21" s="1">
        <v>40</v>
      </c>
    </row>
    <row r="22" spans="1:12" x14ac:dyDescent="0.3">
      <c r="A22" s="1" t="s">
        <v>12</v>
      </c>
      <c r="B22" s="1">
        <v>14</v>
      </c>
      <c r="C22" s="1" t="s">
        <v>29</v>
      </c>
      <c r="D22" s="1" t="s">
        <v>23</v>
      </c>
      <c r="E22" s="1" t="s">
        <v>14</v>
      </c>
      <c r="F22" s="1">
        <v>0</v>
      </c>
      <c r="G22" s="1">
        <v>5</v>
      </c>
      <c r="H22" s="1">
        <v>6.7</v>
      </c>
      <c r="I22" s="1">
        <v>70</v>
      </c>
      <c r="J22" s="1">
        <v>93.8</v>
      </c>
      <c r="K22" s="1" t="s">
        <v>31</v>
      </c>
      <c r="L22" s="1">
        <v>24</v>
      </c>
    </row>
    <row r="23" spans="1:12" x14ac:dyDescent="0.3">
      <c r="A23" s="1" t="s">
        <v>12</v>
      </c>
      <c r="B23" s="1">
        <v>15</v>
      </c>
      <c r="C23" s="1" t="s">
        <v>16</v>
      </c>
      <c r="D23" s="1" t="s">
        <v>23</v>
      </c>
      <c r="E23" s="1" t="s">
        <v>20</v>
      </c>
      <c r="F23" s="1">
        <v>0</v>
      </c>
      <c r="G23" s="1">
        <v>44</v>
      </c>
      <c r="H23" s="1">
        <v>48.4</v>
      </c>
      <c r="I23" s="1">
        <v>660</v>
      </c>
      <c r="J23" s="1">
        <v>726</v>
      </c>
      <c r="K23" s="1" t="s">
        <v>31</v>
      </c>
      <c r="L23" s="1">
        <v>66</v>
      </c>
    </row>
    <row r="24" spans="1:12" x14ac:dyDescent="0.3">
      <c r="A24" s="1" t="s">
        <v>12</v>
      </c>
      <c r="B24" s="1">
        <v>6</v>
      </c>
      <c r="C24" s="1" t="s">
        <v>16</v>
      </c>
      <c r="D24" s="1" t="s">
        <v>14</v>
      </c>
      <c r="E24" s="1" t="s">
        <v>20</v>
      </c>
      <c r="F24" s="1">
        <v>0</v>
      </c>
      <c r="G24" s="1">
        <v>7</v>
      </c>
      <c r="H24" s="1">
        <v>8.33</v>
      </c>
      <c r="I24" s="1">
        <v>42</v>
      </c>
      <c r="J24" s="1">
        <v>49.98</v>
      </c>
      <c r="K24" s="1" t="s">
        <v>31</v>
      </c>
      <c r="L24" s="1">
        <v>8</v>
      </c>
    </row>
    <row r="25" spans="1:12" x14ac:dyDescent="0.3">
      <c r="A25" s="1" t="s">
        <v>12</v>
      </c>
      <c r="B25" s="1">
        <v>1</v>
      </c>
      <c r="C25" s="1" t="s">
        <v>19</v>
      </c>
      <c r="D25" s="1" t="s">
        <v>23</v>
      </c>
      <c r="E25" s="1" t="s">
        <v>14</v>
      </c>
      <c r="F25" s="1">
        <v>0</v>
      </c>
      <c r="G25" s="1">
        <v>6</v>
      </c>
      <c r="H25" s="1">
        <v>7.86</v>
      </c>
      <c r="I25" s="1">
        <v>6</v>
      </c>
      <c r="J25" s="1">
        <v>7.86</v>
      </c>
      <c r="K25" s="1" t="s">
        <v>31</v>
      </c>
      <c r="L25" s="1">
        <v>2</v>
      </c>
    </row>
    <row r="26" spans="1:12" x14ac:dyDescent="0.3">
      <c r="A26" s="1" t="s">
        <v>12</v>
      </c>
      <c r="B26" s="1">
        <v>6</v>
      </c>
      <c r="C26" s="1" t="s">
        <v>16</v>
      </c>
      <c r="D26" s="1" t="s">
        <v>17</v>
      </c>
      <c r="E26" s="1" t="s">
        <v>20</v>
      </c>
      <c r="F26" s="1">
        <v>0</v>
      </c>
      <c r="G26" s="1">
        <v>44</v>
      </c>
      <c r="H26" s="1">
        <v>48.84</v>
      </c>
      <c r="I26" s="1">
        <v>264</v>
      </c>
      <c r="J26" s="1">
        <v>293.04000000000002</v>
      </c>
      <c r="K26" s="1" t="s">
        <v>31</v>
      </c>
      <c r="L26" s="1">
        <v>29</v>
      </c>
    </row>
    <row r="27" spans="1:12" x14ac:dyDescent="0.3">
      <c r="A27" s="1" t="s">
        <v>12</v>
      </c>
      <c r="B27" s="1">
        <v>6</v>
      </c>
      <c r="C27" s="1" t="s">
        <v>13</v>
      </c>
      <c r="D27" s="1" t="s">
        <v>14</v>
      </c>
      <c r="E27" s="1" t="s">
        <v>20</v>
      </c>
      <c r="F27" s="1">
        <v>0</v>
      </c>
      <c r="G27" s="1">
        <v>126</v>
      </c>
      <c r="H27" s="1">
        <v>162.54</v>
      </c>
      <c r="I27" s="1">
        <v>756</v>
      </c>
      <c r="J27" s="1">
        <v>975.24</v>
      </c>
      <c r="K27" s="1" t="s">
        <v>31</v>
      </c>
      <c r="L27" s="1">
        <v>219</v>
      </c>
    </row>
    <row r="28" spans="1:12" x14ac:dyDescent="0.3">
      <c r="A28" s="1" t="s">
        <v>12</v>
      </c>
      <c r="B28" s="1">
        <v>12</v>
      </c>
      <c r="C28" s="1" t="s">
        <v>29</v>
      </c>
      <c r="D28" s="1" t="s">
        <v>23</v>
      </c>
      <c r="E28" s="1" t="s">
        <v>14</v>
      </c>
      <c r="F28" s="1">
        <v>0</v>
      </c>
      <c r="G28" s="1">
        <v>112</v>
      </c>
      <c r="H28" s="1">
        <v>122.08</v>
      </c>
      <c r="I28" s="1">
        <v>1344</v>
      </c>
      <c r="J28" s="1">
        <v>1464.96</v>
      </c>
      <c r="K28" s="1" t="s">
        <v>32</v>
      </c>
      <c r="L28" s="1">
        <v>121</v>
      </c>
    </row>
    <row r="29" spans="1:12" x14ac:dyDescent="0.3">
      <c r="A29" s="1" t="s">
        <v>12</v>
      </c>
      <c r="B29" s="1">
        <v>10</v>
      </c>
      <c r="C29" s="1" t="s">
        <v>22</v>
      </c>
      <c r="D29" s="1" t="s">
        <v>23</v>
      </c>
      <c r="E29" s="1" t="s">
        <v>20</v>
      </c>
      <c r="F29" s="1">
        <v>0</v>
      </c>
      <c r="G29" s="1">
        <v>13</v>
      </c>
      <c r="H29" s="1">
        <v>16.64</v>
      </c>
      <c r="I29" s="1">
        <v>130</v>
      </c>
      <c r="J29" s="1">
        <v>166.4</v>
      </c>
      <c r="K29" s="1" t="s">
        <v>33</v>
      </c>
      <c r="L29" s="1">
        <v>36</v>
      </c>
    </row>
    <row r="30" spans="1:12" x14ac:dyDescent="0.3">
      <c r="A30" s="1" t="s">
        <v>12</v>
      </c>
      <c r="B30" s="1">
        <v>14</v>
      </c>
      <c r="C30" s="1" t="s">
        <v>22</v>
      </c>
      <c r="D30" s="1" t="s">
        <v>14</v>
      </c>
      <c r="E30" s="1" t="s">
        <v>14</v>
      </c>
      <c r="F30" s="1">
        <v>0</v>
      </c>
      <c r="G30" s="1">
        <v>138</v>
      </c>
      <c r="H30" s="1">
        <v>173.88</v>
      </c>
      <c r="I30" s="1">
        <v>1932</v>
      </c>
      <c r="J30" s="1">
        <v>2434.3200000000002</v>
      </c>
      <c r="K30" s="1" t="s">
        <v>33</v>
      </c>
      <c r="L30" s="1">
        <v>502</v>
      </c>
    </row>
    <row r="31" spans="1:12" x14ac:dyDescent="0.3">
      <c r="A31" s="1" t="s">
        <v>12</v>
      </c>
      <c r="B31" s="1">
        <v>14</v>
      </c>
      <c r="C31" s="1" t="s">
        <v>29</v>
      </c>
      <c r="D31" s="1" t="s">
        <v>23</v>
      </c>
      <c r="E31" s="1" t="s">
        <v>14</v>
      </c>
      <c r="F31" s="1">
        <v>0</v>
      </c>
      <c r="G31" s="1">
        <v>47</v>
      </c>
      <c r="H31" s="1">
        <v>53.11</v>
      </c>
      <c r="I31" s="1">
        <v>658</v>
      </c>
      <c r="J31" s="1">
        <v>743.54</v>
      </c>
      <c r="K31" s="1" t="s">
        <v>33</v>
      </c>
      <c r="L31" s="1">
        <v>86</v>
      </c>
    </row>
    <row r="32" spans="1:12" x14ac:dyDescent="0.3">
      <c r="A32" s="1" t="s">
        <v>12</v>
      </c>
      <c r="B32" s="1">
        <v>7</v>
      </c>
      <c r="C32" s="1" t="s">
        <v>22</v>
      </c>
      <c r="D32" s="1" t="s">
        <v>23</v>
      </c>
      <c r="E32" s="1" t="s">
        <v>20</v>
      </c>
      <c r="F32" s="1">
        <v>0</v>
      </c>
      <c r="G32" s="1">
        <v>148</v>
      </c>
      <c r="H32" s="1">
        <v>164.28</v>
      </c>
      <c r="I32" s="1">
        <v>1036</v>
      </c>
      <c r="J32" s="1">
        <v>1149.96</v>
      </c>
      <c r="K32" s="1" t="s">
        <v>15</v>
      </c>
      <c r="L32" s="1">
        <v>114</v>
      </c>
    </row>
    <row r="33" spans="1:12" x14ac:dyDescent="0.3">
      <c r="A33" s="1" t="s">
        <v>12</v>
      </c>
      <c r="B33" s="1">
        <v>9</v>
      </c>
      <c r="C33" s="1" t="s">
        <v>16</v>
      </c>
      <c r="D33" s="1" t="s">
        <v>17</v>
      </c>
      <c r="E33" s="1" t="s">
        <v>20</v>
      </c>
      <c r="F33" s="1">
        <v>0</v>
      </c>
      <c r="G33" s="1">
        <v>83</v>
      </c>
      <c r="H33" s="1">
        <v>94.62</v>
      </c>
      <c r="I33" s="1">
        <v>747</v>
      </c>
      <c r="J33" s="1">
        <v>851.58</v>
      </c>
      <c r="K33" s="1" t="s">
        <v>15</v>
      </c>
      <c r="L33" s="1">
        <v>105</v>
      </c>
    </row>
    <row r="34" spans="1:12" x14ac:dyDescent="0.3">
      <c r="A34" s="1" t="s">
        <v>12</v>
      </c>
      <c r="B34" s="1">
        <v>9</v>
      </c>
      <c r="C34" s="1" t="s">
        <v>29</v>
      </c>
      <c r="D34" s="1" t="s">
        <v>23</v>
      </c>
      <c r="E34" s="1" t="s">
        <v>20</v>
      </c>
      <c r="F34" s="1">
        <v>0</v>
      </c>
      <c r="G34" s="1">
        <v>138</v>
      </c>
      <c r="H34" s="1">
        <v>173.88</v>
      </c>
      <c r="I34" s="1">
        <v>1242</v>
      </c>
      <c r="J34" s="1">
        <v>1564.92</v>
      </c>
      <c r="K34" s="1" t="s">
        <v>15</v>
      </c>
      <c r="L34" s="1">
        <v>323</v>
      </c>
    </row>
    <row r="35" spans="1:12" x14ac:dyDescent="0.3">
      <c r="A35" s="1" t="s">
        <v>12</v>
      </c>
      <c r="B35" s="1">
        <v>3</v>
      </c>
      <c r="C35" s="1" t="s">
        <v>19</v>
      </c>
      <c r="D35" s="1" t="s">
        <v>14</v>
      </c>
      <c r="E35" s="1" t="s">
        <v>14</v>
      </c>
      <c r="F35" s="1">
        <v>0</v>
      </c>
      <c r="G35" s="1">
        <v>44</v>
      </c>
      <c r="H35" s="1">
        <v>48.84</v>
      </c>
      <c r="I35" s="1">
        <v>132</v>
      </c>
      <c r="J35" s="1">
        <v>146.52000000000001</v>
      </c>
      <c r="K35" s="1" t="s">
        <v>21</v>
      </c>
      <c r="L35" s="1">
        <v>15</v>
      </c>
    </row>
    <row r="36" spans="1:12" x14ac:dyDescent="0.3">
      <c r="A36" s="1" t="s">
        <v>12</v>
      </c>
      <c r="B36" s="1">
        <v>8</v>
      </c>
      <c r="C36" s="1" t="s">
        <v>13</v>
      </c>
      <c r="D36" s="1" t="s">
        <v>14</v>
      </c>
      <c r="E36" s="1" t="s">
        <v>14</v>
      </c>
      <c r="F36" s="1">
        <v>0</v>
      </c>
      <c r="G36" s="1">
        <v>18</v>
      </c>
      <c r="H36" s="1">
        <v>24.66</v>
      </c>
      <c r="I36" s="1">
        <v>144</v>
      </c>
      <c r="J36" s="1">
        <v>197.28</v>
      </c>
      <c r="K36" s="1" t="s">
        <v>21</v>
      </c>
      <c r="L36" s="1">
        <v>53</v>
      </c>
    </row>
    <row r="37" spans="1:12" x14ac:dyDescent="0.3">
      <c r="A37" s="1" t="s">
        <v>12</v>
      </c>
      <c r="B37" s="1">
        <v>2</v>
      </c>
      <c r="C37" s="1" t="s">
        <v>22</v>
      </c>
      <c r="D37" s="1" t="s">
        <v>23</v>
      </c>
      <c r="E37" s="1" t="s">
        <v>14</v>
      </c>
      <c r="F37" s="1">
        <v>0</v>
      </c>
      <c r="G37" s="1">
        <v>44</v>
      </c>
      <c r="H37" s="1">
        <v>48.84</v>
      </c>
      <c r="I37" s="1">
        <v>88</v>
      </c>
      <c r="J37" s="1">
        <v>97.68</v>
      </c>
      <c r="K37" s="1" t="s">
        <v>24</v>
      </c>
      <c r="L37" s="1">
        <v>10</v>
      </c>
    </row>
    <row r="38" spans="1:12" x14ac:dyDescent="0.3">
      <c r="A38" s="1" t="s">
        <v>12</v>
      </c>
      <c r="B38" s="1">
        <v>10</v>
      </c>
      <c r="C38" s="1" t="s">
        <v>29</v>
      </c>
      <c r="D38" s="1" t="s">
        <v>23</v>
      </c>
      <c r="E38" s="1" t="s">
        <v>20</v>
      </c>
      <c r="F38" s="1">
        <v>0</v>
      </c>
      <c r="G38" s="1">
        <v>48</v>
      </c>
      <c r="H38" s="1">
        <v>57.12</v>
      </c>
      <c r="I38" s="1">
        <v>480</v>
      </c>
      <c r="J38" s="1">
        <v>571.20000000000005</v>
      </c>
      <c r="K38" s="1" t="s">
        <v>24</v>
      </c>
      <c r="L38" s="1">
        <v>91</v>
      </c>
    </row>
    <row r="39" spans="1:12" x14ac:dyDescent="0.3">
      <c r="A39" s="1" t="s">
        <v>12</v>
      </c>
      <c r="B39" s="1">
        <v>13</v>
      </c>
      <c r="C39" s="1" t="s">
        <v>29</v>
      </c>
      <c r="D39" s="1" t="s">
        <v>14</v>
      </c>
      <c r="E39" s="1" t="s">
        <v>14</v>
      </c>
      <c r="F39" s="1">
        <v>0</v>
      </c>
      <c r="G39" s="1">
        <v>98</v>
      </c>
      <c r="H39" s="1">
        <v>103.88</v>
      </c>
      <c r="I39" s="1">
        <v>1274</v>
      </c>
      <c r="J39" s="1">
        <v>1350.44</v>
      </c>
      <c r="K39" s="1" t="s">
        <v>24</v>
      </c>
      <c r="L39" s="1">
        <v>76</v>
      </c>
    </row>
    <row r="40" spans="1:12" x14ac:dyDescent="0.3">
      <c r="A40" s="1" t="s">
        <v>12</v>
      </c>
      <c r="B40" s="1">
        <v>2</v>
      </c>
      <c r="C40" s="1" t="s">
        <v>19</v>
      </c>
      <c r="D40" s="1" t="s">
        <v>17</v>
      </c>
      <c r="E40" s="1" t="s">
        <v>20</v>
      </c>
      <c r="F40" s="1">
        <v>0</v>
      </c>
      <c r="G40" s="1">
        <v>90</v>
      </c>
      <c r="H40" s="1">
        <v>115.2</v>
      </c>
      <c r="I40" s="1">
        <v>180</v>
      </c>
      <c r="J40" s="1">
        <v>230.4</v>
      </c>
      <c r="K40" s="1" t="s">
        <v>25</v>
      </c>
      <c r="L40" s="1">
        <v>50</v>
      </c>
    </row>
    <row r="41" spans="1:12" x14ac:dyDescent="0.3">
      <c r="A41" s="1" t="s">
        <v>12</v>
      </c>
      <c r="B41" s="1">
        <v>12</v>
      </c>
      <c r="C41" s="1" t="s">
        <v>16</v>
      </c>
      <c r="D41" s="1" t="s">
        <v>17</v>
      </c>
      <c r="E41" s="1" t="s">
        <v>20</v>
      </c>
      <c r="F41" s="1">
        <v>0</v>
      </c>
      <c r="G41" s="1">
        <v>37</v>
      </c>
      <c r="H41" s="1">
        <v>42.55</v>
      </c>
      <c r="I41" s="1">
        <v>444</v>
      </c>
      <c r="J41" s="1">
        <v>510.6</v>
      </c>
      <c r="K41" s="1" t="s">
        <v>25</v>
      </c>
      <c r="L41" s="1">
        <v>67</v>
      </c>
    </row>
    <row r="42" spans="1:12" x14ac:dyDescent="0.3">
      <c r="A42" s="1" t="s">
        <v>12</v>
      </c>
      <c r="B42" s="1">
        <v>9</v>
      </c>
      <c r="C42" s="1" t="s">
        <v>19</v>
      </c>
      <c r="D42" s="1" t="s">
        <v>23</v>
      </c>
      <c r="E42" s="1" t="s">
        <v>20</v>
      </c>
      <c r="F42" s="1">
        <v>0</v>
      </c>
      <c r="G42" s="1">
        <v>44</v>
      </c>
      <c r="H42" s="1">
        <v>48.84</v>
      </c>
      <c r="I42" s="1">
        <v>396</v>
      </c>
      <c r="J42" s="1">
        <v>439.56</v>
      </c>
      <c r="K42" s="1" t="s">
        <v>25</v>
      </c>
      <c r="L42" s="1">
        <v>44</v>
      </c>
    </row>
    <row r="43" spans="1:12" x14ac:dyDescent="0.3">
      <c r="A43" s="1" t="s">
        <v>12</v>
      </c>
      <c r="B43" s="1">
        <v>4</v>
      </c>
      <c r="C43" s="1" t="s">
        <v>16</v>
      </c>
      <c r="D43" s="1" t="s">
        <v>14</v>
      </c>
      <c r="E43" s="1" t="s">
        <v>14</v>
      </c>
      <c r="F43" s="1">
        <v>0</v>
      </c>
      <c r="G43" s="1">
        <v>112</v>
      </c>
      <c r="H43" s="1">
        <v>122.08</v>
      </c>
      <c r="I43" s="1">
        <v>448</v>
      </c>
      <c r="J43" s="1">
        <v>488.32</v>
      </c>
      <c r="K43" s="1" t="s">
        <v>34</v>
      </c>
      <c r="L43" s="1">
        <v>40</v>
      </c>
    </row>
    <row r="44" spans="1:12" x14ac:dyDescent="0.3">
      <c r="A44" s="1" t="s">
        <v>12</v>
      </c>
      <c r="B44" s="1">
        <v>7</v>
      </c>
      <c r="C44" s="1" t="s">
        <v>19</v>
      </c>
      <c r="D44" s="1" t="s">
        <v>14</v>
      </c>
      <c r="E44" s="1" t="s">
        <v>14</v>
      </c>
      <c r="F44" s="1">
        <v>0</v>
      </c>
      <c r="G44" s="1">
        <v>44</v>
      </c>
      <c r="H44" s="1">
        <v>48.4</v>
      </c>
      <c r="I44" s="1">
        <v>308</v>
      </c>
      <c r="J44" s="1">
        <v>338.8</v>
      </c>
      <c r="K44" s="1" t="s">
        <v>34</v>
      </c>
      <c r="L44" s="1">
        <v>31</v>
      </c>
    </row>
    <row r="45" spans="1:12" x14ac:dyDescent="0.3">
      <c r="A45" s="1" t="s">
        <v>12</v>
      </c>
      <c r="B45" s="1">
        <v>13</v>
      </c>
      <c r="C45" s="1" t="s">
        <v>16</v>
      </c>
      <c r="D45" s="1" t="s">
        <v>23</v>
      </c>
      <c r="E45" s="1" t="s">
        <v>20</v>
      </c>
      <c r="F45" s="1">
        <v>0</v>
      </c>
      <c r="G45" s="1">
        <v>148</v>
      </c>
      <c r="H45" s="1">
        <v>164.28</v>
      </c>
      <c r="I45" s="1">
        <v>1924</v>
      </c>
      <c r="J45" s="1">
        <v>2135.64</v>
      </c>
      <c r="K45" s="1" t="s">
        <v>34</v>
      </c>
      <c r="L45" s="1">
        <v>212</v>
      </c>
    </row>
    <row r="46" spans="1:12" x14ac:dyDescent="0.3">
      <c r="A46" s="1" t="s">
        <v>12</v>
      </c>
      <c r="B46" s="1">
        <v>8</v>
      </c>
      <c r="C46" s="1" t="s">
        <v>19</v>
      </c>
      <c r="D46" s="1" t="s">
        <v>23</v>
      </c>
      <c r="E46" s="1" t="s">
        <v>14</v>
      </c>
      <c r="F46" s="1">
        <v>0</v>
      </c>
      <c r="G46" s="1">
        <v>48</v>
      </c>
      <c r="H46" s="1">
        <v>57.12</v>
      </c>
      <c r="I46" s="1">
        <v>384</v>
      </c>
      <c r="J46" s="1">
        <v>456.96</v>
      </c>
      <c r="K46" s="1" t="s">
        <v>34</v>
      </c>
      <c r="L46" s="1">
        <v>73</v>
      </c>
    </row>
    <row r="47" spans="1:12" x14ac:dyDescent="0.3">
      <c r="A47" s="1" t="s">
        <v>12</v>
      </c>
      <c r="B47" s="1">
        <v>14</v>
      </c>
      <c r="C47" s="1" t="s">
        <v>16</v>
      </c>
      <c r="D47" s="1" t="s">
        <v>23</v>
      </c>
      <c r="E47" s="1" t="s">
        <v>20</v>
      </c>
      <c r="F47" s="1">
        <v>0</v>
      </c>
      <c r="G47" s="1">
        <v>61</v>
      </c>
      <c r="H47" s="1">
        <v>76.25</v>
      </c>
      <c r="I47" s="1">
        <v>854</v>
      </c>
      <c r="J47" s="1">
        <v>1067.5</v>
      </c>
      <c r="K47" s="1" t="s">
        <v>34</v>
      </c>
      <c r="L47" s="1">
        <v>214</v>
      </c>
    </row>
    <row r="48" spans="1:12" x14ac:dyDescent="0.3">
      <c r="A48" s="1" t="s">
        <v>12</v>
      </c>
      <c r="B48" s="1">
        <v>4</v>
      </c>
      <c r="C48" s="1" t="s">
        <v>29</v>
      </c>
      <c r="D48" s="1" t="s">
        <v>17</v>
      </c>
      <c r="E48" s="1" t="s">
        <v>20</v>
      </c>
      <c r="F48" s="1">
        <v>0</v>
      </c>
      <c r="G48" s="1">
        <v>133</v>
      </c>
      <c r="H48" s="1">
        <v>155.61000000000001</v>
      </c>
      <c r="I48" s="1">
        <v>532</v>
      </c>
      <c r="J48" s="1">
        <v>622.44000000000005</v>
      </c>
      <c r="K48" s="1" t="s">
        <v>34</v>
      </c>
      <c r="L48" s="1">
        <v>90</v>
      </c>
    </row>
    <row r="49" spans="1:12" x14ac:dyDescent="0.3">
      <c r="A49" s="1" t="s">
        <v>12</v>
      </c>
      <c r="B49" s="1">
        <v>6</v>
      </c>
      <c r="C49" s="1" t="s">
        <v>19</v>
      </c>
      <c r="D49" s="1" t="s">
        <v>23</v>
      </c>
      <c r="E49" s="1" t="s">
        <v>14</v>
      </c>
      <c r="F49" s="1">
        <v>0</v>
      </c>
      <c r="G49" s="1">
        <v>18</v>
      </c>
      <c r="H49" s="1">
        <v>24.66</v>
      </c>
      <c r="I49" s="1">
        <v>108</v>
      </c>
      <c r="J49" s="1">
        <v>147.96</v>
      </c>
      <c r="K49" s="1" t="s">
        <v>26</v>
      </c>
      <c r="L49" s="1">
        <v>40</v>
      </c>
    </row>
    <row r="50" spans="1:12" x14ac:dyDescent="0.3">
      <c r="A50" s="1" t="s">
        <v>12</v>
      </c>
      <c r="B50" s="1">
        <v>15</v>
      </c>
      <c r="C50" s="1" t="s">
        <v>29</v>
      </c>
      <c r="D50" s="1" t="s">
        <v>14</v>
      </c>
      <c r="E50" s="1" t="s">
        <v>14</v>
      </c>
      <c r="F50" s="1">
        <v>0</v>
      </c>
      <c r="G50" s="1">
        <v>47</v>
      </c>
      <c r="H50" s="1">
        <v>53.11</v>
      </c>
      <c r="I50" s="1">
        <v>705</v>
      </c>
      <c r="J50" s="1">
        <v>796.65</v>
      </c>
      <c r="K50" s="1" t="s">
        <v>26</v>
      </c>
      <c r="L50" s="1">
        <v>92</v>
      </c>
    </row>
    <row r="51" spans="1:12" x14ac:dyDescent="0.3">
      <c r="A51" s="1" t="s">
        <v>12</v>
      </c>
      <c r="B51" s="1">
        <v>10</v>
      </c>
      <c r="C51" s="1" t="s">
        <v>29</v>
      </c>
      <c r="D51" s="1" t="s">
        <v>14</v>
      </c>
      <c r="E51" s="1" t="s">
        <v>14</v>
      </c>
      <c r="F51" s="1">
        <v>0</v>
      </c>
      <c r="G51" s="1">
        <v>90</v>
      </c>
      <c r="H51" s="1">
        <v>115.2</v>
      </c>
      <c r="I51" s="1">
        <v>900</v>
      </c>
      <c r="J51" s="1">
        <v>1152</v>
      </c>
      <c r="K51" s="1" t="s">
        <v>26</v>
      </c>
      <c r="L51" s="1">
        <v>252</v>
      </c>
    </row>
    <row r="52" spans="1:12" x14ac:dyDescent="0.3">
      <c r="A52" s="1" t="s">
        <v>12</v>
      </c>
      <c r="B52" s="1">
        <v>12</v>
      </c>
      <c r="C52" s="1" t="s">
        <v>19</v>
      </c>
      <c r="D52" s="1" t="s">
        <v>23</v>
      </c>
      <c r="E52" s="1" t="s">
        <v>20</v>
      </c>
      <c r="F52" s="1">
        <v>0</v>
      </c>
      <c r="G52" s="1">
        <v>37</v>
      </c>
      <c r="H52" s="1">
        <v>41.81</v>
      </c>
      <c r="I52" s="1">
        <v>444</v>
      </c>
      <c r="J52" s="1">
        <v>501.72</v>
      </c>
      <c r="K52" s="1" t="s">
        <v>27</v>
      </c>
      <c r="L52" s="1">
        <v>58</v>
      </c>
    </row>
    <row r="53" spans="1:12" x14ac:dyDescent="0.3">
      <c r="A53" s="1" t="s">
        <v>12</v>
      </c>
      <c r="B53" s="1">
        <v>14</v>
      </c>
      <c r="C53" s="1" t="s">
        <v>13</v>
      </c>
      <c r="D53" s="1" t="s">
        <v>23</v>
      </c>
      <c r="E53" s="1" t="s">
        <v>14</v>
      </c>
      <c r="F53" s="1">
        <v>0</v>
      </c>
      <c r="G53" s="1">
        <v>75</v>
      </c>
      <c r="H53" s="1">
        <v>85.5</v>
      </c>
      <c r="I53" s="1">
        <v>1050</v>
      </c>
      <c r="J53" s="1">
        <v>1197</v>
      </c>
      <c r="K53" s="1" t="s">
        <v>27</v>
      </c>
      <c r="L53" s="1">
        <v>147</v>
      </c>
    </row>
    <row r="54" spans="1:12" x14ac:dyDescent="0.3">
      <c r="A54" s="1" t="s">
        <v>12</v>
      </c>
      <c r="B54" s="1">
        <v>2</v>
      </c>
      <c r="C54" s="1" t="s">
        <v>16</v>
      </c>
      <c r="D54" s="1" t="s">
        <v>14</v>
      </c>
      <c r="E54" s="1" t="s">
        <v>14</v>
      </c>
      <c r="F54" s="1">
        <v>0</v>
      </c>
      <c r="G54" s="1">
        <v>148</v>
      </c>
      <c r="H54" s="1">
        <v>164.28</v>
      </c>
      <c r="I54" s="1">
        <v>296</v>
      </c>
      <c r="J54" s="1">
        <v>328.56</v>
      </c>
      <c r="K54" s="1" t="s">
        <v>28</v>
      </c>
      <c r="L54" s="1">
        <v>33</v>
      </c>
    </row>
    <row r="55" spans="1:12" x14ac:dyDescent="0.3">
      <c r="A55" s="1" t="s">
        <v>12</v>
      </c>
      <c r="B55" s="1">
        <v>5</v>
      </c>
      <c r="C55" s="1" t="s">
        <v>22</v>
      </c>
      <c r="D55" s="1" t="s">
        <v>23</v>
      </c>
      <c r="E55" s="1" t="s">
        <v>14</v>
      </c>
      <c r="F55" s="1">
        <v>0</v>
      </c>
      <c r="G55" s="1">
        <v>133</v>
      </c>
      <c r="H55" s="1">
        <v>155.61000000000001</v>
      </c>
      <c r="I55" s="1">
        <v>665</v>
      </c>
      <c r="J55" s="1">
        <v>778.05</v>
      </c>
      <c r="K55" s="1" t="s">
        <v>28</v>
      </c>
      <c r="L55" s="1">
        <v>113</v>
      </c>
    </row>
    <row r="56" spans="1:12" x14ac:dyDescent="0.3">
      <c r="A56" s="1" t="s">
        <v>12</v>
      </c>
      <c r="B56" s="1">
        <v>13</v>
      </c>
      <c r="C56" s="1" t="s">
        <v>22</v>
      </c>
      <c r="D56" s="1" t="s">
        <v>17</v>
      </c>
      <c r="E56" s="1" t="s">
        <v>20</v>
      </c>
      <c r="F56" s="1">
        <v>0</v>
      </c>
      <c r="G56" s="1">
        <v>150</v>
      </c>
      <c r="H56" s="1">
        <v>210</v>
      </c>
      <c r="I56" s="1">
        <v>1950</v>
      </c>
      <c r="J56" s="1">
        <v>2730</v>
      </c>
      <c r="K56" s="1" t="s">
        <v>28</v>
      </c>
      <c r="L56" s="1">
        <v>780</v>
      </c>
    </row>
    <row r="57" spans="1:12" x14ac:dyDescent="0.3">
      <c r="A57" s="1" t="s">
        <v>12</v>
      </c>
      <c r="B57" s="1">
        <v>1</v>
      </c>
      <c r="C57" s="1" t="s">
        <v>29</v>
      </c>
      <c r="D57" s="1" t="s">
        <v>23</v>
      </c>
      <c r="E57" s="1" t="s">
        <v>20</v>
      </c>
      <c r="F57" s="1">
        <v>0</v>
      </c>
      <c r="G57" s="1">
        <v>105</v>
      </c>
      <c r="H57" s="1">
        <v>142.80000000000001</v>
      </c>
      <c r="I57" s="1">
        <v>105</v>
      </c>
      <c r="J57" s="1">
        <v>142.80000000000001</v>
      </c>
      <c r="K57" s="1" t="s">
        <v>30</v>
      </c>
      <c r="L57" s="1">
        <v>38</v>
      </c>
    </row>
    <row r="58" spans="1:12" x14ac:dyDescent="0.3">
      <c r="A58" s="1" t="s">
        <v>12</v>
      </c>
      <c r="B58" s="1">
        <v>14</v>
      </c>
      <c r="C58" s="1" t="s">
        <v>22</v>
      </c>
      <c r="D58" s="1" t="s">
        <v>14</v>
      </c>
      <c r="E58" s="1" t="s">
        <v>18</v>
      </c>
      <c r="F58" s="1">
        <v>0</v>
      </c>
      <c r="G58" s="1">
        <v>18</v>
      </c>
      <c r="H58" s="1">
        <v>24.66</v>
      </c>
      <c r="I58" s="1">
        <v>252</v>
      </c>
      <c r="J58" s="1">
        <v>345.24</v>
      </c>
      <c r="K58" s="1" t="s">
        <v>30</v>
      </c>
      <c r="L58" s="1">
        <v>93</v>
      </c>
    </row>
    <row r="59" spans="1:12" x14ac:dyDescent="0.3">
      <c r="A59" s="1" t="s">
        <v>12</v>
      </c>
      <c r="B59" s="1">
        <v>5</v>
      </c>
      <c r="C59" s="1" t="s">
        <v>19</v>
      </c>
      <c r="D59" s="1" t="s">
        <v>23</v>
      </c>
      <c r="E59" s="1" t="s">
        <v>14</v>
      </c>
      <c r="F59" s="1">
        <v>0</v>
      </c>
      <c r="G59" s="1">
        <v>18</v>
      </c>
      <c r="H59" s="1">
        <v>24.66</v>
      </c>
      <c r="I59" s="1">
        <v>90</v>
      </c>
      <c r="J59" s="1">
        <v>123.3</v>
      </c>
      <c r="K59" s="1" t="s">
        <v>30</v>
      </c>
      <c r="L59" s="1">
        <v>33</v>
      </c>
    </row>
    <row r="60" spans="1:12" x14ac:dyDescent="0.3">
      <c r="A60" s="1" t="s">
        <v>12</v>
      </c>
      <c r="B60" s="1">
        <v>4</v>
      </c>
      <c r="C60" s="1" t="s">
        <v>19</v>
      </c>
      <c r="D60" s="1" t="s">
        <v>23</v>
      </c>
      <c r="E60" s="1" t="s">
        <v>14</v>
      </c>
      <c r="F60" s="1">
        <v>0</v>
      </c>
      <c r="G60" s="1">
        <v>90</v>
      </c>
      <c r="H60" s="1">
        <v>96.3</v>
      </c>
      <c r="I60" s="1">
        <v>360</v>
      </c>
      <c r="J60" s="1">
        <v>385.2</v>
      </c>
      <c r="K60" s="1" t="s">
        <v>30</v>
      </c>
      <c r="L60" s="1">
        <v>25</v>
      </c>
    </row>
    <row r="61" spans="1:12" x14ac:dyDescent="0.3">
      <c r="A61" s="1" t="s">
        <v>12</v>
      </c>
      <c r="B61" s="1">
        <v>3</v>
      </c>
      <c r="C61" s="1" t="s">
        <v>19</v>
      </c>
      <c r="D61" s="1" t="s">
        <v>17</v>
      </c>
      <c r="E61" s="1" t="s">
        <v>20</v>
      </c>
      <c r="F61" s="1">
        <v>0</v>
      </c>
      <c r="G61" s="1">
        <v>72</v>
      </c>
      <c r="H61" s="1">
        <v>79.92</v>
      </c>
      <c r="I61" s="1">
        <v>216</v>
      </c>
      <c r="J61" s="1">
        <v>239.76</v>
      </c>
      <c r="K61" s="1" t="s">
        <v>30</v>
      </c>
      <c r="L61" s="1">
        <v>24</v>
      </c>
    </row>
    <row r="62" spans="1:12" x14ac:dyDescent="0.3">
      <c r="A62" s="1" t="s">
        <v>12</v>
      </c>
      <c r="B62" s="1">
        <v>5</v>
      </c>
      <c r="C62" s="1" t="s">
        <v>19</v>
      </c>
      <c r="D62" s="1" t="s">
        <v>23</v>
      </c>
      <c r="E62" s="1" t="s">
        <v>20</v>
      </c>
      <c r="F62" s="1">
        <v>0</v>
      </c>
      <c r="G62" s="1">
        <v>44</v>
      </c>
      <c r="H62" s="1">
        <v>48.4</v>
      </c>
      <c r="I62" s="1">
        <v>220</v>
      </c>
      <c r="J62" s="1">
        <v>242</v>
      </c>
      <c r="K62" s="1" t="s">
        <v>31</v>
      </c>
      <c r="L62" s="1">
        <v>22</v>
      </c>
    </row>
    <row r="63" spans="1:12" x14ac:dyDescent="0.3">
      <c r="A63" s="1" t="s">
        <v>12</v>
      </c>
      <c r="B63" s="1">
        <v>15</v>
      </c>
      <c r="C63" s="1" t="s">
        <v>22</v>
      </c>
      <c r="D63" s="1" t="s">
        <v>17</v>
      </c>
      <c r="E63" s="1" t="s">
        <v>14</v>
      </c>
      <c r="F63" s="1">
        <v>0</v>
      </c>
      <c r="G63" s="1">
        <v>12</v>
      </c>
      <c r="H63" s="1">
        <v>15.72</v>
      </c>
      <c r="I63" s="1">
        <v>180</v>
      </c>
      <c r="J63" s="1">
        <v>235.8</v>
      </c>
      <c r="K63" s="1" t="s">
        <v>32</v>
      </c>
      <c r="L63" s="1">
        <v>56</v>
      </c>
    </row>
    <row r="64" spans="1:12" x14ac:dyDescent="0.3">
      <c r="A64" s="1" t="s">
        <v>12</v>
      </c>
      <c r="B64" s="1">
        <v>13</v>
      </c>
      <c r="C64" s="1" t="s">
        <v>19</v>
      </c>
      <c r="D64" s="1" t="s">
        <v>23</v>
      </c>
      <c r="E64" s="1" t="s">
        <v>14</v>
      </c>
      <c r="F64" s="1">
        <v>0</v>
      </c>
      <c r="G64" s="1">
        <v>67</v>
      </c>
      <c r="H64" s="1">
        <v>83.08</v>
      </c>
      <c r="I64" s="1">
        <v>871</v>
      </c>
      <c r="J64" s="1">
        <v>1080.04</v>
      </c>
      <c r="K64" s="1" t="s">
        <v>32</v>
      </c>
      <c r="L64" s="1">
        <v>209</v>
      </c>
    </row>
    <row r="65" spans="1:12" x14ac:dyDescent="0.3">
      <c r="A65" s="1" t="s">
        <v>12</v>
      </c>
      <c r="B65" s="1">
        <v>8</v>
      </c>
      <c r="C65" s="1" t="s">
        <v>13</v>
      </c>
      <c r="D65" s="1" t="s">
        <v>14</v>
      </c>
      <c r="E65" s="1" t="s">
        <v>20</v>
      </c>
      <c r="F65" s="1">
        <v>0</v>
      </c>
      <c r="G65" s="1">
        <v>48</v>
      </c>
      <c r="H65" s="1">
        <v>57.12</v>
      </c>
      <c r="I65" s="1">
        <v>384</v>
      </c>
      <c r="J65" s="1">
        <v>456.96</v>
      </c>
      <c r="K65" s="1" t="s">
        <v>32</v>
      </c>
      <c r="L65" s="1">
        <v>73</v>
      </c>
    </row>
    <row r="66" spans="1:12" x14ac:dyDescent="0.3">
      <c r="A66" s="1" t="s">
        <v>12</v>
      </c>
      <c r="B66" s="1">
        <v>8</v>
      </c>
      <c r="C66" s="1" t="s">
        <v>22</v>
      </c>
      <c r="D66" s="1" t="s">
        <v>23</v>
      </c>
      <c r="E66" s="1" t="s">
        <v>20</v>
      </c>
      <c r="F66" s="1">
        <v>0</v>
      </c>
      <c r="G66" s="1">
        <v>55</v>
      </c>
      <c r="H66" s="1">
        <v>58.3</v>
      </c>
      <c r="I66" s="1">
        <v>440</v>
      </c>
      <c r="J66" s="1">
        <v>466.4</v>
      </c>
      <c r="K66" s="1" t="s">
        <v>32</v>
      </c>
      <c r="L66" s="1">
        <v>26</v>
      </c>
    </row>
    <row r="67" spans="1:12" x14ac:dyDescent="0.3">
      <c r="A67" s="1" t="s">
        <v>12</v>
      </c>
      <c r="B67" s="1">
        <v>5</v>
      </c>
      <c r="C67" s="1" t="s">
        <v>29</v>
      </c>
      <c r="D67" s="1" t="s">
        <v>17</v>
      </c>
      <c r="E67" s="1" t="s">
        <v>14</v>
      </c>
      <c r="F67" s="1">
        <v>0</v>
      </c>
      <c r="G67" s="1">
        <v>37</v>
      </c>
      <c r="H67" s="1">
        <v>41.81</v>
      </c>
      <c r="I67" s="1">
        <v>185</v>
      </c>
      <c r="J67" s="1">
        <v>209.05</v>
      </c>
      <c r="K67" s="1" t="s">
        <v>33</v>
      </c>
      <c r="L67" s="1">
        <v>24</v>
      </c>
    </row>
    <row r="68" spans="1:12" x14ac:dyDescent="0.3">
      <c r="A68" s="1" t="s">
        <v>12</v>
      </c>
      <c r="B68" s="1">
        <v>15</v>
      </c>
      <c r="C68" s="1" t="s">
        <v>29</v>
      </c>
      <c r="D68" s="1" t="s">
        <v>23</v>
      </c>
      <c r="E68" s="1" t="s">
        <v>14</v>
      </c>
      <c r="F68" s="1">
        <v>0</v>
      </c>
      <c r="G68" s="1">
        <v>76</v>
      </c>
      <c r="H68" s="1">
        <v>82.08</v>
      </c>
      <c r="I68" s="1">
        <v>1140</v>
      </c>
      <c r="J68" s="1">
        <v>1231.2</v>
      </c>
      <c r="K68" s="1" t="s">
        <v>33</v>
      </c>
      <c r="L68" s="1">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3894-22C1-48E4-A568-159A388D01BC}">
  <dimension ref="A1:J26"/>
  <sheetViews>
    <sheetView workbookViewId="0">
      <selection activeCell="B15" sqref="B15"/>
    </sheetView>
  </sheetViews>
  <sheetFormatPr defaultRowHeight="16.5" x14ac:dyDescent="0.3"/>
  <cols>
    <col min="1" max="1" width="12.875" bestFit="1" customWidth="1"/>
    <col min="2" max="2" width="24.125" bestFit="1" customWidth="1"/>
    <col min="3" max="3" width="20.5" bestFit="1" customWidth="1"/>
    <col min="5" max="5" width="12.875" bestFit="1" customWidth="1"/>
    <col min="6" max="6" width="24.125" bestFit="1" customWidth="1"/>
    <col min="7" max="7" width="20.375" customWidth="1"/>
    <col min="8" max="8" width="24.125" bestFit="1" customWidth="1"/>
    <col min="9" max="9" width="24.25" bestFit="1" customWidth="1"/>
    <col min="10" max="11" width="23.625" customWidth="1"/>
  </cols>
  <sheetData>
    <row r="1" spans="1:10" x14ac:dyDescent="0.3">
      <c r="A1" s="2" t="s">
        <v>35</v>
      </c>
      <c r="B1" t="s">
        <v>36</v>
      </c>
      <c r="C1" t="s">
        <v>37</v>
      </c>
      <c r="E1" s="2" t="s">
        <v>35</v>
      </c>
      <c r="F1" t="s">
        <v>36</v>
      </c>
    </row>
    <row r="2" spans="1:10" x14ac:dyDescent="0.3">
      <c r="A2" s="3" t="s">
        <v>15</v>
      </c>
      <c r="B2">
        <v>5925.18</v>
      </c>
      <c r="C2">
        <v>1016.1800000000003</v>
      </c>
      <c r="E2" s="3" t="s">
        <v>22</v>
      </c>
      <c r="F2">
        <v>14183.759999999998</v>
      </c>
      <c r="G2" t="str">
        <f ca="1">OFFSET(E2,0,0,COUNTA(E2:E6),1)</f>
        <v>P0024</v>
      </c>
      <c r="H2">
        <f ca="1">OFFSET(F2,0,0,COUNTA(F2:F6),1)</f>
        <v>14183.759999999998</v>
      </c>
    </row>
    <row r="3" spans="1:10" x14ac:dyDescent="0.3">
      <c r="A3" s="3" t="s">
        <v>21</v>
      </c>
      <c r="B3">
        <v>1919.22</v>
      </c>
      <c r="C3">
        <v>350.22</v>
      </c>
      <c r="E3" s="3" t="s">
        <v>29</v>
      </c>
      <c r="F3">
        <v>10060.48</v>
      </c>
      <c r="G3" t="str">
        <f t="shared" ref="G3:H3" ca="1" si="0">OFFSET(E3,0,0,COUNTA(E3:E7),1)</f>
        <v>P0025</v>
      </c>
      <c r="H3">
        <f t="shared" ca="1" si="0"/>
        <v>10060.48</v>
      </c>
    </row>
    <row r="4" spans="1:10" x14ac:dyDescent="0.3">
      <c r="A4" s="3" t="s">
        <v>24</v>
      </c>
      <c r="B4">
        <v>2444.1999999999998</v>
      </c>
      <c r="C4">
        <v>226.19999999999982</v>
      </c>
      <c r="E4" s="3" t="s">
        <v>16</v>
      </c>
      <c r="F4">
        <v>8458.98</v>
      </c>
      <c r="G4" t="str">
        <f t="shared" ref="G4:H4" ca="1" si="1">OFFSET(E4,0,0,COUNTA(E4:E8),1)</f>
        <v>P0026</v>
      </c>
      <c r="H4">
        <f t="shared" ca="1" si="1"/>
        <v>8458.98</v>
      </c>
      <c r="J4" t="s">
        <v>39</v>
      </c>
    </row>
    <row r="5" spans="1:10" x14ac:dyDescent="0.3">
      <c r="A5" s="3" t="s">
        <v>25</v>
      </c>
      <c r="B5">
        <v>3197.4599999999996</v>
      </c>
      <c r="C5">
        <v>582.45999999999958</v>
      </c>
      <c r="E5" s="3" t="s">
        <v>19</v>
      </c>
      <c r="F5">
        <v>5021.8599999999997</v>
      </c>
      <c r="G5" t="str">
        <f t="shared" ref="G5:H5" ca="1" si="2">OFFSET(E5,0,0,COUNTA(E5:E9),1)</f>
        <v>P0027</v>
      </c>
      <c r="H5">
        <f t="shared" ca="1" si="2"/>
        <v>5021.8599999999997</v>
      </c>
      <c r="J5" t="s">
        <v>40</v>
      </c>
    </row>
    <row r="6" spans="1:10" x14ac:dyDescent="0.3">
      <c r="A6" s="3" t="s">
        <v>34</v>
      </c>
      <c r="B6">
        <v>5109.66</v>
      </c>
      <c r="C6">
        <v>659.65999999999985</v>
      </c>
      <c r="E6" s="3" t="s">
        <v>13</v>
      </c>
      <c r="F6">
        <v>5692.1600000000008</v>
      </c>
      <c r="J6" t="s">
        <v>41</v>
      </c>
    </row>
    <row r="7" spans="1:10" x14ac:dyDescent="0.3">
      <c r="A7" s="3" t="s">
        <v>26</v>
      </c>
      <c r="B7">
        <v>4720.42</v>
      </c>
      <c r="C7">
        <v>931.42000000000007</v>
      </c>
      <c r="J7" t="s">
        <v>42</v>
      </c>
    </row>
    <row r="8" spans="1:10" x14ac:dyDescent="0.3">
      <c r="A8" s="3" t="s">
        <v>27</v>
      </c>
      <c r="B8">
        <v>1908.72</v>
      </c>
      <c r="C8">
        <v>264.72000000000003</v>
      </c>
    </row>
    <row r="9" spans="1:10" x14ac:dyDescent="0.3">
      <c r="A9" s="3" t="s">
        <v>28</v>
      </c>
      <c r="B9">
        <v>5755.75</v>
      </c>
      <c r="C9">
        <v>1116.75</v>
      </c>
      <c r="E9" s="2" t="s">
        <v>35</v>
      </c>
      <c r="F9" t="s">
        <v>36</v>
      </c>
    </row>
    <row r="10" spans="1:10" x14ac:dyDescent="0.3">
      <c r="A10" s="3" t="s">
        <v>30</v>
      </c>
      <c r="B10">
        <v>1412.08</v>
      </c>
      <c r="C10">
        <v>245.07999999999993</v>
      </c>
      <c r="E10" s="3" t="s">
        <v>23</v>
      </c>
      <c r="F10">
        <v>23148.959999999999</v>
      </c>
    </row>
    <row r="11" spans="1:10" x14ac:dyDescent="0.3">
      <c r="A11" s="3" t="s">
        <v>31</v>
      </c>
      <c r="B11">
        <v>2535.88</v>
      </c>
      <c r="C11">
        <v>409.88000000000011</v>
      </c>
      <c r="E11" s="3" t="s">
        <v>14</v>
      </c>
      <c r="F11">
        <v>13307.109999999995</v>
      </c>
    </row>
    <row r="12" spans="1:10" x14ac:dyDescent="0.3">
      <c r="A12" s="3" t="s">
        <v>32</v>
      </c>
      <c r="B12">
        <v>3704.1600000000003</v>
      </c>
      <c r="C12">
        <v>485.16000000000031</v>
      </c>
      <c r="E12" s="3" t="s">
        <v>17</v>
      </c>
      <c r="F12">
        <v>6961.17</v>
      </c>
      <c r="H12" t="s">
        <v>36</v>
      </c>
      <c r="I12" t="s">
        <v>38</v>
      </c>
    </row>
    <row r="13" spans="1:10" x14ac:dyDescent="0.3">
      <c r="A13" s="3" t="s">
        <v>33</v>
      </c>
      <c r="B13">
        <v>4784.51</v>
      </c>
      <c r="C13">
        <v>739.51000000000022</v>
      </c>
      <c r="H13">
        <v>43417.240000000005</v>
      </c>
      <c r="I13">
        <v>36390</v>
      </c>
    </row>
    <row r="15" spans="1:10" x14ac:dyDescent="0.3">
      <c r="E15" s="2" t="s">
        <v>35</v>
      </c>
      <c r="F15" t="s">
        <v>36</v>
      </c>
      <c r="H15" t="s">
        <v>43</v>
      </c>
      <c r="I15" s="4">
        <f>GETPIVOTDATA("Sum of Total Buying Price",$H$12)</f>
        <v>36390</v>
      </c>
    </row>
    <row r="16" spans="1:10" x14ac:dyDescent="0.3">
      <c r="E16" s="3" t="s">
        <v>20</v>
      </c>
      <c r="F16">
        <v>19020.269999999997</v>
      </c>
      <c r="H16" t="s">
        <v>44</v>
      </c>
      <c r="I16" s="4">
        <f>GETPIVOTDATA("Sum of Total Selling Price",$H$12)</f>
        <v>43417.240000000005</v>
      </c>
    </row>
    <row r="17" spans="5:9" x14ac:dyDescent="0.3">
      <c r="E17" s="3" t="s">
        <v>14</v>
      </c>
      <c r="F17">
        <v>24396.97</v>
      </c>
      <c r="H17" t="s">
        <v>41</v>
      </c>
      <c r="I17" s="4">
        <f>I16-I15</f>
        <v>7027.2400000000052</v>
      </c>
    </row>
    <row r="18" spans="5:9" x14ac:dyDescent="0.3">
      <c r="H18" t="s">
        <v>42</v>
      </c>
      <c r="I18" s="5">
        <f>I17/I15</f>
        <v>0.19310909590546868</v>
      </c>
    </row>
    <row r="20" spans="5:9" x14ac:dyDescent="0.3">
      <c r="H20" t="str">
        <f ca="1">VLOOKUP(1,G22:H24,2,0)</f>
        <v>P0024</v>
      </c>
      <c r="I20">
        <f ca="1">VLOOKUP(H20,H22:I24,2,0)</f>
        <v>14183.759999999998</v>
      </c>
    </row>
    <row r="21" spans="5:9" x14ac:dyDescent="0.3">
      <c r="E21" s="2" t="s">
        <v>35</v>
      </c>
      <c r="F21" t="s">
        <v>36</v>
      </c>
    </row>
    <row r="22" spans="5:9" x14ac:dyDescent="0.3">
      <c r="E22" s="3" t="s">
        <v>22</v>
      </c>
      <c r="F22">
        <v>14183.759999999998</v>
      </c>
      <c r="G22">
        <f ca="1">_xlfn.RANK.AVG(I22,$I$22:$I$24,)</f>
        <v>1</v>
      </c>
      <c r="H22" t="str">
        <f t="shared" ref="H22:I24" ca="1" si="3">OFFSET(E22,0,0,COUNTA(E22:E24),1)</f>
        <v>P0024</v>
      </c>
      <c r="I22">
        <f t="shared" ca="1" si="3"/>
        <v>14183.759999999998</v>
      </c>
    </row>
    <row r="23" spans="5:9" x14ac:dyDescent="0.3">
      <c r="E23" s="3" t="s">
        <v>29</v>
      </c>
      <c r="F23">
        <v>10060.48</v>
      </c>
      <c r="G23">
        <f t="shared" ref="G23:G24" ca="1" si="4">_xlfn.RANK.AVG(I23,$I$22:$I$24,)</f>
        <v>2</v>
      </c>
      <c r="H23" t="str">
        <f t="shared" ca="1" si="3"/>
        <v>P0025</v>
      </c>
      <c r="I23">
        <f t="shared" ca="1" si="3"/>
        <v>10060.48</v>
      </c>
    </row>
    <row r="24" spans="5:9" x14ac:dyDescent="0.3">
      <c r="E24" s="3" t="s">
        <v>16</v>
      </c>
      <c r="F24">
        <v>8458.98</v>
      </c>
      <c r="G24">
        <f t="shared" ca="1" si="4"/>
        <v>3</v>
      </c>
      <c r="H24" t="str">
        <f t="shared" ca="1" si="3"/>
        <v>P0026</v>
      </c>
      <c r="I24">
        <f t="shared" ca="1" si="3"/>
        <v>8458.98</v>
      </c>
    </row>
    <row r="25" spans="5:9" x14ac:dyDescent="0.3">
      <c r="E25" s="3" t="s">
        <v>19</v>
      </c>
      <c r="F25">
        <v>5021.8599999999997</v>
      </c>
    </row>
    <row r="26" spans="5:9" x14ac:dyDescent="0.3">
      <c r="E26" s="3" t="s">
        <v>13</v>
      </c>
      <c r="F26">
        <v>5692.1600000000008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5C3-F305-4222-8E80-5B6C29EBC315}">
  <dimension ref="A1"/>
  <sheetViews>
    <sheetView tabSelected="1" topLeftCell="B3" workbookViewId="0">
      <selection activeCell="B9" sqref="B9"/>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2025-10-18T11:11:33Z</dcterms:created>
  <dcterms:modified xsi:type="dcterms:W3CDTF">2025-10-21T13:27:21Z</dcterms:modified>
</cp:coreProperties>
</file>