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FINANCILA MODELLING\"/>
    </mc:Choice>
  </mc:AlternateContent>
  <xr:revisionPtr revIDLastSave="0" documentId="8_{B83C714A-16FB-4FB0-94DA-9EABCF0637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mon Size Statement" sheetId="7" r:id="rId1"/>
    <sheet name="Data Sheet" sheetId="6" r:id="rId2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7" l="1"/>
  <c r="D41" i="7"/>
  <c r="E41" i="7"/>
  <c r="F41" i="7"/>
  <c r="G41" i="7"/>
  <c r="H41" i="7"/>
  <c r="I41" i="7"/>
  <c r="J41" i="7"/>
  <c r="K41" i="7"/>
  <c r="L41" i="7"/>
  <c r="C42" i="7"/>
  <c r="D42" i="7"/>
  <c r="E42" i="7"/>
  <c r="F42" i="7"/>
  <c r="G42" i="7"/>
  <c r="H42" i="7"/>
  <c r="I42" i="7"/>
  <c r="J42" i="7"/>
  <c r="K42" i="7"/>
  <c r="L42" i="7"/>
  <c r="D40" i="7"/>
  <c r="E40" i="7"/>
  <c r="F40" i="7"/>
  <c r="G40" i="7"/>
  <c r="H40" i="7"/>
  <c r="I40" i="7"/>
  <c r="J40" i="7"/>
  <c r="K40" i="7"/>
  <c r="L40" i="7"/>
  <c r="C40" i="7"/>
  <c r="D39" i="7"/>
  <c r="E39" i="7"/>
  <c r="F39" i="7"/>
  <c r="G39" i="7"/>
  <c r="H39" i="7"/>
  <c r="I39" i="7"/>
  <c r="J39" i="7"/>
  <c r="K39" i="7"/>
  <c r="L39" i="7"/>
  <c r="C39" i="7"/>
  <c r="C37" i="7"/>
  <c r="D37" i="7"/>
  <c r="E37" i="7"/>
  <c r="F37" i="7"/>
  <c r="G37" i="7"/>
  <c r="H37" i="7"/>
  <c r="I37" i="7"/>
  <c r="J37" i="7"/>
  <c r="K37" i="7"/>
  <c r="L37" i="7"/>
  <c r="C38" i="7"/>
  <c r="D38" i="7"/>
  <c r="E38" i="7"/>
  <c r="F38" i="7"/>
  <c r="G38" i="7"/>
  <c r="H38" i="7"/>
  <c r="I38" i="7"/>
  <c r="J38" i="7"/>
  <c r="K38" i="7"/>
  <c r="L38" i="7"/>
  <c r="D36" i="7"/>
  <c r="E36" i="7"/>
  <c r="F36" i="7"/>
  <c r="G36" i="7"/>
  <c r="H36" i="7"/>
  <c r="I36" i="7"/>
  <c r="J36" i="7"/>
  <c r="K36" i="7"/>
  <c r="L36" i="7"/>
  <c r="C36" i="7"/>
  <c r="D35" i="7"/>
  <c r="E35" i="7"/>
  <c r="F35" i="7"/>
  <c r="G35" i="7"/>
  <c r="H35" i="7"/>
  <c r="I35" i="7"/>
  <c r="J35" i="7"/>
  <c r="K35" i="7"/>
  <c r="L35" i="7"/>
  <c r="C35" i="7"/>
  <c r="J75" i="6"/>
  <c r="K75" i="6"/>
  <c r="C75" i="6"/>
  <c r="D75" i="6"/>
  <c r="E75" i="6"/>
  <c r="F75" i="6"/>
  <c r="G75" i="6"/>
  <c r="H75" i="6"/>
  <c r="I75" i="6"/>
  <c r="B75" i="6"/>
  <c r="C76" i="6"/>
  <c r="D76" i="6"/>
  <c r="E76" i="6"/>
  <c r="F76" i="6"/>
  <c r="G76" i="6"/>
  <c r="H76" i="6"/>
  <c r="I76" i="6"/>
  <c r="J76" i="6"/>
  <c r="K76" i="6"/>
  <c r="B76" i="6"/>
  <c r="C31" i="7"/>
  <c r="D31" i="7"/>
  <c r="E31" i="7"/>
  <c r="F31" i="7"/>
  <c r="G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C33" i="7"/>
  <c r="D33" i="7"/>
  <c r="E33" i="7"/>
  <c r="F33" i="7"/>
  <c r="G33" i="7"/>
  <c r="H33" i="7"/>
  <c r="I33" i="7"/>
  <c r="J33" i="7"/>
  <c r="K33" i="7"/>
  <c r="L33" i="7"/>
  <c r="D30" i="7"/>
  <c r="E30" i="7"/>
  <c r="F30" i="7"/>
  <c r="G30" i="7"/>
  <c r="H30" i="7"/>
  <c r="I30" i="7"/>
  <c r="J30" i="7"/>
  <c r="K30" i="7"/>
  <c r="L30" i="7"/>
  <c r="C30" i="7"/>
  <c r="D29" i="7"/>
  <c r="E29" i="7"/>
  <c r="F29" i="7"/>
  <c r="G29" i="7"/>
  <c r="H29" i="7"/>
  <c r="I29" i="7"/>
  <c r="J29" i="7"/>
  <c r="K29" i="7"/>
  <c r="L29" i="7"/>
  <c r="C29" i="7"/>
  <c r="D28" i="7"/>
  <c r="E28" i="7"/>
  <c r="F28" i="7"/>
  <c r="G28" i="7"/>
  <c r="H28" i="7"/>
  <c r="I28" i="7"/>
  <c r="J28" i="7"/>
  <c r="K28" i="7"/>
  <c r="L28" i="7"/>
  <c r="C28" i="7"/>
  <c r="B31" i="7"/>
  <c r="B32" i="7"/>
  <c r="B33" i="7"/>
  <c r="B36" i="7"/>
  <c r="B37" i="7"/>
  <c r="B38" i="7"/>
  <c r="B39" i="7"/>
  <c r="B40" i="7"/>
  <c r="B41" i="7"/>
  <c r="B42" i="7"/>
  <c r="B30" i="7"/>
  <c r="B26" i="7"/>
  <c r="B4" i="7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D8" i="7"/>
  <c r="E8" i="7"/>
  <c r="F8" i="7"/>
  <c r="G8" i="7"/>
  <c r="H8" i="7"/>
  <c r="I8" i="7"/>
  <c r="J8" i="7"/>
  <c r="K8" i="7"/>
  <c r="L8" i="7"/>
  <c r="C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8" i="7"/>
  <c r="L6" i="7"/>
  <c r="D6" i="7"/>
  <c r="E6" i="7"/>
  <c r="F6" i="7"/>
  <c r="G6" i="7"/>
  <c r="H6" i="7"/>
  <c r="I6" i="7"/>
  <c r="J6" i="7"/>
  <c r="K6" i="7"/>
  <c r="C6" i="7"/>
  <c r="C51" i="6" l="1"/>
  <c r="D51" i="6"/>
  <c r="E51" i="6"/>
  <c r="F51" i="6"/>
  <c r="G51" i="6"/>
  <c r="H51" i="6"/>
  <c r="I51" i="6"/>
  <c r="J51" i="6"/>
  <c r="K51" i="6"/>
  <c r="B51" i="6"/>
  <c r="C32" i="6"/>
  <c r="D32" i="6"/>
  <c r="E32" i="6"/>
  <c r="F32" i="6"/>
  <c r="G32" i="6"/>
  <c r="H32" i="6"/>
  <c r="I32" i="6"/>
  <c r="J32" i="6"/>
  <c r="K32" i="6"/>
  <c r="B32" i="6"/>
  <c r="B6" i="6" l="1"/>
  <c r="E1" i="6"/>
</calcChain>
</file>

<file path=xl/sharedStrings.xml><?xml version="1.0" encoding="utf-8"?>
<sst xmlns="http://schemas.openxmlformats.org/spreadsheetml/2006/main" count="73" uniqueCount="58">
  <si>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</si>
  <si>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</si>
  <si>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</si>
  <si>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</si>
  <si>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</si>
  <si>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</si>
  <si>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</si>
  <si>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</si>
  <si>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</si>
  <si>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</si>
  <si>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</si>
  <si>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</si>
  <si>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</si>
  <si>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</si>
  <si>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</si>
  <si>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</si>
  <si>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</si>
  <si>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</si>
  <si>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</si>
  <si>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</si>
  <si>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</si>
  <si>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</si>
  <si>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</si>
  <si>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</si>
  <si>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</si>
  <si>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</si>
  <si>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</si>
  <si>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</si>
  <si>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</si>
  <si>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</si>
  <si>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</si>
  <si>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</si>
  <si>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</si>
  <si>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</si>
  <si>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</si>
  <si>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</si>
  <si>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</si>
  <si>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</si>
  <si>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</si>
  <si>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</si>
  <si>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</si>
  <si>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</si>
  <si>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</si>
  <si>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</si>
  <si>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</si>
  <si>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</si>
  <si>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</si>
  <si>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</si>
  <si>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</si>
  <si>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</si>
  <si>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</si>
  <si>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</si>
  <si>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</si>
  <si>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</si>
  <si>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EBIDTA</t>
  </si>
  <si>
    <t>Particulars</t>
  </si>
  <si>
    <t>Total Liabilities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</si>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</sst>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2060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43" fontId="0" fillId="0" borderId="0" xfId="0" applyNumberFormat="1"/>
    <xf numFmtId="10" fontId="0" fillId="0" borderId="0" xfId="4" applyNumberFormat="1" applyFont="1"/>
    <xf numFmtId="43" fontId="1" fillId="0" borderId="0" xfId="0" applyNumberFormat="1" applyFont="1"/>
    <xf numFmtId="0" fontId="1" fillId="0" borderId="0" xfId="0" applyFont="1" applyBorder="1"/>
    <xf numFmtId="10" fontId="1" fillId="0" borderId="0" xfId="4" applyNumberFormat="1" applyFont="1"/>
    <xf numFmtId="10" fontId="1" fillId="0" borderId="0" xfId="4" applyNumberFormat="1" applyFont="1" applyBorder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04ED-6CB1-4972-84DC-D8E630E1591C}">
  <dimension ref="B4:L57"/>
  <sheetViews>
    <sheetView showGridLines="0" tabSelected="1" topLeftCell="A37" workbookViewId="0">
      <selection activeCell="N33" sqref="N33"/>
    </sheetView>
  </sheetViews>
  <sheetFormatPr defaultRowHeight="14.5" x14ac:dyDescent="0.35"/>
  <cols>
    <col min="1" max="1" width="1.81640625" customWidth="1"/>
    <col min="2" max="2" width="21.36328125" customWidth="1"/>
    <col min="3" max="3" width="9.54296875" bestFit="1" customWidth="1"/>
  </cols>
  <sheetData>
    <row r="4" spans="2:12" ht="18.5" x14ac:dyDescent="0.45">
      <c r="B4" s="10" t="str">
        <f>"Common Size Income Statement"&amp;" "&amp;"- "&amp;'Data Sheet'!$B$1</f>
        <v>Common Size Income Statement - TATA MOTORS LTD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6" spans="2:12" x14ac:dyDescent="0.35">
      <c r="B6" s="11" t="s">
        <v>55</v>
      </c>
      <c r="C6" s="12">
        <f>'Data Sheet'!B16</f>
        <v>42094</v>
      </c>
      <c r="D6" s="12">
        <f>'Data Sheet'!C16</f>
        <v>42460</v>
      </c>
      <c r="E6" s="12">
        <f>'Data Sheet'!D16</f>
        <v>42825</v>
      </c>
      <c r="F6" s="12">
        <f>'Data Sheet'!E16</f>
        <v>43190</v>
      </c>
      <c r="G6" s="12">
        <f>'Data Sheet'!F16</f>
        <v>43555</v>
      </c>
      <c r="H6" s="12">
        <f>'Data Sheet'!G16</f>
        <v>43921</v>
      </c>
      <c r="I6" s="12">
        <f>'Data Sheet'!H16</f>
        <v>44286</v>
      </c>
      <c r="J6" s="12">
        <f>'Data Sheet'!I16</f>
        <v>44651</v>
      </c>
      <c r="K6" s="12">
        <f>'Data Sheet'!J16</f>
        <v>45016</v>
      </c>
      <c r="L6" s="12">
        <f>'Data Sheet'!K16</f>
        <v>45382</v>
      </c>
    </row>
    <row r="8" spans="2:12" x14ac:dyDescent="0.35">
      <c r="B8" s="15" t="str">
        <f>'Data Sheet'!A17</f>
        <v>Sales</v>
      </c>
      <c r="C8" s="17">
        <f>'Data Sheet'!B17/'Data Sheet'!B$17</f>
        <v>1</v>
      </c>
      <c r="D8" s="17">
        <f>'Data Sheet'!C17/'Data Sheet'!C$17</f>
        <v>1</v>
      </c>
      <c r="E8" s="17">
        <f>'Data Sheet'!D17/'Data Sheet'!D$17</f>
        <v>1</v>
      </c>
      <c r="F8" s="17">
        <f>'Data Sheet'!E17/'Data Sheet'!E$17</f>
        <v>1</v>
      </c>
      <c r="G8" s="17">
        <f>'Data Sheet'!F17/'Data Sheet'!F$17</f>
        <v>1</v>
      </c>
      <c r="H8" s="17">
        <f>'Data Sheet'!G17/'Data Sheet'!G$17</f>
        <v>1</v>
      </c>
      <c r="I8" s="17">
        <f>'Data Sheet'!H17/'Data Sheet'!H$17</f>
        <v>1</v>
      </c>
      <c r="J8" s="17">
        <f>'Data Sheet'!I17/'Data Sheet'!I$17</f>
        <v>1</v>
      </c>
      <c r="K8" s="17">
        <f>'Data Sheet'!J17/'Data Sheet'!J$17</f>
        <v>1</v>
      </c>
      <c r="L8" s="17">
        <f>'Data Sheet'!K17/'Data Sheet'!K$17</f>
        <v>1</v>
      </c>
    </row>
    <row r="9" spans="2:12" x14ac:dyDescent="0.35">
      <c r="B9" s="13" t="str">
        <f>'Data Sheet'!A18</f>
        <v>Raw Material Cost</v>
      </c>
      <c r="C9" s="14">
        <f>'Data Sheet'!B18/'Data Sheet'!B$17</f>
        <v>0.62034880968150885</v>
      </c>
      <c r="D9" s="14">
        <f>'Data Sheet'!C18/'Data Sheet'!C$17</f>
        <v>0.60844785632875986</v>
      </c>
      <c r="E9" s="14">
        <f>'Data Sheet'!D18/'Data Sheet'!D$17</f>
        <v>0.64256170851760019</v>
      </c>
      <c r="F9" s="14">
        <f>'Data Sheet'!E18/'Data Sheet'!E$17</f>
        <v>0.6444735745247272</v>
      </c>
      <c r="G9" s="14">
        <f>'Data Sheet'!F18/'Data Sheet'!F$17</f>
        <v>0.64340246222408271</v>
      </c>
      <c r="H9" s="14">
        <f>'Data Sheet'!G18/'Data Sheet'!G$17</f>
        <v>0.63163558516963991</v>
      </c>
      <c r="I9" s="14">
        <f>'Data Sheet'!H18/'Data Sheet'!H$17</f>
        <v>0.6149343010611712</v>
      </c>
      <c r="J9" s="14">
        <f>'Data Sheet'!I18/'Data Sheet'!I$17</f>
        <v>0.64389656704768283</v>
      </c>
      <c r="K9" s="14">
        <f>'Data Sheet'!J18/'Data Sheet'!J$17</f>
        <v>0.66842005177546293</v>
      </c>
      <c r="L9" s="14">
        <f>'Data Sheet'!K18/'Data Sheet'!K$17</f>
        <v>0.62640747810991748</v>
      </c>
    </row>
    <row r="10" spans="2:12" x14ac:dyDescent="0.35">
      <c r="B10" s="13" t="str">
        <f>'Data Sheet'!A19</f>
        <v>Change in Inventory</v>
      </c>
      <c r="C10" s="14">
        <f>'Data Sheet'!B19/'Data Sheet'!B$17</f>
        <v>1.2655277809634314E-2</v>
      </c>
      <c r="D10" s="14">
        <f>'Data Sheet'!C19/'Data Sheet'!C$17</f>
        <v>1.0075203555743071E-2</v>
      </c>
      <c r="E10" s="14">
        <f>'Data Sheet'!D19/'Data Sheet'!D$17</f>
        <v>2.7438359337454348E-2</v>
      </c>
      <c r="F10" s="14">
        <f>'Data Sheet'!E19/'Data Sheet'!E$17</f>
        <v>7.0196420187680708E-3</v>
      </c>
      <c r="G10" s="14">
        <f>'Data Sheet'!F19/'Data Sheet'!F$17</f>
        <v>-6.8003274840166073E-3</v>
      </c>
      <c r="H10" s="14">
        <f>'Data Sheet'!G19/'Data Sheet'!G$17</f>
        <v>-8.5463950250197294E-3</v>
      </c>
      <c r="I10" s="14">
        <f>'Data Sheet'!H19/'Data Sheet'!H$17</f>
        <v>-1.8752035421080705E-2</v>
      </c>
      <c r="J10" s="14">
        <f>'Data Sheet'!I19/'Data Sheet'!I$17</f>
        <v>-5.7118668451859233E-3</v>
      </c>
      <c r="K10" s="14">
        <f>'Data Sheet'!J19/'Data Sheet'!J$17</f>
        <v>1.3821030371772196E-2</v>
      </c>
      <c r="L10" s="14">
        <f>'Data Sheet'!K19/'Data Sheet'!K$17</f>
        <v>3.5748589316452802E-3</v>
      </c>
    </row>
    <row r="11" spans="2:12" x14ac:dyDescent="0.35">
      <c r="B11" s="13" t="str">
        <f>'Data Sheet'!A20</f>
        <v>Power and Fuel</v>
      </c>
      <c r="C11" s="14">
        <f>'Data Sheet'!B20/'Data Sheet'!B$17</f>
        <v>4.2626324209038965E-3</v>
      </c>
      <c r="D11" s="14">
        <f>'Data Sheet'!C20/'Data Sheet'!C$17</f>
        <v>4.1884212746881849E-3</v>
      </c>
      <c r="E11" s="14">
        <f>'Data Sheet'!D20/'Data Sheet'!D$17</f>
        <v>4.3005272931013168E-3</v>
      </c>
      <c r="F11" s="14">
        <f>'Data Sheet'!E20/'Data Sheet'!E$17</f>
        <v>4.4866329837632236E-3</v>
      </c>
      <c r="G11" s="14">
        <f>'Data Sheet'!F20/'Data Sheet'!F$17</f>
        <v>5.252495210943689E-3</v>
      </c>
      <c r="H11" s="14">
        <f>'Data Sheet'!G20/'Data Sheet'!G$17</f>
        <v>4.8452899066859867E-3</v>
      </c>
      <c r="I11" s="14">
        <f>'Data Sheet'!H20/'Data Sheet'!H$17</f>
        <v>4.4551376680254488E-3</v>
      </c>
      <c r="J11" s="14">
        <f>'Data Sheet'!I20/'Data Sheet'!I$17</f>
        <v>7.8228108508698862E-3</v>
      </c>
      <c r="K11" s="14">
        <f>'Data Sheet'!J20/'Data Sheet'!J$17</f>
        <v>7.2646530389880865E-3</v>
      </c>
      <c r="L11" s="14">
        <f>'Data Sheet'!K20/'Data Sheet'!K$17</f>
        <v>5.0125161051102094E-3</v>
      </c>
    </row>
    <row r="12" spans="2:12" x14ac:dyDescent="0.35">
      <c r="B12" s="13" t="str">
        <f>'Data Sheet'!A21</f>
        <v>Other Mfr. Exp</v>
      </c>
      <c r="C12" s="14">
        <f>'Data Sheet'!B21/'Data Sheet'!B$17</f>
        <v>6.1457792548063536E-2</v>
      </c>
      <c r="D12" s="14">
        <f>'Data Sheet'!C21/'Data Sheet'!C$17</f>
        <v>4.4320545725695638E-2</v>
      </c>
      <c r="E12" s="14">
        <f>'Data Sheet'!D21/'Data Sheet'!D$17</f>
        <v>3.7329067833585743E-2</v>
      </c>
      <c r="F12" s="14">
        <f>'Data Sheet'!E21/'Data Sheet'!E$17</f>
        <v>3.7632110912662539E-2</v>
      </c>
      <c r="G12" s="14">
        <f>'Data Sheet'!F21/'Data Sheet'!F$17</f>
        <v>3.8731542592793759E-2</v>
      </c>
      <c r="H12" s="14">
        <f>'Data Sheet'!G21/'Data Sheet'!G$17</f>
        <v>4.4208831899217663E-2</v>
      </c>
      <c r="I12" s="14">
        <f>'Data Sheet'!H21/'Data Sheet'!H$17</f>
        <v>3.3119871414431248E-2</v>
      </c>
      <c r="J12" s="14">
        <f>'Data Sheet'!I21/'Data Sheet'!I$17</f>
        <v>3.3856194794666339E-2</v>
      </c>
      <c r="K12" s="14">
        <f>'Data Sheet'!J21/'Data Sheet'!J$17</f>
        <v>3.4008940217616732E-2</v>
      </c>
      <c r="L12" s="14">
        <f>'Data Sheet'!K21/'Data Sheet'!K$17</f>
        <v>3.9080257458895561E-2</v>
      </c>
    </row>
    <row r="13" spans="2:12" x14ac:dyDescent="0.35">
      <c r="B13" s="13" t="str">
        <f>'Data Sheet'!A22</f>
        <v>Employee Cost</v>
      </c>
      <c r="C13" s="14">
        <f>'Data Sheet'!B22/'Data Sheet'!B$17</f>
        <v>9.7439008161530352E-2</v>
      </c>
      <c r="D13" s="14">
        <f>'Data Sheet'!C22/'Data Sheet'!C$17</f>
        <v>0.10577313825968997</v>
      </c>
      <c r="E13" s="14">
        <f>'Data Sheet'!D22/'Data Sheet'!D$17</f>
        <v>0.10505627316086753</v>
      </c>
      <c r="F13" s="14">
        <f>'Data Sheet'!E22/'Data Sheet'!E$17</f>
        <v>0.10392742279141506</v>
      </c>
      <c r="G13" s="14">
        <f>'Data Sheet'!F22/'Data Sheet'!F$17</f>
        <v>0.11010149752399827</v>
      </c>
      <c r="H13" s="14">
        <f>'Data Sheet'!G22/'Data Sheet'!G$17</f>
        <v>0.11659262528451882</v>
      </c>
      <c r="I13" s="14">
        <f>'Data Sheet'!H22/'Data Sheet'!H$17</f>
        <v>0.11068479221440802</v>
      </c>
      <c r="J13" s="14">
        <f>'Data Sheet'!I22/'Data Sheet'!I$17</f>
        <v>0.11064147774412127</v>
      </c>
      <c r="K13" s="14">
        <f>'Data Sheet'!J22/'Data Sheet'!J$17</f>
        <v>9.7277205393335675E-2</v>
      </c>
      <c r="L13" s="14">
        <f>'Data Sheet'!K22/'Data Sheet'!K$17</f>
        <v>9.701746020810692E-2</v>
      </c>
    </row>
    <row r="14" spans="2:12" x14ac:dyDescent="0.35">
      <c r="B14" s="13" t="str">
        <f>'Data Sheet'!A23</f>
        <v>Selling and admin</v>
      </c>
      <c r="C14" s="14">
        <f>'Data Sheet'!B23/'Data Sheet'!B$17</f>
        <v>8.96910681140351E-2</v>
      </c>
      <c r="D14" s="14">
        <f>'Data Sheet'!C23/'Data Sheet'!C$17</f>
        <v>8.0542956927341092E-2</v>
      </c>
      <c r="E14" s="14">
        <f>'Data Sheet'!D23/'Data Sheet'!D$17</f>
        <v>0.1113838126242364</v>
      </c>
      <c r="F14" s="14">
        <f>'Data Sheet'!E23/'Data Sheet'!E$17</f>
        <v>0.10634377964323709</v>
      </c>
      <c r="G14" s="14">
        <f>'Data Sheet'!F23/'Data Sheet'!F$17</f>
        <v>0.1083658123643763</v>
      </c>
      <c r="H14" s="14">
        <f>'Data Sheet'!G23/'Data Sheet'!G$17</f>
        <v>0.11203335284677013</v>
      </c>
      <c r="I14" s="14">
        <f>'Data Sheet'!H23/'Data Sheet'!H$17</f>
        <v>9.2138805959692913E-2</v>
      </c>
      <c r="J14" s="14">
        <f>'Data Sheet'!I23/'Data Sheet'!I$17</f>
        <v>0.10488425325553319</v>
      </c>
      <c r="K14" s="14">
        <f>'Data Sheet'!J23/'Data Sheet'!J$17</f>
        <v>0.10070091373173573</v>
      </c>
      <c r="L14" s="14">
        <f>'Data Sheet'!K23/'Data Sheet'!K$17</f>
        <v>9.7653843692077344E-2</v>
      </c>
    </row>
    <row r="15" spans="2:12" x14ac:dyDescent="0.35">
      <c r="B15" s="13" t="str">
        <f>'Data Sheet'!A24</f>
        <v>Other Expenses</v>
      </c>
      <c r="C15" s="14">
        <f>'Data Sheet'!B24/'Data Sheet'!B$17</f>
        <v>-9.6502882022114541E-3</v>
      </c>
      <c r="D15" s="14">
        <f>'Data Sheet'!C24/'Data Sheet'!C$17</f>
        <v>2.6183831565130516E-2</v>
      </c>
      <c r="E15" s="14">
        <f>'Data Sheet'!D24/'Data Sheet'!D$17</f>
        <v>1.7094282670289951E-2</v>
      </c>
      <c r="F15" s="14">
        <f>'Data Sheet'!E24/'Data Sheet'!E$17</f>
        <v>2.2582367211331639E-3</v>
      </c>
      <c r="G15" s="14">
        <f>'Data Sheet'!F24/'Data Sheet'!F$17</f>
        <v>5.6592338039812094E-3</v>
      </c>
      <c r="H15" s="14">
        <f>'Data Sheet'!G24/'Data Sheet'!G$17</f>
        <v>1.3239885383105405E-2</v>
      </c>
      <c r="I15" s="14">
        <f>'Data Sheet'!H24/'Data Sheet'!H$17</f>
        <v>-3.3407827826645677E-3</v>
      </c>
      <c r="J15" s="14">
        <f>'Data Sheet'!I24/'Data Sheet'!I$17</f>
        <v>4.4105011096641517E-3</v>
      </c>
      <c r="K15" s="14">
        <f>'Data Sheet'!J24/'Data Sheet'!J$17</f>
        <v>1.4187308112100993E-2</v>
      </c>
      <c r="L15" s="14">
        <f>'Data Sheet'!K24/'Data Sheet'!K$17</f>
        <v>2.4486001424390141E-3</v>
      </c>
    </row>
    <row r="16" spans="2:12" x14ac:dyDescent="0.35">
      <c r="B16" s="13" t="str">
        <f>'Data Sheet'!A25</f>
        <v>Other Income</v>
      </c>
      <c r="C16" s="14">
        <f>'Data Sheet'!B25/'Data Sheet'!B$17</f>
        <v>2.7133028103392101E-3</v>
      </c>
      <c r="D16" s="14">
        <f>'Data Sheet'!C25/'Data Sheet'!C$17</f>
        <v>-9.7771947249836663E-3</v>
      </c>
      <c r="E16" s="14">
        <f>'Data Sheet'!D25/'Data Sheet'!D$17</f>
        <v>6.9304853887117582E-3</v>
      </c>
      <c r="F16" s="14">
        <f>'Data Sheet'!E25/'Data Sheet'!E$17</f>
        <v>2.034889464081829E-2</v>
      </c>
      <c r="G16" s="14">
        <f>'Data Sheet'!F25/'Data Sheet'!F$17</f>
        <v>-8.8383094035074702E-2</v>
      </c>
      <c r="H16" s="14">
        <f>'Data Sheet'!G25/'Data Sheet'!G$17</f>
        <v>3.8959202846676288E-4</v>
      </c>
      <c r="I16" s="14">
        <f>'Data Sheet'!H25/'Data Sheet'!H$17</f>
        <v>-4.4507860953843105E-2</v>
      </c>
      <c r="J16" s="14">
        <f>'Data Sheet'!I25/'Data Sheet'!I$17</f>
        <v>8.7053994844814731E-3</v>
      </c>
      <c r="K16" s="14">
        <f>'Data Sheet'!J25/'Data Sheet'!J$17</f>
        <v>1.9261867686386363E-2</v>
      </c>
      <c r="L16" s="14">
        <f>'Data Sheet'!K25/'Data Sheet'!K$17</f>
        <v>1.295341466927297E-2</v>
      </c>
    </row>
    <row r="17" spans="2:12" x14ac:dyDescent="0.35">
      <c r="B17" s="13" t="str">
        <f>'Data Sheet'!A26</f>
        <v>Depreciation</v>
      </c>
      <c r="C17" s="14">
        <f>'Data Sheet'!B26/'Data Sheet'!B$17</f>
        <v>5.0876584184966822E-2</v>
      </c>
      <c r="D17" s="14">
        <f>'Data Sheet'!C26/'Data Sheet'!C$17</f>
        <v>6.1201425695927715E-2</v>
      </c>
      <c r="E17" s="14">
        <f>'Data Sheet'!D26/'Data Sheet'!D$17</f>
        <v>6.63903865924938E-2</v>
      </c>
      <c r="F17" s="14">
        <f>'Data Sheet'!E26/'Data Sheet'!E$17</f>
        <v>7.3927472182518786E-2</v>
      </c>
      <c r="G17" s="14">
        <f>'Data Sheet'!F26/'Data Sheet'!F$17</f>
        <v>7.8130605447998658E-2</v>
      </c>
      <c r="H17" s="14">
        <f>'Data Sheet'!G26/'Data Sheet'!G$17</f>
        <v>8.206839774331566E-2</v>
      </c>
      <c r="I17" s="14">
        <f>'Data Sheet'!H26/'Data Sheet'!H$17</f>
        <v>9.4264230933596482E-2</v>
      </c>
      <c r="J17" s="14">
        <f>'Data Sheet'!I26/'Data Sheet'!I$17</f>
        <v>8.9191478279219347E-2</v>
      </c>
      <c r="K17" s="14">
        <f>'Data Sheet'!J26/'Data Sheet'!J$17</f>
        <v>7.1857611147098821E-2</v>
      </c>
      <c r="L17" s="14">
        <f>'Data Sheet'!K26/'Data Sheet'!K$17</f>
        <v>6.2270839777984394E-2</v>
      </c>
    </row>
    <row r="18" spans="2:12" x14ac:dyDescent="0.35">
      <c r="B18" s="13" t="str">
        <f>'Data Sheet'!A27</f>
        <v>Interest</v>
      </c>
      <c r="C18" s="14">
        <f>'Data Sheet'!B27/'Data Sheet'!B$17</f>
        <v>1.8473585814932098E-2</v>
      </c>
      <c r="D18" s="14">
        <f>'Data Sheet'!C27/'Data Sheet'!C$17</f>
        <v>1.7905727101993223E-2</v>
      </c>
      <c r="E18" s="14">
        <f>'Data Sheet'!D27/'Data Sheet'!D$17</f>
        <v>1.5714229512714312E-2</v>
      </c>
      <c r="F18" s="14">
        <f>'Data Sheet'!E27/'Data Sheet'!E$17</f>
        <v>1.605824830060304E-2</v>
      </c>
      <c r="G18" s="14">
        <f>'Data Sheet'!F27/'Data Sheet'!F$17</f>
        <v>1.9072102124141878E-2</v>
      </c>
      <c r="H18" s="14">
        <f>'Data Sheet'!G27/'Data Sheet'!G$17</f>
        <v>2.7744996829752802E-2</v>
      </c>
      <c r="I18" s="14">
        <f>'Data Sheet'!H27/'Data Sheet'!H$17</f>
        <v>3.2415292955516477E-2</v>
      </c>
      <c r="J18" s="14">
        <f>'Data Sheet'!I27/'Data Sheet'!I$17</f>
        <v>3.3441332168710897E-2</v>
      </c>
      <c r="K18" s="14">
        <f>'Data Sheet'!J27/'Data Sheet'!J$17</f>
        <v>2.9556231914277829E-2</v>
      </c>
      <c r="L18" s="14">
        <f>'Data Sheet'!K27/'Data Sheet'!K$17</f>
        <v>2.2802299109736749E-2</v>
      </c>
    </row>
    <row r="19" spans="2:12" x14ac:dyDescent="0.35">
      <c r="B19" s="13" t="str">
        <f>'Data Sheet'!A28</f>
        <v>Profit before tax</v>
      </c>
      <c r="C19" s="14">
        <f>'Data Sheet'!B28/'Data Sheet'!B$17</f>
        <v>8.246938789624432E-2</v>
      </c>
      <c r="D19" s="14">
        <f>'Data Sheet'!C28/'Data Sheet'!C$17</f>
        <v>5.1734105951533375E-2</v>
      </c>
      <c r="E19" s="14">
        <f>'Data Sheet'!D28/'Data Sheet'!D$17</f>
        <v>3.453855652127677E-2</v>
      </c>
      <c r="F19" s="14">
        <f>'Data Sheet'!E28/'Data Sheet'!E$17</f>
        <v>3.8261058599526235E-2</v>
      </c>
      <c r="G19" s="14">
        <f>'Data Sheet'!F28/'Data Sheet'!F$17</f>
        <v>-0.10389917281140788</v>
      </c>
      <c r="H19" s="14">
        <f>'Data Sheet'!G28/'Data Sheet'!G$17</f>
        <v>-4.0525768059559354E-2</v>
      </c>
      <c r="I19" s="14">
        <f>'Data Sheet'!H28/'Data Sheet'!H$17</f>
        <v>-4.1931545799101064E-2</v>
      </c>
      <c r="J19" s="14">
        <f>'Data Sheet'!I28/'Data Sheet'!I$17</f>
        <v>-2.5151082611172375E-2</v>
      </c>
      <c r="K19" s="14">
        <f>'Data Sheet'!J28/'Data Sheet'!J$17</f>
        <v>9.809982727541881E-3</v>
      </c>
      <c r="L19" s="14">
        <f>'Data Sheet'!K28/'Data Sheet'!K$17</f>
        <v>6.3834978996650513E-2</v>
      </c>
    </row>
    <row r="20" spans="2:12" x14ac:dyDescent="0.35">
      <c r="B20" s="13" t="str">
        <f>'Data Sheet'!A29</f>
        <v>Tax</v>
      </c>
      <c r="C20" s="14">
        <f>'Data Sheet'!B29/'Data Sheet'!B$17</f>
        <v>2.9042938226922752E-2</v>
      </c>
      <c r="D20" s="14">
        <f>'Data Sheet'!C29/'Data Sheet'!C$17</f>
        <v>1.1078918686109574E-2</v>
      </c>
      <c r="E20" s="14">
        <f>'Data Sheet'!D29/'Data Sheet'!D$17</f>
        <v>1.2055321818169885E-2</v>
      </c>
      <c r="F20" s="14">
        <f>'Data Sheet'!E29/'Data Sheet'!E$17</f>
        <v>1.4892549653836963E-2</v>
      </c>
      <c r="G20" s="14">
        <f>'Data Sheet'!F29/'Data Sheet'!F$17</f>
        <v>-8.0726731015332912E-3</v>
      </c>
      <c r="H20" s="14">
        <f>'Data Sheet'!G29/'Data Sheet'!G$17</f>
        <v>1.5139735448971392E-3</v>
      </c>
      <c r="I20" s="14">
        <f>'Data Sheet'!H29/'Data Sheet'!H$17</f>
        <v>1.0175794327142584E-2</v>
      </c>
      <c r="J20" s="14">
        <f>'Data Sheet'!I29/'Data Sheet'!I$17</f>
        <v>1.5195672442685429E-2</v>
      </c>
      <c r="K20" s="14">
        <f>'Data Sheet'!J29/'Data Sheet'!J$17</f>
        <v>2.0350497621203548E-3</v>
      </c>
      <c r="L20" s="14">
        <f>'Data Sheet'!K29/'Data Sheet'!K$17</f>
        <v>-8.795149026516404E-3</v>
      </c>
    </row>
    <row r="21" spans="2:12" x14ac:dyDescent="0.35">
      <c r="B21" s="13" t="str">
        <f>'Data Sheet'!A30</f>
        <v>Net profit</v>
      </c>
      <c r="C21" s="14">
        <f>'Data Sheet'!B30/'Data Sheet'!B$17</f>
        <v>5.3147682818956064E-2</v>
      </c>
      <c r="D21" s="14">
        <f>'Data Sheet'!C30/'Data Sheet'!C$17</f>
        <v>4.2407971415763523E-2</v>
      </c>
      <c r="E21" s="14">
        <f>'Data Sheet'!D30/'Data Sheet'!D$17</f>
        <v>2.764021885516954E-2</v>
      </c>
      <c r="F21" s="14">
        <f>'Data Sheet'!E30/'Data Sheet'!E$17</f>
        <v>3.0831401821049997E-2</v>
      </c>
      <c r="G21" s="14">
        <f>'Data Sheet'!F30/'Data Sheet'!F$17</f>
        <v>-9.5470566181711222E-2</v>
      </c>
      <c r="H21" s="14">
        <f>'Data Sheet'!G30/'Data Sheet'!G$17</f>
        <v>-4.6236426475450051E-2</v>
      </c>
      <c r="I21" s="14">
        <f>'Data Sheet'!H30/'Data Sheet'!H$17</f>
        <v>-5.3849770661713266E-2</v>
      </c>
      <c r="J21" s="14">
        <f>'Data Sheet'!I30/'Data Sheet'!I$17</f>
        <v>-4.1089320368684734E-2</v>
      </c>
      <c r="K21" s="14">
        <f>'Data Sheet'!J30/'Data Sheet'!J$17</f>
        <v>6.9783829363826268E-3</v>
      </c>
      <c r="L21" s="14">
        <f>'Data Sheet'!K30/'Data Sheet'!K$17</f>
        <v>7.169924391869463E-2</v>
      </c>
    </row>
    <row r="22" spans="2:12" x14ac:dyDescent="0.35">
      <c r="B22" s="13" t="str">
        <f>'Data Sheet'!A31</f>
        <v>Dividend Amount</v>
      </c>
      <c r="C22" s="14">
        <f>'Data Sheet'!B31/'Data Sheet'!B$17</f>
        <v>0</v>
      </c>
      <c r="D22" s="14">
        <f>'Data Sheet'!C31/'Data Sheet'!C$17</f>
        <v>2.487496593975512E-4</v>
      </c>
      <c r="E22" s="14">
        <f>'Data Sheet'!D31/'Data Sheet'!D$17</f>
        <v>0</v>
      </c>
      <c r="F22" s="14">
        <f>'Data Sheet'!E31/'Data Sheet'!E$17</f>
        <v>0</v>
      </c>
      <c r="G22" s="14">
        <f>'Data Sheet'!F31/'Data Sheet'!F$17</f>
        <v>0</v>
      </c>
      <c r="H22" s="14">
        <f>'Data Sheet'!G31/'Data Sheet'!G$17</f>
        <v>0</v>
      </c>
      <c r="I22" s="14">
        <f>'Data Sheet'!H31/'Data Sheet'!H$17</f>
        <v>0</v>
      </c>
      <c r="J22" s="14">
        <f>'Data Sheet'!I31/'Data Sheet'!I$17</f>
        <v>0</v>
      </c>
      <c r="K22" s="14">
        <f>'Data Sheet'!J31/'Data Sheet'!J$17</f>
        <v>2.2141420032091505E-3</v>
      </c>
      <c r="L22" s="14">
        <f>'Data Sheet'!K31/'Data Sheet'!K$17</f>
        <v>1.0676760690467288E-2</v>
      </c>
    </row>
    <row r="23" spans="2:12" x14ac:dyDescent="0.35">
      <c r="B23" s="13" t="str">
        <f>'Data Sheet'!A32</f>
        <v>EBIDTA</v>
      </c>
      <c r="C23" s="14">
        <f>'Data Sheet'!B32/'Data Sheet'!B$17</f>
        <v>0.15154079104577772</v>
      </c>
      <c r="D23" s="14">
        <f>'Data Sheet'!C32/'Data Sheet'!C$17</f>
        <v>0.13259404289979404</v>
      </c>
      <c r="E23" s="14">
        <f>'Data Sheet'!D32/'Data Sheet'!D$17</f>
        <v>0.12180015677854755</v>
      </c>
      <c r="F23" s="14">
        <f>'Data Sheet'!E32/'Data Sheet'!E$17</f>
        <v>0.13570967195800879</v>
      </c>
      <c r="G23" s="14">
        <f>'Data Sheet'!F32/'Data Sheet'!F$17</f>
        <v>-6.340531711103989E-3</v>
      </c>
      <c r="H23" s="14">
        <f>'Data Sheet'!G32/'Data Sheet'!G$17</f>
        <v>6.5090941642515554E-2</v>
      </c>
      <c r="I23" s="14">
        <f>'Data Sheet'!H32/'Data Sheet'!H$17</f>
        <v>8.3005547554542272E-2</v>
      </c>
      <c r="J23" s="14">
        <f>'Data Sheet'!I32/'Data Sheet'!I$17</f>
        <v>9.6739162521930933E-2</v>
      </c>
      <c r="K23" s="14">
        <f>'Data Sheet'!J32/'Data Sheet'!J$17</f>
        <v>0.11042727575987964</v>
      </c>
      <c r="L23" s="14">
        <f>'Data Sheet'!K32/'Data Sheet'!K$17</f>
        <v>0.14797723377989935</v>
      </c>
    </row>
    <row r="24" spans="2:12" x14ac:dyDescent="0.35">
      <c r="B24" s="13"/>
    </row>
    <row r="25" spans="2:12" x14ac:dyDescent="0.35">
      <c r="B25" s="13"/>
    </row>
    <row r="26" spans="2:12" ht="18.5" x14ac:dyDescent="0.45">
      <c r="B26" s="10" t="str">
        <f>"Common Size Balance Sheet"&amp;" "&amp;"- "&amp;'Data Sheet'!$B$1</f>
        <v>Common Size Balance Sheet - TATA MOTORS LTD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35">
      <c r="B27" s="13"/>
    </row>
    <row r="28" spans="2:12" x14ac:dyDescent="0.35">
      <c r="B28" s="11" t="s">
        <v>55</v>
      </c>
      <c r="C28" s="12">
        <f>'Data Sheet'!B56</f>
        <v>42094</v>
      </c>
      <c r="D28" s="12">
        <f>'Data Sheet'!C56</f>
        <v>42460</v>
      </c>
      <c r="E28" s="12">
        <f>'Data Sheet'!D56</f>
        <v>42825</v>
      </c>
      <c r="F28" s="12">
        <f>'Data Sheet'!E56</f>
        <v>43190</v>
      </c>
      <c r="G28" s="12">
        <f>'Data Sheet'!F56</f>
        <v>43555</v>
      </c>
      <c r="H28" s="12">
        <f>'Data Sheet'!G56</f>
        <v>43921</v>
      </c>
      <c r="I28" s="12">
        <f>'Data Sheet'!H56</f>
        <v>44286</v>
      </c>
      <c r="J28" s="12">
        <f>'Data Sheet'!I56</f>
        <v>44651</v>
      </c>
      <c r="K28" s="12">
        <f>'Data Sheet'!J56</f>
        <v>45016</v>
      </c>
      <c r="L28" s="12">
        <f>'Data Sheet'!K56</f>
        <v>45382</v>
      </c>
    </row>
    <row r="29" spans="2:12" x14ac:dyDescent="0.35">
      <c r="B29" s="16" t="s">
        <v>56</v>
      </c>
      <c r="C29" s="18">
        <f>'Data Sheet'!B61/'Data Sheet'!B$61</f>
        <v>1</v>
      </c>
      <c r="D29" s="18">
        <f>'Data Sheet'!C61/'Data Sheet'!C$61</f>
        <v>1</v>
      </c>
      <c r="E29" s="18">
        <f>'Data Sheet'!D61/'Data Sheet'!D$61</f>
        <v>1</v>
      </c>
      <c r="F29" s="18">
        <f>'Data Sheet'!E61/'Data Sheet'!E$61</f>
        <v>1</v>
      </c>
      <c r="G29" s="18">
        <f>'Data Sheet'!F61/'Data Sheet'!F$61</f>
        <v>1</v>
      </c>
      <c r="H29" s="18">
        <f>'Data Sheet'!G61/'Data Sheet'!G$61</f>
        <v>1</v>
      </c>
      <c r="I29" s="18">
        <f>'Data Sheet'!H61/'Data Sheet'!H$61</f>
        <v>1</v>
      </c>
      <c r="J29" s="18">
        <f>'Data Sheet'!I61/'Data Sheet'!I$61</f>
        <v>1</v>
      </c>
      <c r="K29" s="18">
        <f>'Data Sheet'!J61/'Data Sheet'!J$61</f>
        <v>1</v>
      </c>
      <c r="L29" s="18">
        <f>'Data Sheet'!K61/'Data Sheet'!K$61</f>
        <v>1</v>
      </c>
    </row>
    <row r="30" spans="2:12" x14ac:dyDescent="0.35">
      <c r="B30" s="13" t="str">
        <f>'Data Sheet'!A57</f>
        <v>Equity Share Capital</v>
      </c>
      <c r="C30" s="14">
        <f>'Data Sheet'!B57/'Data Sheet'!B$61</f>
        <v>2.7127681338360746E-3</v>
      </c>
      <c r="D30" s="14">
        <f>'Data Sheet'!C57/'Data Sheet'!C$61</f>
        <v>2.5806268250531225E-3</v>
      </c>
      <c r="E30" s="14">
        <f>'Data Sheet'!D57/'Data Sheet'!D$61</f>
        <v>2.491815624573979E-3</v>
      </c>
      <c r="F30" s="14">
        <f>'Data Sheet'!E57/'Data Sheet'!E$61</f>
        <v>2.0759077068585549E-3</v>
      </c>
      <c r="G30" s="14">
        <f>'Data Sheet'!F57/'Data Sheet'!F$61</f>
        <v>2.2218261230841693E-3</v>
      </c>
      <c r="H30" s="14">
        <f>'Data Sheet'!G57/'Data Sheet'!G$61</f>
        <v>2.2473026761653833E-3</v>
      </c>
      <c r="I30" s="14">
        <f>'Data Sheet'!H57/'Data Sheet'!H$61</f>
        <v>2.2420300429859294E-3</v>
      </c>
      <c r="J30" s="14">
        <f>'Data Sheet'!I57/'Data Sheet'!I$61</f>
        <v>2.3274677325505334E-3</v>
      </c>
      <c r="K30" s="14">
        <f>'Data Sheet'!J57/'Data Sheet'!J$61</f>
        <v>2.2888512875034999E-3</v>
      </c>
      <c r="L30" s="14">
        <f>'Data Sheet'!K57/'Data Sheet'!K$61</f>
        <v>2.0743091975302811E-3</v>
      </c>
    </row>
    <row r="31" spans="2:12" x14ac:dyDescent="0.35">
      <c r="B31" s="13" t="str">
        <f>'Data Sheet'!A58</f>
        <v>Reserves</v>
      </c>
      <c r="C31" s="14">
        <f>'Data Sheet'!B58/'Data Sheet'!B$61</f>
        <v>0.23436440687072221</v>
      </c>
      <c r="D31" s="14">
        <f>'Data Sheet'!C58/'Data Sheet'!C$61</f>
        <v>0.2974086354450261</v>
      </c>
      <c r="E31" s="14">
        <f>'Data Sheet'!D58/'Data Sheet'!D$61</f>
        <v>0.21051652437468349</v>
      </c>
      <c r="F31" s="14">
        <f>'Data Sheet'!E58/'Data Sheet'!E$61</f>
        <v>0.28958148432871839</v>
      </c>
      <c r="G31" s="14">
        <f>'Data Sheet'!F58/'Data Sheet'!F$61</f>
        <v>0.19463415350606564</v>
      </c>
      <c r="H31" s="14">
        <f>'Data Sheet'!G58/'Data Sheet'!G$61</f>
        <v>0.19205324240264182</v>
      </c>
      <c r="I31" s="14">
        <f>'Data Sheet'!H58/'Data Sheet'!H$61</f>
        <v>0.15950149121742019</v>
      </c>
      <c r="J31" s="14">
        <f>'Data Sheet'!I58/'Data Sheet'!I$61</f>
        <v>0.13309172094249011</v>
      </c>
      <c r="K31" s="14">
        <f>'Data Sheet'!J58/'Data Sheet'!J$61</f>
        <v>0.13313168263258116</v>
      </c>
      <c r="L31" s="14">
        <f>'Data Sheet'!K58/'Data Sheet'!K$61</f>
        <v>0.22773160068121778</v>
      </c>
    </row>
    <row r="32" spans="2:12" x14ac:dyDescent="0.35">
      <c r="B32" s="13" t="str">
        <f>'Data Sheet'!A59</f>
        <v>Borrowings</v>
      </c>
      <c r="C32" s="14">
        <f>'Data Sheet'!B59/'Data Sheet'!B$61</f>
        <v>0.31018037266029647</v>
      </c>
      <c r="D32" s="14">
        <f>'Data Sheet'!C59/'Data Sheet'!C$61</f>
        <v>0.2635415844998551</v>
      </c>
      <c r="E32" s="14">
        <f>'Data Sheet'!D59/'Data Sheet'!D$61</f>
        <v>0.2883699324485447</v>
      </c>
      <c r="F32" s="14">
        <f>'Data Sheet'!E59/'Data Sheet'!E$61</f>
        <v>0.27186031948660327</v>
      </c>
      <c r="G32" s="14">
        <f>'Data Sheet'!F59/'Data Sheet'!F$61</f>
        <v>0.34731477877468786</v>
      </c>
      <c r="H32" s="14">
        <f>'Data Sheet'!G59/'Data Sheet'!G$61</f>
        <v>0.38974288757311953</v>
      </c>
      <c r="I32" s="14">
        <f>'Data Sheet'!H59/'Data Sheet'!H$61</f>
        <v>0.41610975041683274</v>
      </c>
      <c r="J32" s="14">
        <f>'Data Sheet'!I59/'Data Sheet'!I$61</f>
        <v>0.445050649956031</v>
      </c>
      <c r="K32" s="14">
        <f>'Data Sheet'!J59/'Data Sheet'!J$61</f>
        <v>0.40072807474416255</v>
      </c>
      <c r="L32" s="14">
        <f>'Data Sheet'!K59/'Data Sheet'!K$61</f>
        <v>0.29027474272679948</v>
      </c>
    </row>
    <row r="33" spans="2:12" x14ac:dyDescent="0.35">
      <c r="B33" s="13" t="str">
        <f>'Data Sheet'!A60</f>
        <v>Other Liabilities</v>
      </c>
      <c r="C33" s="14">
        <f>'Data Sheet'!B60/'Data Sheet'!B$61</f>
        <v>0.45274245233514521</v>
      </c>
      <c r="D33" s="14">
        <f>'Data Sheet'!C60/'Data Sheet'!C$61</f>
        <v>0.43646915323006569</v>
      </c>
      <c r="E33" s="14">
        <f>'Data Sheet'!D60/'Data Sheet'!D$61</f>
        <v>0.4986217275521978</v>
      </c>
      <c r="F33" s="14">
        <f>'Data Sheet'!E60/'Data Sheet'!E$61</f>
        <v>0.43648228847781978</v>
      </c>
      <c r="G33" s="14">
        <f>'Data Sheet'!F60/'Data Sheet'!F$61</f>
        <v>0.45582924159616234</v>
      </c>
      <c r="H33" s="14">
        <f>'Data Sheet'!G60/'Data Sheet'!G$61</f>
        <v>0.41595656734807318</v>
      </c>
      <c r="I33" s="14">
        <f>'Data Sheet'!H60/'Data Sheet'!H$61</f>
        <v>0.42214672832276123</v>
      </c>
      <c r="J33" s="14">
        <f>'Data Sheet'!I60/'Data Sheet'!I$61</f>
        <v>0.41953016136892834</v>
      </c>
      <c r="K33" s="14">
        <f>'Data Sheet'!J60/'Data Sheet'!J$61</f>
        <v>0.46385139133575282</v>
      </c>
      <c r="L33" s="14">
        <f>'Data Sheet'!K60/'Data Sheet'!K$61</f>
        <v>0.47991934739445252</v>
      </c>
    </row>
    <row r="34" spans="2:12" x14ac:dyDescent="0.35">
      <c r="B34" s="13"/>
    </row>
    <row r="35" spans="2:12" x14ac:dyDescent="0.35">
      <c r="B35" s="15" t="s">
        <v>57</v>
      </c>
      <c r="C35" s="17">
        <f>'Data Sheet'!B76/'Data Sheet'!B$76</f>
        <v>1</v>
      </c>
      <c r="D35" s="17">
        <f>'Data Sheet'!C76/'Data Sheet'!C$76</f>
        <v>1</v>
      </c>
      <c r="E35" s="17">
        <f>'Data Sheet'!D76/'Data Sheet'!D$76</f>
        <v>1</v>
      </c>
      <c r="F35" s="17">
        <f>'Data Sheet'!E76/'Data Sheet'!E$76</f>
        <v>1</v>
      </c>
      <c r="G35" s="17">
        <f>'Data Sheet'!F76/'Data Sheet'!F$76</f>
        <v>1</v>
      </c>
      <c r="H35" s="17">
        <f>'Data Sheet'!G76/'Data Sheet'!G$76</f>
        <v>1</v>
      </c>
      <c r="I35" s="17">
        <f>'Data Sheet'!H76/'Data Sheet'!H$76</f>
        <v>1</v>
      </c>
      <c r="J35" s="17">
        <f>'Data Sheet'!I76/'Data Sheet'!I$76</f>
        <v>1</v>
      </c>
      <c r="K35" s="17">
        <f>'Data Sheet'!J76/'Data Sheet'!J$76</f>
        <v>1</v>
      </c>
      <c r="L35" s="17">
        <f>'Data Sheet'!K76/'Data Sheet'!K$76</f>
        <v>1</v>
      </c>
    </row>
    <row r="36" spans="2:12" x14ac:dyDescent="0.35">
      <c r="B36" s="13" t="str">
        <f>'Data Sheet'!A62</f>
        <v>Net Block</v>
      </c>
      <c r="C36" s="14">
        <f>'Data Sheet'!B62/'Data Sheet'!B$76</f>
        <v>0.37283597031605153</v>
      </c>
      <c r="D36" s="14">
        <f>'Data Sheet'!C62/'Data Sheet'!C$76</f>
        <v>0.40744008415097382</v>
      </c>
      <c r="E36" s="14">
        <f>'Data Sheet'!D62/'Data Sheet'!D$76</f>
        <v>0.35198456704657666</v>
      </c>
      <c r="F36" s="14">
        <f>'Data Sheet'!E62/'Data Sheet'!E$76</f>
        <v>0.37107854258332446</v>
      </c>
      <c r="G36" s="14">
        <f>'Data Sheet'!F62/'Data Sheet'!F$76</f>
        <v>0.36386391925064382</v>
      </c>
      <c r="H36" s="14">
        <f>'Data Sheet'!G62/'Data Sheet'!G$76</f>
        <v>0.39698726392101624</v>
      </c>
      <c r="I36" s="14">
        <f>'Data Sheet'!H62/'Data Sheet'!H$76</f>
        <v>0.40608849298230043</v>
      </c>
      <c r="J36" s="14">
        <f>'Data Sheet'!I62/'Data Sheet'!I$76</f>
        <v>0.42197417266906562</v>
      </c>
      <c r="K36" s="14">
        <f>'Data Sheet'!J62/'Data Sheet'!J$76</f>
        <v>0.39465148263642374</v>
      </c>
      <c r="L36" s="14">
        <f>'Data Sheet'!K62/'Data Sheet'!K$76</f>
        <v>0.32822380326769868</v>
      </c>
    </row>
    <row r="37" spans="2:12" x14ac:dyDescent="0.35">
      <c r="B37" s="13" t="str">
        <f>'Data Sheet'!A63</f>
        <v>Capital Work in Progress</v>
      </c>
      <c r="C37" s="14">
        <f>'Data Sheet'!B63/'Data Sheet'!B$76</f>
        <v>0.12068396579918175</v>
      </c>
      <c r="D37" s="14">
        <f>'Data Sheet'!C63/'Data Sheet'!C$76</f>
        <v>9.8482157662096018E-2</v>
      </c>
      <c r="E37" s="14">
        <f>'Data Sheet'!D63/'Data Sheet'!D$76</f>
        <v>0.12362900980833688</v>
      </c>
      <c r="F37" s="14">
        <f>'Data Sheet'!E63/'Data Sheet'!E$76</f>
        <v>0.12235483522646853</v>
      </c>
      <c r="G37" s="14">
        <f>'Data Sheet'!F63/'Data Sheet'!F$76</f>
        <v>0.1042966176146697</v>
      </c>
      <c r="H37" s="14">
        <f>'Data Sheet'!G63/'Data Sheet'!G$76</f>
        <v>0.11125728611076434</v>
      </c>
      <c r="I37" s="14">
        <f>'Data Sheet'!H63/'Data Sheet'!H$76</f>
        <v>6.137522476731045E-2</v>
      </c>
      <c r="J37" s="14">
        <f>'Data Sheet'!I63/'Data Sheet'!I$76</f>
        <v>3.1152505873598278E-2</v>
      </c>
      <c r="K37" s="14">
        <f>'Data Sheet'!J63/'Data Sheet'!J$76</f>
        <v>4.2651899041106903E-2</v>
      </c>
      <c r="L37" s="14">
        <f>'Data Sheet'!K63/'Data Sheet'!K$76</f>
        <v>9.6607412506706999E-2</v>
      </c>
    </row>
    <row r="38" spans="2:12" x14ac:dyDescent="0.35">
      <c r="B38" s="13" t="str">
        <f>'Data Sheet'!A64</f>
        <v>Investments</v>
      </c>
      <c r="C38" s="14">
        <f>'Data Sheet'!B64/'Data Sheet'!B$76</f>
        <v>6.4626144877021785E-2</v>
      </c>
      <c r="D38" s="14">
        <f>'Data Sheet'!C64/'Data Sheet'!C$76</f>
        <v>9.0305676497502971E-2</v>
      </c>
      <c r="E38" s="14">
        <f>'Data Sheet'!D64/'Data Sheet'!D$76</f>
        <v>7.4612565630187005E-2</v>
      </c>
      <c r="F38" s="14">
        <f>'Data Sheet'!E64/'Data Sheet'!E$76</f>
        <v>6.3610241344366172E-2</v>
      </c>
      <c r="G38" s="14">
        <f>'Data Sheet'!F64/'Data Sheet'!F$76</f>
        <v>5.1588289031309388E-2</v>
      </c>
      <c r="H38" s="14">
        <f>'Data Sheet'!G64/'Data Sheet'!G$76</f>
        <v>5.0935445907370862E-2</v>
      </c>
      <c r="I38" s="14">
        <f>'Data Sheet'!H64/'Data Sheet'!H$76</f>
        <v>7.207976838475029E-2</v>
      </c>
      <c r="J38" s="14">
        <f>'Data Sheet'!I64/'Data Sheet'!I$76</f>
        <v>8.928279635517361E-2</v>
      </c>
      <c r="K38" s="14">
        <f>'Data Sheet'!J64/'Data Sheet'!J$76</f>
        <v>7.8820362822460022E-2</v>
      </c>
      <c r="L38" s="14">
        <f>'Data Sheet'!K64/'Data Sheet'!K$76</f>
        <v>6.216451634456871E-2</v>
      </c>
    </row>
    <row r="39" spans="2:12" x14ac:dyDescent="0.35">
      <c r="B39" s="13" t="str">
        <f>'Data Sheet'!A65</f>
        <v>Other Assets</v>
      </c>
      <c r="C39" s="14">
        <f>'Data Sheet'!B75/'Data Sheet'!B$76</f>
        <v>0.13016959457099153</v>
      </c>
      <c r="D39" s="14">
        <f>'Data Sheet'!C75/'Data Sheet'!C$76</f>
        <v>0.11239036762552386</v>
      </c>
      <c r="E39" s="14">
        <f>'Data Sheet'!D75/'Data Sheet'!D$76</f>
        <v>0.13706335995740859</v>
      </c>
      <c r="F39" s="14">
        <f>'Data Sheet'!E75/'Data Sheet'!E$76</f>
        <v>0.14757967199729119</v>
      </c>
      <c r="G39" s="14">
        <f>'Data Sheet'!F75/'Data Sheet'!F$76</f>
        <v>0.1836934867835496</v>
      </c>
      <c r="H39" s="14">
        <f>'Data Sheet'!G75/'Data Sheet'!G$76</f>
        <v>0.1836000124805035</v>
      </c>
      <c r="I39" s="14">
        <f>'Data Sheet'!H75/'Data Sheet'!H$76</f>
        <v>0.18068910109792749</v>
      </c>
      <c r="J39" s="14">
        <f>'Data Sheet'!I75/'Data Sheet'!I$76</f>
        <v>0.18909465826584576</v>
      </c>
      <c r="K39" s="14">
        <f>'Data Sheet'!J75/'Data Sheet'!J$76</f>
        <v>0.20447361335612049</v>
      </c>
      <c r="L39" s="14">
        <f>'Data Sheet'!K75/'Data Sheet'!K$76</f>
        <v>0.21384155000177119</v>
      </c>
    </row>
    <row r="40" spans="2:12" x14ac:dyDescent="0.35">
      <c r="B40" s="13" t="str">
        <f>'Data Sheet'!A67</f>
        <v>Receivables</v>
      </c>
      <c r="C40" s="14">
        <f>'Data Sheet'!B67/'Data Sheet'!B$76</f>
        <v>5.3006388687363314E-2</v>
      </c>
      <c r="D40" s="14">
        <f>'Data Sheet'!C67/'Data Sheet'!C$76</f>
        <v>5.1564319306195219E-2</v>
      </c>
      <c r="E40" s="14">
        <f>'Data Sheet'!D67/'Data Sheet'!D$76</f>
        <v>5.1638166447501938E-2</v>
      </c>
      <c r="F40" s="14">
        <f>'Data Sheet'!E67/'Data Sheet'!E$76</f>
        <v>6.0800115993123419E-2</v>
      </c>
      <c r="G40" s="14">
        <f>'Data Sheet'!F67/'Data Sheet'!F$76</f>
        <v>6.2139198999658127E-2</v>
      </c>
      <c r="H40" s="14">
        <f>'Data Sheet'!G67/'Data Sheet'!G$76</f>
        <v>3.4895094278241959E-2</v>
      </c>
      <c r="I40" s="14">
        <f>'Data Sheet'!H67/'Data Sheet'!H$76</f>
        <v>3.7120014464974392E-2</v>
      </c>
      <c r="J40" s="14">
        <f>'Data Sheet'!I67/'Data Sheet'!I$76</f>
        <v>3.7810927070195913E-2</v>
      </c>
      <c r="K40" s="14">
        <f>'Data Sheet'!J67/'Data Sheet'!J$76</f>
        <v>4.7024715930643397E-2</v>
      </c>
      <c r="L40" s="14">
        <f>'Data Sheet'!K67/'Data Sheet'!K$76</f>
        <v>4.5875140766843833E-2</v>
      </c>
    </row>
    <row r="41" spans="2:12" x14ac:dyDescent="0.35">
      <c r="B41" s="13" t="str">
        <f>'Data Sheet'!A68</f>
        <v>Inventory</v>
      </c>
      <c r="C41" s="14">
        <f>'Data Sheet'!B68/'Data Sheet'!B$76</f>
        <v>0.1233481486762793</v>
      </c>
      <c r="D41" s="14">
        <f>'Data Sheet'!C68/'Data Sheet'!C$76</f>
        <v>0.12407940874244236</v>
      </c>
      <c r="E41" s="14">
        <f>'Data Sheet'!D68/'Data Sheet'!D$76</f>
        <v>0.12871547311772571</v>
      </c>
      <c r="F41" s="14">
        <f>'Data Sheet'!E68/'Data Sheet'!E$76</f>
        <v>0.12878571135383859</v>
      </c>
      <c r="G41" s="14">
        <f>'Data Sheet'!F68/'Data Sheet'!F$76</f>
        <v>0.12761951131143451</v>
      </c>
      <c r="H41" s="14">
        <f>'Data Sheet'!G68/'Data Sheet'!G$76</f>
        <v>0.11698716772494318</v>
      </c>
      <c r="I41" s="14">
        <f>'Data Sheet'!H68/'Data Sheet'!H$76</f>
        <v>0.1056550619461767</v>
      </c>
      <c r="J41" s="14">
        <f>'Data Sheet'!I68/'Data Sheet'!I$76</f>
        <v>0.1070934797019244</v>
      </c>
      <c r="K41" s="14">
        <f>'Data Sheet'!J68/'Data Sheet'!J$76</f>
        <v>0.12177622891596469</v>
      </c>
      <c r="L41" s="14">
        <f>'Data Sheet'!K68/'Data Sheet'!K$76</f>
        <v>0.12932510043215181</v>
      </c>
    </row>
    <row r="42" spans="2:12" x14ac:dyDescent="0.35">
      <c r="B42" s="13" t="str">
        <f>'Data Sheet'!A69</f>
        <v>Cash &amp; Bank</v>
      </c>
      <c r="C42" s="14">
        <f>'Data Sheet'!B69/'Data Sheet'!B$76</f>
        <v>0.13532978707311077</v>
      </c>
      <c r="D42" s="14">
        <f>'Data Sheet'!C69/'Data Sheet'!C$76</f>
        <v>0.11573798601526566</v>
      </c>
      <c r="E42" s="14">
        <f>'Data Sheet'!D69/'Data Sheet'!D$76</f>
        <v>0.13235685799226327</v>
      </c>
      <c r="F42" s="14">
        <f>'Data Sheet'!E69/'Data Sheet'!E$76</f>
        <v>0.10579088150158772</v>
      </c>
      <c r="G42" s="14">
        <f>'Data Sheet'!F69/'Data Sheet'!F$76</f>
        <v>0.10679897700873484</v>
      </c>
      <c r="H42" s="14">
        <f>'Data Sheet'!G69/'Data Sheet'!G$76</f>
        <v>0.10533772957715985</v>
      </c>
      <c r="I42" s="14">
        <f>'Data Sheet'!H69/'Data Sheet'!H$76</f>
        <v>0.13699233635656022</v>
      </c>
      <c r="J42" s="14">
        <f>'Data Sheet'!I69/'Data Sheet'!I$76</f>
        <v>0.12359146006419652</v>
      </c>
      <c r="K42" s="14">
        <f>'Data Sheet'!J69/'Data Sheet'!J$76</f>
        <v>0.11060169729728082</v>
      </c>
      <c r="L42" s="14">
        <f>'Data Sheet'!K69/'Data Sheet'!K$76</f>
        <v>0.1239624766802588</v>
      </c>
    </row>
    <row r="43" spans="2:12" x14ac:dyDescent="0.35">
      <c r="B43" s="13"/>
    </row>
    <row r="44" spans="2:12" x14ac:dyDescent="0.35">
      <c r="B44" s="13"/>
    </row>
    <row r="45" spans="2:12" x14ac:dyDescent="0.35">
      <c r="B45" s="13"/>
    </row>
    <row r="46" spans="2:12" x14ac:dyDescent="0.35">
      <c r="B46" s="13"/>
    </row>
    <row r="47" spans="2:12" x14ac:dyDescent="0.35">
      <c r="B47" s="13"/>
    </row>
    <row r="48" spans="2:12" x14ac:dyDescent="0.35">
      <c r="B48" s="13"/>
    </row>
    <row r="49" spans="2:2" x14ac:dyDescent="0.35">
      <c r="B49" s="13"/>
    </row>
    <row r="50" spans="2:2" x14ac:dyDescent="0.35">
      <c r="B50" s="13"/>
    </row>
    <row r="51" spans="2:2" x14ac:dyDescent="0.35">
      <c r="B51" s="13"/>
    </row>
    <row r="52" spans="2:2" x14ac:dyDescent="0.35">
      <c r="B52" s="13"/>
    </row>
    <row r="53" spans="2:2" x14ac:dyDescent="0.35">
      <c r="B53" s="13"/>
    </row>
    <row r="54" spans="2:2" x14ac:dyDescent="0.35">
      <c r="B54" s="13"/>
    </row>
    <row r="55" spans="2:2" x14ac:dyDescent="0.35">
      <c r="B55" s="13"/>
    </row>
    <row r="56" spans="2:2" x14ac:dyDescent="0.35">
      <c r="B56" s="13"/>
    </row>
    <row r="57" spans="2:2" x14ac:dyDescent="0.35">
      <c r="B57" s="13"/>
    </row>
  </sheetData>
  <mergeCells count="2">
    <mergeCell ref="B4:L4"/>
    <mergeCell ref="B26:L26"/>
  </mergeCells>
  <pageMargins left="0.7" right="0.7" top="0.75" bottom="0.75" header="0.3" footer="0.3"/>
  <ignoredErrors>
    <ignoredError sqref="C22:L2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="120" zoomScaleNormal="120" zoomScalePageLayoutView="120" workbookViewId="0">
      <pane xSplit="1" ySplit="1" topLeftCell="B69" activePane="bottomRight" state="frozen"/>
      <selection activeCell="C4" sqref="C4"/>
      <selection pane="topRight" activeCell="C4" sqref="C4"/>
      <selection pane="bottomLeft" activeCell="C4" sqref="C4"/>
      <selection pane="bottomRight" activeCell="B72" sqref="B72"/>
    </sheetView>
  </sheetViews>
  <sheetFormatPr defaultColWidth="8.81640625" defaultRowHeight="14.5" x14ac:dyDescent="0.35"/>
  <cols>
    <col min="1" max="1" width="27.6328125" style="2" bestFit="1" customWidth="1"/>
    <col min="2" max="11" width="13.453125" style="2" bestFit="1" customWidth="1"/>
    <col min="12" max="16384" width="8.81640625" style="2"/>
  </cols>
  <sheetData>
    <row r="1" spans="1:11" s="1" customFormat="1" x14ac:dyDescent="0.35">
      <c r="A1" s="1" t="s">
        <v>0</v>
      </c>
      <c r="B1" s="1" t="s">
        <v>32</v>
      </c>
      <c r="E1" s="8" t="str">
        <f>IF(B2&lt;&gt;B3, "A NEW VERSION OF THE WORKSHEET IS AVAILABLE", "")</f>
        <v/>
      </c>
      <c r="F1" s="8"/>
      <c r="G1" s="8"/>
      <c r="H1" s="8"/>
      <c r="I1" s="8"/>
      <c r="J1" s="8"/>
      <c r="K1" s="8"/>
    </row>
    <row r="2" spans="1:11" x14ac:dyDescent="0.35">
      <c r="A2" s="1" t="s">
        <v>30</v>
      </c>
      <c r="B2" s="2">
        <v>2.1</v>
      </c>
      <c r="E2" s="9" t="s">
        <v>21</v>
      </c>
      <c r="F2" s="9"/>
      <c r="G2" s="9"/>
      <c r="H2" s="9"/>
      <c r="I2" s="9"/>
      <c r="J2" s="9"/>
      <c r="K2" s="9"/>
    </row>
    <row r="3" spans="1:11" x14ac:dyDescent="0.35">
      <c r="A3" s="1" t="s">
        <v>31</v>
      </c>
      <c r="B3" s="2">
        <v>2.1</v>
      </c>
    </row>
    <row r="4" spans="1:11" x14ac:dyDescent="0.35">
      <c r="A4" s="1"/>
    </row>
    <row r="5" spans="1:11" x14ac:dyDescent="0.35">
      <c r="A5" s="1" t="s">
        <v>33</v>
      </c>
    </row>
    <row r="6" spans="1:11" x14ac:dyDescent="0.35">
      <c r="A6" s="2" t="s">
        <v>27</v>
      </c>
      <c r="B6" s="2">
        <f>IF(B9&gt;0, B9/B8, 0)</f>
        <v>368.09918145360655</v>
      </c>
    </row>
    <row r="7" spans="1:11" x14ac:dyDescent="0.35">
      <c r="A7" s="2" t="s">
        <v>16</v>
      </c>
      <c r="B7">
        <v>2</v>
      </c>
    </row>
    <row r="8" spans="1:11" x14ac:dyDescent="0.35">
      <c r="A8" s="2" t="s">
        <v>28</v>
      </c>
      <c r="B8">
        <v>910.15</v>
      </c>
    </row>
    <row r="9" spans="1:11" x14ac:dyDescent="0.35">
      <c r="A9" s="2" t="s">
        <v>43</v>
      </c>
      <c r="B9">
        <v>335025.46999999997</v>
      </c>
    </row>
    <row r="15" spans="1:11" x14ac:dyDescent="0.35">
      <c r="A15" s="1" t="s">
        <v>22</v>
      </c>
    </row>
    <row r="16" spans="1:11" s="6" customFormat="1" x14ac:dyDescent="0.35">
      <c r="A16" s="5" t="s">
        <v>23</v>
      </c>
      <c r="B16" s="4">
        <v>42094</v>
      </c>
      <c r="C16" s="4">
        <v>42460</v>
      </c>
      <c r="D16" s="4">
        <v>42825</v>
      </c>
      <c r="E16" s="4">
        <v>43190</v>
      </c>
      <c r="F16" s="4">
        <v>43555</v>
      </c>
      <c r="G16" s="4">
        <v>43921</v>
      </c>
      <c r="H16" s="4">
        <v>44286</v>
      </c>
      <c r="I16" s="4">
        <v>44651</v>
      </c>
      <c r="J16" s="4">
        <v>45016</v>
      </c>
      <c r="K16" s="4">
        <v>45382</v>
      </c>
    </row>
    <row r="17" spans="1:11" s="3" customFormat="1" x14ac:dyDescent="0.35">
      <c r="A17" s="3" t="s">
        <v>1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3" customFormat="1" x14ac:dyDescent="0.35">
      <c r="A18" s="2" t="s">
        <v>44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3" customFormat="1" x14ac:dyDescent="0.35">
      <c r="A19" s="2" t="s">
        <v>45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3" customFormat="1" x14ac:dyDescent="0.35">
      <c r="A20" s="2" t="s">
        <v>46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  <c r="K20">
        <v>2195.12</v>
      </c>
    </row>
    <row r="21" spans="1:11" s="3" customFormat="1" x14ac:dyDescent="0.35">
      <c r="A21" s="2" t="s">
        <v>47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  <c r="K21">
        <v>17114.330000000002</v>
      </c>
    </row>
    <row r="22" spans="1:11" s="3" customFormat="1" x14ac:dyDescent="0.35">
      <c r="A22" s="2" t="s">
        <v>48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3" customFormat="1" x14ac:dyDescent="0.35">
      <c r="A23" s="2" t="s">
        <v>49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1" s="3" customFormat="1" x14ac:dyDescent="0.35">
      <c r="A24" s="2" t="s">
        <v>50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1072.31</v>
      </c>
    </row>
    <row r="25" spans="1:11" s="3" customFormat="1" x14ac:dyDescent="0.35">
      <c r="A25" s="3" t="s">
        <v>4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6663.97</v>
      </c>
      <c r="K25">
        <v>5672.66</v>
      </c>
    </row>
    <row r="26" spans="1:11" s="3" customFormat="1" x14ac:dyDescent="0.35">
      <c r="A26" s="3" t="s">
        <v>5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3" customFormat="1" x14ac:dyDescent="0.35">
      <c r="A27" s="3" t="s">
        <v>6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3" customFormat="1" x14ac:dyDescent="0.35">
      <c r="A28" s="3" t="s">
        <v>7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3393.93</v>
      </c>
      <c r="K28">
        <v>27955.11</v>
      </c>
    </row>
    <row r="29" spans="1:11" s="3" customFormat="1" x14ac:dyDescent="0.35">
      <c r="A29" s="3" t="s">
        <v>8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3" customFormat="1" x14ac:dyDescent="0.35">
      <c r="A30" s="3" t="s">
        <v>9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3" customFormat="1" x14ac:dyDescent="0.35">
      <c r="A31" s="3" t="s">
        <v>34</v>
      </c>
      <c r="B31"/>
      <c r="C31">
        <v>67.92</v>
      </c>
      <c r="D31"/>
      <c r="J31">
        <v>766.02</v>
      </c>
      <c r="K31">
        <v>4675.6499999999996</v>
      </c>
    </row>
    <row r="32" spans="1:11" s="3" customFormat="1" x14ac:dyDescent="0.35">
      <c r="A32" s="3" t="s">
        <v>54</v>
      </c>
      <c r="B32" s="3">
        <f>B30+B29+B27+B26</f>
        <v>39879.32</v>
      </c>
      <c r="C32" s="3">
        <f t="shared" ref="C32:K32" si="0">C30+C29+C27+C26</f>
        <v>36204.22</v>
      </c>
      <c r="D32" s="3">
        <f t="shared" si="0"/>
        <v>32848.590000000004</v>
      </c>
      <c r="E32" s="3">
        <f t="shared" si="0"/>
        <v>39566.22</v>
      </c>
      <c r="F32" s="3">
        <f t="shared" si="0"/>
        <v>-1914.4500000000007</v>
      </c>
      <c r="G32" s="3">
        <f t="shared" si="0"/>
        <v>16993.16</v>
      </c>
      <c r="H32" s="3">
        <f t="shared" si="0"/>
        <v>20734.349999999999</v>
      </c>
      <c r="I32" s="3">
        <f t="shared" si="0"/>
        <v>26937.37</v>
      </c>
      <c r="J32" s="3">
        <f t="shared" si="0"/>
        <v>38204.19</v>
      </c>
      <c r="K32" s="3">
        <f t="shared" si="0"/>
        <v>64803.34</v>
      </c>
    </row>
    <row r="33" spans="1:11" x14ac:dyDescent="0.35">
      <c r="A33" s="3"/>
    </row>
    <row r="34" spans="1:11" x14ac:dyDescent="0.35">
      <c r="A34" s="3"/>
    </row>
    <row r="35" spans="1:11" x14ac:dyDescent="0.35">
      <c r="A35" s="3"/>
    </row>
    <row r="36" spans="1:11" x14ac:dyDescent="0.35">
      <c r="A36" s="3"/>
    </row>
    <row r="37" spans="1:11" x14ac:dyDescent="0.35">
      <c r="A37" s="3"/>
    </row>
    <row r="38" spans="1:11" x14ac:dyDescent="0.35">
      <c r="A38" s="3"/>
    </row>
    <row r="39" spans="1:11" x14ac:dyDescent="0.35">
      <c r="A39" s="3"/>
    </row>
    <row r="40" spans="1:11" x14ac:dyDescent="0.35">
      <c r="A40" s="1" t="s">
        <v>24</v>
      </c>
    </row>
    <row r="41" spans="1:11" s="6" customFormat="1" x14ac:dyDescent="0.35">
      <c r="A41" s="5" t="s">
        <v>23</v>
      </c>
      <c r="B41" s="4">
        <v>44651</v>
      </c>
      <c r="C41" s="4">
        <v>44742</v>
      </c>
      <c r="D41" s="4">
        <v>44834</v>
      </c>
      <c r="E41" s="4">
        <v>44926</v>
      </c>
      <c r="F41" s="4">
        <v>45016</v>
      </c>
      <c r="G41" s="4">
        <v>45107</v>
      </c>
      <c r="H41" s="4">
        <v>45199</v>
      </c>
      <c r="I41" s="4">
        <v>45291</v>
      </c>
      <c r="J41" s="4">
        <v>45382</v>
      </c>
      <c r="K41" s="4">
        <v>45473</v>
      </c>
    </row>
    <row r="42" spans="1:11" s="3" customFormat="1" x14ac:dyDescent="0.35">
      <c r="A42" s="3" t="s">
        <v>1</v>
      </c>
      <c r="B42">
        <v>78439.06</v>
      </c>
      <c r="C42">
        <v>71934.66</v>
      </c>
      <c r="D42">
        <v>79611.37</v>
      </c>
      <c r="E42">
        <v>88488.59</v>
      </c>
      <c r="F42">
        <v>105932.35</v>
      </c>
      <c r="G42">
        <v>102236</v>
      </c>
      <c r="H42">
        <v>105128.24</v>
      </c>
      <c r="I42">
        <v>110577.14</v>
      </c>
      <c r="J42">
        <v>119986</v>
      </c>
      <c r="K42">
        <v>108048</v>
      </c>
    </row>
    <row r="43" spans="1:11" s="3" customFormat="1" x14ac:dyDescent="0.35">
      <c r="A43" s="3" t="s">
        <v>2</v>
      </c>
      <c r="B43">
        <v>70156.27</v>
      </c>
      <c r="C43">
        <v>69521.929999999993</v>
      </c>
      <c r="D43">
        <v>74039.06</v>
      </c>
      <c r="E43">
        <v>77668.350000000006</v>
      </c>
      <c r="F43">
        <v>92817.95</v>
      </c>
      <c r="G43">
        <v>89019</v>
      </c>
      <c r="H43">
        <v>91361.3</v>
      </c>
      <c r="I43">
        <v>95158.77</v>
      </c>
      <c r="J43">
        <v>102851</v>
      </c>
      <c r="K43">
        <v>92263</v>
      </c>
    </row>
    <row r="44" spans="1:11" s="3" customFormat="1" x14ac:dyDescent="0.35">
      <c r="A44" s="3" t="s">
        <v>4</v>
      </c>
      <c r="B44">
        <v>188.74</v>
      </c>
      <c r="C44">
        <v>2380.98</v>
      </c>
      <c r="D44">
        <v>1351.14</v>
      </c>
      <c r="E44">
        <v>1129.98</v>
      </c>
      <c r="F44">
        <v>1452.86</v>
      </c>
      <c r="G44">
        <v>895</v>
      </c>
      <c r="H44">
        <v>1507.05</v>
      </c>
      <c r="I44">
        <v>1603.76</v>
      </c>
      <c r="J44">
        <v>1619</v>
      </c>
      <c r="K44">
        <v>1747</v>
      </c>
    </row>
    <row r="45" spans="1:11" s="3" customFormat="1" x14ac:dyDescent="0.35">
      <c r="A45" s="3" t="s">
        <v>5</v>
      </c>
      <c r="B45">
        <v>6432.11</v>
      </c>
      <c r="C45">
        <v>5841.04</v>
      </c>
      <c r="D45">
        <v>5897.34</v>
      </c>
      <c r="E45">
        <v>6071.78</v>
      </c>
      <c r="F45">
        <v>7050.2</v>
      </c>
      <c r="G45">
        <v>6633</v>
      </c>
      <c r="H45">
        <v>6636.42</v>
      </c>
      <c r="I45">
        <v>6850</v>
      </c>
      <c r="J45">
        <v>7151</v>
      </c>
      <c r="K45">
        <v>6574</v>
      </c>
    </row>
    <row r="46" spans="1:11" s="3" customFormat="1" x14ac:dyDescent="0.35">
      <c r="A46" s="3" t="s">
        <v>6</v>
      </c>
      <c r="B46">
        <v>2380.52</v>
      </c>
      <c r="C46">
        <v>2420.7199999999998</v>
      </c>
      <c r="D46">
        <v>2487.2600000000002</v>
      </c>
      <c r="E46">
        <v>2675.83</v>
      </c>
      <c r="F46">
        <v>2641.67</v>
      </c>
      <c r="G46">
        <v>2615</v>
      </c>
      <c r="H46">
        <v>2651.69</v>
      </c>
      <c r="I46">
        <v>2484.91</v>
      </c>
      <c r="J46">
        <v>2234</v>
      </c>
      <c r="K46">
        <v>2088</v>
      </c>
    </row>
    <row r="47" spans="1:11" s="3" customFormat="1" x14ac:dyDescent="0.35">
      <c r="A47" s="3" t="s">
        <v>7</v>
      </c>
      <c r="B47">
        <v>-341.1</v>
      </c>
      <c r="C47">
        <v>-3468.05</v>
      </c>
      <c r="D47">
        <v>-1461.15</v>
      </c>
      <c r="E47">
        <v>3202.61</v>
      </c>
      <c r="F47">
        <v>4875.3900000000003</v>
      </c>
      <c r="G47">
        <v>4864</v>
      </c>
      <c r="H47">
        <v>5985.88</v>
      </c>
      <c r="I47">
        <v>7687.22</v>
      </c>
      <c r="J47">
        <v>9369</v>
      </c>
      <c r="K47">
        <v>8870</v>
      </c>
    </row>
    <row r="48" spans="1:11" s="3" customFormat="1" x14ac:dyDescent="0.35">
      <c r="A48" s="3" t="s">
        <v>8</v>
      </c>
      <c r="B48">
        <v>758.22</v>
      </c>
      <c r="C48">
        <v>1518.96</v>
      </c>
      <c r="D48">
        <v>-457.08</v>
      </c>
      <c r="E48">
        <v>262.83</v>
      </c>
      <c r="F48">
        <v>-620.65</v>
      </c>
      <c r="G48">
        <v>1563</v>
      </c>
      <c r="H48">
        <v>2202.84</v>
      </c>
      <c r="I48">
        <v>541.79</v>
      </c>
      <c r="J48">
        <v>-8160</v>
      </c>
      <c r="K48">
        <v>3178</v>
      </c>
    </row>
    <row r="49" spans="1:11" s="3" customFormat="1" x14ac:dyDescent="0.35">
      <c r="A49" s="3" t="s">
        <v>9</v>
      </c>
      <c r="B49">
        <v>-1032.8399999999999</v>
      </c>
      <c r="C49">
        <v>-5006.6000000000004</v>
      </c>
      <c r="D49">
        <v>-944.61</v>
      </c>
      <c r="E49">
        <v>2957.71</v>
      </c>
      <c r="F49">
        <v>5407.79</v>
      </c>
      <c r="G49">
        <v>3203</v>
      </c>
      <c r="H49">
        <v>3764</v>
      </c>
      <c r="I49">
        <v>7025.11</v>
      </c>
      <c r="J49">
        <v>17407</v>
      </c>
      <c r="K49">
        <v>5566</v>
      </c>
    </row>
    <row r="50" spans="1:11" x14ac:dyDescent="0.35">
      <c r="A50" s="3" t="s">
        <v>3</v>
      </c>
      <c r="B50">
        <v>8282.7900000000009</v>
      </c>
      <c r="C50">
        <v>2412.73</v>
      </c>
      <c r="D50">
        <v>5572.31</v>
      </c>
      <c r="E50">
        <v>10820.24</v>
      </c>
      <c r="F50">
        <v>13114.4</v>
      </c>
      <c r="G50">
        <v>13217</v>
      </c>
      <c r="H50">
        <v>13766.94</v>
      </c>
      <c r="I50">
        <v>15418.37</v>
      </c>
      <c r="J50">
        <v>17135</v>
      </c>
      <c r="K50">
        <v>15785</v>
      </c>
    </row>
    <row r="51" spans="1:11" x14ac:dyDescent="0.35">
      <c r="A51" s="3" t="s">
        <v>54</v>
      </c>
      <c r="B51" s="2">
        <f>B49+B48+B46+B45</f>
        <v>8538.01</v>
      </c>
      <c r="C51" s="2">
        <f t="shared" ref="C51:K51" si="1">C49+C48+C46+C45</f>
        <v>4774.119999999999</v>
      </c>
      <c r="D51" s="2">
        <f t="shared" si="1"/>
        <v>6982.91</v>
      </c>
      <c r="E51" s="2">
        <f t="shared" si="1"/>
        <v>11968.15</v>
      </c>
      <c r="F51" s="2">
        <f t="shared" si="1"/>
        <v>14479.01</v>
      </c>
      <c r="G51" s="2">
        <f t="shared" si="1"/>
        <v>14014</v>
      </c>
      <c r="H51" s="2">
        <f t="shared" si="1"/>
        <v>15254.95</v>
      </c>
      <c r="I51" s="2">
        <f t="shared" si="1"/>
        <v>16901.809999999998</v>
      </c>
      <c r="J51" s="2">
        <f t="shared" si="1"/>
        <v>18632</v>
      </c>
      <c r="K51" s="2">
        <f t="shared" si="1"/>
        <v>17406</v>
      </c>
    </row>
    <row r="52" spans="1:11" x14ac:dyDescent="0.35">
      <c r="A52" s="3"/>
    </row>
    <row r="53" spans="1:11" x14ac:dyDescent="0.35">
      <c r="A53" s="3"/>
    </row>
    <row r="54" spans="1:11" x14ac:dyDescent="0.35">
      <c r="A54" s="3"/>
    </row>
    <row r="55" spans="1:11" x14ac:dyDescent="0.35">
      <c r="A55" s="1" t="s">
        <v>25</v>
      </c>
    </row>
    <row r="56" spans="1:11" s="6" customFormat="1" x14ac:dyDescent="0.35">
      <c r="A56" s="5" t="s">
        <v>23</v>
      </c>
      <c r="B56" s="4">
        <v>42094</v>
      </c>
      <c r="C56" s="4">
        <v>42460</v>
      </c>
      <c r="D56" s="4">
        <v>42825</v>
      </c>
      <c r="E56" s="4">
        <v>43190</v>
      </c>
      <c r="F56" s="4">
        <v>43555</v>
      </c>
      <c r="G56" s="4">
        <v>43921</v>
      </c>
      <c r="H56" s="4">
        <v>44286</v>
      </c>
      <c r="I56" s="4">
        <v>44651</v>
      </c>
      <c r="J56" s="4">
        <v>45016</v>
      </c>
      <c r="K56" s="4">
        <v>45382</v>
      </c>
    </row>
    <row r="57" spans="1:11" x14ac:dyDescent="0.35">
      <c r="A57" s="3" t="s">
        <v>10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35">
      <c r="A58" s="3" t="s">
        <v>11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35">
      <c r="A59" s="3" t="s">
        <v>35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35">
      <c r="A60" s="3" t="s">
        <v>36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177340.09</v>
      </c>
    </row>
    <row r="61" spans="1:11" s="1" customFormat="1" x14ac:dyDescent="0.35">
      <c r="A61" s="1" t="s">
        <v>12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35">
      <c r="A62" s="3" t="s">
        <v>13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121285.46</v>
      </c>
    </row>
    <row r="63" spans="1:11" x14ac:dyDescent="0.35">
      <c r="A63" s="3" t="s">
        <v>14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35">
      <c r="A64" s="3" t="s">
        <v>15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35">
      <c r="A65" s="3" t="s">
        <v>37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189565.65</v>
      </c>
    </row>
    <row r="66" spans="1:11" s="1" customFormat="1" x14ac:dyDescent="0.35">
      <c r="A66" s="1" t="s">
        <v>12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1" s="3" customFormat="1" x14ac:dyDescent="0.35">
      <c r="A67" s="3" t="s">
        <v>42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35">
      <c r="A68" s="3" t="s">
        <v>29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35">
      <c r="A69" s="2" t="s">
        <v>51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35">
      <c r="A70" s="2" t="s">
        <v>38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  <c r="K70">
        <v>3832491897</v>
      </c>
    </row>
    <row r="71" spans="1:11" x14ac:dyDescent="0.35">
      <c r="A71" s="2" t="s">
        <v>39</v>
      </c>
    </row>
    <row r="72" spans="1:11" x14ac:dyDescent="0.35">
      <c r="A72" s="2" t="s">
        <v>52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5">
      <c r="A74" s="3"/>
    </row>
    <row r="75" spans="1:11" x14ac:dyDescent="0.35">
      <c r="A75" s="3" t="s">
        <v>37</v>
      </c>
      <c r="B75" s="2">
        <f>B65-SUM(B67:B69)</f>
        <v>30891.17</v>
      </c>
      <c r="C75" s="2">
        <f t="shared" ref="C75:K75" si="2">C65-SUM(C67:C69)</f>
        <v>29579.359999999986</v>
      </c>
      <c r="D75" s="2">
        <f t="shared" si="2"/>
        <v>37360.780000000013</v>
      </c>
      <c r="E75" s="2">
        <f t="shared" si="2"/>
        <v>48286.860000000015</v>
      </c>
      <c r="F75" s="2">
        <f t="shared" si="2"/>
        <v>56155.739999999991</v>
      </c>
      <c r="G75" s="2">
        <f t="shared" si="2"/>
        <v>58784.94</v>
      </c>
      <c r="H75" s="2">
        <f t="shared" si="2"/>
        <v>61717.959999999992</v>
      </c>
      <c r="I75" s="2">
        <f t="shared" si="2"/>
        <v>62223.770000000019</v>
      </c>
      <c r="J75" s="2">
        <f>J65-SUM(J67:J69)</f>
        <v>68432.090000000011</v>
      </c>
      <c r="K75" s="2">
        <f t="shared" si="2"/>
        <v>79018.859999999986</v>
      </c>
    </row>
    <row r="76" spans="1:11" x14ac:dyDescent="0.35">
      <c r="A76" s="3" t="s">
        <v>57</v>
      </c>
      <c r="B76" s="2">
        <f>B61</f>
        <v>237314.79</v>
      </c>
      <c r="C76" s="2">
        <f t="shared" ref="C76:K76" si="3">C61</f>
        <v>263184.12</v>
      </c>
      <c r="D76" s="2">
        <f t="shared" si="3"/>
        <v>272580.36</v>
      </c>
      <c r="E76" s="2">
        <f t="shared" si="3"/>
        <v>327191.81</v>
      </c>
      <c r="F76" s="2">
        <f t="shared" si="3"/>
        <v>305703.49</v>
      </c>
      <c r="G76" s="2">
        <f t="shared" si="3"/>
        <v>320179.39</v>
      </c>
      <c r="H76" s="2">
        <f t="shared" si="3"/>
        <v>341569.91</v>
      </c>
      <c r="I76" s="2">
        <f t="shared" si="3"/>
        <v>329061.49</v>
      </c>
      <c r="J76" s="2">
        <f t="shared" si="3"/>
        <v>334674.43</v>
      </c>
      <c r="K76" s="2">
        <f t="shared" si="3"/>
        <v>369520.61</v>
      </c>
    </row>
    <row r="77" spans="1:11" x14ac:dyDescent="0.35">
      <c r="A77" s="3"/>
    </row>
    <row r="78" spans="1:11" x14ac:dyDescent="0.35">
      <c r="A78" s="3"/>
    </row>
    <row r="79" spans="1:11" x14ac:dyDescent="0.35">
      <c r="A79" s="3"/>
    </row>
    <row r="80" spans="1:11" x14ac:dyDescent="0.35">
      <c r="A80" s="1" t="s">
        <v>26</v>
      </c>
    </row>
    <row r="81" spans="1:11" s="6" customFormat="1" x14ac:dyDescent="0.35">
      <c r="A81" s="5" t="s">
        <v>23</v>
      </c>
      <c r="B81" s="4">
        <v>42094</v>
      </c>
      <c r="C81" s="4">
        <v>42460</v>
      </c>
      <c r="D81" s="4">
        <v>42825</v>
      </c>
      <c r="E81" s="4">
        <v>43190</v>
      </c>
      <c r="F81" s="4">
        <v>43555</v>
      </c>
      <c r="G81" s="4">
        <v>43921</v>
      </c>
      <c r="H81" s="4">
        <v>44286</v>
      </c>
      <c r="I81" s="4">
        <v>44651</v>
      </c>
      <c r="J81" s="4">
        <v>45016</v>
      </c>
      <c r="K81" s="4">
        <v>45382</v>
      </c>
    </row>
    <row r="82" spans="1:11" s="1" customFormat="1" x14ac:dyDescent="0.35">
      <c r="A82" s="3" t="s">
        <v>17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3" customFormat="1" x14ac:dyDescent="0.35">
      <c r="A83" s="3" t="s">
        <v>18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-22781.56</v>
      </c>
    </row>
    <row r="84" spans="1:11" s="3" customFormat="1" x14ac:dyDescent="0.35">
      <c r="A84" s="3" t="s">
        <v>19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35">
      <c r="A85" s="3" t="s">
        <v>20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8127.81</v>
      </c>
    </row>
    <row r="86" spans="1:11" x14ac:dyDescent="0.35">
      <c r="A86" s="3"/>
    </row>
    <row r="87" spans="1:11" x14ac:dyDescent="0.35">
      <c r="A87" s="3"/>
    </row>
    <row r="88" spans="1:11" x14ac:dyDescent="0.35">
      <c r="A88" s="3"/>
    </row>
    <row r="89" spans="1:11" x14ac:dyDescent="0.35">
      <c r="A89" s="3"/>
    </row>
    <row r="90" spans="1:11" s="1" customFormat="1" x14ac:dyDescent="0.35">
      <c r="A90" s="1" t="s">
        <v>41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35">
      <c r="A92" s="1" t="s">
        <v>40</v>
      </c>
    </row>
    <row r="93" spans="1:11" x14ac:dyDescent="0.35">
      <c r="A93" s="2" t="s">
        <v>53</v>
      </c>
      <c r="B93" s="7">
        <v>288.74</v>
      </c>
      <c r="C93" s="7">
        <v>288.72000000000003</v>
      </c>
      <c r="D93" s="7">
        <v>288.73</v>
      </c>
      <c r="E93" s="7">
        <v>288.73</v>
      </c>
      <c r="F93" s="7">
        <v>288.73</v>
      </c>
      <c r="G93" s="7">
        <v>308.89999999999998</v>
      </c>
      <c r="H93" s="7">
        <v>332.03</v>
      </c>
      <c r="I93" s="7">
        <v>332.07</v>
      </c>
      <c r="J93" s="7">
        <v>332.13</v>
      </c>
      <c r="K93" s="7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Common Size Statement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NAMAHA SHIVAY</cp:lastModifiedBy>
  <cp:lastPrinted>2012-12-06T18:14:13Z</cp:lastPrinted>
  <dcterms:created xsi:type="dcterms:W3CDTF">2012-08-17T09:55:37Z</dcterms:created>
  <dcterms:modified xsi:type="dcterms:W3CDTF">2024-10-25T18:11:28Z</dcterms:modified>
</cp:coreProperties>
</file>