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erts Report" sheetId="1" r:id="rId1"/>
  </sheets>
  <calcPr calcId="124519" fullCalcOnLoad="1"/>
</workbook>
</file>

<file path=xl/sharedStrings.xml><?xml version="1.0" encoding="utf-8"?>
<sst xmlns="http://schemas.openxmlformats.org/spreadsheetml/2006/main" count="678" uniqueCount="249">
  <si>
    <t>Mubarick Ibrahim</t>
  </si>
  <si>
    <t>Aarron Williams</t>
  </si>
  <si>
    <t>Gregorio Degales Cortes</t>
  </si>
  <si>
    <t>Chad Elnahal</t>
  </si>
  <si>
    <t>Marlin Burgos</t>
  </si>
  <si>
    <t>Kenny Zeng</t>
  </si>
  <si>
    <t>Mohammed Mustafa</t>
  </si>
  <si>
    <t>Daniel Rusoff</t>
  </si>
  <si>
    <t>Travis Ortiz</t>
  </si>
  <si>
    <t>Rafael Vila Jr</t>
  </si>
  <si>
    <t>Kareem Stanley</t>
  </si>
  <si>
    <t>Jorge Zuniga aliaga</t>
  </si>
  <si>
    <t>Jennifer Rodriguez leon</t>
  </si>
  <si>
    <t>YAV6H5T2KEWYO2QLNOTDO3DCNQZXE2TPGR4WI5LDNF2G42TYMJYQKB5DMEKLN6OCQNKG5ZCHJCZGD2FH3RBEZIK3R46K4IHMHTAQ</t>
  </si>
  <si>
    <t>ALBARFRVZBXPLEFP56DTO3DCNQZXE2TPGR4WI5LDNF2G42TYMJY4CPHKDO45HCKPQSJ3USBONR7B6KEKDIYXQYWK562Y4SFN3IXA</t>
  </si>
  <si>
    <t>LMBMWTGL44SKQWZE3O2DO3DCNQZXE2TPGR4WI5LDNF2G42TYMJY2TFKIDXSJ5DD3WBGXDJLIEG4YQ6UO4KJLFFXQ77U57GOSND6A</t>
  </si>
  <si>
    <t>KHPFA5T4OAQGRNJ3LDUDO3DCNQZXE2TPGR4WI5LDNF2G42TYMJY7FXYLJHF3DNPHS7ZV2CECNCJF4CY3MF3G5IM6B7DQU44V7M7Q</t>
  </si>
  <si>
    <t>FUPS3COEONWXIWPLB73DO3DCNQZXE2TPGR4WI5LDNF2G42TYMJY4BCEESNEQ5IRW4JUNFOEPDK6UXRBWOCH6CDA6OU6DYBBEYOQQ</t>
  </si>
  <si>
    <t>UFD7QZENILAZMTXXKQ7TO3DCNQZXE2TPGR4WI5LDNF2G42TYMJY42HDIX6CRFYDSHYHX3GOUIPNHLQFADCOOHWIUXNSOT5CSNI</t>
  </si>
  <si>
    <t>4NYUALJOXQS65D27QYQTO3DCNQZXE2TPGR4WI5LDNF2G42TYMJY7VVVTVSTA27S3CWP7V5PC4JJGMMIJAOO4MXSOVO65ZVVWVSSQ</t>
  </si>
  <si>
    <t>GFBP2YGV6OIXNAFNDAJTO3DCNQZXE2TPGR4WI5LDNF2G42TYMJYY7AKUMISKUCWXOR6SS3RFUKFOXXWX57HNLF7DRJ2XX3DXLGCA</t>
  </si>
  <si>
    <t>BGFUSWGJBIVNOTWEF6NTO3DCNQZXE2TPGR4WI5LDNF2G42TYMJYQ2GK3ASERTWCBASBIT3Z5ZSD2OGYOXKWI5CMM6LV4TTBI4TSA</t>
  </si>
  <si>
    <t>OXN2IM3Q44X5LYSOZHQDO3DCNQZXE2TPGR4WI5LDNF2G42TYMJY22JD2FMQTVPBDSJFQFHN67NPCLWROEY4TPWZUA5NYSJGWMQ</t>
  </si>
  <si>
    <t>HAKQT3ZDLH5IUEYA2H2DO3DCNQZXE2TPGR4WI5LDNF2G42TYMJYZKD3ZYG2IJEF6CJQDYJX34RTG3SVSMFCDQVNWER2V4ALXVULA</t>
  </si>
  <si>
    <t>MSCXJPA2IQTFD2NMYSPTO3DCNQZXE2TPGR4WI5LDNF2G42TYMJY35B3MLVBKJCTOCWQKWMMSJI6GDXWSKFUILHMZULT5Y4Q63ZGQ</t>
  </si>
  <si>
    <t>QNOBTDI2NHIJZKFBWSNDO3DCNQZXE2TPGR4WI5LDNF2G42TYMJYQ2S7O7IBYL5DSZUWL6EMSTZVY5DVAY6KFFMCF2SNBA4T4MMWA</t>
  </si>
  <si>
    <t xml:space="preserve"> </t>
  </si>
  <si>
    <t>Paya-36</t>
  </si>
  <si>
    <t>Paya-29</t>
  </si>
  <si>
    <t>Paya-32</t>
  </si>
  <si>
    <t>Paya-20</t>
  </si>
  <si>
    <t>Paya-39</t>
  </si>
  <si>
    <t>Paya-34</t>
  </si>
  <si>
    <t>Paya-31</t>
  </si>
  <si>
    <t>Paya-38</t>
  </si>
  <si>
    <t>Paya-51</t>
  </si>
  <si>
    <t>Paya-27</t>
  </si>
  <si>
    <t>Paya-62</t>
  </si>
  <si>
    <t>BSLG-6</t>
  </si>
  <si>
    <t>Paya-37</t>
  </si>
  <si>
    <t>1F65F5KN0L0A05619</t>
  </si>
  <si>
    <t>1FTBR3X83LKB13512</t>
  </si>
  <si>
    <t>1F65F5KN2L0A04939</t>
  </si>
  <si>
    <t>3C6URVJG1LE140318</t>
  </si>
  <si>
    <t>1F65F5KN3L0A05615</t>
  </si>
  <si>
    <t>1F65F5KN9L0A04940</t>
  </si>
  <si>
    <t>1F65F5KN1L0A04947</t>
  </si>
  <si>
    <t>1F65F5KN9L0A05599</t>
  </si>
  <si>
    <t>3C6URVJG2LE132115</t>
  </si>
  <si>
    <t>1FTBR3X81LKB27991</t>
  </si>
  <si>
    <t>7FCEHEB78PN015777</t>
  </si>
  <si>
    <t>3C6MRVJG5ME562173</t>
  </si>
  <si>
    <t>1F65F5KN7L0A05617</t>
  </si>
  <si>
    <t>2024-10-09 19:35:12</t>
  </si>
  <si>
    <t>2024-10-09 19:36:09</t>
  </si>
  <si>
    <t>2024-10-09 19:37:54</t>
  </si>
  <si>
    <t>2024-10-09 19:44:32</t>
  </si>
  <si>
    <t>2024-10-09 19:50:54</t>
  </si>
  <si>
    <t>2024-10-09 19:56:32</t>
  </si>
  <si>
    <t>2024-10-09 20:18:59</t>
  </si>
  <si>
    <t>2024-10-09 20:19:30</t>
  </si>
  <si>
    <t>2024-10-09 10:28:38</t>
  </si>
  <si>
    <t>2024-10-09 10:28:43</t>
  </si>
  <si>
    <t>2024-10-09 11:10:04</t>
  </si>
  <si>
    <t>2024-10-09 11:11:17</t>
  </si>
  <si>
    <t>2024-10-09 11:11:34</t>
  </si>
  <si>
    <t>2024-10-09 11:31:57</t>
  </si>
  <si>
    <t>2024-10-09 11:38:19</t>
  </si>
  <si>
    <t>2024-10-09 11:39:57</t>
  </si>
  <si>
    <t>2024-10-09 11:40:18</t>
  </si>
  <si>
    <t>2024-10-09 11:40:50</t>
  </si>
  <si>
    <t>2024-10-09 11:47:34</t>
  </si>
  <si>
    <t>2024-10-09 12:17:25</t>
  </si>
  <si>
    <t>2024-10-09 12:46:14</t>
  </si>
  <si>
    <t>2024-10-09 13:52:52</t>
  </si>
  <si>
    <t>2024-10-09 14:08:17</t>
  </si>
  <si>
    <t>2024-10-09 14:50:14</t>
  </si>
  <si>
    <t>2024-10-09 16:30:51</t>
  </si>
  <si>
    <t>2024-10-09 17:03:06</t>
  </si>
  <si>
    <t>2024-10-09 17:40:55</t>
  </si>
  <si>
    <t>2024-10-09 17:48:12</t>
  </si>
  <si>
    <t>2024-10-09 18:30:16</t>
  </si>
  <si>
    <t>2024-10-09 18:35:20</t>
  </si>
  <si>
    <t>2024-10-09 18:42:44</t>
  </si>
  <si>
    <t>2024-10-09 18:52:56</t>
  </si>
  <si>
    <t>2024-10-09 18:57:37</t>
  </si>
  <si>
    <t>2024-10-09 19:02:23</t>
  </si>
  <si>
    <t>2024-10-09 19:03:49</t>
  </si>
  <si>
    <t>2024-10-09 19:05:06</t>
  </si>
  <si>
    <t>2024-10-09 19:08:18</t>
  </si>
  <si>
    <t>2024-10-09 19:11:03</t>
  </si>
  <si>
    <t>2024-10-09 19:16:27</t>
  </si>
  <si>
    <t>2024-10-09 19:26:26</t>
  </si>
  <si>
    <t>2024-10-09 19:31:18</t>
  </si>
  <si>
    <t>2024-10-09 19:32:28</t>
  </si>
  <si>
    <t>2024-10-09 19:31:53</t>
  </si>
  <si>
    <t>2024-10-09 19:32:38</t>
  </si>
  <si>
    <t>2024-10-09 19:38:52</t>
  </si>
  <si>
    <t>2024-10-09 19:40:53</t>
  </si>
  <si>
    <t>2024-10-09 19:44:46</t>
  </si>
  <si>
    <t>2024-10-09 19:49:10</t>
  </si>
  <si>
    <t>2024-10-09 19:50:24</t>
  </si>
  <si>
    <t>2024-10-09 19:50:35</t>
  </si>
  <si>
    <t>2024-10-09 19:50:59</t>
  </si>
  <si>
    <t>2024-10-09 20:03:48</t>
  </si>
  <si>
    <t>2024-10-09 20:06:30</t>
  </si>
  <si>
    <t>2024-10-09 20:17:38</t>
  </si>
  <si>
    <t>2024-10-09 20:26:58</t>
  </si>
  <si>
    <t>HARD-ACCELERATION</t>
  </si>
  <si>
    <t>WEAVING</t>
  </si>
  <si>
    <t>HARD-BRAKING</t>
  </si>
  <si>
    <t>SIGN-VIOLATIONS</t>
  </si>
  <si>
    <t>HARD-TURN</t>
  </si>
  <si>
    <t>SEVERE</t>
  </si>
  <si>
    <t>MODERATE</t>
  </si>
  <si>
    <t>Severe</t>
  </si>
  <si>
    <t>Multiple Lane Changes + Passing (Automobile)</t>
  </si>
  <si>
    <t>Moderate</t>
  </si>
  <si>
    <t>Traffic Light</t>
  </si>
  <si>
    <t>Rolling Stop</t>
  </si>
  <si>
    <t>Vehicle In Front</t>
  </si>
  <si>
    <t>Left</t>
  </si>
  <si>
    <t>Other</t>
  </si>
  <si>
    <t>Right</t>
  </si>
  <si>
    <t>AVAILABLE</t>
  </si>
  <si>
    <t>UPLOAD PENDING</t>
  </si>
  <si>
    <t>40.6102750,-73.9603500</t>
  </si>
  <si>
    <t>40.6078148,-74.0869675</t>
  </si>
  <si>
    <t>40.6096420,-73.9662700</t>
  </si>
  <si>
    <t>40.6130070,-73.9786070</t>
  </si>
  <si>
    <t>40.6184400,-73.9875560</t>
  </si>
  <si>
    <t>40.6236040,-73.9975170</t>
  </si>
  <si>
    <t>40.6114120,-74.1887560</t>
  </si>
  <si>
    <t>40.6141870,-74.1877100</t>
  </si>
  <si>
    <t>91,181</t>
  </si>
  <si>
    <t>40.6083320,-73.9772210</t>
  </si>
  <si>
    <t>40.6222070,-74.0125980</t>
  </si>
  <si>
    <t>40.6082380,-73.9781340</t>
  </si>
  <si>
    <t>40.6095280,-73.9664050</t>
  </si>
  <si>
    <t>40.6147050,-73.9238210</t>
  </si>
  <si>
    <t>40.6108810,-73.9550320</t>
  </si>
  <si>
    <t>40.6108300,-73.9537330</t>
  </si>
  <si>
    <t>40.6164450,-73.9441720</t>
  </si>
  <si>
    <t>40.6512440,-73.8901600</t>
  </si>
  <si>
    <t>40.6228940,-73.9612110</t>
  </si>
  <si>
    <t>40.6427680,-73.9019230</t>
  </si>
  <si>
    <t>40.6249504,-73.9397430</t>
  </si>
  <si>
    <t>40.6121360,-73.9327180</t>
  </si>
  <si>
    <t>40.6203240,-73.9165540</t>
  </si>
  <si>
    <t>40.6672950,-73.8489000</t>
  </si>
  <si>
    <t>40.6105460,-73.9301450</t>
  </si>
  <si>
    <t>40.6693060,-73.8472420</t>
  </si>
  <si>
    <t>40.6241010,-73.9120140</t>
  </si>
  <si>
    <t>40.6384720,-73.8871560</t>
  </si>
  <si>
    <t>40.6330150,-73.8910660</t>
  </si>
  <si>
    <t>40.6173460,-73.9324060</t>
  </si>
  <si>
    <t>40.6502000,-73.9292970</t>
  </si>
  <si>
    <t>40.6089040,-73.9726970</t>
  </si>
  <si>
    <t>40.6222570,-73.9373630</t>
  </si>
  <si>
    <t>40.6544300,-73.9214250</t>
  </si>
  <si>
    <t>40.6069190,-74.0769350</t>
  </si>
  <si>
    <t>40.6136480,-73.9853030</t>
  </si>
  <si>
    <t>40.6082850,-73.9782300</t>
  </si>
  <si>
    <t>40.6252820,-73.9396670</t>
  </si>
  <si>
    <t>40.6199160,-73.9417760</t>
  </si>
  <si>
    <t>40.6039580,-74.1892040</t>
  </si>
  <si>
    <t>40.6485500,-73.9654290</t>
  </si>
  <si>
    <t>40.6113620,-73.9515920</t>
  </si>
  <si>
    <t>40.6101760,-74.1206720</t>
  </si>
  <si>
    <t>40.6094510,-73.9673840</t>
  </si>
  <si>
    <t>40.6410140,-73.9603730</t>
  </si>
  <si>
    <t>40.6141700,-74.1877210</t>
  </si>
  <si>
    <t>40.6102300,-74.1832810</t>
  </si>
  <si>
    <t>40.6141550,-74.1877360</t>
  </si>
  <si>
    <t>40.6141570,-74.1877050</t>
  </si>
  <si>
    <t>40.6146020,-74.1878720</t>
  </si>
  <si>
    <t>40.6141270,-74.1877780</t>
  </si>
  <si>
    <t>40.6115320,-74.1887760</t>
  </si>
  <si>
    <t>40.6040100,-74.1891660</t>
  </si>
  <si>
    <t>40.6141830,-74.1877210</t>
  </si>
  <si>
    <t>40.6102830,-73.9603720</t>
  </si>
  <si>
    <t>40.6096039,-74.0912170</t>
  </si>
  <si>
    <t>40.6096230,-73.9665110</t>
  </si>
  <si>
    <t>40.6131360,-73.9784700</t>
  </si>
  <si>
    <t>40.6186020,-73.9873490</t>
  </si>
  <si>
    <t>40.6236850,-73.9976460</t>
  </si>
  <si>
    <t>40.6115780,-74.1887660</t>
  </si>
  <si>
    <t>40.6143610,-74.1876160</t>
  </si>
  <si>
    <t>40.6083670,-73.9769350</t>
  </si>
  <si>
    <t>40.6222650,-74.0125660</t>
  </si>
  <si>
    <t>40.6082710,-73.9776860</t>
  </si>
  <si>
    <t>40.6095620,-73.9663920</t>
  </si>
  <si>
    <t>40.6147110,-73.9237970</t>
  </si>
  <si>
    <t>40.6108590,-73.9549880</t>
  </si>
  <si>
    <t>40.6108400,-73.9536350</t>
  </si>
  <si>
    <t>40.6166360,-73.9440170</t>
  </si>
  <si>
    <t>40.6512380,-73.8901480</t>
  </si>
  <si>
    <t>40.6228120,-73.9608920</t>
  </si>
  <si>
    <t>40.6427960,-73.9017480</t>
  </si>
  <si>
    <t>40.6120930,-73.9326730</t>
  </si>
  <si>
    <t>40.6203560,-73.9165850</t>
  </si>
  <si>
    <t>40.6671940,-73.8490960</t>
  </si>
  <si>
    <t>40.6106000,-73.9300620</t>
  </si>
  <si>
    <t>40.6693020,-73.8472910</t>
  </si>
  <si>
    <t>40.6241030,-73.9121420</t>
  </si>
  <si>
    <t>40.6383830,-73.8870420</t>
  </si>
  <si>
    <t>40.6328740,-73.8912940</t>
  </si>
  <si>
    <t>40.6173560,-73.9324160</t>
  </si>
  <si>
    <t>40.6501920,-73.9293970</t>
  </si>
  <si>
    <t>40.6088890,-73.9729050</t>
  </si>
  <si>
    <t>40.6222570,-73.9373790</t>
  </si>
  <si>
    <t>40.6543960,-73.9216130</t>
  </si>
  <si>
    <t>40.6069540,-74.0773770</t>
  </si>
  <si>
    <t>40.6135640,-73.9853900</t>
  </si>
  <si>
    <t>40.6082460,-73.9785460</t>
  </si>
  <si>
    <t>40.6198780,-73.9417470</t>
  </si>
  <si>
    <t>40.6039530,-74.1892560</t>
  </si>
  <si>
    <t>40.6484160,-73.9657360</t>
  </si>
  <si>
    <t>40.6113500,-73.9516340</t>
  </si>
  <si>
    <t>40.6101130,-74.1209840</t>
  </si>
  <si>
    <t>40.6094200,-73.9675730</t>
  </si>
  <si>
    <t>40.6409520,-73.9605000</t>
  </si>
  <si>
    <t>40.6143310,-74.1876450</t>
  </si>
  <si>
    <t>40.6103110,-74.1835490</t>
  </si>
  <si>
    <t>40.6143790,-74.1876360</t>
  </si>
  <si>
    <t>40.6144320,-74.1875810</t>
  </si>
  <si>
    <t>40.6141430,-74.1886280</t>
  </si>
  <si>
    <t>40.6142790,-74.1877200</t>
  </si>
  <si>
    <t>40.6115600,-74.1886980</t>
  </si>
  <si>
    <t>40.6040090,-74.1892010</t>
  </si>
  <si>
    <t>40.6142210,-74.1877110</t>
  </si>
  <si>
    <t>Alerts Report (Generated 10 Oct 2024 07:45:17 EDT)</t>
  </si>
  <si>
    <t>Fleet: PAYA</t>
  </si>
  <si>
    <t>Report Generated For - Wed (09 Oct) 12:00 AM  (EDT) to Thu (10 Oct) 12:00 AM  (EDT)</t>
  </si>
  <si>
    <t>Driver Name</t>
  </si>
  <si>
    <t>Driver Id</t>
  </si>
  <si>
    <t>Driver Group</t>
  </si>
  <si>
    <t>Vehicle Number</t>
  </si>
  <si>
    <t>VIN</t>
  </si>
  <si>
    <t>Timestamp(EDT)</t>
  </si>
  <si>
    <t>Alert Type</t>
  </si>
  <si>
    <t>Alert Severity</t>
  </si>
  <si>
    <t>Description</t>
  </si>
  <si>
    <t>Alert Video Status</t>
  </si>
  <si>
    <t>Duration(sec)</t>
  </si>
  <si>
    <t>Start Latlong</t>
  </si>
  <si>
    <t>End Latlong</t>
  </si>
  <si>
    <t>S.No</t>
  </si>
  <si>
    <t>Alert Id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</si>
</sst>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1" workbookViewId="0"/>
  </sheetViews>
  <sheetFormatPr defaultRowHeight="15"/>
  <cols>
    <col min="1" max="1" width="10.7109375" style="1" customWidth="1"/>
    <col min="2" max="2" width="25.7109375" style="1" customWidth="1"/>
    <col min="3" max="3" width="15.7109375" style="1" customWidth="1"/>
    <col min="4" max="4" width="25.7109375" style="1" customWidth="1"/>
    <col min="5" max="5" width="25.7109375" style="2" customWidth="1"/>
    <col min="6" max="6" width="25.7109375" style="1" customWidth="1"/>
    <col min="7" max="7" width="15.7109375" style="1" customWidth="1"/>
    <col min="8" max="9" width="25.7109375" style="1" customWidth="1"/>
    <col min="10" max="10" width="12.7109375" style="1" customWidth="1"/>
    <col min="11" max="11" width="40.7109375" style="1" customWidth="1"/>
    <col min="12" max="12" width="20.7109375" style="1" customWidth="1"/>
    <col min="13" max="13" width="15.7109375" style="1" customWidth="1"/>
    <col min="14" max="16" width="50.7109375" style="1" customWidth="1"/>
    <col min="17" max="18" width="30.7109375" style="1" customWidth="1"/>
  </cols>
  <sheetData>
    <row r="1" spans="1:15">
      <c r="A1" s="3" t="s">
        <v>231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>
      <c r="A2" s="3" t="s">
        <v>232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 t="s">
        <v>233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1" t="s">
        <v>247</v>
      </c>
      <c r="B5" s="1" t="s">
        <v>234</v>
      </c>
      <c r="C5" s="1" t="s">
        <v>235</v>
      </c>
      <c r="D5" s="1" t="s">
        <v>236</v>
      </c>
      <c r="E5" s="2" t="s">
        <v>237</v>
      </c>
      <c r="F5" s="1" t="s">
        <v>238</v>
      </c>
      <c r="G5" s="1" t="s">
        <v>248</v>
      </c>
      <c r="H5" s="1" t="s">
        <v>239</v>
      </c>
      <c r="I5" s="1" t="s">
        <v>240</v>
      </c>
      <c r="J5" s="1" t="s">
        <v>241</v>
      </c>
      <c r="K5" s="1" t="s">
        <v>242</v>
      </c>
      <c r="L5" s="1" t="s">
        <v>243</v>
      </c>
      <c r="M5" s="1" t="s">
        <v>244</v>
      </c>
      <c r="N5" s="1" t="s">
        <v>245</v>
      </c>
      <c r="O5" s="1" t="s">
        <v>246</v>
      </c>
    </row>
    <row r="6" spans="1:15">
      <c r="A6" s="1">
        <v>1</v>
      </c>
      <c r="B6" s="1" t="s">
        <v>0</v>
      </c>
      <c r="C6" s="1" t="s">
        <v>13</v>
      </c>
      <c r="D6" s="1" t="s">
        <v>26</v>
      </c>
      <c r="E6" s="2" t="s">
        <v>27</v>
      </c>
      <c r="F6" s="1" t="s">
        <v>40</v>
      </c>
      <c r="G6" s="4">
        <f>HYPERLINK("https://idms.netradyne.com/console/#/alerts/2702996695", "2702996695")</f>
        <v>0</v>
      </c>
      <c r="H6" s="1" t="s">
        <v>53</v>
      </c>
      <c r="I6" s="1" t="s">
        <v>108</v>
      </c>
      <c r="J6" s="1" t="s">
        <v>113</v>
      </c>
      <c r="K6" s="1" t="s">
        <v>115</v>
      </c>
      <c r="L6" s="1" t="s">
        <v>124</v>
      </c>
      <c r="M6" s="1">
        <v>0</v>
      </c>
      <c r="N6" s="1" t="s">
        <v>126</v>
      </c>
      <c r="O6" s="1" t="s">
        <v>180</v>
      </c>
    </row>
    <row r="7" spans="1:15">
      <c r="A7" s="1">
        <v>2</v>
      </c>
      <c r="B7" s="1" t="s">
        <v>1</v>
      </c>
      <c r="C7" s="1" t="s">
        <v>14</v>
      </c>
      <c r="D7" s="1" t="s">
        <v>26</v>
      </c>
      <c r="E7" s="2" t="s">
        <v>28</v>
      </c>
      <c r="F7" s="1" t="s">
        <v>41</v>
      </c>
      <c r="G7" s="4">
        <f>HYPERLINK("https://idms.netradyne.com/console/#/alerts/2702999685", "2702999685")</f>
        <v>0</v>
      </c>
      <c r="H7" s="1" t="s">
        <v>54</v>
      </c>
      <c r="I7" s="1" t="s">
        <v>109</v>
      </c>
      <c r="J7" s="1" t="s">
        <v>113</v>
      </c>
      <c r="K7" s="1" t="s">
        <v>116</v>
      </c>
      <c r="L7" s="1" t="s">
        <v>124</v>
      </c>
      <c r="M7" s="1">
        <v>0</v>
      </c>
      <c r="N7" s="1" t="s">
        <v>127</v>
      </c>
      <c r="O7" s="1" t="s">
        <v>181</v>
      </c>
    </row>
    <row r="8" spans="1:15">
      <c r="A8" s="1">
        <v>3</v>
      </c>
      <c r="B8" s="1" t="s">
        <v>0</v>
      </c>
      <c r="C8" s="1" t="s">
        <v>13</v>
      </c>
      <c r="D8" s="1" t="s">
        <v>26</v>
      </c>
      <c r="E8" s="2" t="s">
        <v>27</v>
      </c>
      <c r="F8" s="1" t="s">
        <v>40</v>
      </c>
      <c r="G8" s="4">
        <f>HYPERLINK("https://idms.netradyne.com/console/#/alerts/2703004854", "2703004854")</f>
        <v>0</v>
      </c>
      <c r="H8" s="1" t="s">
        <v>55</v>
      </c>
      <c r="I8" s="1" t="s">
        <v>108</v>
      </c>
      <c r="J8" s="1" t="s">
        <v>113</v>
      </c>
      <c r="K8" s="1" t="s">
        <v>115</v>
      </c>
      <c r="L8" s="1" t="s">
        <v>124</v>
      </c>
      <c r="M8" s="1">
        <v>0</v>
      </c>
      <c r="N8" s="1" t="s">
        <v>128</v>
      </c>
      <c r="O8" s="1" t="s">
        <v>182</v>
      </c>
    </row>
    <row r="9" spans="1:15">
      <c r="A9" s="1">
        <v>4</v>
      </c>
      <c r="B9" s="1" t="s">
        <v>0</v>
      </c>
      <c r="C9" s="1" t="s">
        <v>13</v>
      </c>
      <c r="D9" s="1" t="s">
        <v>26</v>
      </c>
      <c r="E9" s="2" t="s">
        <v>27</v>
      </c>
      <c r="F9" s="1" t="s">
        <v>40</v>
      </c>
      <c r="G9" s="4">
        <f>HYPERLINK("https://idms.netradyne.com/console/#/alerts/2703021418", "2703021418")</f>
        <v>0</v>
      </c>
      <c r="H9" s="1" t="s">
        <v>56</v>
      </c>
      <c r="I9" s="1" t="s">
        <v>108</v>
      </c>
      <c r="J9" s="1" t="s">
        <v>113</v>
      </c>
      <c r="K9" s="1" t="s">
        <v>115</v>
      </c>
      <c r="L9" s="1" t="s">
        <v>124</v>
      </c>
      <c r="M9" s="1">
        <v>0</v>
      </c>
      <c r="N9" s="1" t="s">
        <v>129</v>
      </c>
      <c r="O9" s="1" t="s">
        <v>183</v>
      </c>
    </row>
    <row r="10" spans="1:15">
      <c r="A10" s="1">
        <v>5</v>
      </c>
      <c r="B10" s="1" t="s">
        <v>0</v>
      </c>
      <c r="C10" s="1" t="s">
        <v>13</v>
      </c>
      <c r="D10" s="1" t="s">
        <v>26</v>
      </c>
      <c r="E10" s="2" t="s">
        <v>27</v>
      </c>
      <c r="F10" s="1" t="s">
        <v>40</v>
      </c>
      <c r="G10" s="4">
        <f>HYPERLINK("https://idms.netradyne.com/console/#/alerts/2703039743", "2703039743")</f>
        <v>0</v>
      </c>
      <c r="H10" s="1" t="s">
        <v>57</v>
      </c>
      <c r="I10" s="1" t="s">
        <v>108</v>
      </c>
      <c r="J10" s="1" t="s">
        <v>113</v>
      </c>
      <c r="K10" s="1" t="s">
        <v>115</v>
      </c>
      <c r="L10" s="1" t="s">
        <v>124</v>
      </c>
      <c r="M10" s="1">
        <v>0</v>
      </c>
      <c r="N10" s="1" t="s">
        <v>130</v>
      </c>
      <c r="O10" s="1" t="s">
        <v>184</v>
      </c>
    </row>
    <row r="11" spans="1:15">
      <c r="A11" s="1">
        <v>6</v>
      </c>
      <c r="B11" s="1" t="s">
        <v>0</v>
      </c>
      <c r="C11" s="1" t="s">
        <v>13</v>
      </c>
      <c r="D11" s="1" t="s">
        <v>26</v>
      </c>
      <c r="E11" s="2" t="s">
        <v>27</v>
      </c>
      <c r="F11" s="1" t="s">
        <v>40</v>
      </c>
      <c r="G11" s="4">
        <f>HYPERLINK("https://idms.netradyne.com/console/#/alerts/2703052560", "2703052560")</f>
        <v>0</v>
      </c>
      <c r="H11" s="1" t="s">
        <v>58</v>
      </c>
      <c r="I11" s="1" t="s">
        <v>108</v>
      </c>
      <c r="J11" s="1" t="s">
        <v>113</v>
      </c>
      <c r="K11" s="1" t="s">
        <v>115</v>
      </c>
      <c r="L11" s="1" t="s">
        <v>124</v>
      </c>
      <c r="M11" s="1">
        <v>0</v>
      </c>
      <c r="N11" s="1" t="s">
        <v>131</v>
      </c>
      <c r="O11" s="1" t="s">
        <v>185</v>
      </c>
    </row>
    <row r="12" spans="1:15">
      <c r="A12" s="1">
        <v>7</v>
      </c>
      <c r="B12" s="1" t="s">
        <v>0</v>
      </c>
      <c r="C12" s="1" t="s">
        <v>13</v>
      </c>
      <c r="D12" s="1" t="s">
        <v>26</v>
      </c>
      <c r="E12" s="2" t="s">
        <v>27</v>
      </c>
      <c r="F12" s="1" t="s">
        <v>40</v>
      </c>
      <c r="G12" s="4">
        <f>HYPERLINK("https://idms.netradyne.com/console/#/alerts/2703105903", "2703105903")</f>
        <v>0</v>
      </c>
      <c r="H12" s="1" t="s">
        <v>59</v>
      </c>
      <c r="I12" s="1" t="s">
        <v>108</v>
      </c>
      <c r="J12" s="1" t="s">
        <v>113</v>
      </c>
      <c r="K12" s="1" t="s">
        <v>115</v>
      </c>
      <c r="L12" s="1" t="s">
        <v>124</v>
      </c>
      <c r="M12" s="1">
        <v>0</v>
      </c>
      <c r="N12" s="1" t="s">
        <v>132</v>
      </c>
      <c r="O12" s="1" t="s">
        <v>186</v>
      </c>
    </row>
    <row r="13" spans="1:15">
      <c r="A13" s="1">
        <v>8</v>
      </c>
      <c r="B13" s="1" t="s">
        <v>0</v>
      </c>
      <c r="C13" s="1" t="s">
        <v>13</v>
      </c>
      <c r="D13" s="1" t="s">
        <v>26</v>
      </c>
      <c r="E13" s="2" t="s">
        <v>27</v>
      </c>
      <c r="F13" s="1" t="s">
        <v>40</v>
      </c>
      <c r="G13" s="4">
        <f>HYPERLINK("https://idms.netradyne.com/console/#/alerts/2703105904", "2703105904")</f>
        <v>0</v>
      </c>
      <c r="H13" s="1" t="s">
        <v>60</v>
      </c>
      <c r="I13" s="1" t="s">
        <v>108</v>
      </c>
      <c r="J13" s="1" t="s">
        <v>113</v>
      </c>
      <c r="K13" s="1" t="s">
        <v>115</v>
      </c>
      <c r="L13" s="1" t="s">
        <v>125</v>
      </c>
      <c r="M13" s="1">
        <v>0</v>
      </c>
      <c r="N13" s="1" t="s">
        <v>133</v>
      </c>
      <c r="O13" s="1" t="s">
        <v>187</v>
      </c>
    </row>
    <row r="14" spans="1:15">
      <c r="A14" s="1">
        <v>9</v>
      </c>
      <c r="B14" s="1" t="s">
        <v>2</v>
      </c>
      <c r="C14" s="1" t="s">
        <v>15</v>
      </c>
      <c r="D14" s="1" t="s">
        <v>26</v>
      </c>
      <c r="E14" s="2" t="s">
        <v>29</v>
      </c>
      <c r="F14" s="1" t="s">
        <v>42</v>
      </c>
      <c r="G14" s="4">
        <f>HYPERLINK("https://idms.netradyne.com/console/#/alerts/2700319529", "2700319529")</f>
        <v>0</v>
      </c>
      <c r="H14" s="1" t="s">
        <v>61</v>
      </c>
      <c r="I14" s="1" t="s">
        <v>108</v>
      </c>
      <c r="J14" s="1" t="s">
        <v>114</v>
      </c>
      <c r="K14" s="1" t="s">
        <v>117</v>
      </c>
      <c r="L14" s="1" t="s">
        <v>125</v>
      </c>
      <c r="M14" s="1">
        <v>0</v>
      </c>
      <c r="N14" s="1" t="s">
        <v>134</v>
      </c>
      <c r="O14" s="1" t="s">
        <v>134</v>
      </c>
    </row>
    <row r="15" spans="1:15">
      <c r="A15" s="1">
        <v>10</v>
      </c>
      <c r="B15" s="1" t="s">
        <v>2</v>
      </c>
      <c r="C15" s="1" t="s">
        <v>15</v>
      </c>
      <c r="D15" s="1" t="s">
        <v>26</v>
      </c>
      <c r="E15" s="2" t="s">
        <v>29</v>
      </c>
      <c r="F15" s="1" t="s">
        <v>42</v>
      </c>
      <c r="G15" s="4">
        <f>HYPERLINK("https://idms.netradyne.com/console/#/alerts/2700319531", "2700319531")</f>
        <v>0</v>
      </c>
      <c r="H15" s="1" t="s">
        <v>62</v>
      </c>
      <c r="I15" s="1" t="s">
        <v>108</v>
      </c>
      <c r="J15" s="1" t="s">
        <v>114</v>
      </c>
      <c r="K15" s="1" t="s">
        <v>117</v>
      </c>
      <c r="L15" s="1" t="s">
        <v>124</v>
      </c>
      <c r="M15" s="1">
        <v>0</v>
      </c>
      <c r="N15" s="1" t="s">
        <v>134</v>
      </c>
      <c r="O15" s="1" t="s">
        <v>134</v>
      </c>
    </row>
    <row r="16" spans="1:15">
      <c r="A16" s="1">
        <v>11</v>
      </c>
      <c r="B16" s="1" t="s">
        <v>3</v>
      </c>
      <c r="C16" s="1" t="s">
        <v>16</v>
      </c>
      <c r="D16" s="1" t="s">
        <v>26</v>
      </c>
      <c r="E16" s="2" t="s">
        <v>30</v>
      </c>
      <c r="F16" s="1" t="s">
        <v>43</v>
      </c>
      <c r="G16" s="4">
        <f>HYPERLINK("https://idms.netradyne.com/console/#/alerts/2700515000", "2700515000")</f>
        <v>0</v>
      </c>
      <c r="H16" s="1" t="s">
        <v>63</v>
      </c>
      <c r="I16" s="1" t="s">
        <v>110</v>
      </c>
      <c r="J16" s="1" t="s">
        <v>114</v>
      </c>
      <c r="K16" s="1" t="s">
        <v>118</v>
      </c>
      <c r="L16" s="1" t="s">
        <v>124</v>
      </c>
      <c r="M16" s="1">
        <v>0</v>
      </c>
      <c r="N16" s="1" t="s">
        <v>135</v>
      </c>
      <c r="O16" s="1" t="s">
        <v>188</v>
      </c>
    </row>
    <row r="17" spans="1:15">
      <c r="A17" s="1">
        <v>12</v>
      </c>
      <c r="B17" s="1" t="s">
        <v>0</v>
      </c>
      <c r="C17" s="1" t="s">
        <v>13</v>
      </c>
      <c r="D17" s="1" t="s">
        <v>26</v>
      </c>
      <c r="E17" s="2" t="s">
        <v>27</v>
      </c>
      <c r="F17" s="1" t="s">
        <v>40</v>
      </c>
      <c r="G17" s="4">
        <f>HYPERLINK("https://idms.netradyne.com/console/#/alerts/2700516560", "2700516560")</f>
        <v>0</v>
      </c>
      <c r="H17" s="1" t="s">
        <v>64</v>
      </c>
      <c r="I17" s="1" t="s">
        <v>108</v>
      </c>
      <c r="J17" s="1" t="s">
        <v>114</v>
      </c>
      <c r="K17" s="1" t="s">
        <v>117</v>
      </c>
      <c r="L17" s="1" t="s">
        <v>124</v>
      </c>
      <c r="M17" s="1">
        <v>0</v>
      </c>
      <c r="N17" s="1" t="s">
        <v>136</v>
      </c>
      <c r="O17" s="1" t="s">
        <v>189</v>
      </c>
    </row>
    <row r="18" spans="1:15">
      <c r="A18" s="1">
        <v>13</v>
      </c>
      <c r="B18" s="1" t="s">
        <v>4</v>
      </c>
      <c r="C18" s="1" t="s">
        <v>17</v>
      </c>
      <c r="D18" s="1" t="s">
        <v>26</v>
      </c>
      <c r="E18" s="2" t="s">
        <v>31</v>
      </c>
      <c r="F18" s="1" t="s">
        <v>44</v>
      </c>
      <c r="G18" s="4">
        <f>HYPERLINK("https://idms.netradyne.com/console/#/alerts/2700520698", "2700520698")</f>
        <v>0</v>
      </c>
      <c r="H18" s="1" t="s">
        <v>65</v>
      </c>
      <c r="I18" s="1" t="s">
        <v>110</v>
      </c>
      <c r="J18" s="1" t="s">
        <v>114</v>
      </c>
      <c r="K18" s="1" t="s">
        <v>118</v>
      </c>
      <c r="L18" s="1" t="s">
        <v>124</v>
      </c>
      <c r="M18" s="1">
        <v>0</v>
      </c>
      <c r="N18" s="1" t="s">
        <v>137</v>
      </c>
      <c r="O18" s="1" t="s">
        <v>190</v>
      </c>
    </row>
    <row r="19" spans="1:15">
      <c r="A19" s="1">
        <v>14</v>
      </c>
      <c r="B19" s="1" t="s">
        <v>0</v>
      </c>
      <c r="C19" s="1" t="s">
        <v>13</v>
      </c>
      <c r="D19" s="1" t="s">
        <v>26</v>
      </c>
      <c r="E19" s="2" t="s">
        <v>27</v>
      </c>
      <c r="F19" s="1" t="s">
        <v>40</v>
      </c>
      <c r="G19" s="4">
        <f>HYPERLINK("https://idms.netradyne.com/console/#/alerts/2700623182", "2700623182")</f>
        <v>0</v>
      </c>
      <c r="H19" s="1" t="s">
        <v>66</v>
      </c>
      <c r="I19" s="1" t="s">
        <v>108</v>
      </c>
      <c r="J19" s="1" t="s">
        <v>114</v>
      </c>
      <c r="K19" s="1" t="s">
        <v>117</v>
      </c>
      <c r="L19" s="1" t="s">
        <v>124</v>
      </c>
      <c r="M19" s="1">
        <v>0</v>
      </c>
      <c r="N19" s="1" t="s">
        <v>138</v>
      </c>
      <c r="O19" s="1" t="s">
        <v>191</v>
      </c>
    </row>
    <row r="20" spans="1:15">
      <c r="A20" s="1">
        <v>15</v>
      </c>
      <c r="B20" s="1" t="s">
        <v>4</v>
      </c>
      <c r="C20" s="1" t="s">
        <v>17</v>
      </c>
      <c r="D20" s="1" t="s">
        <v>26</v>
      </c>
      <c r="E20" s="2" t="s">
        <v>31</v>
      </c>
      <c r="F20" s="1" t="s">
        <v>44</v>
      </c>
      <c r="G20" s="4">
        <f>HYPERLINK("https://idms.netradyne.com/console/#/alerts/2700657415", "2700657415")</f>
        <v>0</v>
      </c>
      <c r="H20" s="1" t="s">
        <v>67</v>
      </c>
      <c r="I20" s="1" t="s">
        <v>108</v>
      </c>
      <c r="J20" s="1" t="s">
        <v>114</v>
      </c>
      <c r="K20" s="1" t="s">
        <v>117</v>
      </c>
      <c r="L20" s="1" t="s">
        <v>124</v>
      </c>
      <c r="M20" s="1">
        <v>0</v>
      </c>
      <c r="N20" s="1" t="s">
        <v>139</v>
      </c>
      <c r="O20" s="1" t="s">
        <v>192</v>
      </c>
    </row>
    <row r="21" spans="1:15">
      <c r="A21" s="1">
        <v>16</v>
      </c>
      <c r="B21" s="1" t="s">
        <v>5</v>
      </c>
      <c r="C21" s="1" t="s">
        <v>18</v>
      </c>
      <c r="D21" s="1" t="s">
        <v>26</v>
      </c>
      <c r="E21" s="2" t="s">
        <v>32</v>
      </c>
      <c r="F21" s="1" t="s">
        <v>45</v>
      </c>
      <c r="G21" s="4">
        <f>HYPERLINK("https://idms.netradyne.com/console/#/alerts/2700665133", "2700665133")</f>
        <v>0</v>
      </c>
      <c r="H21" s="1" t="s">
        <v>68</v>
      </c>
      <c r="I21" s="1" t="s">
        <v>108</v>
      </c>
      <c r="J21" s="1" t="s">
        <v>114</v>
      </c>
      <c r="K21" s="1" t="s">
        <v>117</v>
      </c>
      <c r="L21" s="1" t="s">
        <v>124</v>
      </c>
      <c r="M21" s="1">
        <v>0</v>
      </c>
      <c r="N21" s="1" t="s">
        <v>140</v>
      </c>
      <c r="O21" s="1" t="s">
        <v>193</v>
      </c>
    </row>
    <row r="22" spans="1:15">
      <c r="A22" s="1">
        <v>17</v>
      </c>
      <c r="B22" s="1" t="s">
        <v>5</v>
      </c>
      <c r="C22" s="1" t="s">
        <v>18</v>
      </c>
      <c r="D22" s="1" t="s">
        <v>26</v>
      </c>
      <c r="E22" s="2" t="s">
        <v>32</v>
      </c>
      <c r="F22" s="1" t="s">
        <v>45</v>
      </c>
      <c r="G22" s="4">
        <f>HYPERLINK("https://idms.netradyne.com/console/#/alerts/2700665136", "2700665136")</f>
        <v>0</v>
      </c>
      <c r="H22" s="1" t="s">
        <v>69</v>
      </c>
      <c r="I22" s="1" t="s">
        <v>108</v>
      </c>
      <c r="J22" s="1" t="s">
        <v>114</v>
      </c>
      <c r="K22" s="1" t="s">
        <v>117</v>
      </c>
      <c r="L22" s="1" t="s">
        <v>125</v>
      </c>
      <c r="M22" s="1">
        <v>0</v>
      </c>
      <c r="N22" s="1" t="s">
        <v>141</v>
      </c>
      <c r="O22" s="1" t="s">
        <v>194</v>
      </c>
    </row>
    <row r="23" spans="1:15">
      <c r="A23" s="1">
        <v>18</v>
      </c>
      <c r="B23" s="1" t="s">
        <v>0</v>
      </c>
      <c r="C23" s="1" t="s">
        <v>13</v>
      </c>
      <c r="D23" s="1" t="s">
        <v>26</v>
      </c>
      <c r="E23" s="2" t="s">
        <v>27</v>
      </c>
      <c r="F23" s="1" t="s">
        <v>40</v>
      </c>
      <c r="G23" s="4">
        <f>HYPERLINK("https://idms.netradyne.com/console/#/alerts/2700669419", "2700669419")</f>
        <v>0</v>
      </c>
      <c r="H23" s="1" t="s">
        <v>70</v>
      </c>
      <c r="I23" s="1" t="s">
        <v>110</v>
      </c>
      <c r="J23" s="1" t="s">
        <v>114</v>
      </c>
      <c r="K23" s="1" t="s">
        <v>118</v>
      </c>
      <c r="L23" s="1" t="s">
        <v>124</v>
      </c>
      <c r="M23" s="1">
        <v>0</v>
      </c>
      <c r="N23" s="1" t="s">
        <v>142</v>
      </c>
      <c r="O23" s="1" t="s">
        <v>195</v>
      </c>
    </row>
    <row r="24" spans="1:15">
      <c r="A24" s="1">
        <v>19</v>
      </c>
      <c r="B24" s="1" t="s">
        <v>6</v>
      </c>
      <c r="C24" s="1" t="s">
        <v>19</v>
      </c>
      <c r="D24" s="1" t="s">
        <v>26</v>
      </c>
      <c r="E24" s="2" t="s">
        <v>33</v>
      </c>
      <c r="F24" s="1" t="s">
        <v>46</v>
      </c>
      <c r="G24" s="4">
        <f>HYPERLINK("https://idms.netradyne.com/console/#/alerts/2700705844", "2700705844")</f>
        <v>0</v>
      </c>
      <c r="H24" s="1" t="s">
        <v>71</v>
      </c>
      <c r="I24" s="1" t="s">
        <v>108</v>
      </c>
      <c r="J24" s="1" t="s">
        <v>114</v>
      </c>
      <c r="K24" s="1" t="s">
        <v>117</v>
      </c>
      <c r="L24" s="1" t="s">
        <v>124</v>
      </c>
      <c r="M24" s="1">
        <v>0</v>
      </c>
      <c r="N24" s="1" t="s">
        <v>143</v>
      </c>
      <c r="O24" s="1" t="s">
        <v>196</v>
      </c>
    </row>
    <row r="25" spans="1:15">
      <c r="A25" s="1">
        <v>20</v>
      </c>
      <c r="B25" s="1" t="s">
        <v>7</v>
      </c>
      <c r="C25" s="1" t="s">
        <v>20</v>
      </c>
      <c r="D25" s="1" t="s">
        <v>26</v>
      </c>
      <c r="E25" s="2" t="s">
        <v>34</v>
      </c>
      <c r="F25" s="1" t="s">
        <v>47</v>
      </c>
      <c r="G25" s="4">
        <f>HYPERLINK("https://idms.netradyne.com/console/#/alerts/2700868707", "2700868707")</f>
        <v>0</v>
      </c>
      <c r="H25" s="1" t="s">
        <v>72</v>
      </c>
      <c r="I25" s="1" t="s">
        <v>110</v>
      </c>
      <c r="J25" s="1" t="s">
        <v>114</v>
      </c>
      <c r="K25" s="1" t="s">
        <v>118</v>
      </c>
      <c r="L25" s="1" t="s">
        <v>124</v>
      </c>
      <c r="M25" s="1">
        <v>0</v>
      </c>
      <c r="N25" s="1" t="s">
        <v>144</v>
      </c>
      <c r="O25" s="1" t="s">
        <v>197</v>
      </c>
    </row>
    <row r="26" spans="1:15">
      <c r="A26" s="1">
        <v>21</v>
      </c>
      <c r="B26" s="1" t="s">
        <v>2</v>
      </c>
      <c r="C26" s="1" t="s">
        <v>15</v>
      </c>
      <c r="D26" s="1" t="s">
        <v>26</v>
      </c>
      <c r="E26" s="2" t="s">
        <v>29</v>
      </c>
      <c r="F26" s="1" t="s">
        <v>42</v>
      </c>
      <c r="G26" s="4">
        <f>HYPERLINK("https://idms.netradyne.com/console/#/alerts/2701030531", "2701030531")</f>
        <v>0</v>
      </c>
      <c r="H26" s="1" t="s">
        <v>73</v>
      </c>
      <c r="I26" s="1" t="s">
        <v>108</v>
      </c>
      <c r="J26" s="1" t="s">
        <v>114</v>
      </c>
      <c r="K26" s="1" t="s">
        <v>117</v>
      </c>
      <c r="L26" s="1" t="s">
        <v>124</v>
      </c>
      <c r="M26" s="1">
        <v>0</v>
      </c>
      <c r="N26" s="1" t="s">
        <v>145</v>
      </c>
      <c r="O26" s="1" t="s">
        <v>198</v>
      </c>
    </row>
    <row r="27" spans="1:15">
      <c r="A27" s="1">
        <v>22</v>
      </c>
      <c r="B27" s="1" t="s">
        <v>8</v>
      </c>
      <c r="C27" s="1" t="s">
        <v>21</v>
      </c>
      <c r="D27" s="1" t="s">
        <v>26</v>
      </c>
      <c r="E27" s="2" t="s">
        <v>35</v>
      </c>
      <c r="F27" s="1" t="s">
        <v>48</v>
      </c>
      <c r="G27" s="4">
        <f>HYPERLINK("https://idms.netradyne.com/console/#/alerts/2701386670", "2701386670")</f>
        <v>0</v>
      </c>
      <c r="H27" s="1" t="s">
        <v>74</v>
      </c>
      <c r="I27" s="1" t="s">
        <v>111</v>
      </c>
      <c r="J27" s="1" t="s">
        <v>114</v>
      </c>
      <c r="K27" s="1" t="s">
        <v>119</v>
      </c>
      <c r="L27" s="1" t="s">
        <v>124</v>
      </c>
      <c r="M27" s="1">
        <v>0</v>
      </c>
      <c r="N27" s="1" t="s">
        <v>146</v>
      </c>
      <c r="O27" s="1" t="s">
        <v>146</v>
      </c>
    </row>
    <row r="28" spans="1:15">
      <c r="A28" s="1">
        <v>23</v>
      </c>
      <c r="B28" s="1" t="s">
        <v>0</v>
      </c>
      <c r="C28" s="1" t="s">
        <v>13</v>
      </c>
      <c r="D28" s="1" t="s">
        <v>26</v>
      </c>
      <c r="E28" s="2" t="s">
        <v>27</v>
      </c>
      <c r="F28" s="1" t="s">
        <v>40</v>
      </c>
      <c r="G28" s="4">
        <f>HYPERLINK("https://idms.netradyne.com/console/#/alerts/2701474522", "2701474522")</f>
        <v>0</v>
      </c>
      <c r="H28" s="1" t="s">
        <v>75</v>
      </c>
      <c r="I28" s="1" t="s">
        <v>108</v>
      </c>
      <c r="J28" s="1" t="s">
        <v>114</v>
      </c>
      <c r="K28" s="1" t="s">
        <v>117</v>
      </c>
      <c r="L28" s="1" t="s">
        <v>124</v>
      </c>
      <c r="M28" s="1">
        <v>0</v>
      </c>
      <c r="N28" s="1" t="s">
        <v>147</v>
      </c>
      <c r="O28" s="1" t="s">
        <v>199</v>
      </c>
    </row>
    <row r="29" spans="1:15">
      <c r="A29" s="1">
        <v>24</v>
      </c>
      <c r="B29" s="1" t="s">
        <v>4</v>
      </c>
      <c r="C29" s="1" t="s">
        <v>17</v>
      </c>
      <c r="D29" s="1" t="s">
        <v>26</v>
      </c>
      <c r="E29" s="2" t="s">
        <v>31</v>
      </c>
      <c r="F29" s="1" t="s">
        <v>44</v>
      </c>
      <c r="G29" s="4">
        <f>HYPERLINK("https://idms.netradyne.com/console/#/alerts/2701702984", "2701702984")</f>
        <v>0</v>
      </c>
      <c r="H29" s="1" t="s">
        <v>76</v>
      </c>
      <c r="I29" s="1" t="s">
        <v>110</v>
      </c>
      <c r="J29" s="1" t="s">
        <v>114</v>
      </c>
      <c r="K29" s="1" t="s">
        <v>120</v>
      </c>
      <c r="L29" s="1" t="s">
        <v>124</v>
      </c>
      <c r="M29" s="1">
        <v>0</v>
      </c>
      <c r="N29" s="1" t="s">
        <v>148</v>
      </c>
      <c r="O29" s="1" t="s">
        <v>200</v>
      </c>
    </row>
    <row r="30" spans="1:15">
      <c r="A30" s="1">
        <v>25</v>
      </c>
      <c r="B30" s="1" t="s">
        <v>9</v>
      </c>
      <c r="C30" s="1" t="s">
        <v>22</v>
      </c>
      <c r="D30" s="1" t="s">
        <v>26</v>
      </c>
      <c r="E30" s="2" t="s">
        <v>36</v>
      </c>
      <c r="F30" s="1" t="s">
        <v>49</v>
      </c>
      <c r="G30" s="4">
        <f>HYPERLINK("https://idms.netradyne.com/console/#/alerts/2702235660", "2702235660")</f>
        <v>0</v>
      </c>
      <c r="H30" s="1" t="s">
        <v>77</v>
      </c>
      <c r="I30" s="1" t="s">
        <v>112</v>
      </c>
      <c r="J30" s="1" t="s">
        <v>114</v>
      </c>
      <c r="K30" s="1" t="s">
        <v>121</v>
      </c>
      <c r="L30" s="1" t="s">
        <v>124</v>
      </c>
      <c r="M30" s="1">
        <v>0</v>
      </c>
      <c r="N30" s="1" t="s">
        <v>149</v>
      </c>
      <c r="O30" s="1" t="s">
        <v>201</v>
      </c>
    </row>
    <row r="31" spans="1:15">
      <c r="A31" s="1">
        <v>26</v>
      </c>
      <c r="B31" s="1" t="s">
        <v>0</v>
      </c>
      <c r="C31" s="1" t="s">
        <v>13</v>
      </c>
      <c r="D31" s="1" t="s">
        <v>26</v>
      </c>
      <c r="E31" s="2" t="s">
        <v>27</v>
      </c>
      <c r="F31" s="1" t="s">
        <v>40</v>
      </c>
      <c r="G31" s="4">
        <f>HYPERLINK("https://idms.netradyne.com/console/#/alerts/2702393707", "2702393707")</f>
        <v>0</v>
      </c>
      <c r="H31" s="1" t="s">
        <v>78</v>
      </c>
      <c r="I31" s="1" t="s">
        <v>108</v>
      </c>
      <c r="J31" s="1" t="s">
        <v>114</v>
      </c>
      <c r="K31" s="1" t="s">
        <v>117</v>
      </c>
      <c r="L31" s="1" t="s">
        <v>124</v>
      </c>
      <c r="M31" s="1">
        <v>0</v>
      </c>
      <c r="N31" s="1" t="s">
        <v>150</v>
      </c>
      <c r="O31" s="1" t="s">
        <v>202</v>
      </c>
    </row>
    <row r="32" spans="1:15">
      <c r="A32" s="1">
        <v>27</v>
      </c>
      <c r="B32" s="1" t="s">
        <v>9</v>
      </c>
      <c r="C32" s="1" t="s">
        <v>22</v>
      </c>
      <c r="D32" s="1" t="s">
        <v>26</v>
      </c>
      <c r="E32" s="2" t="s">
        <v>36</v>
      </c>
      <c r="F32" s="1" t="s">
        <v>49</v>
      </c>
      <c r="G32" s="4">
        <f>HYPERLINK("https://idms.netradyne.com/console/#/alerts/2702566079", "2702566079")</f>
        <v>0</v>
      </c>
      <c r="H32" s="1" t="s">
        <v>79</v>
      </c>
      <c r="I32" s="1" t="s">
        <v>110</v>
      </c>
      <c r="J32" s="1" t="s">
        <v>114</v>
      </c>
      <c r="K32" s="1" t="s">
        <v>122</v>
      </c>
      <c r="L32" s="1" t="s">
        <v>124</v>
      </c>
      <c r="M32" s="1">
        <v>0</v>
      </c>
      <c r="N32" s="1" t="s">
        <v>151</v>
      </c>
      <c r="O32" s="1" t="s">
        <v>203</v>
      </c>
    </row>
    <row r="33" spans="1:15">
      <c r="A33" s="1">
        <v>28</v>
      </c>
      <c r="B33" s="1" t="s">
        <v>1</v>
      </c>
      <c r="C33" s="1" t="s">
        <v>14</v>
      </c>
      <c r="D33" s="1" t="s">
        <v>26</v>
      </c>
      <c r="E33" s="2" t="s">
        <v>28</v>
      </c>
      <c r="F33" s="1" t="s">
        <v>41</v>
      </c>
      <c r="G33" s="4">
        <f>HYPERLINK("https://idms.netradyne.com/console/#/alerts/2702602361", "2702602361")</f>
        <v>0</v>
      </c>
      <c r="H33" s="1" t="s">
        <v>80</v>
      </c>
      <c r="I33" s="1" t="s">
        <v>110</v>
      </c>
      <c r="J33" s="1" t="s">
        <v>114</v>
      </c>
      <c r="K33" s="1" t="s">
        <v>122</v>
      </c>
      <c r="L33" s="1" t="s">
        <v>124</v>
      </c>
      <c r="M33" s="1">
        <v>0</v>
      </c>
      <c r="N33" s="1" t="s">
        <v>152</v>
      </c>
      <c r="O33" s="1" t="s">
        <v>204</v>
      </c>
    </row>
    <row r="34" spans="1:15">
      <c r="A34" s="1">
        <v>29</v>
      </c>
      <c r="B34" s="1" t="s">
        <v>9</v>
      </c>
      <c r="C34" s="1" t="s">
        <v>22</v>
      </c>
      <c r="D34" s="1" t="s">
        <v>26</v>
      </c>
      <c r="E34" s="2" t="s">
        <v>36</v>
      </c>
      <c r="F34" s="1" t="s">
        <v>49</v>
      </c>
      <c r="G34" s="4">
        <f>HYPERLINK("https://idms.netradyne.com/console/#/alerts/2702777693", "2702777693")</f>
        <v>0</v>
      </c>
      <c r="H34" s="1" t="s">
        <v>81</v>
      </c>
      <c r="I34" s="1" t="s">
        <v>108</v>
      </c>
      <c r="J34" s="1" t="s">
        <v>114</v>
      </c>
      <c r="K34" s="1" t="s">
        <v>117</v>
      </c>
      <c r="L34" s="1" t="s">
        <v>124</v>
      </c>
      <c r="M34" s="1">
        <v>0</v>
      </c>
      <c r="N34" s="1" t="s">
        <v>153</v>
      </c>
      <c r="O34" s="1" t="s">
        <v>205</v>
      </c>
    </row>
    <row r="35" spans="1:15">
      <c r="A35" s="1">
        <v>30</v>
      </c>
      <c r="B35" s="1" t="s">
        <v>9</v>
      </c>
      <c r="C35" s="1" t="s">
        <v>22</v>
      </c>
      <c r="D35" s="1" t="s">
        <v>26</v>
      </c>
      <c r="E35" s="2" t="s">
        <v>36</v>
      </c>
      <c r="F35" s="1" t="s">
        <v>49</v>
      </c>
      <c r="G35" s="4">
        <f>HYPERLINK("https://idms.netradyne.com/console/#/alerts/2702796712", "2702796712")</f>
        <v>0</v>
      </c>
      <c r="H35" s="1" t="s">
        <v>82</v>
      </c>
      <c r="I35" s="1" t="s">
        <v>110</v>
      </c>
      <c r="J35" s="1" t="s">
        <v>114</v>
      </c>
      <c r="K35" s="1" t="s">
        <v>122</v>
      </c>
      <c r="L35" s="1" t="s">
        <v>124</v>
      </c>
      <c r="M35" s="1">
        <v>0</v>
      </c>
      <c r="N35" s="1" t="s">
        <v>154</v>
      </c>
      <c r="O35" s="1" t="s">
        <v>206</v>
      </c>
    </row>
    <row r="36" spans="1:15">
      <c r="A36" s="1">
        <v>31</v>
      </c>
      <c r="B36" s="1" t="s">
        <v>0</v>
      </c>
      <c r="C36" s="1" t="s">
        <v>13</v>
      </c>
      <c r="D36" s="1" t="s">
        <v>26</v>
      </c>
      <c r="E36" s="2" t="s">
        <v>27</v>
      </c>
      <c r="F36" s="1" t="s">
        <v>40</v>
      </c>
      <c r="G36" s="4">
        <f>HYPERLINK("https://idms.netradyne.com/console/#/alerts/2702821391", "2702821391")</f>
        <v>0</v>
      </c>
      <c r="H36" s="1" t="s">
        <v>83</v>
      </c>
      <c r="I36" s="1" t="s">
        <v>108</v>
      </c>
      <c r="J36" s="1" t="s">
        <v>114</v>
      </c>
      <c r="K36" s="1" t="s">
        <v>117</v>
      </c>
      <c r="L36" s="1" t="s">
        <v>124</v>
      </c>
      <c r="M36" s="1">
        <v>0</v>
      </c>
      <c r="N36" s="1" t="s">
        <v>155</v>
      </c>
      <c r="O36" s="1" t="s">
        <v>207</v>
      </c>
    </row>
    <row r="37" spans="1:15">
      <c r="A37" s="1">
        <v>32</v>
      </c>
      <c r="B37" s="1" t="s">
        <v>9</v>
      </c>
      <c r="C37" s="1" t="s">
        <v>22</v>
      </c>
      <c r="D37" s="1" t="s">
        <v>26</v>
      </c>
      <c r="E37" s="2" t="s">
        <v>36</v>
      </c>
      <c r="F37" s="1" t="s">
        <v>49</v>
      </c>
      <c r="G37" s="4">
        <f>HYPERLINK("https://idms.netradyne.com/console/#/alerts/2702859775", "2702859775")</f>
        <v>0</v>
      </c>
      <c r="H37" s="1" t="s">
        <v>84</v>
      </c>
      <c r="I37" s="1" t="s">
        <v>110</v>
      </c>
      <c r="J37" s="1" t="s">
        <v>114</v>
      </c>
      <c r="K37" s="1" t="s">
        <v>120</v>
      </c>
      <c r="L37" s="1" t="s">
        <v>124</v>
      </c>
      <c r="M37" s="1">
        <v>0</v>
      </c>
      <c r="N37" s="1" t="s">
        <v>156</v>
      </c>
      <c r="O37" s="1" t="s">
        <v>208</v>
      </c>
    </row>
    <row r="38" spans="1:15">
      <c r="A38" s="1">
        <v>33</v>
      </c>
      <c r="B38" s="1" t="s">
        <v>3</v>
      </c>
      <c r="C38" s="1" t="s">
        <v>16</v>
      </c>
      <c r="D38" s="1" t="s">
        <v>26</v>
      </c>
      <c r="E38" s="2" t="s">
        <v>30</v>
      </c>
      <c r="F38" s="1" t="s">
        <v>43</v>
      </c>
      <c r="G38" s="4">
        <f>HYPERLINK("https://idms.netradyne.com/console/#/alerts/2702879967", "2702879967")</f>
        <v>0</v>
      </c>
      <c r="H38" s="1" t="s">
        <v>85</v>
      </c>
      <c r="I38" s="1" t="s">
        <v>110</v>
      </c>
      <c r="J38" s="1" t="s">
        <v>114</v>
      </c>
      <c r="K38" s="1" t="s">
        <v>122</v>
      </c>
      <c r="L38" s="1" t="s">
        <v>124</v>
      </c>
      <c r="M38" s="1">
        <v>0</v>
      </c>
      <c r="N38" s="1" t="s">
        <v>157</v>
      </c>
      <c r="O38" s="1" t="s">
        <v>209</v>
      </c>
    </row>
    <row r="39" spans="1:15">
      <c r="A39" s="1">
        <v>34</v>
      </c>
      <c r="B39" s="1" t="s">
        <v>0</v>
      </c>
      <c r="C39" s="1" t="s">
        <v>13</v>
      </c>
      <c r="D39" s="1" t="s">
        <v>26</v>
      </c>
      <c r="E39" s="2" t="s">
        <v>27</v>
      </c>
      <c r="F39" s="1" t="s">
        <v>40</v>
      </c>
      <c r="G39" s="4">
        <f>HYPERLINK("https://idms.netradyne.com/console/#/alerts/2702894383", "2702894383")</f>
        <v>0</v>
      </c>
      <c r="H39" s="1" t="s">
        <v>86</v>
      </c>
      <c r="I39" s="1" t="s">
        <v>108</v>
      </c>
      <c r="J39" s="1" t="s">
        <v>114</v>
      </c>
      <c r="K39" s="1" t="s">
        <v>117</v>
      </c>
      <c r="L39" s="1" t="s">
        <v>124</v>
      </c>
      <c r="M39" s="1">
        <v>0</v>
      </c>
      <c r="N39" s="1" t="s">
        <v>158</v>
      </c>
      <c r="O39" s="1" t="s">
        <v>210</v>
      </c>
    </row>
    <row r="40" spans="1:15">
      <c r="A40" s="1">
        <v>35</v>
      </c>
      <c r="B40" s="1" t="s">
        <v>6</v>
      </c>
      <c r="C40" s="1" t="s">
        <v>19</v>
      </c>
      <c r="D40" s="1" t="s">
        <v>26</v>
      </c>
      <c r="E40" s="2" t="s">
        <v>33</v>
      </c>
      <c r="F40" s="1" t="s">
        <v>46</v>
      </c>
      <c r="G40" s="4">
        <f>HYPERLINK("https://idms.netradyne.com/console/#/alerts/2702901226", "2702901226")</f>
        <v>0</v>
      </c>
      <c r="H40" s="1" t="s">
        <v>87</v>
      </c>
      <c r="I40" s="1" t="s">
        <v>108</v>
      </c>
      <c r="J40" s="1" t="s">
        <v>114</v>
      </c>
      <c r="K40" s="1" t="s">
        <v>117</v>
      </c>
      <c r="L40" s="1" t="s">
        <v>124</v>
      </c>
      <c r="M40" s="1">
        <v>0</v>
      </c>
      <c r="N40" s="1" t="s">
        <v>159</v>
      </c>
      <c r="O40" s="1" t="s">
        <v>211</v>
      </c>
    </row>
    <row r="41" spans="1:15">
      <c r="A41" s="1">
        <v>36</v>
      </c>
      <c r="B41" s="1" t="s">
        <v>10</v>
      </c>
      <c r="C41" s="1" t="s">
        <v>23</v>
      </c>
      <c r="D41" s="1" t="s">
        <v>26</v>
      </c>
      <c r="E41" s="2" t="s">
        <v>37</v>
      </c>
      <c r="F41" s="1" t="s">
        <v>50</v>
      </c>
      <c r="G41" s="4">
        <f>HYPERLINK("https://idms.netradyne.com/console/#/alerts/2702903667", "2702903667")</f>
        <v>0</v>
      </c>
      <c r="H41" s="1" t="s">
        <v>88</v>
      </c>
      <c r="I41" s="1" t="s">
        <v>110</v>
      </c>
      <c r="J41" s="1" t="s">
        <v>114</v>
      </c>
      <c r="K41" s="1" t="s">
        <v>118</v>
      </c>
      <c r="L41" s="1" t="s">
        <v>124</v>
      </c>
      <c r="M41" s="1">
        <v>0</v>
      </c>
      <c r="N41" s="1" t="s">
        <v>160</v>
      </c>
      <c r="O41" s="1" t="s">
        <v>212</v>
      </c>
    </row>
    <row r="42" spans="1:15">
      <c r="A42" s="1">
        <v>37</v>
      </c>
      <c r="B42" s="1" t="s">
        <v>3</v>
      </c>
      <c r="C42" s="1" t="s">
        <v>16</v>
      </c>
      <c r="D42" s="1" t="s">
        <v>26</v>
      </c>
      <c r="E42" s="2" t="s">
        <v>30</v>
      </c>
      <c r="F42" s="1" t="s">
        <v>43</v>
      </c>
      <c r="G42" s="4">
        <f>HYPERLINK("https://idms.netradyne.com/console/#/alerts/2702913933", "2702913933")</f>
        <v>0</v>
      </c>
      <c r="H42" s="1" t="s">
        <v>89</v>
      </c>
      <c r="I42" s="1" t="s">
        <v>110</v>
      </c>
      <c r="J42" s="1" t="s">
        <v>114</v>
      </c>
      <c r="K42" s="1" t="s">
        <v>122</v>
      </c>
      <c r="L42" s="1" t="s">
        <v>124</v>
      </c>
      <c r="M42" s="1">
        <v>0</v>
      </c>
      <c r="N42" s="1" t="s">
        <v>161</v>
      </c>
      <c r="O42" s="1" t="s">
        <v>213</v>
      </c>
    </row>
    <row r="43" spans="1:15">
      <c r="A43" s="1">
        <v>38</v>
      </c>
      <c r="B43" s="1" t="s">
        <v>1</v>
      </c>
      <c r="C43" s="1" t="s">
        <v>14</v>
      </c>
      <c r="D43" s="1" t="s">
        <v>26</v>
      </c>
      <c r="E43" s="2" t="s">
        <v>28</v>
      </c>
      <c r="F43" s="1" t="s">
        <v>41</v>
      </c>
      <c r="G43" s="4">
        <f>HYPERLINK("https://idms.netradyne.com/console/#/alerts/2702924511", "2702924511")</f>
        <v>0</v>
      </c>
      <c r="H43" s="1" t="s">
        <v>90</v>
      </c>
      <c r="I43" s="1" t="s">
        <v>110</v>
      </c>
      <c r="J43" s="1" t="s">
        <v>114</v>
      </c>
      <c r="K43" s="1" t="s">
        <v>118</v>
      </c>
      <c r="L43" s="1" t="s">
        <v>124</v>
      </c>
      <c r="M43" s="1">
        <v>0</v>
      </c>
      <c r="N43" s="1" t="s">
        <v>162</v>
      </c>
      <c r="O43" s="1" t="s">
        <v>214</v>
      </c>
    </row>
    <row r="44" spans="1:15">
      <c r="A44" s="1">
        <v>39</v>
      </c>
      <c r="B44" s="1" t="s">
        <v>0</v>
      </c>
      <c r="C44" s="1" t="s">
        <v>13</v>
      </c>
      <c r="D44" s="1" t="s">
        <v>26</v>
      </c>
      <c r="E44" s="2" t="s">
        <v>27</v>
      </c>
      <c r="F44" s="1" t="s">
        <v>40</v>
      </c>
      <c r="G44" s="4">
        <f>HYPERLINK("https://idms.netradyne.com/console/#/alerts/2702940977", "2702940977")</f>
        <v>0</v>
      </c>
      <c r="H44" s="1" t="s">
        <v>91</v>
      </c>
      <c r="I44" s="1" t="s">
        <v>108</v>
      </c>
      <c r="J44" s="1" t="s">
        <v>114</v>
      </c>
      <c r="K44" s="1" t="s">
        <v>117</v>
      </c>
      <c r="L44" s="1" t="s">
        <v>124</v>
      </c>
      <c r="M44" s="1">
        <v>0</v>
      </c>
      <c r="N44" s="1" t="s">
        <v>163</v>
      </c>
      <c r="O44" s="1" t="s">
        <v>163</v>
      </c>
    </row>
    <row r="45" spans="1:15">
      <c r="A45" s="1">
        <v>40</v>
      </c>
      <c r="B45" s="1" t="s">
        <v>0</v>
      </c>
      <c r="C45" s="1" t="s">
        <v>13</v>
      </c>
      <c r="D45" s="1" t="s">
        <v>26</v>
      </c>
      <c r="E45" s="2" t="s">
        <v>27</v>
      </c>
      <c r="F45" s="1" t="s">
        <v>40</v>
      </c>
      <c r="G45" s="4">
        <f>HYPERLINK("https://idms.netradyne.com/console/#/alerts/2702971129", "2702971129")</f>
        <v>0</v>
      </c>
      <c r="H45" s="1" t="s">
        <v>92</v>
      </c>
      <c r="I45" s="1" t="s">
        <v>108</v>
      </c>
      <c r="J45" s="1" t="s">
        <v>114</v>
      </c>
      <c r="K45" s="1" t="s">
        <v>117</v>
      </c>
      <c r="L45" s="1" t="s">
        <v>124</v>
      </c>
      <c r="M45" s="1">
        <v>0</v>
      </c>
      <c r="N45" s="1" t="s">
        <v>164</v>
      </c>
      <c r="O45" s="1" t="s">
        <v>215</v>
      </c>
    </row>
    <row r="46" spans="1:15">
      <c r="A46" s="1">
        <v>41</v>
      </c>
      <c r="B46" s="1" t="s">
        <v>4</v>
      </c>
      <c r="C46" s="1" t="s">
        <v>17</v>
      </c>
      <c r="D46" s="1" t="s">
        <v>26</v>
      </c>
      <c r="E46" s="2" t="s">
        <v>31</v>
      </c>
      <c r="F46" s="1" t="s">
        <v>44</v>
      </c>
      <c r="G46" s="4">
        <f>HYPERLINK("https://idms.netradyne.com/console/#/alerts/2702985571", "2702985571")</f>
        <v>0</v>
      </c>
      <c r="H46" s="1" t="s">
        <v>93</v>
      </c>
      <c r="I46" s="1" t="s">
        <v>108</v>
      </c>
      <c r="J46" s="1" t="s">
        <v>114</v>
      </c>
      <c r="K46" s="1" t="s">
        <v>117</v>
      </c>
      <c r="L46" s="1" t="s">
        <v>124</v>
      </c>
      <c r="M46" s="1">
        <v>0</v>
      </c>
      <c r="N46" s="1" t="s">
        <v>165</v>
      </c>
      <c r="O46" s="1" t="s">
        <v>216</v>
      </c>
    </row>
    <row r="47" spans="1:15">
      <c r="A47" s="1">
        <v>42</v>
      </c>
      <c r="B47" s="1" t="s">
        <v>6</v>
      </c>
      <c r="C47" s="1" t="s">
        <v>19</v>
      </c>
      <c r="D47" s="1" t="s">
        <v>26</v>
      </c>
      <c r="E47" s="2" t="s">
        <v>33</v>
      </c>
      <c r="F47" s="1" t="s">
        <v>46</v>
      </c>
      <c r="G47" s="4">
        <f>HYPERLINK("https://idms.netradyne.com/console/#/alerts/2702988236", "2702988236")</f>
        <v>0</v>
      </c>
      <c r="H47" s="1" t="s">
        <v>94</v>
      </c>
      <c r="I47" s="1" t="s">
        <v>110</v>
      </c>
      <c r="J47" s="1" t="s">
        <v>114</v>
      </c>
      <c r="K47" s="1" t="s">
        <v>118</v>
      </c>
      <c r="L47" s="1" t="s">
        <v>124</v>
      </c>
      <c r="M47" s="1">
        <v>0</v>
      </c>
      <c r="N47" s="1" t="s">
        <v>166</v>
      </c>
      <c r="O47" s="1" t="s">
        <v>217</v>
      </c>
    </row>
    <row r="48" spans="1:15">
      <c r="A48" s="1">
        <v>43</v>
      </c>
      <c r="B48" s="1" t="s">
        <v>0</v>
      </c>
      <c r="C48" s="1" t="s">
        <v>13</v>
      </c>
      <c r="D48" s="1" t="s">
        <v>26</v>
      </c>
      <c r="E48" s="2" t="s">
        <v>27</v>
      </c>
      <c r="F48" s="1" t="s">
        <v>40</v>
      </c>
      <c r="G48" s="4">
        <f>HYPERLINK("https://idms.netradyne.com/console/#/alerts/2702988400", "2702988400")</f>
        <v>0</v>
      </c>
      <c r="H48" s="1" t="s">
        <v>95</v>
      </c>
      <c r="I48" s="1" t="s">
        <v>108</v>
      </c>
      <c r="J48" s="1" t="s">
        <v>114</v>
      </c>
      <c r="K48" s="1" t="s">
        <v>117</v>
      </c>
      <c r="L48" s="1" t="s">
        <v>124</v>
      </c>
      <c r="M48" s="1">
        <v>0</v>
      </c>
      <c r="N48" s="1" t="s">
        <v>167</v>
      </c>
      <c r="O48" s="1" t="s">
        <v>218</v>
      </c>
    </row>
    <row r="49" spans="1:15">
      <c r="A49" s="1">
        <v>44</v>
      </c>
      <c r="B49" s="1" t="s">
        <v>3</v>
      </c>
      <c r="C49" s="1" t="s">
        <v>16</v>
      </c>
      <c r="D49" s="1" t="s">
        <v>26</v>
      </c>
      <c r="E49" s="2" t="s">
        <v>30</v>
      </c>
      <c r="F49" s="1" t="s">
        <v>43</v>
      </c>
      <c r="G49" s="4">
        <f>HYPERLINK("https://idms.netradyne.com/console/#/alerts/2702991199", "2702991199")</f>
        <v>0</v>
      </c>
      <c r="H49" s="1" t="s">
        <v>96</v>
      </c>
      <c r="I49" s="1" t="s">
        <v>108</v>
      </c>
      <c r="J49" s="1" t="s">
        <v>114</v>
      </c>
      <c r="K49" s="1" t="s">
        <v>117</v>
      </c>
      <c r="L49" s="1" t="s">
        <v>124</v>
      </c>
      <c r="M49" s="1">
        <v>0</v>
      </c>
      <c r="N49" s="1" t="s">
        <v>168</v>
      </c>
      <c r="O49" s="1" t="s">
        <v>219</v>
      </c>
    </row>
    <row r="50" spans="1:15">
      <c r="A50" s="1">
        <v>45</v>
      </c>
      <c r="B50" s="1" t="s">
        <v>0</v>
      </c>
      <c r="C50" s="1" t="s">
        <v>13</v>
      </c>
      <c r="D50" s="1" t="s">
        <v>26</v>
      </c>
      <c r="E50" s="2" t="s">
        <v>27</v>
      </c>
      <c r="F50" s="1" t="s">
        <v>40</v>
      </c>
      <c r="G50" s="4">
        <f>HYPERLINK("https://idms.netradyne.com/console/#/alerts/2703007648", "2703007648")</f>
        <v>0</v>
      </c>
      <c r="H50" s="1" t="s">
        <v>97</v>
      </c>
      <c r="I50" s="1" t="s">
        <v>108</v>
      </c>
      <c r="J50" s="1" t="s">
        <v>114</v>
      </c>
      <c r="K50" s="1" t="s">
        <v>117</v>
      </c>
      <c r="L50" s="1" t="s">
        <v>124</v>
      </c>
      <c r="M50" s="1">
        <v>0</v>
      </c>
      <c r="N50" s="1" t="s">
        <v>169</v>
      </c>
      <c r="O50" s="1" t="s">
        <v>220</v>
      </c>
    </row>
    <row r="51" spans="1:15">
      <c r="A51" s="1">
        <v>46</v>
      </c>
      <c r="B51" s="1" t="s">
        <v>11</v>
      </c>
      <c r="C51" s="1" t="s">
        <v>24</v>
      </c>
      <c r="D51" s="1" t="s">
        <v>26</v>
      </c>
      <c r="E51" s="2" t="s">
        <v>38</v>
      </c>
      <c r="F51" s="1" t="s">
        <v>51</v>
      </c>
      <c r="G51" s="4">
        <f>HYPERLINK("https://idms.netradyne.com/console/#/alerts/2703012609", "2703012609")</f>
        <v>0</v>
      </c>
      <c r="H51" s="1" t="s">
        <v>98</v>
      </c>
      <c r="I51" s="1" t="s">
        <v>108</v>
      </c>
      <c r="J51" s="1" t="s">
        <v>114</v>
      </c>
      <c r="K51" s="1" t="s">
        <v>117</v>
      </c>
      <c r="L51" s="1" t="s">
        <v>124</v>
      </c>
      <c r="M51" s="1">
        <v>0</v>
      </c>
      <c r="N51" s="1" t="s">
        <v>170</v>
      </c>
      <c r="O51" s="1" t="s">
        <v>221</v>
      </c>
    </row>
    <row r="52" spans="1:15">
      <c r="A52" s="1">
        <v>47</v>
      </c>
      <c r="B52" s="1" t="s">
        <v>3</v>
      </c>
      <c r="C52" s="1" t="s">
        <v>16</v>
      </c>
      <c r="D52" s="1" t="s">
        <v>26</v>
      </c>
      <c r="E52" s="2" t="s">
        <v>30</v>
      </c>
      <c r="F52" s="1" t="s">
        <v>43</v>
      </c>
      <c r="G52" s="4">
        <f>HYPERLINK("https://idms.netradyne.com/console/#/alerts/2703023986", "2703023986")</f>
        <v>0</v>
      </c>
      <c r="H52" s="1" t="s">
        <v>99</v>
      </c>
      <c r="I52" s="1" t="s">
        <v>108</v>
      </c>
      <c r="J52" s="1" t="s">
        <v>114</v>
      </c>
      <c r="K52" s="1" t="s">
        <v>117</v>
      </c>
      <c r="L52" s="1" t="s">
        <v>124</v>
      </c>
      <c r="M52" s="1">
        <v>0</v>
      </c>
      <c r="N52" s="1" t="s">
        <v>171</v>
      </c>
      <c r="O52" s="1" t="s">
        <v>222</v>
      </c>
    </row>
    <row r="53" spans="1:15">
      <c r="A53" s="1">
        <v>48</v>
      </c>
      <c r="B53" s="1" t="s">
        <v>1</v>
      </c>
      <c r="C53" s="1" t="s">
        <v>14</v>
      </c>
      <c r="D53" s="1" t="s">
        <v>26</v>
      </c>
      <c r="E53" s="2" t="s">
        <v>28</v>
      </c>
      <c r="F53" s="1" t="s">
        <v>41</v>
      </c>
      <c r="G53" s="4">
        <f>HYPERLINK("https://idms.netradyne.com/console/#/alerts/2703034632", "2703034632")</f>
        <v>0</v>
      </c>
      <c r="H53" s="1" t="s">
        <v>100</v>
      </c>
      <c r="I53" s="1" t="s">
        <v>108</v>
      </c>
      <c r="J53" s="1" t="s">
        <v>114</v>
      </c>
      <c r="K53" s="1" t="s">
        <v>117</v>
      </c>
      <c r="L53" s="1" t="s">
        <v>124</v>
      </c>
      <c r="M53" s="1">
        <v>0</v>
      </c>
      <c r="N53" s="1" t="s">
        <v>172</v>
      </c>
      <c r="O53" s="1" t="s">
        <v>223</v>
      </c>
    </row>
    <row r="54" spans="1:15">
      <c r="A54" s="1">
        <v>49</v>
      </c>
      <c r="B54" s="1" t="s">
        <v>1</v>
      </c>
      <c r="C54" s="1" t="s">
        <v>14</v>
      </c>
      <c r="D54" s="1" t="s">
        <v>26</v>
      </c>
      <c r="E54" s="2" t="s">
        <v>28</v>
      </c>
      <c r="F54" s="1" t="s">
        <v>41</v>
      </c>
      <c r="G54" s="4">
        <f>HYPERLINK("https://idms.netradyne.com/console/#/alerts/2703037199", "2703037199")</f>
        <v>0</v>
      </c>
      <c r="H54" s="1" t="s">
        <v>101</v>
      </c>
      <c r="I54" s="1" t="s">
        <v>108</v>
      </c>
      <c r="J54" s="1" t="s">
        <v>114</v>
      </c>
      <c r="K54" s="1" t="s">
        <v>117</v>
      </c>
      <c r="L54" s="1" t="s">
        <v>124</v>
      </c>
      <c r="M54" s="1">
        <v>0</v>
      </c>
      <c r="N54" s="1" t="s">
        <v>173</v>
      </c>
      <c r="O54" s="1" t="s">
        <v>224</v>
      </c>
    </row>
    <row r="55" spans="1:15">
      <c r="A55" s="1">
        <v>50</v>
      </c>
      <c r="B55" s="1" t="s">
        <v>9</v>
      </c>
      <c r="C55" s="1" t="s">
        <v>22</v>
      </c>
      <c r="D55" s="1" t="s">
        <v>26</v>
      </c>
      <c r="E55" s="2" t="s">
        <v>36</v>
      </c>
      <c r="F55" s="1" t="s">
        <v>49</v>
      </c>
      <c r="G55" s="4">
        <f>HYPERLINK("https://idms.netradyne.com/console/#/alerts/2703038122", "2703038122")</f>
        <v>0</v>
      </c>
      <c r="H55" s="1" t="s">
        <v>102</v>
      </c>
      <c r="I55" s="1" t="s">
        <v>108</v>
      </c>
      <c r="J55" s="1" t="s">
        <v>114</v>
      </c>
      <c r="K55" s="1" t="s">
        <v>117</v>
      </c>
      <c r="L55" s="1" t="s">
        <v>125</v>
      </c>
      <c r="M55" s="1">
        <v>0</v>
      </c>
      <c r="N55" s="1" t="s">
        <v>174</v>
      </c>
      <c r="O55" s="1" t="s">
        <v>225</v>
      </c>
    </row>
    <row r="56" spans="1:15">
      <c r="A56" s="1">
        <v>51</v>
      </c>
      <c r="B56" s="1" t="s">
        <v>9</v>
      </c>
      <c r="C56" s="1" t="s">
        <v>22</v>
      </c>
      <c r="D56" s="1" t="s">
        <v>26</v>
      </c>
      <c r="E56" s="2" t="s">
        <v>36</v>
      </c>
      <c r="F56" s="1" t="s">
        <v>49</v>
      </c>
      <c r="G56" s="4">
        <f>HYPERLINK("https://idms.netradyne.com/console/#/alerts/2703038126", "2703038126")</f>
        <v>0</v>
      </c>
      <c r="H56" s="1" t="s">
        <v>103</v>
      </c>
      <c r="I56" s="1" t="s">
        <v>112</v>
      </c>
      <c r="J56" s="1" t="s">
        <v>114</v>
      </c>
      <c r="K56" s="1" t="s">
        <v>123</v>
      </c>
      <c r="L56" s="1" t="s">
        <v>124</v>
      </c>
      <c r="M56" s="1">
        <v>0</v>
      </c>
      <c r="N56" s="1" t="s">
        <v>175</v>
      </c>
      <c r="O56" s="1" t="s">
        <v>226</v>
      </c>
    </row>
    <row r="57" spans="1:15">
      <c r="A57" s="1">
        <v>52</v>
      </c>
      <c r="B57" s="1" t="s">
        <v>12</v>
      </c>
      <c r="C57" s="1" t="s">
        <v>25</v>
      </c>
      <c r="D57" s="1" t="s">
        <v>26</v>
      </c>
      <c r="E57" s="2" t="s">
        <v>39</v>
      </c>
      <c r="F57" s="1" t="s">
        <v>52</v>
      </c>
      <c r="G57" s="4">
        <f>HYPERLINK("https://idms.netradyne.com/console/#/alerts/2703071534", "2703071534")</f>
        <v>0</v>
      </c>
      <c r="H57" s="1" t="s">
        <v>104</v>
      </c>
      <c r="I57" s="1" t="s">
        <v>108</v>
      </c>
      <c r="J57" s="1" t="s">
        <v>114</v>
      </c>
      <c r="K57" s="1" t="s">
        <v>117</v>
      </c>
      <c r="L57" s="1" t="s">
        <v>124</v>
      </c>
      <c r="M57" s="1">
        <v>0</v>
      </c>
      <c r="N57" s="1" t="s">
        <v>176</v>
      </c>
      <c r="O57" s="1" t="s">
        <v>227</v>
      </c>
    </row>
    <row r="58" spans="1:15">
      <c r="A58" s="1">
        <v>53</v>
      </c>
      <c r="B58" s="1" t="s">
        <v>2</v>
      </c>
      <c r="C58" s="1" t="s">
        <v>15</v>
      </c>
      <c r="D58" s="1" t="s">
        <v>26</v>
      </c>
      <c r="E58" s="2" t="s">
        <v>29</v>
      </c>
      <c r="F58" s="1" t="s">
        <v>42</v>
      </c>
      <c r="G58" s="4">
        <f>HYPERLINK("https://idms.netradyne.com/console/#/alerts/2703077293", "2703077293")</f>
        <v>0</v>
      </c>
      <c r="H58" s="1" t="s">
        <v>105</v>
      </c>
      <c r="I58" s="1" t="s">
        <v>108</v>
      </c>
      <c r="J58" s="1" t="s">
        <v>114</v>
      </c>
      <c r="K58" s="1" t="s">
        <v>117</v>
      </c>
      <c r="L58" s="1" t="s">
        <v>124</v>
      </c>
      <c r="M58" s="1">
        <v>0</v>
      </c>
      <c r="N58" s="1" t="s">
        <v>177</v>
      </c>
      <c r="O58" s="1" t="s">
        <v>228</v>
      </c>
    </row>
    <row r="59" spans="1:15">
      <c r="A59" s="1">
        <v>54</v>
      </c>
      <c r="B59" s="1" t="s">
        <v>0</v>
      </c>
      <c r="C59" s="1" t="s">
        <v>13</v>
      </c>
      <c r="D59" s="1" t="s">
        <v>26</v>
      </c>
      <c r="E59" s="2" t="s">
        <v>27</v>
      </c>
      <c r="F59" s="1" t="s">
        <v>40</v>
      </c>
      <c r="G59" s="4">
        <f>HYPERLINK("https://idms.netradyne.com/console/#/alerts/2703101300", "2703101300")</f>
        <v>0</v>
      </c>
      <c r="H59" s="1" t="s">
        <v>106</v>
      </c>
      <c r="I59" s="1" t="s">
        <v>108</v>
      </c>
      <c r="J59" s="1" t="s">
        <v>114</v>
      </c>
      <c r="K59" s="1" t="s">
        <v>117</v>
      </c>
      <c r="L59" s="1" t="s">
        <v>124</v>
      </c>
      <c r="M59" s="1">
        <v>0</v>
      </c>
      <c r="N59" s="1" t="s">
        <v>178</v>
      </c>
      <c r="O59" s="1" t="s">
        <v>229</v>
      </c>
    </row>
    <row r="60" spans="1:15">
      <c r="A60" s="1">
        <v>55</v>
      </c>
      <c r="B60" s="1" t="s">
        <v>11</v>
      </c>
      <c r="C60" s="1" t="s">
        <v>24</v>
      </c>
      <c r="D60" s="1" t="s">
        <v>26</v>
      </c>
      <c r="E60" s="2" t="s">
        <v>38</v>
      </c>
      <c r="F60" s="1" t="s">
        <v>51</v>
      </c>
      <c r="G60" s="4">
        <f>HYPERLINK("https://idms.netradyne.com/console/#/alerts/2703122656", "2703122656")</f>
        <v>0</v>
      </c>
      <c r="H60" s="1" t="s">
        <v>107</v>
      </c>
      <c r="I60" s="1" t="s">
        <v>108</v>
      </c>
      <c r="J60" s="1" t="s">
        <v>114</v>
      </c>
      <c r="K60" s="1" t="s">
        <v>117</v>
      </c>
      <c r="L60" s="1" t="s">
        <v>124</v>
      </c>
      <c r="M60" s="1">
        <v>0</v>
      </c>
      <c r="N60" s="1" t="s">
        <v>179</v>
      </c>
      <c r="O60" s="1" t="s">
        <v>230</v>
      </c>
    </row>
  </sheetData>
  <mergeCells count="3">
    <mergeCell ref="A1:O1"/>
    <mergeCell ref="A2:O2"/>
    <mergeCell ref="A3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Alerts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2024-10-10T11:45:17Z</dcterms:created>
  <dcterms:modified xsi:type="dcterms:W3CDTF">2024-10-10T11:45:17Z</dcterms:modified>
</cp:coreProperties>
</file>