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Trees" sheetId="1" r:id="rId4"/>
    <sheet state="visible" name="KNN" sheetId="2" r:id="rId5"/>
    <sheet state="visible" name="Naive Bayes" sheetId="3" r:id="rId6"/>
    <sheet state="visible" name="RandomForest" sheetId="4" r:id="rId7"/>
    <sheet state="visible" name="One Hot Encoding" sheetId="5" r:id="rId8"/>
    <sheet state="visible" name="Multi Label" sheetId="6" r:id="rId9"/>
  </sheets>
  <definedNames>
    <definedName hidden="1" localSheetId="0" name="_xlnm._FilterDatabase">'Decision Trees'!$A$2:$C$8</definedName>
  </definedNames>
  <calcPr/>
</workbook>
</file>

<file path=xl/sharedStrings.xml><?xml version="1.0" encoding="utf-8"?>
<sst xmlns="http://schemas.openxmlformats.org/spreadsheetml/2006/main" count="276" uniqueCount="132">
  <si>
    <t>Information Gain</t>
  </si>
  <si>
    <t>Gender</t>
  </si>
  <si>
    <t>Occupation</t>
  </si>
  <si>
    <t>App</t>
  </si>
  <si>
    <t>Count</t>
  </si>
  <si>
    <t>Probability</t>
  </si>
  <si>
    <t>Entropy</t>
  </si>
  <si>
    <t>F</t>
  </si>
  <si>
    <t>Study</t>
  </si>
  <si>
    <t>Telegram</t>
  </si>
  <si>
    <t>Work</t>
  </si>
  <si>
    <t>Whatsapp</t>
  </si>
  <si>
    <t>Google Chat</t>
  </si>
  <si>
    <t>M</t>
  </si>
  <si>
    <t>Telegram, Whatsapp, Whatsapp</t>
  </si>
  <si>
    <t>Google Chat,Telegram, Telegram</t>
  </si>
  <si>
    <t>Telegram, Telegram, Telegram</t>
  </si>
  <si>
    <t>Whatsapp, Whatsapp, Google Chat</t>
  </si>
  <si>
    <t>Training Data</t>
  </si>
  <si>
    <t>Height</t>
  </si>
  <si>
    <t>Weight</t>
  </si>
  <si>
    <t>Obese/Not Obese</t>
  </si>
  <si>
    <t>Student A</t>
  </si>
  <si>
    <t>Y</t>
  </si>
  <si>
    <t>Student B</t>
  </si>
  <si>
    <t>N</t>
  </si>
  <si>
    <t>Student C</t>
  </si>
  <si>
    <t>Student D</t>
  </si>
  <si>
    <t>Student E</t>
  </si>
  <si>
    <t>Predicted Label</t>
  </si>
  <si>
    <t>Actual Label</t>
  </si>
  <si>
    <t>Student F (from Test Data)</t>
  </si>
  <si>
    <t>A</t>
  </si>
  <si>
    <t>B</t>
  </si>
  <si>
    <t>C</t>
  </si>
  <si>
    <t>D</t>
  </si>
  <si>
    <t>E</t>
  </si>
  <si>
    <t>K=3</t>
  </si>
  <si>
    <t>New Student</t>
  </si>
  <si>
    <t>Student Name</t>
  </si>
  <si>
    <t>P(Email is not spam)</t>
  </si>
  <si>
    <t>P(Email is spam)</t>
  </si>
  <si>
    <t>Total Emails</t>
  </si>
  <si>
    <t>P(NS)</t>
  </si>
  <si>
    <t>P(S)</t>
  </si>
  <si>
    <t>Not Spam</t>
  </si>
  <si>
    <t>Prior</t>
  </si>
  <si>
    <t>Spam</t>
  </si>
  <si>
    <t>P(Word|NS)</t>
  </si>
  <si>
    <t>P(Word|S)</t>
  </si>
  <si>
    <t>P(NS|Word)</t>
  </si>
  <si>
    <t>P(S|Word)</t>
  </si>
  <si>
    <t>Hello</t>
  </si>
  <si>
    <t>Friend</t>
  </si>
  <si>
    <t>Money</t>
  </si>
  <si>
    <t>Medicines</t>
  </si>
  <si>
    <t>P(NS|Money, Medicines)</t>
  </si>
  <si>
    <t>P(S|Money, Medicines)</t>
  </si>
  <si>
    <t>log(p1*p2*p3*p4)</t>
  </si>
  <si>
    <t>log(p1) + log(p2) + log(p3) + log(p4)</t>
  </si>
  <si>
    <t>Name</t>
  </si>
  <si>
    <t>Age</t>
  </si>
  <si>
    <t>Diabetic YN</t>
  </si>
  <si>
    <t>ABC</t>
  </si>
  <si>
    <t>DEF</t>
  </si>
  <si>
    <t>PQR</t>
  </si>
  <si>
    <t>XYZ</t>
  </si>
  <si>
    <t>? -&gt; N</t>
  </si>
  <si>
    <t>New Record</t>
  </si>
  <si>
    <t>Training Data used for DTREE</t>
  </si>
  <si>
    <t>Independent Decision for XYZ</t>
  </si>
  <si>
    <t>1st Tree</t>
  </si>
  <si>
    <t>ABC, DEF</t>
  </si>
  <si>
    <t>2nd Tree</t>
  </si>
  <si>
    <t>DEF, PQR</t>
  </si>
  <si>
    <t>3rd Tree</t>
  </si>
  <si>
    <t>ABC, PQR</t>
  </si>
  <si>
    <t>Type of Loan</t>
  </si>
  <si>
    <t>Auto</t>
  </si>
  <si>
    <t>CreditCard</t>
  </si>
  <si>
    <t>Home</t>
  </si>
  <si>
    <t>Binary Relevance</t>
  </si>
  <si>
    <t>Classifier Chains</t>
  </si>
  <si>
    <t>Article</t>
  </si>
  <si>
    <t>Sports</t>
  </si>
  <si>
    <t>Business</t>
  </si>
  <si>
    <t>Politics</t>
  </si>
  <si>
    <t>International</t>
  </si>
  <si>
    <t>Binary Classifier for Sports</t>
  </si>
  <si>
    <t>Binary Classifier for Business + introduce a feature for the result from Binary Classifier from Sports</t>
  </si>
  <si>
    <t>Classifier for Politics + feature from Sports and Business</t>
  </si>
  <si>
    <t>1 (Sports, Business)</t>
  </si>
  <si>
    <t>Binary Classifier for Business</t>
  </si>
  <si>
    <t>Binary Classifier fro Politics</t>
  </si>
  <si>
    <t>Binary Classifer for International</t>
  </si>
  <si>
    <t>X1</t>
  </si>
  <si>
    <t>X2</t>
  </si>
  <si>
    <t>X3</t>
  </si>
  <si>
    <t>X4</t>
  </si>
  <si>
    <t>y (Sports, Business, Politics)</t>
  </si>
  <si>
    <t>First Label = Sports
X-sports</t>
  </si>
  <si>
    <t>Second Label = Business
X-Business</t>
  </si>
  <si>
    <t xml:space="preserve">Third Label = Politics
</t>
  </si>
  <si>
    <t>Business ~ X1 + X2 + X3+ X4 + X-sports</t>
  </si>
  <si>
    <t>Politics ~ X1 + X2 + X3 + X4 + X-sports + X-business</t>
  </si>
  <si>
    <t>R1</t>
  </si>
  <si>
    <t>R2</t>
  </si>
  <si>
    <t>R3</t>
  </si>
  <si>
    <t>R4</t>
  </si>
  <si>
    <t>Labelled Powerset</t>
  </si>
  <si>
    <t>Final Var</t>
  </si>
  <si>
    <t>Target</t>
  </si>
  <si>
    <t>A1</t>
  </si>
  <si>
    <t>Y-Y-N-N</t>
  </si>
  <si>
    <t>Class 0</t>
  </si>
  <si>
    <t>A2</t>
  </si>
  <si>
    <t>N-Y-Y-Y</t>
  </si>
  <si>
    <t>Class 1</t>
  </si>
  <si>
    <t>A3</t>
  </si>
  <si>
    <t>N-N-Y-Y</t>
  </si>
  <si>
    <t>Class 2</t>
  </si>
  <si>
    <t>A4</t>
  </si>
  <si>
    <t>Ensemble Model</t>
  </si>
  <si>
    <t>BR</t>
  </si>
  <si>
    <t>CC</t>
  </si>
  <si>
    <t>LP</t>
  </si>
  <si>
    <t>Sports, Business</t>
  </si>
  <si>
    <t>Sports Internation</t>
  </si>
  <si>
    <t>Always predict genuine</t>
  </si>
  <si>
    <t>Geniune</t>
  </si>
  <si>
    <t>Fraud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</si>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</sst>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  <font>
      <sz val="10.0"/>
      <color rgb="FF6AA84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2" xfId="0" applyFont="1" applyNumberFormat="1"/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6" numFmtId="2" xfId="0" applyFont="1" applyNumberFormat="1"/>
    <xf borderId="0" fillId="0" fontId="3" numFmtId="2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3" numFmtId="4" xfId="0" applyAlignment="1" applyFont="1" applyNumberFormat="1">
      <alignment horizontal="right" vertical="bottom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2" fontId="8" numFmtId="0" xfId="0" applyAlignment="1" applyFill="1" applyFont="1">
      <alignment readingOrder="0"/>
    </xf>
    <xf borderId="0" fillId="0" fontId="8" numFmtId="0" xfId="0" applyAlignment="1" applyFont="1">
      <alignment shrinkToFit="0" wrapText="1"/>
    </xf>
    <xf borderId="0" fillId="0" fontId="8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1</v>
      </c>
      <c r="B2" s="3" t="s">
        <v>2</v>
      </c>
      <c r="C2" s="3" t="s">
        <v>3</v>
      </c>
      <c r="D2" s="1"/>
      <c r="E2" s="4"/>
      <c r="F2" s="5" t="s">
        <v>4</v>
      </c>
      <c r="G2" s="5" t="s">
        <v>5</v>
      </c>
      <c r="H2" s="5" t="s">
        <v>6</v>
      </c>
      <c r="I2" s="1"/>
      <c r="J2" s="2" t="s">
        <v>1</v>
      </c>
      <c r="K2" s="6">
        <f>$H$6-J13</f>
        <v>0.540852083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7</v>
      </c>
      <c r="B3" s="7" t="s">
        <v>8</v>
      </c>
      <c r="C3" s="7" t="s">
        <v>9</v>
      </c>
      <c r="D3" s="1"/>
      <c r="E3" s="4" t="s">
        <v>9</v>
      </c>
      <c r="F3" s="8">
        <v>3.0</v>
      </c>
      <c r="G3" s="8">
        <f t="shared" ref="G3:G5" si="1">F3/SUM($F$3:$F$5)</f>
        <v>0.5</v>
      </c>
      <c r="H3" s="8">
        <f t="shared" ref="H3:H5" si="2">-G3*LOG(G3,2)</f>
        <v>0.5</v>
      </c>
      <c r="I3" s="1"/>
      <c r="J3" s="9" t="s">
        <v>2</v>
      </c>
      <c r="K3" s="10">
        <f>$H$6-J20</f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7</v>
      </c>
      <c r="B4" s="7" t="s">
        <v>10</v>
      </c>
      <c r="C4" s="7" t="s">
        <v>11</v>
      </c>
      <c r="D4" s="1"/>
      <c r="E4" s="4" t="s">
        <v>12</v>
      </c>
      <c r="F4" s="8">
        <v>1.0</v>
      </c>
      <c r="G4" s="8">
        <f t="shared" si="1"/>
        <v>0.1666666667</v>
      </c>
      <c r="H4" s="8">
        <f t="shared" si="2"/>
        <v>0.4308270835</v>
      </c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13</v>
      </c>
      <c r="B5" s="7" t="s">
        <v>10</v>
      </c>
      <c r="C5" s="7" t="s">
        <v>12</v>
      </c>
      <c r="D5" s="1"/>
      <c r="E5" s="4" t="s">
        <v>11</v>
      </c>
      <c r="F5" s="8">
        <v>2.0</v>
      </c>
      <c r="G5" s="8">
        <f t="shared" si="1"/>
        <v>0.3333333333</v>
      </c>
      <c r="H5" s="8">
        <f t="shared" si="2"/>
        <v>0.5283208336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7</v>
      </c>
      <c r="B6" s="7" t="s">
        <v>10</v>
      </c>
      <c r="C6" s="7" t="s">
        <v>11</v>
      </c>
      <c r="D6" s="1"/>
      <c r="E6" s="4"/>
      <c r="F6" s="4"/>
      <c r="G6" s="8"/>
      <c r="H6" s="11">
        <f>SUM(H3:H5)</f>
        <v>1.459147917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7" t="s">
        <v>13</v>
      </c>
      <c r="B7" s="7" t="s">
        <v>8</v>
      </c>
      <c r="C7" s="7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7" t="s">
        <v>13</v>
      </c>
      <c r="B8" s="7" t="s">
        <v>8</v>
      </c>
      <c r="C8" s="7" t="s">
        <v>9</v>
      </c>
      <c r="D8" s="1"/>
      <c r="E8" s="4"/>
      <c r="F8" s="12" t="s">
        <v>5</v>
      </c>
      <c r="H8" s="12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4"/>
      <c r="F9" s="4" t="s">
        <v>7</v>
      </c>
      <c r="G9" s="4" t="s">
        <v>13</v>
      </c>
      <c r="H9" s="4" t="s">
        <v>7</v>
      </c>
      <c r="I9" s="4" t="s">
        <v>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4" t="s">
        <v>9</v>
      </c>
      <c r="F10" s="8">
        <f>1/3</f>
        <v>0.3333333333</v>
      </c>
      <c r="G10" s="8">
        <f>2/3</f>
        <v>0.6666666667</v>
      </c>
      <c r="H10" s="8">
        <f t="shared" ref="H10:I10" si="3">-F10*LOG(F10,2)</f>
        <v>0.5283208336</v>
      </c>
      <c r="I10" s="8">
        <f t="shared" si="3"/>
        <v>0.3899750005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 t="s">
        <v>1</v>
      </c>
      <c r="B11" s="3" t="s">
        <v>3</v>
      </c>
      <c r="C11" s="1"/>
      <c r="D11" s="1"/>
      <c r="E11" s="4" t="s">
        <v>11</v>
      </c>
      <c r="F11" s="8">
        <f>2/3</f>
        <v>0.6666666667</v>
      </c>
      <c r="G11" s="11">
        <v>0.0</v>
      </c>
      <c r="H11" s="8">
        <f>-F11*LOG(F11,2)</f>
        <v>0.3899750005</v>
      </c>
      <c r="I11" s="8">
        <v>0.0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7" t="s">
        <v>7</v>
      </c>
      <c r="B12" s="7" t="s">
        <v>14</v>
      </c>
      <c r="C12" s="1"/>
      <c r="D12" s="1"/>
      <c r="E12" s="4" t="s">
        <v>12</v>
      </c>
      <c r="F12" s="8">
        <v>0.0</v>
      </c>
      <c r="G12" s="8">
        <f>1/3</f>
        <v>0.3333333333</v>
      </c>
      <c r="H12" s="8">
        <v>0.0</v>
      </c>
      <c r="I12" s="8">
        <f>-G12*LOG(G12,2)</f>
        <v>0.5283208336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" t="s">
        <v>13</v>
      </c>
      <c r="B13" s="7" t="s">
        <v>15</v>
      </c>
      <c r="C13" s="1"/>
      <c r="D13" s="1"/>
      <c r="E13" s="1"/>
      <c r="F13" s="1"/>
      <c r="G13" s="1"/>
      <c r="H13" s="6">
        <f t="shared" ref="H13:I13" si="4">SUM(H10:H12)</f>
        <v>0.9182958341</v>
      </c>
      <c r="I13" s="6">
        <f t="shared" si="4"/>
        <v>0.9182958341</v>
      </c>
      <c r="J13" s="6">
        <f>(H13+I13)/2</f>
        <v>0.9182958341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2</v>
      </c>
      <c r="B15" s="3" t="s">
        <v>3</v>
      </c>
      <c r="C15" s="1"/>
      <c r="D15" s="1"/>
      <c r="E15" s="4"/>
      <c r="F15" s="12" t="s">
        <v>5</v>
      </c>
      <c r="H15" s="12" t="s">
        <v>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7" t="s">
        <v>8</v>
      </c>
      <c r="B16" s="7" t="s">
        <v>16</v>
      </c>
      <c r="C16" s="1"/>
      <c r="D16" s="1"/>
      <c r="E16" s="4"/>
      <c r="F16" s="4" t="s">
        <v>8</v>
      </c>
      <c r="G16" s="4" t="s">
        <v>10</v>
      </c>
      <c r="H16" s="4" t="s">
        <v>8</v>
      </c>
      <c r="I16" s="4" t="s"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" t="s">
        <v>10</v>
      </c>
      <c r="B17" s="7" t="s">
        <v>17</v>
      </c>
      <c r="C17" s="1"/>
      <c r="D17" s="1"/>
      <c r="E17" s="4" t="s">
        <v>9</v>
      </c>
      <c r="F17" s="13">
        <v>1.0</v>
      </c>
      <c r="G17" s="13">
        <v>0.0</v>
      </c>
      <c r="H17" s="8">
        <f>-F17*LOG(F17,2)</f>
        <v>0</v>
      </c>
      <c r="I17" s="8">
        <v>0.0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4" t="s">
        <v>11</v>
      </c>
      <c r="F18" s="13">
        <v>0.0</v>
      </c>
      <c r="G18" s="13">
        <f>2/3</f>
        <v>0.6666666667</v>
      </c>
      <c r="H18" s="8">
        <v>0.0</v>
      </c>
      <c r="I18" s="8">
        <f t="shared" ref="I18:I19" si="5">-G18*LOG(G18,2)</f>
        <v>0.3899750005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4" t="s">
        <v>12</v>
      </c>
      <c r="F19" s="13">
        <v>0.0</v>
      </c>
      <c r="G19" s="13">
        <f>1/3</f>
        <v>0.3333333333</v>
      </c>
      <c r="H19" s="8">
        <v>0.0</v>
      </c>
      <c r="I19" s="8">
        <f t="shared" si="5"/>
        <v>0.5283208336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4"/>
      <c r="F20" s="4"/>
      <c r="G20" s="4"/>
      <c r="H20" s="8">
        <v>0.0</v>
      </c>
      <c r="I20" s="11">
        <f>SUM(I17:I19)</f>
        <v>0.9182958341</v>
      </c>
      <c r="J20" s="6">
        <f>(H20+I20)/2</f>
        <v>0.459147917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2:$C$8"/>
  <mergeCells count="4">
    <mergeCell ref="F8:G8"/>
    <mergeCell ref="H8:I8"/>
    <mergeCell ref="F15:G15"/>
    <mergeCell ref="H15:I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1">
      <c r="A1" s="14" t="s">
        <v>18</v>
      </c>
    </row>
    <row r="2">
      <c r="B2" s="15" t="s">
        <v>19</v>
      </c>
      <c r="C2" s="15" t="s">
        <v>20</v>
      </c>
      <c r="D2" s="15" t="s">
        <v>21</v>
      </c>
    </row>
    <row r="3">
      <c r="A3" s="15" t="s">
        <v>22</v>
      </c>
      <c r="B3" s="15">
        <v>170.0</v>
      </c>
      <c r="C3" s="15">
        <v>120.0</v>
      </c>
      <c r="D3" s="15" t="s">
        <v>23</v>
      </c>
    </row>
    <row r="4">
      <c r="A4" s="15" t="s">
        <v>24</v>
      </c>
      <c r="B4" s="15">
        <v>165.0</v>
      </c>
      <c r="C4" s="15">
        <v>60.0</v>
      </c>
      <c r="D4" s="15" t="s">
        <v>25</v>
      </c>
    </row>
    <row r="5">
      <c r="A5" s="15" t="s">
        <v>26</v>
      </c>
      <c r="B5" s="15">
        <v>155.0</v>
      </c>
      <c r="C5" s="15">
        <v>72.0</v>
      </c>
      <c r="D5" s="15" t="s">
        <v>23</v>
      </c>
    </row>
    <row r="6">
      <c r="A6" s="15" t="s">
        <v>27</v>
      </c>
      <c r="B6" s="15">
        <v>160.0</v>
      </c>
      <c r="C6" s="15">
        <v>50.0</v>
      </c>
      <c r="D6" s="15" t="s">
        <v>25</v>
      </c>
    </row>
    <row r="7">
      <c r="A7" s="15" t="s">
        <v>28</v>
      </c>
      <c r="B7" s="15">
        <v>145.0</v>
      </c>
      <c r="C7" s="15">
        <v>55.0</v>
      </c>
      <c r="D7" s="15" t="s">
        <v>25</v>
      </c>
    </row>
    <row r="9">
      <c r="D9" s="15" t="s">
        <v>29</v>
      </c>
      <c r="E9" s="15" t="s">
        <v>30</v>
      </c>
    </row>
    <row r="10">
      <c r="A10" s="16" t="s">
        <v>31</v>
      </c>
      <c r="B10" s="15">
        <v>155.0</v>
      </c>
      <c r="C10" s="15">
        <v>65.0</v>
      </c>
      <c r="D10" s="15" t="s">
        <v>25</v>
      </c>
      <c r="E10" s="15" t="s">
        <v>25</v>
      </c>
    </row>
    <row r="11">
      <c r="B11" s="15"/>
      <c r="C11" s="15"/>
      <c r="D11" s="15"/>
      <c r="E11" s="15"/>
      <c r="F11" s="15"/>
      <c r="H11" s="15"/>
    </row>
    <row r="12">
      <c r="B12" s="15" t="s">
        <v>32</v>
      </c>
      <c r="C12" s="15" t="s">
        <v>33</v>
      </c>
      <c r="D12" s="15" t="s">
        <v>34</v>
      </c>
      <c r="E12" s="15" t="s">
        <v>35</v>
      </c>
      <c r="F12" s="15" t="s">
        <v>36</v>
      </c>
      <c r="H12" s="15" t="s">
        <v>37</v>
      </c>
    </row>
    <row r="13">
      <c r="A13" s="15" t="s">
        <v>38</v>
      </c>
      <c r="B13" s="17">
        <f>SQRT(($B$10-B3)^2 + ($C$10-C3)^2)</f>
        <v>57.00877125</v>
      </c>
      <c r="C13" s="15">
        <f>SQRT(($B$10-B4)^2 + ($C$10-C4)^2)</f>
        <v>11.18033989</v>
      </c>
      <c r="D13" s="15">
        <f>SQRT(($B$10-B5)^2 + ($C$10-C5)^2)</f>
        <v>7</v>
      </c>
      <c r="E13" s="15">
        <f>SQRT(($B$10-B6)^2 + ($C$10-C6)^2)</f>
        <v>15.8113883</v>
      </c>
      <c r="F13" s="15">
        <f>SQRT(($B$10-B7)^2 + ($C$10-C7)^2)</f>
        <v>14.14213562</v>
      </c>
      <c r="H13" s="15" t="s">
        <v>39</v>
      </c>
      <c r="I13" s="15" t="s">
        <v>21</v>
      </c>
    </row>
    <row r="14">
      <c r="H14" s="18" t="s">
        <v>26</v>
      </c>
      <c r="I14" s="18" t="s">
        <v>23</v>
      </c>
    </row>
    <row r="15">
      <c r="H15" s="18" t="s">
        <v>24</v>
      </c>
      <c r="I15" s="18" t="s">
        <v>25</v>
      </c>
    </row>
    <row r="16">
      <c r="H16" s="18" t="s">
        <v>28</v>
      </c>
      <c r="I16" s="18" t="s">
        <v>25</v>
      </c>
    </row>
    <row r="17">
      <c r="H17" s="15" t="s">
        <v>27</v>
      </c>
      <c r="I17" s="15" t="s">
        <v>25</v>
      </c>
    </row>
    <row r="18">
      <c r="H18" s="15" t="s">
        <v>22</v>
      </c>
      <c r="I18" s="15" t="s">
        <v>23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38"/>
    <col customWidth="1" min="6" max="6" width="13.63"/>
    <col customWidth="1" min="7" max="7" width="15.38"/>
  </cols>
  <sheetData>
    <row r="1">
      <c r="E1" s="15" t="s">
        <v>40</v>
      </c>
      <c r="F1" s="15" t="s">
        <v>41</v>
      </c>
    </row>
    <row r="2">
      <c r="A2" s="15" t="s">
        <v>42</v>
      </c>
      <c r="B2" s="15">
        <v>20.0</v>
      </c>
      <c r="E2" s="15" t="s">
        <v>43</v>
      </c>
      <c r="F2" s="15" t="s">
        <v>44</v>
      </c>
    </row>
    <row r="3">
      <c r="A3" s="15" t="s">
        <v>45</v>
      </c>
      <c r="B3" s="15">
        <v>15.0</v>
      </c>
      <c r="D3" s="15" t="s">
        <v>46</v>
      </c>
      <c r="E3" s="17">
        <f>15/20</f>
        <v>0.75</v>
      </c>
      <c r="F3" s="17">
        <f>5/20</f>
        <v>0.25</v>
      </c>
    </row>
    <row r="4">
      <c r="A4" s="15" t="s">
        <v>47</v>
      </c>
      <c r="B4" s="15">
        <v>5.0</v>
      </c>
    </row>
    <row r="6">
      <c r="B6" s="15" t="s">
        <v>45</v>
      </c>
      <c r="C6" s="15" t="s">
        <v>47</v>
      </c>
      <c r="D6" s="15" t="s">
        <v>48</v>
      </c>
      <c r="E6" s="15" t="s">
        <v>49</v>
      </c>
      <c r="G6" s="15" t="s">
        <v>50</v>
      </c>
      <c r="H6" s="15" t="s">
        <v>51</v>
      </c>
    </row>
    <row r="7">
      <c r="A7" s="15" t="s">
        <v>52</v>
      </c>
      <c r="B7" s="15">
        <v>30.0</v>
      </c>
      <c r="C7" s="15">
        <v>10.0</v>
      </c>
      <c r="D7" s="17">
        <f t="shared" ref="D7:D10" si="1">B7/$B$11</f>
        <v>0.6</v>
      </c>
      <c r="E7" s="17">
        <f t="shared" ref="E7:E10" si="2">C7/$C$11</f>
        <v>0.2</v>
      </c>
      <c r="G7" s="17">
        <f t="shared" ref="G7:G10" si="3">D7*$E$3</f>
        <v>0.45</v>
      </c>
      <c r="H7" s="17">
        <f t="shared" ref="H7:H10" si="4">$F$3*E7</f>
        <v>0.05</v>
      </c>
    </row>
    <row r="8">
      <c r="A8" s="15" t="s">
        <v>53</v>
      </c>
      <c r="B8" s="15">
        <v>10.0</v>
      </c>
      <c r="C8" s="15">
        <v>20.0</v>
      </c>
      <c r="D8" s="17">
        <f t="shared" si="1"/>
        <v>0.2</v>
      </c>
      <c r="E8" s="17">
        <f t="shared" si="2"/>
        <v>0.4</v>
      </c>
      <c r="G8" s="17">
        <f t="shared" si="3"/>
        <v>0.15</v>
      </c>
      <c r="H8" s="17">
        <f t="shared" si="4"/>
        <v>0.1</v>
      </c>
    </row>
    <row r="9">
      <c r="A9" s="15" t="s">
        <v>54</v>
      </c>
      <c r="B9" s="15">
        <v>5.0</v>
      </c>
      <c r="C9" s="15">
        <v>10.0</v>
      </c>
      <c r="D9" s="17">
        <f t="shared" si="1"/>
        <v>0.1</v>
      </c>
      <c r="E9" s="17">
        <f t="shared" si="2"/>
        <v>0.2</v>
      </c>
      <c r="G9" s="17">
        <f t="shared" si="3"/>
        <v>0.075</v>
      </c>
      <c r="H9" s="17">
        <f t="shared" si="4"/>
        <v>0.05</v>
      </c>
    </row>
    <row r="10">
      <c r="A10" s="15" t="s">
        <v>55</v>
      </c>
      <c r="B10" s="15">
        <v>5.0</v>
      </c>
      <c r="C10" s="15">
        <v>10.0</v>
      </c>
      <c r="D10" s="17">
        <f t="shared" si="1"/>
        <v>0.1</v>
      </c>
      <c r="E10" s="17">
        <f t="shared" si="2"/>
        <v>0.2</v>
      </c>
      <c r="G10" s="17">
        <f t="shared" si="3"/>
        <v>0.075</v>
      </c>
      <c r="H10" s="17">
        <f t="shared" si="4"/>
        <v>0.05</v>
      </c>
    </row>
    <row r="11">
      <c r="B11" s="15">
        <v>50.0</v>
      </c>
      <c r="C11" s="15">
        <v>50.0</v>
      </c>
    </row>
    <row r="13">
      <c r="G13" s="15" t="s">
        <v>56</v>
      </c>
      <c r="I13" s="15" t="s">
        <v>57</v>
      </c>
    </row>
    <row r="14">
      <c r="G14" s="17">
        <f>E3*D9*D10</f>
        <v>0.0075</v>
      </c>
      <c r="I14" s="17">
        <f>F3*E9*E10</f>
        <v>0.01</v>
      </c>
    </row>
    <row r="15">
      <c r="B15" s="15" t="s">
        <v>58</v>
      </c>
      <c r="C15" s="15" t="s">
        <v>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60</v>
      </c>
      <c r="B2" s="15" t="s">
        <v>61</v>
      </c>
      <c r="C2" s="15" t="s">
        <v>20</v>
      </c>
      <c r="D2" s="15" t="s">
        <v>19</v>
      </c>
      <c r="E2" s="15" t="s">
        <v>62</v>
      </c>
    </row>
    <row r="3">
      <c r="A3" s="15" t="s">
        <v>63</v>
      </c>
      <c r="B3" s="15">
        <v>30.0</v>
      </c>
      <c r="C3" s="15">
        <v>100.0</v>
      </c>
      <c r="D3" s="15">
        <v>162.0</v>
      </c>
      <c r="E3" s="15" t="s">
        <v>23</v>
      </c>
    </row>
    <row r="4">
      <c r="A4" s="15" t="s">
        <v>64</v>
      </c>
      <c r="B4" s="15">
        <v>25.0</v>
      </c>
      <c r="C4" s="15">
        <v>65.0</v>
      </c>
      <c r="D4" s="15">
        <v>160.0</v>
      </c>
      <c r="E4" s="15" t="s">
        <v>25</v>
      </c>
    </row>
    <row r="5">
      <c r="A5" s="15" t="s">
        <v>65</v>
      </c>
      <c r="B5" s="15">
        <v>20.0</v>
      </c>
      <c r="C5" s="15">
        <v>58.0</v>
      </c>
      <c r="D5" s="15">
        <v>172.0</v>
      </c>
      <c r="E5" s="15" t="s">
        <v>25</v>
      </c>
    </row>
    <row r="6">
      <c r="A6" s="18" t="s">
        <v>66</v>
      </c>
      <c r="B6" s="18">
        <v>40.0</v>
      </c>
      <c r="C6" s="18">
        <v>82.0</v>
      </c>
      <c r="D6" s="18">
        <v>156.0</v>
      </c>
      <c r="E6" s="18" t="s">
        <v>67</v>
      </c>
      <c r="F6" s="15" t="s">
        <v>68</v>
      </c>
    </row>
    <row r="7">
      <c r="C7" s="15"/>
    </row>
    <row r="8">
      <c r="B8" s="16" t="s">
        <v>69</v>
      </c>
      <c r="C8" s="16" t="s">
        <v>70</v>
      </c>
    </row>
    <row r="9">
      <c r="A9" s="15" t="s">
        <v>71</v>
      </c>
      <c r="B9" s="15" t="s">
        <v>72</v>
      </c>
      <c r="C9" s="15" t="s">
        <v>23</v>
      </c>
    </row>
    <row r="10">
      <c r="A10" s="15" t="s">
        <v>73</v>
      </c>
      <c r="B10" s="15" t="s">
        <v>74</v>
      </c>
      <c r="C10" s="15" t="s">
        <v>25</v>
      </c>
    </row>
    <row r="11">
      <c r="A11" s="15" t="s">
        <v>75</v>
      </c>
      <c r="B11" s="15" t="s">
        <v>76</v>
      </c>
      <c r="C11" s="15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5" t="s">
        <v>77</v>
      </c>
      <c r="B2" s="15" t="s">
        <v>78</v>
      </c>
      <c r="C2" s="15" t="s">
        <v>79</v>
      </c>
      <c r="D2" s="15" t="s">
        <v>80</v>
      </c>
      <c r="E2" s="15" t="s">
        <v>79</v>
      </c>
      <c r="F2" s="15" t="s">
        <v>80</v>
      </c>
    </row>
    <row r="3">
      <c r="A3" s="15" t="s">
        <v>78</v>
      </c>
      <c r="B3" s="15">
        <v>1.0</v>
      </c>
      <c r="C3" s="15">
        <v>0.0</v>
      </c>
      <c r="D3" s="15">
        <v>0.0</v>
      </c>
      <c r="E3" s="15">
        <v>0.0</v>
      </c>
      <c r="F3" s="15">
        <v>0.0</v>
      </c>
    </row>
    <row r="4">
      <c r="A4" s="15" t="s">
        <v>79</v>
      </c>
      <c r="B4" s="15">
        <v>0.0</v>
      </c>
      <c r="C4" s="15">
        <v>1.0</v>
      </c>
      <c r="D4" s="15">
        <v>0.0</v>
      </c>
      <c r="E4" s="15">
        <v>1.0</v>
      </c>
      <c r="F4" s="15">
        <v>0.0</v>
      </c>
    </row>
    <row r="5">
      <c r="A5" s="15" t="s">
        <v>80</v>
      </c>
      <c r="B5" s="15">
        <v>0.0</v>
      </c>
      <c r="C5" s="15">
        <v>0.0</v>
      </c>
      <c r="D5" s="15">
        <v>1.0</v>
      </c>
      <c r="E5" s="15">
        <v>0.0</v>
      </c>
      <c r="F5" s="15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88"/>
    <col customWidth="1" min="9" max="9" width="21.0"/>
  </cols>
  <sheetData>
    <row r="1">
      <c r="A1" s="14" t="s">
        <v>81</v>
      </c>
      <c r="G1" s="14" t="s">
        <v>82</v>
      </c>
    </row>
    <row r="2">
      <c r="A2" s="15" t="s">
        <v>83</v>
      </c>
      <c r="B2" s="15" t="s">
        <v>84</v>
      </c>
      <c r="C2" s="15" t="s">
        <v>85</v>
      </c>
      <c r="D2" s="15" t="s">
        <v>86</v>
      </c>
      <c r="E2" s="15" t="s">
        <v>87</v>
      </c>
      <c r="G2" s="16" t="s">
        <v>88</v>
      </c>
      <c r="H2" s="16" t="s">
        <v>89</v>
      </c>
      <c r="I2" s="16" t="s">
        <v>90</v>
      </c>
    </row>
    <row r="3">
      <c r="A3" s="16" t="s">
        <v>91</v>
      </c>
      <c r="B3" s="15" t="s">
        <v>23</v>
      </c>
      <c r="C3" s="15" t="s">
        <v>23</v>
      </c>
      <c r="D3" s="15" t="s">
        <v>25</v>
      </c>
    </row>
    <row r="4">
      <c r="A4" s="15">
        <v>2.0</v>
      </c>
      <c r="B4" s="15" t="s">
        <v>25</v>
      </c>
      <c r="C4" s="15" t="s">
        <v>23</v>
      </c>
      <c r="D4" s="15" t="s">
        <v>23</v>
      </c>
    </row>
    <row r="5">
      <c r="A5" s="15">
        <v>3.0</v>
      </c>
      <c r="D5" s="15" t="s">
        <v>23</v>
      </c>
      <c r="E5" s="15" t="s">
        <v>23</v>
      </c>
    </row>
    <row r="6">
      <c r="A6" s="19"/>
      <c r="B6" s="16"/>
      <c r="C6" s="16"/>
      <c r="D6" s="16"/>
      <c r="E6" s="16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9"/>
      <c r="B7" s="16" t="s">
        <v>88</v>
      </c>
      <c r="C7" s="16" t="s">
        <v>92</v>
      </c>
      <c r="D7" s="16" t="s">
        <v>93</v>
      </c>
      <c r="E7" s="16" t="s">
        <v>94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5">
        <v>4.0</v>
      </c>
      <c r="B8" s="15" t="s">
        <v>23</v>
      </c>
      <c r="E8" s="15" t="s">
        <v>23</v>
      </c>
    </row>
    <row r="10">
      <c r="B10" s="15" t="s">
        <v>84</v>
      </c>
      <c r="C10" s="20">
        <v>0.6</v>
      </c>
      <c r="D10" s="15" t="s">
        <v>86</v>
      </c>
      <c r="E10" s="20">
        <v>0.39</v>
      </c>
    </row>
    <row r="11">
      <c r="B11" s="15" t="s">
        <v>85</v>
      </c>
      <c r="C11" s="20">
        <v>0.52</v>
      </c>
      <c r="D11" s="15" t="s">
        <v>87</v>
      </c>
      <c r="E11" s="20">
        <v>0.24</v>
      </c>
    </row>
    <row r="12">
      <c r="B12" s="15" t="s">
        <v>95</v>
      </c>
      <c r="C12" s="15" t="s">
        <v>96</v>
      </c>
      <c r="D12" s="15" t="s">
        <v>97</v>
      </c>
      <c r="E12" s="15" t="s">
        <v>98</v>
      </c>
      <c r="F12" s="16" t="s">
        <v>99</v>
      </c>
      <c r="G12" s="16" t="s">
        <v>100</v>
      </c>
      <c r="H12" s="15" t="s">
        <v>101</v>
      </c>
      <c r="I12" s="15" t="s">
        <v>102</v>
      </c>
    </row>
    <row r="13">
      <c r="H13" s="16" t="s">
        <v>103</v>
      </c>
      <c r="I13" s="16" t="s">
        <v>104</v>
      </c>
    </row>
    <row r="14">
      <c r="A14" s="15" t="s">
        <v>105</v>
      </c>
      <c r="G14" s="15" t="s">
        <v>23</v>
      </c>
      <c r="H14" s="15" t="s">
        <v>23</v>
      </c>
    </row>
    <row r="15">
      <c r="A15" s="15" t="s">
        <v>106</v>
      </c>
    </row>
    <row r="16">
      <c r="A16" s="15" t="s">
        <v>107</v>
      </c>
    </row>
    <row r="17">
      <c r="A17" s="15" t="s">
        <v>108</v>
      </c>
    </row>
    <row r="18">
      <c r="B18" s="14" t="s">
        <v>109</v>
      </c>
    </row>
    <row r="19">
      <c r="B19" s="15" t="s">
        <v>84</v>
      </c>
      <c r="C19" s="15" t="s">
        <v>85</v>
      </c>
      <c r="D19" s="15" t="s">
        <v>86</v>
      </c>
      <c r="E19" s="15" t="s">
        <v>87</v>
      </c>
      <c r="F19" s="15" t="s">
        <v>110</v>
      </c>
      <c r="G19" s="15" t="s">
        <v>111</v>
      </c>
    </row>
    <row r="20">
      <c r="A20" s="15" t="s">
        <v>112</v>
      </c>
      <c r="B20" s="15" t="s">
        <v>23</v>
      </c>
      <c r="C20" s="15" t="s">
        <v>23</v>
      </c>
      <c r="D20" s="15" t="s">
        <v>25</v>
      </c>
      <c r="E20" s="15" t="s">
        <v>25</v>
      </c>
      <c r="F20" s="15" t="s">
        <v>113</v>
      </c>
      <c r="G20" s="15" t="s">
        <v>114</v>
      </c>
    </row>
    <row r="21">
      <c r="A21" s="15" t="s">
        <v>115</v>
      </c>
      <c r="B21" s="15" t="s">
        <v>25</v>
      </c>
      <c r="C21" s="15" t="s">
        <v>23</v>
      </c>
      <c r="D21" s="15" t="s">
        <v>23</v>
      </c>
      <c r="E21" s="15" t="s">
        <v>23</v>
      </c>
      <c r="F21" s="15" t="s">
        <v>116</v>
      </c>
      <c r="G21" s="15" t="s">
        <v>117</v>
      </c>
    </row>
    <row r="22">
      <c r="A22" s="15" t="s">
        <v>118</v>
      </c>
      <c r="B22" s="15" t="s">
        <v>25</v>
      </c>
      <c r="C22" s="15" t="s">
        <v>25</v>
      </c>
      <c r="D22" s="15" t="s">
        <v>23</v>
      </c>
      <c r="E22" s="15" t="s">
        <v>23</v>
      </c>
      <c r="F22" s="15" t="s">
        <v>119</v>
      </c>
      <c r="G22" s="15" t="s">
        <v>120</v>
      </c>
    </row>
    <row r="23">
      <c r="A23" s="15" t="s">
        <v>121</v>
      </c>
      <c r="B23" s="15" t="s">
        <v>23</v>
      </c>
      <c r="C23" s="15" t="s">
        <v>23</v>
      </c>
      <c r="D23" s="15" t="s">
        <v>25</v>
      </c>
      <c r="E23" s="15" t="s">
        <v>25</v>
      </c>
      <c r="F23" s="15" t="s">
        <v>113</v>
      </c>
      <c r="G23" s="15" t="s">
        <v>114</v>
      </c>
    </row>
    <row r="26">
      <c r="B26" s="15" t="s">
        <v>113</v>
      </c>
      <c r="C26" s="15" t="s">
        <v>114</v>
      </c>
    </row>
    <row r="27">
      <c r="B27" s="15" t="s">
        <v>116</v>
      </c>
      <c r="C27" s="15" t="s">
        <v>117</v>
      </c>
    </row>
    <row r="28">
      <c r="B28" s="15" t="s">
        <v>119</v>
      </c>
      <c r="C28" s="15" t="s">
        <v>120</v>
      </c>
    </row>
    <row r="31">
      <c r="B31" s="14" t="s">
        <v>122</v>
      </c>
    </row>
    <row r="32">
      <c r="B32" s="15" t="s">
        <v>84</v>
      </c>
      <c r="C32" s="15" t="s">
        <v>85</v>
      </c>
      <c r="D32" s="15" t="s">
        <v>86</v>
      </c>
      <c r="E32" s="15" t="s">
        <v>87</v>
      </c>
      <c r="F32" s="15" t="s">
        <v>123</v>
      </c>
      <c r="G32" s="15" t="s">
        <v>124</v>
      </c>
      <c r="H32" s="15" t="s">
        <v>125</v>
      </c>
    </row>
    <row r="33">
      <c r="A33" s="15" t="s">
        <v>112</v>
      </c>
      <c r="B33" s="15" t="s">
        <v>23</v>
      </c>
      <c r="C33" s="15" t="s">
        <v>23</v>
      </c>
      <c r="D33" s="15" t="s">
        <v>25</v>
      </c>
      <c r="E33" s="15" t="s">
        <v>25</v>
      </c>
      <c r="F33" s="15" t="s">
        <v>126</v>
      </c>
      <c r="G33" s="15" t="s">
        <v>85</v>
      </c>
      <c r="H33" s="15" t="s">
        <v>127</v>
      </c>
      <c r="I33" s="15" t="s">
        <v>126</v>
      </c>
    </row>
    <row r="34">
      <c r="A34" s="15" t="s">
        <v>115</v>
      </c>
      <c r="B34" s="15" t="s">
        <v>25</v>
      </c>
      <c r="C34" s="15" t="s">
        <v>23</v>
      </c>
      <c r="D34" s="15" t="s">
        <v>23</v>
      </c>
      <c r="E34" s="15" t="s">
        <v>23</v>
      </c>
    </row>
    <row r="35">
      <c r="A35" s="15" t="s">
        <v>118</v>
      </c>
      <c r="B35" s="15" t="s">
        <v>25</v>
      </c>
      <c r="C35" s="15" t="s">
        <v>25</v>
      </c>
      <c r="D35" s="15" t="s">
        <v>23</v>
      </c>
      <c r="E35" s="15" t="s">
        <v>23</v>
      </c>
    </row>
    <row r="36">
      <c r="A36" s="15" t="s">
        <v>121</v>
      </c>
      <c r="B36" s="15" t="s">
        <v>23</v>
      </c>
      <c r="C36" s="15" t="s">
        <v>23</v>
      </c>
      <c r="D36" s="15" t="s">
        <v>25</v>
      </c>
      <c r="E36" s="15" t="s">
        <v>25</v>
      </c>
    </row>
    <row r="38">
      <c r="F38" s="15" t="s">
        <v>128</v>
      </c>
    </row>
    <row r="39">
      <c r="D39" s="15" t="s">
        <v>129</v>
      </c>
      <c r="E39" s="20">
        <v>0.98</v>
      </c>
      <c r="F39" s="20">
        <v>0.98</v>
      </c>
    </row>
    <row r="40">
      <c r="D40" s="15" t="s">
        <v>130</v>
      </c>
      <c r="E40" s="20">
        <v>0.02</v>
      </c>
    </row>
    <row r="42">
      <c r="E42" s="15" t="s">
        <v>131</v>
      </c>
      <c r="F42" s="20">
        <v>0.98</v>
      </c>
    </row>
  </sheetData>
  <mergeCells count="4">
    <mergeCell ref="A1:E1"/>
    <mergeCell ref="G1:I1"/>
    <mergeCell ref="B18:G18"/>
    <mergeCell ref="B31:I31"/>
  </mergeCells>
  <drawing r:id="rId1"/>
</worksheet>
</file>