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79df9d1d174f5962/Desktop/"/>
    </mc:Choice>
  </mc:AlternateContent>
  <xr:revisionPtr revIDLastSave="4" documentId="13_ncr:1_{88C2383F-7CD9-4E03-8CC7-E4EFF06D71F4}" xr6:coauthVersionLast="47" xr6:coauthVersionMax="47" xr10:uidLastSave="{057D3B4F-1349-4919-887A-1ADDC79576C3}"/>
  <workbookProtection lockStructure="1"/>
  <bookViews>
    <workbookView xWindow="-120" yWindow="-120" windowWidth="20730" windowHeight="11040" tabRatio="758" activeTab="3"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cn.WorksheetConnection_SPORTSMENA1S51" hidden="1">SPORTSMEN!$A$1:$S$51</definedName>
    <definedName name="countryname">SPORTSMEN!$K$1:$K$51</definedName>
    <definedName name="gender">SPORTSMEN!$I$1:$I$51</definedName>
  </definedNames>
  <calcPr calcId="191029"/>
  <pivotCaches>
    <pivotCache cacheId="0" r:id="rId9"/>
    <pivotCache cacheId="12"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PORTSMEN!$A$1:$S$51"/>
        </x15:modelTables>
        <x15:extLst>
          <ext xmlns:x16="http://schemas.microsoft.com/office/spreadsheetml/2014/11/main" uri="{9835A34E-60A6-4A7C-AAB8-D5F71C897F49}">
            <x16:modelTimeGroupings>
              <x16:modelTimeGrouping tableName="Range" columnName="BIRTHDATE" columnId="BIRTHDATE">
                <x16:calculatedTimeColumn columnName="BIRTHDATE (Year)" columnId="BIRTHDATE (Year)" contentType="years" isSelected="1"/>
                <x16:calculatedTimeColumn columnName="BIRTHDATE (Quarter)" columnId="BIRTHDATE (Quarter)" contentType="quarters" isSelected="1"/>
                <x16:calculatedTimeColumn columnName="BIRTHDATE (Month Index)" columnId="BIRTHDATE (Month Index)" contentType="monthsindex" isSelected="1"/>
                <x16:calculatedTimeColumn columnName="BIRTHDATE (Month)" columnId="BIRTH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Q51" i="1" l="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I7" i="7" l="1"/>
  <c r="I11" i="7"/>
  <c r="I15" i="7"/>
  <c r="H6" i="7"/>
  <c r="H10" i="7"/>
  <c r="H14" i="7"/>
  <c r="H15" i="7"/>
  <c r="H12" i="7"/>
  <c r="I8" i="7"/>
  <c r="I12" i="7"/>
  <c r="I16" i="7"/>
  <c r="H7" i="7"/>
  <c r="H11" i="7"/>
  <c r="H8" i="7"/>
  <c r="H16" i="7"/>
  <c r="I9" i="7"/>
  <c r="I13" i="7"/>
  <c r="I10" i="7"/>
  <c r="I14" i="7"/>
  <c r="I6" i="7"/>
  <c r="H9" i="7"/>
  <c r="H1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432D40-5610-4720-89B2-84BBACFDD04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29CDAC-A3BB-4C32-917C-CB31B47768EA}" name="WorksheetConnection_SPORTSMEN!$A$1:$S$51" type="102" refreshedVersion="6" minRefreshableVersion="5">
    <extLst>
      <ext xmlns:x15="http://schemas.microsoft.com/office/spreadsheetml/2010/11/main" uri="{DE250136-89BD-433C-8126-D09CA5730AF9}">
        <x15:connection id="Range" autoDelete="1">
          <x15:rangePr sourceName="_xlcn.WorksheetConnection_SPORTSMENA1S51"/>
        </x15:connection>
      </ext>
    </extLst>
  </connection>
</connections>
</file>

<file path=xl/sharedStrings.xml><?xml version="1.0" encoding="utf-8"?>
<sst xmlns="http://schemas.openxmlformats.org/spreadsheetml/2006/main" count="1061" uniqueCount="426">
  <si>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</si>
  <si>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</si>
  <si>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</si>
  <si>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</si>
  <si>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</si>
  <si>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</si>
  <si>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</si>
  <si>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</si>
  <si>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</si>
  <si>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</si>
  <si>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</si>
  <si>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</si>
  <si>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</si>
  <si>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</si>
  <si>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</si>
  <si>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</si>
  <si>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</si>
  <si>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</si>
  <si>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</si>
  <si>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</si>
  <si>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</si>
  <si>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</si>
  <si>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</si>
  <si>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</si>
  <si>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</si>
  <si>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</si>
  <si>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</si>
  <si>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</si>
  <si>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</si>
  <si>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</si>
  <si>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</si>
  <si>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</si>
  <si>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</si>
  <si>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</si>
  <si>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</si>
  <si>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</si>
  <si>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</si>
  <si>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</si>
  <si>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</si>
  <si>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</si>
  <si>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</si>
  <si>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</si>
  <si>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</si>
  <si>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</si>
  <si>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</si>
  <si>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</si>
  <si>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</si>
  <si>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</si>
  <si>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</si>
  <si>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</si>
  <si>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</si>
  <si>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</si>
  <si>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</si>
  <si>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</si>
  <si>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</si>
  <si>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</si>
  <si>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</si>
  <si>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</si>
  <si>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</si>
  <si>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</si>
  <si>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</si>
  <si>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</si>
  <si>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</si>
  <si>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</si>
  <si>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</si>
  <si>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</si>
  <si>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</si>
  <si>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</si>
  <si>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</si>
  <si>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</si>
  <si>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</si>
  <si>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</si>
  <si>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</si>
  <si>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</si>
  <si>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</si>
  <si>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</si>
  <si>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</si>
  <si>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</si>
  <si>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</si>
  <si>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</si>
  <si>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</si>
  <si>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</si>
  <si>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</si>
  <si>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</si>
  <si>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</si>
  <si>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</si>
  <si>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</si>
  <si>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</si>
  <si>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</si>
  <si>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</si>
  <si>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</si>
  <si>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</si>
  <si>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</si>
  <si>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</si>
  <si>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</si>
  <si>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</si>
  <si>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</si>
  <si>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</si>
  <si>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</si>
  <si>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</si>
  <si>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</si>
  <si>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</si>
  <si>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</si>
  <si>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</si>
  <si>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</si>
  <si>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</si>
  <si>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</si>
  <si>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</si>
  <si>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</si>
  <si>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</si>
  <si>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</si>
  <si>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</si>
  <si>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</si>
  <si>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</si>
  <si>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</si>
  <si>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</si>
  <si>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</si>
  <si>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</si>
  <si>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</si>
  <si>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</si>
  <si>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</si>
  <si>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</si>
  <si>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</si>
  <si>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</si>
  <si>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</si>
  <si>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</si>
  <si>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</si>
  <si>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</si>
  <si>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</si>
  <si>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</si>
  <si>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</si>
  <si>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</si>
  <si>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</si>
  <si>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</si>
  <si>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</si>
  <si>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</si>
  <si>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</si>
  <si>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</si>
  <si>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</si>
  <si>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</si>
  <si>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</si>
  <si>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</si>
  <si>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</si>
  <si>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</si>
  <si>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</si>
  <si>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</si>
  <si>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</si>
  <si>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</si>
  <si>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</si>
  <si>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</si>
  <si>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</si>
  <si>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</si>
  <si>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</si>
  <si>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</si>
  <si>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</si>
  <si>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</si>
  <si>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</si>
  <si>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</si>
  <si>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</si>
  <si>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</si>
  <si>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</si>
  <si>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</si>
  <si>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</si>
  <si>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</si>
  <si>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</si>
  <si>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</si>
  <si>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</si>
  <si>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</si>
  <si>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</si>
  <si>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</si>
  <si>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</si>
  <si>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</si>
  <si>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</si>
  <si>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</si>
  <si>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</si>
  <si>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</si>
  <si>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</si>
  <si>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</si>
  <si>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</si>
  <si>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</si>
  <si>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</si>
  <si>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</si>
  <si>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</si>
  <si>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</si>
  <si>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</si>
  <si>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</si>
  <si>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</si>
  <si>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</si>
  <si>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</si>
  <si>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</si>
  <si>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</si>
  <si>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</si>
  <si>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</si>
  <si>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</si>
  <si>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</si>
  <si>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</si>
  <si>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</si>
  <si>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</si>
  <si>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</si>
  <si>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</si>
  <si>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</si>
  <si>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</si>
  <si>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</si>
  <si>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</si>
  <si>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</si>
  <si>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</si>
  <si>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</si>
  <si>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</si>
  <si>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</si>
  <si>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</si>
  <si>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</si>
  <si>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</si>
  <si>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</si>
  <si>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</si>
  <si>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</si>
  <si>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</si>
  <si>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</si>
  <si>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</si>
  <si>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</si>
  <si>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</si>
  <si>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</si>
  <si>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</si>
  <si>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</si>
  <si>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</si>
  <si>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</si>
  <si>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</si>
  <si>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</si>
  <si>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</si>
  <si>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</si>
  <si>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</si>
  <si>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</si>
  <si>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</si>
  <si>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</si>
  <si>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</si>
  <si>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</si>
  <si>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</si>
  <si>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</si>
  <si>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</si>
  <si>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</si>
  <si>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</si>
  <si>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</si>
  <si>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</si>
  <si>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</si>
  <si>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</si>
  <si>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</si>
  <si>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</si>
  <si>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</si>
  <si>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</si>
  <si>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</si>
  <si>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</si>
  <si>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</si>
  <si>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</si>
  <si>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</si>
  <si>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</si>
  <si>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</si>
  <si>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</si>
  <si>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</si>
  <si>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</si>
  <si>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</si>
  <si>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</si>
  <si>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</si>
  <si>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</si>
  <si>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</si>
  <si>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</si>
  <si>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</si>
  <si>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</si>
  <si>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</si>
  <si>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</si>
  <si>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</si>
  <si>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</si>
  <si>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</si>
  <si>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</si>
  <si>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</si>
  <si>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</si>
  <si>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</si>
  <si>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</si>
  <si>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</si>
  <si>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</si>
  <si>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</si>
  <si>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</si>
  <si>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</si>
  <si>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</si>
  <si>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</si>
  <si>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</si>
  <si>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</si>
  <si>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GENDER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</si>
  <si>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</si>
  <si>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</si>
  <si>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</si>
  <si>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</si>
  <si>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</si>
  <si>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</si>
  <si>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</si>
  <si>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</si>
  <si>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</si>
  <si>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</si>
  <si>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</si>
  <si>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</si>
  <si>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</si>
  <si>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</si>
  <si>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</si>
  <si>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</si>
  <si>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</si>
  <si>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</si>
  <si>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</si>
  <si>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</si>
  <si>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</si>
  <si>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</si>
  <si>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</si>
  <si>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</si>
  <si>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</si>
  <si>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</si>
  <si>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</si>
  <si>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</si>
  <si>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</si>
  <si>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</si>
  <si>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</si>
  <si>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</si>
  <si>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</si>
  <si>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</si>
  <si>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</si>
  <si>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</si>
  <si>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</si>
  <si>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</si>
  <si>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</si>
  <si>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</si>
  <si>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</si>
  <si>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</si>
  <si>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</si>
  <si>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</si>
  <si>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</si>
  <si>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</si>
  <si>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</si>
  <si>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</si>
  <si>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</si>
  <si>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</si>
  <si>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</si>
  <si>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</si>
  <si>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</si>
  <si>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</si>
  <si>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</si>
  <si>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</si>
  <si>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</si>
  <si>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</si>
  <si>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</si>
  <si>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</si>
  <si>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</si>
  <si>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</si>
  <si>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</si>
  <si>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</si>
  <si>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</si>
  <si>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</si>
  <si>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</si>
  <si>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</si>
  <si>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</si>
  <si>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</si>
  <si>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</si>
  <si>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</si>
  <si>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</si>
  <si>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</si>
  <si>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</si>
  <si>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</si>
  <si>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</si>
  <si>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</si>
  <si>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</si>
  <si>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</si>
  <si>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</si>
  <si>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</si>
  <si>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</si>
  <si>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</si>
  <si>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</si>
  <si>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Column1</t>
  </si>
  <si>
    <t>Column2</t>
  </si>
  <si>
    <t>Column3</t>
  </si>
  <si>
    <t>abbott.annie@xyz.org.com</t>
  </si>
  <si>
    <t>liesuchke.aurelie@xyz.org.com</t>
  </si>
  <si>
    <t>filho.tomas@xyz.com</t>
  </si>
  <si>
    <t>cruickshank.darby@xyz.org.com</t>
  </si>
  <si>
    <t>borer.jaydon@xyz.org.com</t>
  </si>
  <si>
    <t>lynch.moriah @xyz.org.com</t>
  </si>
  <si>
    <t>eichmann.amiya@xyz.org.com</t>
  </si>
  <si>
    <t>rau.pierce@xyz.org.com</t>
  </si>
  <si>
    <t>stevens.amelia@xyz.org.com</t>
  </si>
  <si>
    <t>simpson.toby@xyz.org.com</t>
  </si>
  <si>
    <t>murphy.ethan@xyz.org.com</t>
  </si>
  <si>
    <t>wood.ashley@xyz.org.com</t>
  </si>
  <si>
    <t>scott.megan@xyz.org.com</t>
  </si>
  <si>
    <t>weinhae.helmut@xyz.com</t>
  </si>
  <si>
    <t>schotin.milena@xyz.com</t>
  </si>
  <si>
    <t>birnbaum.lothar@xyz.com</t>
  </si>
  <si>
    <t>stolze.pietro@xyz.com</t>
  </si>
  <si>
    <t>tlustek.richard @xyz.com</t>
  </si>
  <si>
    <t>raynor.earnestine@xyz.org.com</t>
  </si>
  <si>
    <t>gaylord.jason@xyz.org.com</t>
  </si>
  <si>
    <t>sauer.kendrick@xyz.org.com</t>
  </si>
  <si>
    <t>olson.annabell@xyz.org.com</t>
  </si>
  <si>
    <t>upton.jena@xyz.org.com</t>
  </si>
  <si>
    <t>bins.shanny@xyz.org.com</t>
  </si>
  <si>
    <t>abshire.tia@xyz.org.com</t>
  </si>
  <si>
    <t>runolfsdottir.isabel@xyz.org.com</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</si>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</sst>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mmm\'/yyyy"/>
    <numFmt numFmtId="167" formatCode="0.00\ &quot;kg&quot;"/>
    <numFmt numFmtId="168" formatCode="[&lt;100000]0.00,&quot;k&quot;;[&gt;100000]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0" fillId="0" borderId="0" xfId="0" applyBorder="1" applyAlignment="1">
      <alignment horizontal="right"/>
    </xf>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
    <dxf>
      <alignment horizontal="right" vertical="bottom" textRotation="0" wrapText="0" indent="0" justifyLastLine="0" shrinkToFit="0" readingOrder="0"/>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SH" refreshedDate="44756.535884490739" backgroundQuery="1" createdVersion="6" refreshedVersion="6" minRefreshableVersion="3" recordCount="0" supportSubquery="1" supportAdvancedDrill="1" xr:uid="{6C44C06A-E930-4775-A26A-D32B2ADA1642}">
  <cacheSource type="external" connectionId="1"/>
  <cacheFields count="3">
    <cacheField name="[Range].[COUNTRY NAME].[COUNTRY NAME]" caption="COUNTRY NAME" numFmtId="0" hierarchy="10" level="1">
      <sharedItems count="11">
        <s v="ARGENTINA"/>
        <s v="AUSTRALIA"/>
        <s v="AUSTRIA"/>
        <s v="BRAZIL"/>
        <s v="FRANCE"/>
        <s v="GERMANY"/>
        <s v="NETHERLANDS"/>
        <s v="SPAIN"/>
        <s v="SWEDEN"/>
        <s v="UK"/>
        <s v="USA"/>
      </sharedItems>
    </cacheField>
    <cacheField name="[Measures].[Count of GENDER]" caption="Count of GENDER" numFmtId="0" hierarchy="25" level="32767"/>
    <cacheField name="[Range].[GENDER].[GENDER]" caption="GENDER" numFmtId="0" hierarchy="8" level="1">
      <sharedItems count="2">
        <s v="Female"/>
        <s v="Male"/>
      </sharedItems>
    </cacheField>
  </cacheFields>
  <cacheHierarchies count="29">
    <cacheHierarchy uniqueName="[Range].[MEMBER ID]" caption="MEMBER ID" attribute="1" defaultMemberUniqueName="[Range].[MEMBER ID].[All]" allUniqueName="[Range].[MEMBER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PREFIX]" caption="PREFIX" attribute="1" defaultMemberUniqueName="[Range].[PREFIX].[All]" allUniqueName="[Range].[PREFIX].[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MIDDLENAME]" caption="MIDDLENAME" attribute="1" defaultMemberUniqueName="[Range].[MIDDLENAME].[All]" allUniqueName="[Range].[MIDDLENAME].[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BIRTHDATE]" caption="BIRTHDATE" attribute="1" time="1" defaultMemberUniqueName="[Range].[BIRTHDATE].[All]" allUniqueName="[Range].[BIRTHDATE].[All]" dimensionUniqueName="[Range]" displayFolder="" count="0" memberValueDatatype="7" unbalanced="0"/>
    <cacheHierarchy uniqueName="[Range].[ZODIAC]" caption="ZODIAC" attribute="1" defaultMemberUniqueName="[Range].[ZODIAC].[All]" allUniqueName="[Range].[ZODIAC].[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COUNTRYCODE]" caption="COUNTRYCODE" attribute="1" defaultMemberUniqueName="[Range].[COUNTRYCODE].[All]" allUniqueName="[Range].[COUNTRYCODE].[All]" dimensionUniqueName="[Range]" displayFolder="" count="0" memberValueDatatype="130" unbalanced="0"/>
    <cacheHierarchy uniqueName="[Range].[COUNTRY NAME]" caption="COUNTRY NAME" attribute="1" defaultMemberUniqueName="[Range].[COUNTRY NAME].[All]" allUniqueName="[Range].[COUNTRY NAME].[All]" dimensionUniqueName="[Range]" displayFolder="" count="2" memberValueDatatype="130" unbalanced="0">
      <fieldsUsage count="2">
        <fieldUsage x="-1"/>
        <fieldUsage x="0"/>
      </fieldsUsage>
    </cacheHierarchy>
    <cacheHierarchy uniqueName="[Range].[LANGUAGE]" caption="LANGUAGE" attribute="1" defaultMemberUniqueName="[Range].[LANGUAGE].[All]" allUniqueName="[Range].[LANGUAG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WEIGHT]" caption="WEIGHT" attribute="1" defaultMemberUniqueName="[Range].[WEIGHT].[All]" allUniqueName="[Range].[WEIGHT].[All]" dimensionUniqueName="[Range]" displayFolder="" count="0" memberValueDatatype="5" unbalanced="0"/>
    <cacheHierarchy uniqueName="[Range].[EYECOLOR]" caption="EYECOLOR" attribute="1" defaultMemberUniqueName="[Range].[EYECOLOR].[All]" allUniqueName="[Range].[EYECOLOR].[All]" dimensionUniqueName="[Range]" displayFolder="" count="0" memberValueDatatype="130" unbalanced="0"/>
    <cacheHierarchy uniqueName="[Range].[BLOODTYPE]" caption="BLOODTYPE" attribute="1" defaultMemberUniqueName="[Range].[BLOODTYPE].[All]" allUniqueName="[Range].[BLOODTYPE].[All]" dimensionUniqueName="[Range]" displayFolder="" count="0" memberValueDatatype="130" unbalanced="0"/>
    <cacheHierarchy uniqueName="[Range].[SPORT LOCATION]" caption="SPORT LOCATION" attribute="1" defaultMemberUniqueName="[Range].[SPORT LOCATION].[All]" allUniqueName="[Range].[SPORT LOCATION].[All]" dimensionUniqueName="[Range]" displayFolder="" count="0" memberValueDatatype="130" unbalanced="0"/>
    <cacheHierarchy uniqueName="[Range].[SPORTS]" caption="SPORTS" attribute="1" defaultMemberUniqueName="[Range].[SPORTS].[All]" allUniqueName="[Range].[SPORTS].[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BIRTHDATE (Year)]" caption="BIRTHDATE (Year)" attribute="1" defaultMemberUniqueName="[Range].[BIRTHDATE (Year)].[All]" allUniqueName="[Range].[BIRTHDATE (Year)].[All]" dimensionUniqueName="[Range]" displayFolder="" count="0" memberValueDatatype="130" unbalanced="0"/>
    <cacheHierarchy uniqueName="[Range].[BIRTHDATE (Quarter)]" caption="BIRTHDATE (Quarter)" attribute="1" defaultMemberUniqueName="[Range].[BIRTHDATE (Quarter)].[All]" allUniqueName="[Range].[BIRTHDATE (Quarter)].[All]" dimensionUniqueName="[Range]" displayFolder="" count="0" memberValueDatatype="130" unbalanced="0"/>
    <cacheHierarchy uniqueName="[Range].[BIRTHDATE (Month)]" caption="BIRTHDATE (Month)" attribute="1" defaultMemberUniqueName="[Range].[BIRTHDATE (Month)].[All]" allUniqueName="[Range].[BIRTHDATE (Month)].[All]" dimensionUniqueName="[Range]" displayFolder="" count="0" memberValueDatatype="130" unbalanced="0"/>
    <cacheHierarchy uniqueName="[Range].[BIRTHDATE (Month Index)]" caption="BIRTHDATE (Month Index)" attribute="1" defaultMemberUniqueName="[Range].[BIRTHDATE (Month Index)].[All]" allUniqueName="[Range].[BIRTH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GENDER]" caption="Count of GENDER"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COUNTRY NAME]" caption="Count of COUNTRY NAME" measure="1" displayFolder="" measureGroup="Range" count="0" hidden="1">
      <extLst>
        <ext xmlns:x15="http://schemas.microsoft.com/office/spreadsheetml/2010/11/main" uri="{B97F6D7D-B522-45F9-BDA1-12C45D357490}">
          <x15:cacheHierarchy aggregatedColumn="10"/>
        </ext>
      </extLst>
    </cacheHierarchy>
    <cacheHierarchy uniqueName="[Measures].[Count of FULL NAME]" caption="Count of FULL NAME" measure="1" displayFolder="" measureGroup="Range" count="0" hidden="1">
      <extLst>
        <ext xmlns:x15="http://schemas.microsoft.com/office/spreadsheetml/2010/11/main" uri="{B97F6D7D-B522-45F9-BDA1-12C45D357490}">
          <x15:cacheHierarchy aggregatedColumn="1"/>
        </ext>
      </extLst>
    </cacheHierarchy>
    <cacheHierarchy uniqueName="[Measures].[Sum of MEMBER ID]" caption="Sum of MEMB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 refreshedDate="44774.920747222219" createdVersion="8" refreshedVersion="8" minRefreshableVersion="3" recordCount="50" xr:uid="{AC5F3997-A24D-4E42-A085-C61AE352A0F7}">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com"/>
        <s v="liesuchke.aurelie@xyz.org.com"/>
        <s v="filho.tomas@xyz.com"/>
        <s v="cruickshank.darby@xyz.org.com"/>
        <s v="borer.jaydon@xyz.org.com"/>
        <s v="lynch.moriah @xyz.org.com"/>
        <s v="eichmann.amiya@xyz.org.com"/>
        <s v="rau.pierce@xyz.org.com"/>
        <s v="stevens.amelia@xyz.org.com"/>
        <s v="simpson.toby@xyz.org.com"/>
        <s v="murphy.ethan@xyz.org.com"/>
        <s v="wood.ashley@xyz.org.com"/>
        <s v="scott.megan@xyz.org.com"/>
        <s v="weinhae.helmut@xyz.com"/>
        <s v="schotin.milena@xyz.com"/>
        <s v="birnbaum.lothar@xyz.com"/>
        <s v="stolze.pietro@xyz.com"/>
        <s v="tlustek.richard @xyz.com"/>
        <s v="raynor.earnestine@xyz.org.com"/>
        <s v="gaylord.jason@xyz.org.com"/>
        <s v="sauer.kendrick@xyz.org.com"/>
        <s v="olson.annabell@xyz.org.com"/>
        <s v="upton.jena@xyz.org.com"/>
        <s v="bins.shanny@xyz.org.com"/>
        <s v="abshire.tia@xyz.org.com"/>
        <s v="runolfsdottir.isabel@xyz.org.com"/>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3FE4BC-B983-40E3-86F5-21A678F3A261}"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1">
    <i>
      <x/>
    </i>
    <i>
      <x v="1"/>
    </i>
    <i>
      <x v="2"/>
    </i>
    <i>
      <x v="3"/>
    </i>
    <i>
      <x v="4"/>
    </i>
    <i>
      <x v="5"/>
    </i>
    <i>
      <x v="6"/>
    </i>
    <i>
      <x v="7"/>
    </i>
    <i>
      <x v="8"/>
    </i>
    <i>
      <x v="9"/>
    </i>
    <i>
      <x v="10"/>
    </i>
  </rowItems>
  <colFields count="1">
    <field x="2"/>
  </colFields>
  <colItems count="2">
    <i>
      <x/>
    </i>
    <i>
      <x v="1"/>
    </i>
  </colItems>
  <dataFields count="1">
    <dataField name="Count of GENDER" fld="1" subtotal="count"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PORTSMEN!$A$1:$S$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44F780-F09D-4B1D-B300-D49B499F6A20}" name="PivotTable1" cacheId="1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sd="0" x="3"/>
        <item sd="0" x="4"/>
        <item sd="0"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27F439-D02D-4FDD-8683-6415ABEC0CF0}" name="Table" displayName="Table" ref="G4:I16" totalsRowShown="0">
  <autoFilter ref="G4:I16" xr:uid="{DD5D3700-2019-4C2F-A556-A48045A201BD}"/>
  <tableColumns count="3">
    <tableColumn id="1" xr3:uid="{23AA3DAE-5585-44AF-926F-B3F8097FADB6}" name="Column1" dataDxfId="1"/>
    <tableColumn id="2" xr3:uid="{1475D75A-F335-4E2A-BF11-E494B5450C40}" name="Column2" dataDxfId="0"/>
    <tableColumn id="3" xr3:uid="{05B2CB8B-F4E8-434F-9EC9-DE4BF9261716}"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5"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252</v>
      </c>
      <c r="C2" s="45"/>
      <c r="D2" s="46"/>
      <c r="E2" s="50" t="s">
        <v>232</v>
      </c>
    </row>
    <row r="3" spans="2:5" ht="42" customHeight="1" thickBot="1" x14ac:dyDescent="0.3">
      <c r="B3" s="47"/>
      <c r="C3" s="48"/>
      <c r="D3" s="49"/>
      <c r="E3" s="51"/>
    </row>
    <row r="4" spans="2:5" ht="8.25" customHeight="1" x14ac:dyDescent="0.25"/>
    <row r="5" spans="2:5" ht="19.5" customHeight="1" thickBot="1" x14ac:dyDescent="0.3">
      <c r="C5" s="9" t="s">
        <v>226</v>
      </c>
      <c r="D5" s="9" t="s">
        <v>223</v>
      </c>
      <c r="E5" s="10" t="s">
        <v>224</v>
      </c>
    </row>
    <row r="6" spans="2:5" ht="19.5" customHeight="1" thickBot="1" x14ac:dyDescent="0.3">
      <c r="B6" s="20" t="s">
        <v>135</v>
      </c>
      <c r="C6" s="42" t="s">
        <v>225</v>
      </c>
      <c r="D6" s="42"/>
      <c r="E6" s="43"/>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2" t="s">
        <v>242</v>
      </c>
      <c r="D13" s="42"/>
      <c r="E13" s="43"/>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5"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253</v>
      </c>
      <c r="C2" s="45"/>
      <c r="D2" s="46"/>
      <c r="E2" s="50" t="s">
        <v>232</v>
      </c>
    </row>
    <row r="3" spans="2:5" ht="42" customHeight="1" thickBot="1" x14ac:dyDescent="0.3">
      <c r="B3" s="47"/>
      <c r="C3" s="48"/>
      <c r="D3" s="49"/>
      <c r="E3" s="51"/>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2" t="s">
        <v>254</v>
      </c>
      <c r="D7" s="42"/>
      <c r="E7" s="43"/>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2" t="s">
        <v>255</v>
      </c>
      <c r="D14" s="42"/>
      <c r="E14" s="43"/>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4" t="s">
        <v>272</v>
      </c>
      <c r="C2" s="45"/>
      <c r="D2" s="46"/>
      <c r="E2" s="50" t="s">
        <v>232</v>
      </c>
    </row>
    <row r="3" spans="2:5" ht="42" customHeight="1" thickBot="1" x14ac:dyDescent="0.3">
      <c r="B3" s="47"/>
      <c r="C3" s="48"/>
      <c r="D3" s="49"/>
      <c r="E3" s="51"/>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2" t="s">
        <v>281</v>
      </c>
      <c r="D7" s="42"/>
      <c r="E7" s="43"/>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tabSelected="1" zoomScale="110" zoomScaleNormal="142" workbookViewId="0">
      <selection activeCell="H6" sqref="H6"/>
    </sheetView>
  </sheetViews>
  <sheetFormatPr defaultRowHeight="15" x14ac:dyDescent="0.25"/>
  <cols>
    <col min="2" max="2" width="16.42578125" bestFit="1" customWidth="1"/>
    <col min="3" max="3" width="16.28515625" bestFit="1" customWidth="1"/>
    <col min="4" max="4" width="5.5703125" bestFit="1" customWidth="1"/>
    <col min="5" max="5" width="16.42578125" bestFit="1" customWidth="1"/>
    <col min="6" max="6" width="19.42578125" bestFit="1" customWidth="1"/>
    <col min="7" max="7" width="15.5703125" customWidth="1"/>
    <col min="8" max="8" width="14.42578125" customWidth="1"/>
    <col min="9" max="9" width="10.7109375" customWidth="1"/>
    <col min="10" max="10" width="11.28515625" bestFit="1" customWidth="1"/>
  </cols>
  <sheetData>
    <row r="3" spans="2:9" x14ac:dyDescent="0.25">
      <c r="B3" s="38" t="s">
        <v>285</v>
      </c>
      <c r="C3" s="38" t="s">
        <v>284</v>
      </c>
    </row>
    <row r="4" spans="2:9" x14ac:dyDescent="0.25">
      <c r="B4" s="38" t="s">
        <v>283</v>
      </c>
      <c r="C4" t="s">
        <v>138</v>
      </c>
      <c r="D4" t="s">
        <v>142</v>
      </c>
      <c r="G4" t="s">
        <v>371</v>
      </c>
      <c r="H4" t="s">
        <v>372</v>
      </c>
      <c r="I4" t="s">
        <v>373</v>
      </c>
    </row>
    <row r="5" spans="2:9" x14ac:dyDescent="0.25">
      <c r="B5" s="1" t="s">
        <v>159</v>
      </c>
      <c r="C5" s="39">
        <v>1</v>
      </c>
      <c r="D5" s="39">
        <v>2</v>
      </c>
      <c r="G5" s="5" t="s">
        <v>228</v>
      </c>
      <c r="H5" t="s">
        <v>138</v>
      </c>
      <c r="I5" t="s">
        <v>142</v>
      </c>
    </row>
    <row r="6" spans="2:9" x14ac:dyDescent="0.25">
      <c r="B6" s="1" t="s">
        <v>151</v>
      </c>
      <c r="C6" s="39">
        <v>6</v>
      </c>
      <c r="D6" s="39">
        <v>2</v>
      </c>
      <c r="G6" s="4" t="s">
        <v>140</v>
      </c>
      <c r="H6" s="40">
        <f t="shared" ref="H6:H16" si="0">COUNTIFS(countryname,G6,gender,$H$5)</f>
        <v>4</v>
      </c>
      <c r="I6" s="40">
        <f t="shared" ref="I6:I16" si="1">COUNTIFS(countryname,G6,gender,$I$5)</f>
        <v>3</v>
      </c>
    </row>
    <row r="7" spans="2:9" x14ac:dyDescent="0.25">
      <c r="B7" s="1" t="s">
        <v>153</v>
      </c>
      <c r="C7" s="39">
        <v>1</v>
      </c>
      <c r="D7" s="39">
        <v>2</v>
      </c>
      <c r="G7" s="4" t="s">
        <v>144</v>
      </c>
      <c r="H7" s="40">
        <f t="shared" si="0"/>
        <v>0</v>
      </c>
      <c r="I7" s="40">
        <f t="shared" si="1"/>
        <v>2</v>
      </c>
    </row>
    <row r="8" spans="2:9" x14ac:dyDescent="0.25">
      <c r="B8" s="1" t="s">
        <v>144</v>
      </c>
      <c r="C8" s="39"/>
      <c r="D8" s="39">
        <v>2</v>
      </c>
      <c r="G8" s="4" t="s">
        <v>146</v>
      </c>
      <c r="H8" s="40">
        <f t="shared" si="0"/>
        <v>3</v>
      </c>
      <c r="I8" s="40">
        <f t="shared" si="1"/>
        <v>2</v>
      </c>
    </row>
    <row r="9" spans="2:9" x14ac:dyDescent="0.25">
      <c r="B9" s="1" t="s">
        <v>156</v>
      </c>
      <c r="C9" s="39">
        <v>3</v>
      </c>
      <c r="D9" s="39">
        <v>6</v>
      </c>
      <c r="G9" s="4" t="s">
        <v>149</v>
      </c>
      <c r="H9" s="40">
        <f t="shared" si="0"/>
        <v>1</v>
      </c>
      <c r="I9" s="40">
        <f t="shared" si="1"/>
        <v>4</v>
      </c>
    </row>
    <row r="10" spans="2:9" x14ac:dyDescent="0.25">
      <c r="B10" s="1" t="s">
        <v>149</v>
      </c>
      <c r="C10" s="39">
        <v>1</v>
      </c>
      <c r="D10" s="39">
        <v>4</v>
      </c>
      <c r="G10" s="4" t="s">
        <v>151</v>
      </c>
      <c r="H10" s="40">
        <f t="shared" si="0"/>
        <v>6</v>
      </c>
      <c r="I10" s="40">
        <f t="shared" si="1"/>
        <v>2</v>
      </c>
    </row>
    <row r="11" spans="2:9" x14ac:dyDescent="0.25">
      <c r="B11" s="1" t="s">
        <v>164</v>
      </c>
      <c r="C11" s="39">
        <v>2</v>
      </c>
      <c r="D11" s="39">
        <v>1</v>
      </c>
      <c r="G11" s="4" t="s">
        <v>153</v>
      </c>
      <c r="H11" s="40">
        <f t="shared" si="0"/>
        <v>1</v>
      </c>
      <c r="I11" s="40">
        <f t="shared" si="1"/>
        <v>2</v>
      </c>
    </row>
    <row r="12" spans="2:9" x14ac:dyDescent="0.25">
      <c r="B12" s="1" t="s">
        <v>161</v>
      </c>
      <c r="C12" s="39">
        <v>3</v>
      </c>
      <c r="D12" s="39"/>
      <c r="G12" s="4" t="s">
        <v>156</v>
      </c>
      <c r="H12" s="40">
        <f t="shared" si="0"/>
        <v>3</v>
      </c>
      <c r="I12" s="40">
        <f t="shared" si="1"/>
        <v>6</v>
      </c>
    </row>
    <row r="13" spans="2:9" x14ac:dyDescent="0.25">
      <c r="B13" s="1" t="s">
        <v>167</v>
      </c>
      <c r="C13" s="39">
        <v>1</v>
      </c>
      <c r="D13" s="39">
        <v>1</v>
      </c>
      <c r="G13" s="4" t="s">
        <v>159</v>
      </c>
      <c r="H13" s="40">
        <f t="shared" si="0"/>
        <v>1</v>
      </c>
      <c r="I13" s="40">
        <f t="shared" si="1"/>
        <v>2</v>
      </c>
    </row>
    <row r="14" spans="2:9" x14ac:dyDescent="0.25">
      <c r="B14" s="1" t="s">
        <v>146</v>
      </c>
      <c r="C14" s="39">
        <v>3</v>
      </c>
      <c r="D14" s="39">
        <v>2</v>
      </c>
      <c r="G14" s="4" t="s">
        <v>161</v>
      </c>
      <c r="H14" s="40">
        <f t="shared" si="0"/>
        <v>3</v>
      </c>
      <c r="I14" s="40">
        <f t="shared" si="1"/>
        <v>0</v>
      </c>
    </row>
    <row r="15" spans="2:9" x14ac:dyDescent="0.25">
      <c r="B15" s="1" t="s">
        <v>140</v>
      </c>
      <c r="C15" s="39">
        <v>4</v>
      </c>
      <c r="D15" s="39">
        <v>3</v>
      </c>
      <c r="G15" s="4" t="s">
        <v>164</v>
      </c>
      <c r="H15" s="40">
        <f t="shared" si="0"/>
        <v>2</v>
      </c>
      <c r="I15" s="40">
        <f t="shared" si="1"/>
        <v>1</v>
      </c>
    </row>
    <row r="16" spans="2:9" x14ac:dyDescent="0.25">
      <c r="G16" s="4" t="s">
        <v>167</v>
      </c>
      <c r="H16" s="40">
        <f t="shared" si="0"/>
        <v>1</v>
      </c>
      <c r="I16" s="40">
        <f t="shared" si="1"/>
        <v>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zoomScale="99" zoomScaleNormal="99" workbookViewId="0">
      <selection activeCell="C1" sqref="C1"/>
    </sheetView>
  </sheetViews>
  <sheetFormatPr defaultRowHeight="15" x14ac:dyDescent="0.25"/>
  <cols>
    <col min="1" max="1" width="37" bestFit="1" customWidth="1"/>
    <col min="2" max="2" width="27.5703125" customWidth="1"/>
    <col min="3" max="3" width="26.7109375" customWidth="1"/>
    <col min="4" max="4" width="13.5703125" customWidth="1"/>
    <col min="5" max="5" width="10.7109375" customWidth="1"/>
    <col min="6" max="6" width="16.140625" customWidth="1"/>
    <col min="7" max="7" width="21.42578125" customWidth="1"/>
    <col min="8" max="8" width="24.28515625" bestFit="1" customWidth="1"/>
    <col min="9" max="10" width="2" bestFit="1" customWidth="1"/>
    <col min="11" max="51" width="3" bestFit="1" customWidth="1"/>
    <col min="52" max="52" width="11.28515625" bestFit="1" customWidth="1"/>
  </cols>
  <sheetData>
    <row r="1" spans="1:8" x14ac:dyDescent="0.25">
      <c r="A1" s="38" t="s">
        <v>238</v>
      </c>
      <c r="B1" t="s">
        <v>425</v>
      </c>
    </row>
    <row r="3" spans="1:8" x14ac:dyDescent="0.25">
      <c r="A3" s="38" t="s">
        <v>222</v>
      </c>
      <c r="B3" s="38" t="s">
        <v>221</v>
      </c>
      <c r="C3" s="38" t="s">
        <v>233</v>
      </c>
      <c r="D3" s="38" t="s">
        <v>170</v>
      </c>
      <c r="E3" s="38" t="s">
        <v>424</v>
      </c>
      <c r="F3" s="38" t="s">
        <v>228</v>
      </c>
      <c r="G3" s="38" t="s">
        <v>136</v>
      </c>
      <c r="H3" s="38" t="s">
        <v>172</v>
      </c>
    </row>
    <row r="4" spans="1:8" x14ac:dyDescent="0.25">
      <c r="A4" s="41">
        <v>1</v>
      </c>
      <c r="B4" t="s">
        <v>286</v>
      </c>
      <c r="C4" t="s">
        <v>374</v>
      </c>
      <c r="D4" t="s">
        <v>138</v>
      </c>
      <c r="E4" t="s">
        <v>336</v>
      </c>
      <c r="F4" t="s">
        <v>140</v>
      </c>
      <c r="G4" t="s">
        <v>139</v>
      </c>
      <c r="H4" t="s">
        <v>174</v>
      </c>
    </row>
    <row r="5" spans="1:8" x14ac:dyDescent="0.25">
      <c r="A5" s="41">
        <v>2</v>
      </c>
      <c r="B5" t="s">
        <v>287</v>
      </c>
      <c r="C5" t="s">
        <v>375</v>
      </c>
      <c r="D5" t="s">
        <v>138</v>
      </c>
      <c r="E5" t="s">
        <v>337</v>
      </c>
      <c r="F5" t="s">
        <v>140</v>
      </c>
      <c r="G5" t="s">
        <v>139</v>
      </c>
      <c r="H5" t="s">
        <v>175</v>
      </c>
    </row>
    <row r="6" spans="1:8" x14ac:dyDescent="0.25">
      <c r="A6" s="41">
        <v>3</v>
      </c>
      <c r="B6" t="s">
        <v>288</v>
      </c>
      <c r="C6" t="s">
        <v>376</v>
      </c>
      <c r="D6" t="s">
        <v>142</v>
      </c>
      <c r="E6" t="s">
        <v>338</v>
      </c>
      <c r="F6" t="s">
        <v>144</v>
      </c>
      <c r="G6" t="s">
        <v>143</v>
      </c>
      <c r="H6" t="s">
        <v>177</v>
      </c>
    </row>
    <row r="7" spans="1:8" x14ac:dyDescent="0.25">
      <c r="A7" s="41">
        <v>4</v>
      </c>
      <c r="B7" t="s">
        <v>289</v>
      </c>
      <c r="C7" t="s">
        <v>377</v>
      </c>
      <c r="D7" t="s">
        <v>138</v>
      </c>
      <c r="E7" t="s">
        <v>339</v>
      </c>
      <c r="F7" t="s">
        <v>140</v>
      </c>
      <c r="G7" t="s">
        <v>139</v>
      </c>
      <c r="H7" t="s">
        <v>178</v>
      </c>
    </row>
    <row r="8" spans="1:8" x14ac:dyDescent="0.25">
      <c r="A8" s="41">
        <v>5</v>
      </c>
      <c r="B8" t="s">
        <v>290</v>
      </c>
      <c r="C8" t="s">
        <v>378</v>
      </c>
      <c r="D8" t="s">
        <v>142</v>
      </c>
      <c r="E8" t="s">
        <v>340</v>
      </c>
      <c r="F8" t="s">
        <v>140</v>
      </c>
      <c r="G8" t="s">
        <v>139</v>
      </c>
      <c r="H8" t="s">
        <v>179</v>
      </c>
    </row>
    <row r="9" spans="1:8" x14ac:dyDescent="0.25">
      <c r="A9" s="41">
        <v>6</v>
      </c>
      <c r="B9" t="s">
        <v>291</v>
      </c>
      <c r="C9" t="s">
        <v>379</v>
      </c>
      <c r="D9" t="s">
        <v>142</v>
      </c>
      <c r="E9" t="s">
        <v>337</v>
      </c>
      <c r="F9" t="s">
        <v>140</v>
      </c>
      <c r="G9" t="s">
        <v>139</v>
      </c>
      <c r="H9" t="s">
        <v>180</v>
      </c>
    </row>
    <row r="10" spans="1:8" x14ac:dyDescent="0.25">
      <c r="A10" s="41">
        <v>7</v>
      </c>
      <c r="B10" t="s">
        <v>292</v>
      </c>
      <c r="C10" t="s">
        <v>380</v>
      </c>
      <c r="D10" t="s">
        <v>138</v>
      </c>
      <c r="E10" t="s">
        <v>341</v>
      </c>
      <c r="F10" t="s">
        <v>140</v>
      </c>
      <c r="G10" t="s">
        <v>139</v>
      </c>
      <c r="H10" t="s">
        <v>181</v>
      </c>
    </row>
    <row r="11" spans="1:8" x14ac:dyDescent="0.25">
      <c r="A11" s="41">
        <v>8</v>
      </c>
      <c r="B11" t="s">
        <v>293</v>
      </c>
      <c r="C11" t="s">
        <v>381</v>
      </c>
      <c r="D11" t="s">
        <v>142</v>
      </c>
      <c r="E11" t="s">
        <v>342</v>
      </c>
      <c r="F11" t="s">
        <v>140</v>
      </c>
      <c r="G11" t="s">
        <v>139</v>
      </c>
      <c r="H11" t="s">
        <v>182</v>
      </c>
    </row>
    <row r="12" spans="1:8" x14ac:dyDescent="0.25">
      <c r="A12" s="41">
        <v>9</v>
      </c>
      <c r="B12" t="s">
        <v>294</v>
      </c>
      <c r="C12" t="s">
        <v>382</v>
      </c>
      <c r="D12" t="s">
        <v>138</v>
      </c>
      <c r="E12" t="s">
        <v>343</v>
      </c>
      <c r="F12" t="s">
        <v>146</v>
      </c>
      <c r="G12" t="s">
        <v>139</v>
      </c>
      <c r="H12" t="s">
        <v>183</v>
      </c>
    </row>
    <row r="13" spans="1:8" x14ac:dyDescent="0.25">
      <c r="A13" s="41">
        <v>10</v>
      </c>
      <c r="B13" t="s">
        <v>295</v>
      </c>
      <c r="C13" t="s">
        <v>383</v>
      </c>
      <c r="D13" t="s">
        <v>142</v>
      </c>
      <c r="E13" t="s">
        <v>344</v>
      </c>
      <c r="F13" t="s">
        <v>146</v>
      </c>
      <c r="G13" t="s">
        <v>139</v>
      </c>
      <c r="H13" t="s">
        <v>181</v>
      </c>
    </row>
    <row r="14" spans="1:8" x14ac:dyDescent="0.25">
      <c r="A14" s="41">
        <v>11</v>
      </c>
      <c r="B14" t="s">
        <v>296</v>
      </c>
      <c r="C14" t="s">
        <v>384</v>
      </c>
      <c r="D14" t="s">
        <v>142</v>
      </c>
      <c r="E14" t="s">
        <v>345</v>
      </c>
      <c r="F14" t="s">
        <v>146</v>
      </c>
      <c r="G14" t="s">
        <v>139</v>
      </c>
      <c r="H14" t="s">
        <v>184</v>
      </c>
    </row>
    <row r="15" spans="1:8" x14ac:dyDescent="0.25">
      <c r="A15" s="41">
        <v>12</v>
      </c>
      <c r="B15" t="s">
        <v>297</v>
      </c>
      <c r="C15" t="s">
        <v>385</v>
      </c>
      <c r="D15" t="s">
        <v>138</v>
      </c>
      <c r="E15" t="s">
        <v>346</v>
      </c>
      <c r="F15" t="s">
        <v>146</v>
      </c>
      <c r="G15" t="s">
        <v>139</v>
      </c>
      <c r="H15" t="s">
        <v>185</v>
      </c>
    </row>
    <row r="16" spans="1:8" x14ac:dyDescent="0.25">
      <c r="A16" s="41">
        <v>13</v>
      </c>
      <c r="B16" t="s">
        <v>298</v>
      </c>
      <c r="C16" t="s">
        <v>386</v>
      </c>
      <c r="D16" t="s">
        <v>138</v>
      </c>
      <c r="E16" t="s">
        <v>346</v>
      </c>
      <c r="F16" t="s">
        <v>146</v>
      </c>
      <c r="G16" t="s">
        <v>139</v>
      </c>
      <c r="H16" t="s">
        <v>186</v>
      </c>
    </row>
    <row r="17" spans="1:8" x14ac:dyDescent="0.25">
      <c r="A17" s="41">
        <v>14</v>
      </c>
      <c r="B17" t="s">
        <v>299</v>
      </c>
      <c r="C17" t="s">
        <v>387</v>
      </c>
      <c r="D17" t="s">
        <v>142</v>
      </c>
      <c r="E17" t="s">
        <v>347</v>
      </c>
      <c r="F17" t="s">
        <v>149</v>
      </c>
      <c r="G17" t="s">
        <v>148</v>
      </c>
      <c r="H17" t="s">
        <v>187</v>
      </c>
    </row>
    <row r="18" spans="1:8" x14ac:dyDescent="0.25">
      <c r="A18" s="41">
        <v>15</v>
      </c>
      <c r="B18" t="s">
        <v>300</v>
      </c>
      <c r="C18" t="s">
        <v>388</v>
      </c>
      <c r="D18" t="s">
        <v>138</v>
      </c>
      <c r="E18" t="s">
        <v>348</v>
      </c>
      <c r="F18" t="s">
        <v>149</v>
      </c>
      <c r="G18" t="s">
        <v>148</v>
      </c>
      <c r="H18" t="s">
        <v>188</v>
      </c>
    </row>
    <row r="19" spans="1:8" x14ac:dyDescent="0.25">
      <c r="A19" s="41">
        <v>16</v>
      </c>
      <c r="B19" t="s">
        <v>301</v>
      </c>
      <c r="C19" t="s">
        <v>389</v>
      </c>
      <c r="D19" t="s">
        <v>142</v>
      </c>
      <c r="E19" t="s">
        <v>338</v>
      </c>
      <c r="F19" t="s">
        <v>149</v>
      </c>
      <c r="G19" t="s">
        <v>148</v>
      </c>
      <c r="H19" t="s">
        <v>178</v>
      </c>
    </row>
    <row r="20" spans="1:8" x14ac:dyDescent="0.25">
      <c r="A20" s="41">
        <v>17</v>
      </c>
      <c r="B20" t="s">
        <v>302</v>
      </c>
      <c r="C20" t="s">
        <v>390</v>
      </c>
      <c r="D20" t="s">
        <v>142</v>
      </c>
      <c r="E20" t="s">
        <v>349</v>
      </c>
      <c r="F20" t="s">
        <v>149</v>
      </c>
      <c r="G20" t="s">
        <v>148</v>
      </c>
      <c r="H20" t="s">
        <v>189</v>
      </c>
    </row>
    <row r="21" spans="1:8" x14ac:dyDescent="0.25">
      <c r="A21" s="41">
        <v>18</v>
      </c>
      <c r="B21" t="s">
        <v>303</v>
      </c>
      <c r="C21" t="s">
        <v>391</v>
      </c>
      <c r="D21" t="s">
        <v>142</v>
      </c>
      <c r="E21" t="s">
        <v>347</v>
      </c>
      <c r="F21" t="s">
        <v>149</v>
      </c>
      <c r="G21" t="s">
        <v>148</v>
      </c>
      <c r="H21" t="s">
        <v>190</v>
      </c>
    </row>
    <row r="22" spans="1:8" x14ac:dyDescent="0.25">
      <c r="A22" s="41">
        <v>19</v>
      </c>
      <c r="B22" t="s">
        <v>304</v>
      </c>
      <c r="C22" t="s">
        <v>392</v>
      </c>
      <c r="D22" t="s">
        <v>138</v>
      </c>
      <c r="E22" t="s">
        <v>346</v>
      </c>
      <c r="F22" t="s">
        <v>151</v>
      </c>
      <c r="G22" t="s">
        <v>139</v>
      </c>
      <c r="H22" t="s">
        <v>191</v>
      </c>
    </row>
    <row r="23" spans="1:8" x14ac:dyDescent="0.25">
      <c r="A23" s="41">
        <v>20</v>
      </c>
      <c r="B23" t="s">
        <v>305</v>
      </c>
      <c r="C23" t="s">
        <v>393</v>
      </c>
      <c r="D23" t="s">
        <v>142</v>
      </c>
      <c r="E23" t="s">
        <v>350</v>
      </c>
      <c r="F23" t="s">
        <v>151</v>
      </c>
      <c r="G23" t="s">
        <v>139</v>
      </c>
      <c r="H23" t="s">
        <v>192</v>
      </c>
    </row>
    <row r="24" spans="1:8" x14ac:dyDescent="0.25">
      <c r="A24" s="41">
        <v>21</v>
      </c>
      <c r="B24" t="s">
        <v>306</v>
      </c>
      <c r="C24" t="s">
        <v>394</v>
      </c>
      <c r="D24" t="s">
        <v>142</v>
      </c>
      <c r="E24" t="s">
        <v>351</v>
      </c>
      <c r="F24" t="s">
        <v>151</v>
      </c>
      <c r="G24" t="s">
        <v>139</v>
      </c>
      <c r="H24" t="s">
        <v>193</v>
      </c>
    </row>
    <row r="25" spans="1:8" x14ac:dyDescent="0.25">
      <c r="A25" s="41">
        <v>22</v>
      </c>
      <c r="B25" t="s">
        <v>307</v>
      </c>
      <c r="C25" t="s">
        <v>395</v>
      </c>
      <c r="D25" t="s">
        <v>138</v>
      </c>
      <c r="E25" t="s">
        <v>344</v>
      </c>
      <c r="F25" t="s">
        <v>151</v>
      </c>
      <c r="G25" t="s">
        <v>139</v>
      </c>
      <c r="H25" t="s">
        <v>194</v>
      </c>
    </row>
    <row r="26" spans="1:8" x14ac:dyDescent="0.25">
      <c r="A26" s="41">
        <v>23</v>
      </c>
      <c r="B26" t="s">
        <v>308</v>
      </c>
      <c r="C26" t="s">
        <v>396</v>
      </c>
      <c r="D26" t="s">
        <v>138</v>
      </c>
      <c r="E26" t="s">
        <v>352</v>
      </c>
      <c r="F26" t="s">
        <v>151</v>
      </c>
      <c r="G26" t="s">
        <v>139</v>
      </c>
      <c r="H26" t="s">
        <v>195</v>
      </c>
    </row>
    <row r="27" spans="1:8" x14ac:dyDescent="0.25">
      <c r="A27" s="41">
        <v>24</v>
      </c>
      <c r="B27" t="s">
        <v>309</v>
      </c>
      <c r="C27" t="s">
        <v>397</v>
      </c>
      <c r="D27" t="s">
        <v>138</v>
      </c>
      <c r="E27" t="s">
        <v>341</v>
      </c>
      <c r="F27" t="s">
        <v>151</v>
      </c>
      <c r="G27" t="s">
        <v>139</v>
      </c>
      <c r="H27" t="s">
        <v>196</v>
      </c>
    </row>
    <row r="28" spans="1:8" x14ac:dyDescent="0.25">
      <c r="A28" s="41">
        <v>25</v>
      </c>
      <c r="B28" t="s">
        <v>310</v>
      </c>
      <c r="C28" t="s">
        <v>398</v>
      </c>
      <c r="D28" t="s">
        <v>138</v>
      </c>
      <c r="E28" t="s">
        <v>353</v>
      </c>
      <c r="F28" t="s">
        <v>151</v>
      </c>
      <c r="G28" t="s">
        <v>139</v>
      </c>
      <c r="H28" t="s">
        <v>181</v>
      </c>
    </row>
    <row r="29" spans="1:8" x14ac:dyDescent="0.25">
      <c r="A29" s="41">
        <v>26</v>
      </c>
      <c r="B29" t="s">
        <v>311</v>
      </c>
      <c r="C29" t="s">
        <v>399</v>
      </c>
      <c r="D29" t="s">
        <v>138</v>
      </c>
      <c r="E29" t="s">
        <v>354</v>
      </c>
      <c r="F29" t="s">
        <v>151</v>
      </c>
      <c r="G29" t="s">
        <v>139</v>
      </c>
      <c r="H29" t="s">
        <v>174</v>
      </c>
    </row>
    <row r="30" spans="1:8" x14ac:dyDescent="0.25">
      <c r="A30" s="41">
        <v>27</v>
      </c>
      <c r="B30" t="s">
        <v>312</v>
      </c>
      <c r="C30" t="s">
        <v>400</v>
      </c>
      <c r="D30" t="s">
        <v>142</v>
      </c>
      <c r="E30" t="s">
        <v>340</v>
      </c>
      <c r="F30" t="s">
        <v>153</v>
      </c>
      <c r="G30" t="s">
        <v>148</v>
      </c>
      <c r="H30" t="s">
        <v>197</v>
      </c>
    </row>
    <row r="31" spans="1:8" x14ac:dyDescent="0.25">
      <c r="A31" s="41">
        <v>28</v>
      </c>
      <c r="B31" t="s">
        <v>313</v>
      </c>
      <c r="C31" t="s">
        <v>401</v>
      </c>
      <c r="D31" t="s">
        <v>142</v>
      </c>
      <c r="E31" t="s">
        <v>355</v>
      </c>
      <c r="F31" t="s">
        <v>153</v>
      </c>
      <c r="G31" t="s">
        <v>148</v>
      </c>
      <c r="H31" t="s">
        <v>186</v>
      </c>
    </row>
    <row r="32" spans="1:8" x14ac:dyDescent="0.25">
      <c r="A32" s="41">
        <v>29</v>
      </c>
      <c r="B32" t="s">
        <v>314</v>
      </c>
      <c r="C32" t="s">
        <v>402</v>
      </c>
      <c r="D32" t="s">
        <v>138</v>
      </c>
      <c r="E32" t="s">
        <v>356</v>
      </c>
      <c r="F32" t="s">
        <v>153</v>
      </c>
      <c r="G32" t="s">
        <v>148</v>
      </c>
      <c r="H32" t="s">
        <v>181</v>
      </c>
    </row>
    <row r="33" spans="1:8" x14ac:dyDescent="0.25">
      <c r="A33" s="41">
        <v>30</v>
      </c>
      <c r="B33" t="s">
        <v>315</v>
      </c>
      <c r="C33" t="s">
        <v>403</v>
      </c>
      <c r="D33" t="s">
        <v>138</v>
      </c>
      <c r="E33" t="s">
        <v>357</v>
      </c>
      <c r="F33" t="s">
        <v>156</v>
      </c>
      <c r="G33" t="s">
        <v>155</v>
      </c>
      <c r="H33" t="s">
        <v>198</v>
      </c>
    </row>
    <row r="34" spans="1:8" x14ac:dyDescent="0.25">
      <c r="A34" s="41">
        <v>31</v>
      </c>
      <c r="B34" t="s">
        <v>316</v>
      </c>
      <c r="C34" t="s">
        <v>404</v>
      </c>
      <c r="D34" t="s">
        <v>138</v>
      </c>
      <c r="E34" t="s">
        <v>358</v>
      </c>
      <c r="F34" t="s">
        <v>156</v>
      </c>
      <c r="G34" t="s">
        <v>155</v>
      </c>
      <c r="H34" t="s">
        <v>197</v>
      </c>
    </row>
    <row r="35" spans="1:8" x14ac:dyDescent="0.25">
      <c r="A35" s="41">
        <v>32</v>
      </c>
      <c r="B35" t="s">
        <v>317</v>
      </c>
      <c r="C35" t="s">
        <v>405</v>
      </c>
      <c r="D35" t="s">
        <v>138</v>
      </c>
      <c r="E35" t="s">
        <v>340</v>
      </c>
      <c r="F35" t="s">
        <v>156</v>
      </c>
      <c r="G35" t="s">
        <v>155</v>
      </c>
      <c r="H35" t="s">
        <v>195</v>
      </c>
    </row>
    <row r="36" spans="1:8" x14ac:dyDescent="0.25">
      <c r="A36" s="41">
        <v>33</v>
      </c>
      <c r="B36" t="s">
        <v>318</v>
      </c>
      <c r="C36" t="s">
        <v>406</v>
      </c>
      <c r="D36" t="s">
        <v>142</v>
      </c>
      <c r="E36" t="s">
        <v>359</v>
      </c>
      <c r="F36" t="s">
        <v>156</v>
      </c>
      <c r="G36" t="s">
        <v>155</v>
      </c>
      <c r="H36" t="s">
        <v>199</v>
      </c>
    </row>
    <row r="37" spans="1:8" x14ac:dyDescent="0.25">
      <c r="A37" s="41">
        <v>34</v>
      </c>
      <c r="B37" t="s">
        <v>319</v>
      </c>
      <c r="C37" t="s">
        <v>407</v>
      </c>
      <c r="D37" t="s">
        <v>142</v>
      </c>
      <c r="E37" t="s">
        <v>360</v>
      </c>
      <c r="F37" t="s">
        <v>156</v>
      </c>
      <c r="G37" t="s">
        <v>155</v>
      </c>
      <c r="H37" t="s">
        <v>193</v>
      </c>
    </row>
    <row r="38" spans="1:8" x14ac:dyDescent="0.25">
      <c r="A38" s="41">
        <v>35</v>
      </c>
      <c r="B38" t="s">
        <v>320</v>
      </c>
      <c r="C38" t="s">
        <v>408</v>
      </c>
      <c r="D38" t="s">
        <v>142</v>
      </c>
      <c r="E38" t="s">
        <v>352</v>
      </c>
      <c r="F38" t="s">
        <v>156</v>
      </c>
      <c r="G38" t="s">
        <v>155</v>
      </c>
      <c r="H38" t="s">
        <v>200</v>
      </c>
    </row>
    <row r="39" spans="1:8" x14ac:dyDescent="0.25">
      <c r="A39" s="41">
        <v>36</v>
      </c>
      <c r="B39" t="s">
        <v>321</v>
      </c>
      <c r="C39" t="s">
        <v>409</v>
      </c>
      <c r="D39" t="s">
        <v>142</v>
      </c>
      <c r="E39" t="s">
        <v>339</v>
      </c>
      <c r="F39" t="s">
        <v>156</v>
      </c>
      <c r="G39" t="s">
        <v>155</v>
      </c>
      <c r="H39" t="s">
        <v>193</v>
      </c>
    </row>
    <row r="40" spans="1:8" x14ac:dyDescent="0.25">
      <c r="A40" s="41">
        <v>37</v>
      </c>
      <c r="B40" t="s">
        <v>322</v>
      </c>
      <c r="C40" t="s">
        <v>410</v>
      </c>
      <c r="D40" t="s">
        <v>142</v>
      </c>
      <c r="E40" t="s">
        <v>345</v>
      </c>
      <c r="F40" t="s">
        <v>156</v>
      </c>
      <c r="G40" t="s">
        <v>155</v>
      </c>
      <c r="H40" t="s">
        <v>201</v>
      </c>
    </row>
    <row r="41" spans="1:8" x14ac:dyDescent="0.25">
      <c r="A41" s="41">
        <v>38</v>
      </c>
      <c r="B41" t="s">
        <v>323</v>
      </c>
      <c r="C41" t="s">
        <v>411</v>
      </c>
      <c r="D41" t="s">
        <v>142</v>
      </c>
      <c r="E41" t="s">
        <v>361</v>
      </c>
      <c r="F41" t="s">
        <v>156</v>
      </c>
      <c r="G41" t="s">
        <v>155</v>
      </c>
      <c r="H41" t="s">
        <v>174</v>
      </c>
    </row>
    <row r="42" spans="1:8" x14ac:dyDescent="0.25">
      <c r="A42" s="41">
        <v>39</v>
      </c>
      <c r="B42" t="s">
        <v>324</v>
      </c>
      <c r="C42" t="s">
        <v>412</v>
      </c>
      <c r="D42" t="s">
        <v>142</v>
      </c>
      <c r="E42" t="s">
        <v>362</v>
      </c>
      <c r="F42" t="s">
        <v>159</v>
      </c>
      <c r="G42" t="s">
        <v>158</v>
      </c>
      <c r="H42" t="s">
        <v>196</v>
      </c>
    </row>
    <row r="43" spans="1:8" x14ac:dyDescent="0.25">
      <c r="A43" s="41">
        <v>40</v>
      </c>
      <c r="B43" t="s">
        <v>325</v>
      </c>
      <c r="C43" t="s">
        <v>413</v>
      </c>
      <c r="D43" t="s">
        <v>142</v>
      </c>
      <c r="E43" t="s">
        <v>363</v>
      </c>
      <c r="F43" t="s">
        <v>159</v>
      </c>
      <c r="G43" t="s">
        <v>158</v>
      </c>
      <c r="H43" t="s">
        <v>195</v>
      </c>
    </row>
    <row r="44" spans="1:8" x14ac:dyDescent="0.25">
      <c r="A44" s="41">
        <v>41</v>
      </c>
      <c r="B44" t="s">
        <v>326</v>
      </c>
      <c r="C44" t="s">
        <v>414</v>
      </c>
      <c r="D44" t="s">
        <v>138</v>
      </c>
      <c r="E44" t="s">
        <v>364</v>
      </c>
      <c r="F44" t="s">
        <v>159</v>
      </c>
      <c r="G44" t="s">
        <v>158</v>
      </c>
      <c r="H44" t="s">
        <v>202</v>
      </c>
    </row>
    <row r="45" spans="1:8" x14ac:dyDescent="0.25">
      <c r="A45" s="41">
        <v>42</v>
      </c>
      <c r="B45" t="s">
        <v>327</v>
      </c>
      <c r="C45" t="s">
        <v>415</v>
      </c>
      <c r="D45" t="s">
        <v>138</v>
      </c>
      <c r="E45" t="s">
        <v>365</v>
      </c>
      <c r="F45" t="s">
        <v>161</v>
      </c>
      <c r="G45" t="s">
        <v>158</v>
      </c>
      <c r="H45" t="s">
        <v>203</v>
      </c>
    </row>
    <row r="46" spans="1:8" x14ac:dyDescent="0.25">
      <c r="A46" s="41">
        <v>43</v>
      </c>
      <c r="B46" t="s">
        <v>328</v>
      </c>
      <c r="C46" t="s">
        <v>416</v>
      </c>
      <c r="D46" t="s">
        <v>138</v>
      </c>
      <c r="E46" t="s">
        <v>366</v>
      </c>
      <c r="F46" t="s">
        <v>161</v>
      </c>
      <c r="G46" t="s">
        <v>158</v>
      </c>
      <c r="H46" t="s">
        <v>196</v>
      </c>
    </row>
    <row r="47" spans="1:8" x14ac:dyDescent="0.25">
      <c r="A47" s="41">
        <v>44</v>
      </c>
      <c r="B47" t="s">
        <v>329</v>
      </c>
      <c r="C47" t="s">
        <v>417</v>
      </c>
      <c r="D47" t="s">
        <v>138</v>
      </c>
      <c r="E47" t="s">
        <v>348</v>
      </c>
      <c r="F47" t="s">
        <v>161</v>
      </c>
      <c r="G47" t="s">
        <v>158</v>
      </c>
      <c r="H47" t="s">
        <v>202</v>
      </c>
    </row>
    <row r="48" spans="1:8" x14ac:dyDescent="0.25">
      <c r="A48" s="41">
        <v>45</v>
      </c>
      <c r="B48" t="s">
        <v>330</v>
      </c>
      <c r="C48" t="s">
        <v>418</v>
      </c>
      <c r="D48" t="s">
        <v>138</v>
      </c>
      <c r="E48" t="s">
        <v>366</v>
      </c>
      <c r="F48" t="s">
        <v>164</v>
      </c>
      <c r="G48" t="s">
        <v>163</v>
      </c>
      <c r="H48" t="s">
        <v>204</v>
      </c>
    </row>
    <row r="49" spans="1:8" x14ac:dyDescent="0.25">
      <c r="A49" s="41">
        <v>46</v>
      </c>
      <c r="B49" t="s">
        <v>331</v>
      </c>
      <c r="C49" t="s">
        <v>419</v>
      </c>
      <c r="D49" t="s">
        <v>142</v>
      </c>
      <c r="E49" t="s">
        <v>367</v>
      </c>
      <c r="F49" t="s">
        <v>164</v>
      </c>
      <c r="G49" t="s">
        <v>163</v>
      </c>
      <c r="H49" t="s">
        <v>195</v>
      </c>
    </row>
    <row r="50" spans="1:8" x14ac:dyDescent="0.25">
      <c r="A50" s="41">
        <v>47</v>
      </c>
      <c r="B50" t="s">
        <v>332</v>
      </c>
      <c r="C50" t="s">
        <v>420</v>
      </c>
      <c r="D50" t="s">
        <v>138</v>
      </c>
      <c r="E50" t="s">
        <v>368</v>
      </c>
      <c r="F50" t="s">
        <v>164</v>
      </c>
      <c r="G50" t="s">
        <v>163</v>
      </c>
      <c r="H50" t="s">
        <v>195</v>
      </c>
    </row>
    <row r="51" spans="1:8" x14ac:dyDescent="0.25">
      <c r="A51" s="41">
        <v>48</v>
      </c>
      <c r="B51" t="s">
        <v>333</v>
      </c>
      <c r="C51" t="s">
        <v>421</v>
      </c>
      <c r="D51" t="s">
        <v>138</v>
      </c>
      <c r="E51" t="s">
        <v>336</v>
      </c>
      <c r="F51" t="s">
        <v>167</v>
      </c>
      <c r="G51" t="s">
        <v>166</v>
      </c>
      <c r="H51" t="s">
        <v>177</v>
      </c>
    </row>
    <row r="52" spans="1:8" x14ac:dyDescent="0.25">
      <c r="A52" s="41">
        <v>49</v>
      </c>
      <c r="B52" t="s">
        <v>334</v>
      </c>
      <c r="C52" t="s">
        <v>422</v>
      </c>
      <c r="D52" t="s">
        <v>142</v>
      </c>
      <c r="E52" t="s">
        <v>369</v>
      </c>
      <c r="F52" t="s">
        <v>167</v>
      </c>
      <c r="G52" t="s">
        <v>166</v>
      </c>
      <c r="H52" t="s">
        <v>205</v>
      </c>
    </row>
    <row r="53" spans="1:8" x14ac:dyDescent="0.25">
      <c r="A53" s="41">
        <v>50</v>
      </c>
      <c r="B53" t="s">
        <v>335</v>
      </c>
      <c r="C53" t="s">
        <v>423</v>
      </c>
      <c r="D53" t="s">
        <v>142</v>
      </c>
      <c r="E53" t="s">
        <v>370</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N2" activePane="bottomRight" state="frozen"/>
      <selection pane="topRight" activeCell="B1" sqref="B1"/>
      <selection pane="bottomLeft" activeCell="A2" sqref="A2"/>
      <selection pane="bottomRight" activeCell="X16" sqref="X16"/>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4.28515625" style="25" customWidth="1"/>
    <col min="8" max="8" width="13.42578125" customWidth="1"/>
    <col min="9" max="9" width="9.140625" customWidth="1"/>
    <col min="10" max="10" width="12.85546875" bestFit="1" customWidth="1"/>
    <col min="11" max="11" width="15.5703125" customWidth="1"/>
    <col min="12" max="12" width="13.85546875" customWidth="1"/>
    <col min="13" max="13" width="31.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4">
        <v>1</v>
      </c>
      <c r="B2" s="3" t="str">
        <f>UPPER(CONCATENATE(C2," ",D2," ",F2))</f>
        <v>MS. ANNIE ABBOTT</v>
      </c>
      <c r="C2" s="3" t="s">
        <v>6</v>
      </c>
      <c r="D2" s="3" t="s">
        <v>7</v>
      </c>
      <c r="E2" s="3"/>
      <c r="F2" s="3" t="s">
        <v>8</v>
      </c>
      <c r="G2" s="35">
        <v>35699</v>
      </c>
      <c r="H2" s="3" t="s">
        <v>9</v>
      </c>
      <c r="I2" s="3" t="s">
        <v>138</v>
      </c>
      <c r="J2" s="4" t="s">
        <v>141</v>
      </c>
      <c r="K2" s="4" t="str">
        <f>HLOOKUP(J2,LOCATION!$A$2:$M$3,2,FALSE)</f>
        <v>USA</v>
      </c>
      <c r="L2" s="4" t="str">
        <f>INDEX(LOCATION!$B$1:$M$1,1,MATCH(J2,LOCATION!$B$2:$M$2,0))</f>
        <v>English</v>
      </c>
      <c r="M2" s="4" t="str">
        <f>LOWER(IF($L2="English",CONCATENATE(SPORTSMEN!F2,".",SPORTSMEN!D2,"@XYZ.ORG.com"),CONCATENATE(F2,".",D2,"@XYZ.COM")))</f>
        <v>abbott.annie@xyz.org.com</v>
      </c>
      <c r="N2" s="36">
        <v>94</v>
      </c>
      <c r="O2" s="3" t="s">
        <v>209</v>
      </c>
      <c r="P2" s="3" t="s">
        <v>210</v>
      </c>
      <c r="Q2" s="3" t="str">
        <f>INDEX(SPORT!$A$2:$A$33,MATCH(SPORTSMEN!R2,SPORT!$B$2:$B$33,0))</f>
        <v>INDOOR</v>
      </c>
      <c r="R2" s="3" t="s">
        <v>174</v>
      </c>
      <c r="S2" s="37">
        <v>80727</v>
      </c>
    </row>
    <row r="3" spans="1:19" x14ac:dyDescent="0.25">
      <c r="A3" s="34">
        <v>2</v>
      </c>
      <c r="B3" s="3" t="str">
        <f t="shared" ref="B3:B51" si="0">UPPER(CONCATENATE(C3," ",D3," ",F3))</f>
        <v>MS. AURELIE LIESUCHKE</v>
      </c>
      <c r="C3" s="2" t="s">
        <v>6</v>
      </c>
      <c r="D3" s="2" t="s">
        <v>10</v>
      </c>
      <c r="E3" s="2"/>
      <c r="F3" s="2" t="s">
        <v>11</v>
      </c>
      <c r="G3" s="35">
        <v>33641</v>
      </c>
      <c r="H3" s="2" t="s">
        <v>12</v>
      </c>
      <c r="I3" s="2" t="s">
        <v>138</v>
      </c>
      <c r="J3" s="4" t="s">
        <v>141</v>
      </c>
      <c r="K3" s="4" t="str">
        <f>HLOOKUP(J3,LOCATION!$A$2:$M$3,2,FALSE)</f>
        <v>USA</v>
      </c>
      <c r="L3" s="4" t="str">
        <f>INDEX(LOCATION!$B$1:$M$1,1,MATCH(J3,LOCATION!$B$2:$M$2,0))</f>
        <v>English</v>
      </c>
      <c r="M3" s="4" t="str">
        <f>LOWER(IF($L3="English",CONCATENATE(SPORTSMEN!F3,".",SPORTSMEN!D3,"@XYZ.ORG.com"),CONCATENATE(F3,".",D3,"@XYZ.COM")))</f>
        <v>liesuchke.aurelie@xyz.org.com</v>
      </c>
      <c r="N3" s="36">
        <v>84.2</v>
      </c>
      <c r="O3" s="2" t="s">
        <v>211</v>
      </c>
      <c r="P3" s="2" t="s">
        <v>212</v>
      </c>
      <c r="Q3" s="3" t="str">
        <f>INDEX(SPORT!$A$2:$A$33,MATCH(SPORTSMEN!R3,SPORT!$B$2:$B$33,0))</f>
        <v>INDOOR</v>
      </c>
      <c r="R3" s="2" t="s">
        <v>175</v>
      </c>
      <c r="S3" s="37">
        <v>87471</v>
      </c>
    </row>
    <row r="4" spans="1:19" x14ac:dyDescent="0.25">
      <c r="A4" s="34">
        <v>3</v>
      </c>
      <c r="B4" s="3" t="str">
        <f t="shared" si="0"/>
        <v>SR. TOMAS FILHO</v>
      </c>
      <c r="C4" s="2" t="s">
        <v>13</v>
      </c>
      <c r="D4" s="2" t="s">
        <v>14</v>
      </c>
      <c r="E4" s="2" t="s">
        <v>15</v>
      </c>
      <c r="F4" s="2" t="s">
        <v>16</v>
      </c>
      <c r="G4" s="35">
        <v>25394</v>
      </c>
      <c r="H4" s="2" t="s">
        <v>17</v>
      </c>
      <c r="I4" s="2" t="s">
        <v>142</v>
      </c>
      <c r="J4" s="4" t="s">
        <v>145</v>
      </c>
      <c r="K4" s="4" t="str">
        <f>HLOOKUP(J4,LOCATION!$A$2:$M$3,2,FALSE)</f>
        <v>BRAZIL</v>
      </c>
      <c r="L4" s="4" t="str">
        <f>INDEX(LOCATION!$B$1:$M$1,1,MATCH(J4,LOCATION!$B$2:$M$2,0))</f>
        <v>Portuguese</v>
      </c>
      <c r="M4" s="4" t="str">
        <f>LOWER(IF($L4="English",CONCATENATE(SPORTSMEN!F4,".",SPORTSMEN!D4,"@XYZ.ORG.com"),CONCATENATE(F4,".",D4,"@XYZ.COM")))</f>
        <v>filho.tomas@xyz.com</v>
      </c>
      <c r="N4" s="36">
        <v>52.9</v>
      </c>
      <c r="O4" s="2" t="s">
        <v>213</v>
      </c>
      <c r="P4" s="2" t="s">
        <v>210</v>
      </c>
      <c r="Q4" s="3" t="str">
        <f>INDEX(SPORT!$A$2:$A$33,MATCH(SPORTSMEN!R4,SPORT!$B$2:$B$33,0))</f>
        <v>OUTDOOR</v>
      </c>
      <c r="R4" s="2" t="s">
        <v>177</v>
      </c>
      <c r="S4" s="37">
        <v>64724</v>
      </c>
    </row>
    <row r="5" spans="1:19" x14ac:dyDescent="0.25">
      <c r="A5" s="34">
        <v>4</v>
      </c>
      <c r="B5" s="3" t="str">
        <f t="shared" si="0"/>
        <v>MS. DARBY CRUICKSHANK</v>
      </c>
      <c r="C5" s="2" t="s">
        <v>6</v>
      </c>
      <c r="D5" s="2" t="s">
        <v>18</v>
      </c>
      <c r="E5" s="2"/>
      <c r="F5" s="2" t="s">
        <v>19</v>
      </c>
      <c r="G5" s="35">
        <v>27532</v>
      </c>
      <c r="H5" s="2" t="s">
        <v>20</v>
      </c>
      <c r="I5" s="2" t="s">
        <v>138</v>
      </c>
      <c r="J5" s="4" t="s">
        <v>141</v>
      </c>
      <c r="K5" s="4" t="str">
        <f>HLOOKUP(J5,LOCATION!$A$2:$M$3,2,FALSE)</f>
        <v>USA</v>
      </c>
      <c r="L5" s="4" t="str">
        <f>INDEX(LOCATION!$B$1:$M$1,1,MATCH(J5,LOCATION!$B$2:$M$2,0))</f>
        <v>English</v>
      </c>
      <c r="M5" s="4" t="str">
        <f>LOWER(IF($L5="English",CONCATENATE(SPORTSMEN!F5,".",SPORTSMEN!D5,"@XYZ.ORG.com"),CONCATENATE(F5,".",D5,"@XYZ.COM")))</f>
        <v>cruickshank.darby@xyz.org.com</v>
      </c>
      <c r="N5" s="36">
        <v>48.9</v>
      </c>
      <c r="O5" s="2" t="s">
        <v>209</v>
      </c>
      <c r="P5" s="2" t="s">
        <v>212</v>
      </c>
      <c r="Q5" s="3" t="str">
        <f>INDEX(SPORT!$A$2:$A$33,MATCH(SPORTSMEN!R5,SPORT!$B$2:$B$33,0))</f>
        <v>OUTDOOR</v>
      </c>
      <c r="R5" s="2" t="s">
        <v>178</v>
      </c>
      <c r="S5" s="37">
        <v>110823</v>
      </c>
    </row>
    <row r="6" spans="1:19" x14ac:dyDescent="0.25">
      <c r="A6" s="34">
        <v>5</v>
      </c>
      <c r="B6" s="3" t="str">
        <f t="shared" si="0"/>
        <v>DR. JAYDON BORER</v>
      </c>
      <c r="C6" s="2" t="s">
        <v>21</v>
      </c>
      <c r="D6" s="2" t="s">
        <v>22</v>
      </c>
      <c r="E6" s="2"/>
      <c r="F6" s="2" t="s">
        <v>23</v>
      </c>
      <c r="G6" s="35">
        <v>25706</v>
      </c>
      <c r="H6" s="2" t="s">
        <v>20</v>
      </c>
      <c r="I6" s="2" t="s">
        <v>142</v>
      </c>
      <c r="J6" s="4" t="s">
        <v>141</v>
      </c>
      <c r="K6" s="4" t="str">
        <f>HLOOKUP(J6,LOCATION!$A$2:$M$3,2,FALSE)</f>
        <v>USA</v>
      </c>
      <c r="L6" s="4" t="str">
        <f>INDEX(LOCATION!$B$1:$M$1,1,MATCH(J6,LOCATION!$B$2:$M$2,0))</f>
        <v>English</v>
      </c>
      <c r="M6" s="4" t="str">
        <f>LOWER(IF($L6="English",CONCATENATE(SPORTSMEN!F6,".",SPORTSMEN!D6,"@XYZ.ORG.com"),CONCATENATE(F6,".",D6,"@XYZ.COM")))</f>
        <v>borer.jaydon@xyz.org.com</v>
      </c>
      <c r="N6" s="36">
        <v>84.8</v>
      </c>
      <c r="O6" s="2" t="s">
        <v>214</v>
      </c>
      <c r="P6" s="2" t="s">
        <v>215</v>
      </c>
      <c r="Q6" s="3" t="str">
        <f>INDEX(SPORT!$A$2:$A$33,MATCH(SPORTSMEN!R6,SPORT!$B$2:$B$33,0))</f>
        <v>INDOOR</v>
      </c>
      <c r="R6" s="2" t="s">
        <v>179</v>
      </c>
      <c r="S6" s="37">
        <v>56916</v>
      </c>
    </row>
    <row r="7" spans="1:19" x14ac:dyDescent="0.25">
      <c r="A7" s="34">
        <v>6</v>
      </c>
      <c r="B7" s="3" t="str">
        <f t="shared" si="0"/>
        <v>MR. MORIAH  LYNCH</v>
      </c>
      <c r="C7" s="2" t="s">
        <v>24</v>
      </c>
      <c r="D7" s="2" t="s">
        <v>25</v>
      </c>
      <c r="E7" s="2"/>
      <c r="F7" s="2" t="s">
        <v>26</v>
      </c>
      <c r="G7" s="35">
        <v>33944</v>
      </c>
      <c r="H7" s="2" t="s">
        <v>27</v>
      </c>
      <c r="I7" s="2" t="s">
        <v>142</v>
      </c>
      <c r="J7" s="4" t="s">
        <v>141</v>
      </c>
      <c r="K7" s="4" t="str">
        <f>HLOOKUP(J7,LOCATION!$A$2:$M$3,2,FALSE)</f>
        <v>USA</v>
      </c>
      <c r="L7" s="4" t="str">
        <f>INDEX(LOCATION!$B$1:$M$1,1,MATCH(J7,LOCATION!$B$2:$M$2,0))</f>
        <v>English</v>
      </c>
      <c r="M7" s="4" t="str">
        <f>LOWER(IF($L7="English",CONCATENATE(SPORTSMEN!F7,".",SPORTSMEN!D7,"@XYZ.ORG.com"),CONCATENATE(F7,".",D7,"@XYZ.COM")))</f>
        <v>lynch.moriah @xyz.org.com</v>
      </c>
      <c r="N7" s="36">
        <v>83.2</v>
      </c>
      <c r="O7" s="2" t="s">
        <v>214</v>
      </c>
      <c r="P7" s="2" t="s">
        <v>212</v>
      </c>
      <c r="Q7" s="3" t="str">
        <f>INDEX(SPORT!$A$2:$A$33,MATCH(SPORTSMEN!R7,SPORT!$B$2:$B$33,0))</f>
        <v>INDOOR</v>
      </c>
      <c r="R7" s="2" t="s">
        <v>180</v>
      </c>
      <c r="S7" s="37">
        <v>51133</v>
      </c>
    </row>
    <row r="8" spans="1:19" x14ac:dyDescent="0.25">
      <c r="A8" s="34">
        <v>7</v>
      </c>
      <c r="B8" s="3" t="str">
        <f t="shared" si="0"/>
        <v>MS. AMIYA EICHMANN</v>
      </c>
      <c r="C8" s="2" t="s">
        <v>6</v>
      </c>
      <c r="D8" s="2" t="s">
        <v>28</v>
      </c>
      <c r="E8" s="2"/>
      <c r="F8" s="2" t="s">
        <v>29</v>
      </c>
      <c r="G8" s="35">
        <v>36370</v>
      </c>
      <c r="H8" s="2" t="s">
        <v>30</v>
      </c>
      <c r="I8" s="2" t="s">
        <v>138</v>
      </c>
      <c r="J8" s="4" t="s">
        <v>141</v>
      </c>
      <c r="K8" s="4" t="str">
        <f>HLOOKUP(J8,LOCATION!$A$2:$M$3,2,FALSE)</f>
        <v>USA</v>
      </c>
      <c r="L8" s="4" t="str">
        <f>INDEX(LOCATION!$B$1:$M$1,1,MATCH(J8,LOCATION!$B$2:$M$2,0))</f>
        <v>English</v>
      </c>
      <c r="M8" s="4" t="str">
        <f>LOWER(IF($L8="English",CONCATENATE(SPORTSMEN!F8,".",SPORTSMEN!D8,"@XYZ.ORG.com"),CONCATENATE(F8,".",D8,"@XYZ.COM")))</f>
        <v>eichmann.amiya@xyz.org.com</v>
      </c>
      <c r="N8" s="36">
        <v>61.1</v>
      </c>
      <c r="O8" s="2" t="s">
        <v>214</v>
      </c>
      <c r="P8" s="2" t="s">
        <v>215</v>
      </c>
      <c r="Q8" s="3" t="str">
        <f>INDEX(SPORT!$A$2:$A$33,MATCH(SPORTSMEN!R8,SPORT!$B$2:$B$33,0))</f>
        <v>OUTDOOR</v>
      </c>
      <c r="R8" s="2" t="s">
        <v>181</v>
      </c>
      <c r="S8" s="37">
        <v>65465</v>
      </c>
    </row>
    <row r="9" spans="1:19" x14ac:dyDescent="0.25">
      <c r="A9" s="34">
        <v>8</v>
      </c>
      <c r="B9" s="3" t="str">
        <f t="shared" si="0"/>
        <v>MR. PIERCE RAU</v>
      </c>
      <c r="C9" s="2" t="s">
        <v>24</v>
      </c>
      <c r="D9" s="2" t="s">
        <v>31</v>
      </c>
      <c r="E9" s="2"/>
      <c r="F9" s="2" t="s">
        <v>32</v>
      </c>
      <c r="G9" s="35">
        <v>23141</v>
      </c>
      <c r="H9" s="2" t="s">
        <v>20</v>
      </c>
      <c r="I9" s="2" t="s">
        <v>142</v>
      </c>
      <c r="J9" s="4" t="s">
        <v>141</v>
      </c>
      <c r="K9" s="4" t="str">
        <f>HLOOKUP(J9,LOCATION!$A$2:$M$3,2,FALSE)</f>
        <v>USA</v>
      </c>
      <c r="L9" s="4" t="str">
        <f>INDEX(LOCATION!$B$1:$M$1,1,MATCH(J9,LOCATION!$B$2:$M$2,0))</f>
        <v>English</v>
      </c>
      <c r="M9" s="4" t="str">
        <f>LOWER(IF($L9="English",CONCATENATE(SPORTSMEN!F9,".",SPORTSMEN!D9,"@XYZ.ORG.com"),CONCATENATE(F9,".",D9,"@XYZ.COM")))</f>
        <v>rau.pierce@xyz.org.com</v>
      </c>
      <c r="N9" s="36">
        <v>105.7</v>
      </c>
      <c r="O9" s="2" t="s">
        <v>213</v>
      </c>
      <c r="P9" s="2" t="s">
        <v>216</v>
      </c>
      <c r="Q9" s="3" t="str">
        <f>INDEX(SPORT!$A$2:$A$33,MATCH(SPORTSMEN!R9,SPORT!$B$2:$B$33,0))</f>
        <v>INDOOR</v>
      </c>
      <c r="R9" s="2" t="s">
        <v>182</v>
      </c>
      <c r="S9" s="37">
        <v>109885</v>
      </c>
    </row>
    <row r="10" spans="1:19" x14ac:dyDescent="0.25">
      <c r="A10" s="34">
        <v>9</v>
      </c>
      <c r="B10" s="3" t="str">
        <f t="shared" si="0"/>
        <v>MS. AMELIA STEVENS</v>
      </c>
      <c r="C10" s="2" t="s">
        <v>6</v>
      </c>
      <c r="D10" s="2" t="s">
        <v>33</v>
      </c>
      <c r="E10" s="2"/>
      <c r="F10" s="2" t="s">
        <v>34</v>
      </c>
      <c r="G10" s="35">
        <v>25965</v>
      </c>
      <c r="H10" s="2" t="s">
        <v>12</v>
      </c>
      <c r="I10" s="2" t="s">
        <v>138</v>
      </c>
      <c r="J10" s="4" t="s">
        <v>147</v>
      </c>
      <c r="K10" s="4" t="str">
        <f>HLOOKUP(J10,LOCATION!$A$2:$M$3,2,FALSE)</f>
        <v>UK</v>
      </c>
      <c r="L10" s="4" t="str">
        <f>INDEX(LOCATION!$B$1:$M$1,1,MATCH(J10,LOCATION!$B$2:$M$2,0))</f>
        <v>English</v>
      </c>
      <c r="M10" s="4" t="str">
        <f>LOWER(IF($L10="English",CONCATENATE(SPORTSMEN!F10,".",SPORTSMEN!D10,"@XYZ.ORG.com"),CONCATENATE(F10,".",D10,"@XYZ.COM")))</f>
        <v>stevens.amelia@xyz.org.com</v>
      </c>
      <c r="N10" s="36">
        <v>65.3</v>
      </c>
      <c r="O10" s="2" t="s">
        <v>214</v>
      </c>
      <c r="P10" s="2" t="s">
        <v>216</v>
      </c>
      <c r="Q10" s="3" t="str">
        <f>INDEX(SPORT!$A$2:$A$33,MATCH(SPORTSMEN!R10,SPORT!$B$2:$B$33,0))</f>
        <v>INDOOR</v>
      </c>
      <c r="R10" s="2" t="s">
        <v>183</v>
      </c>
      <c r="S10" s="37">
        <v>60061</v>
      </c>
    </row>
    <row r="11" spans="1:19" x14ac:dyDescent="0.25">
      <c r="A11" s="34">
        <v>10</v>
      </c>
      <c r="B11" s="3" t="str">
        <f t="shared" si="0"/>
        <v>MR. TOBY SIMPSON</v>
      </c>
      <c r="C11" s="2" t="s">
        <v>24</v>
      </c>
      <c r="D11" s="2" t="s">
        <v>35</v>
      </c>
      <c r="E11" s="2"/>
      <c r="F11" s="2" t="s">
        <v>36</v>
      </c>
      <c r="G11" s="35">
        <v>23732</v>
      </c>
      <c r="H11" s="2" t="s">
        <v>27</v>
      </c>
      <c r="I11" s="2" t="s">
        <v>142</v>
      </c>
      <c r="J11" s="4" t="s">
        <v>147</v>
      </c>
      <c r="K11" s="4" t="str">
        <f>HLOOKUP(J11,LOCATION!$A$2:$M$3,2,FALSE)</f>
        <v>UK</v>
      </c>
      <c r="L11" s="4" t="str">
        <f>INDEX(LOCATION!$B$1:$M$1,1,MATCH(J11,LOCATION!$B$2:$M$2,0))</f>
        <v>English</v>
      </c>
      <c r="M11" s="4" t="str">
        <f>LOWER(IF($L11="English",CONCATENATE(SPORTSMEN!F11,".",SPORTSMEN!D11,"@XYZ.ORG.com"),CONCATENATE(F11,".",D11,"@XYZ.COM")))</f>
        <v>simpson.toby@xyz.org.com</v>
      </c>
      <c r="N11" s="36">
        <v>62.9</v>
      </c>
      <c r="O11" s="2" t="s">
        <v>213</v>
      </c>
      <c r="P11" s="2" t="s">
        <v>217</v>
      </c>
      <c r="Q11" s="3" t="str">
        <f>INDEX(SPORT!$A$2:$A$33,MATCH(SPORTSMEN!R11,SPORT!$B$2:$B$33,0))</f>
        <v>OUTDOOR</v>
      </c>
      <c r="R11" s="2" t="s">
        <v>181</v>
      </c>
      <c r="S11" s="37">
        <v>32758</v>
      </c>
    </row>
    <row r="12" spans="1:19" x14ac:dyDescent="0.25">
      <c r="A12" s="34">
        <v>11</v>
      </c>
      <c r="B12" s="3" t="str">
        <f t="shared" si="0"/>
        <v>SIR ETHAN MURPHY</v>
      </c>
      <c r="C12" s="2" t="s">
        <v>37</v>
      </c>
      <c r="D12" s="2" t="s">
        <v>38</v>
      </c>
      <c r="E12" s="2"/>
      <c r="F12" s="2" t="s">
        <v>39</v>
      </c>
      <c r="G12" s="35">
        <v>31733</v>
      </c>
      <c r="H12" s="2" t="s">
        <v>40</v>
      </c>
      <c r="I12" s="2" t="s">
        <v>142</v>
      </c>
      <c r="J12" s="4" t="s">
        <v>147</v>
      </c>
      <c r="K12" s="4" t="str">
        <f>HLOOKUP(J12,LOCATION!$A$2:$M$3,2,FALSE)</f>
        <v>UK</v>
      </c>
      <c r="L12" s="4" t="str">
        <f>INDEX(LOCATION!$B$1:$M$1,1,MATCH(J12,LOCATION!$B$2:$M$2,0))</f>
        <v>English</v>
      </c>
      <c r="M12" s="4" t="str">
        <f>LOWER(IF($L12="English",CONCATENATE(SPORTSMEN!F12,".",SPORTSMEN!D12,"@XYZ.ORG.com"),CONCATENATE(F12,".",D12,"@XYZ.COM")))</f>
        <v>murphy.ethan@xyz.org.com</v>
      </c>
      <c r="N12" s="36">
        <v>104.3</v>
      </c>
      <c r="O12" s="2" t="s">
        <v>211</v>
      </c>
      <c r="P12" s="2" t="s">
        <v>217</v>
      </c>
      <c r="Q12" s="3" t="str">
        <f>INDEX(SPORT!$A$2:$A$33,MATCH(SPORTSMEN!R12,SPORT!$B$2:$B$33,0))</f>
        <v>OUTDOOR</v>
      </c>
      <c r="R12" s="2" t="s">
        <v>184</v>
      </c>
      <c r="S12" s="37">
        <v>99613</v>
      </c>
    </row>
    <row r="13" spans="1:19" x14ac:dyDescent="0.25">
      <c r="A13" s="34">
        <v>12</v>
      </c>
      <c r="B13" s="3" t="str">
        <f t="shared" si="0"/>
        <v>MRS. ASHLEY WOOD</v>
      </c>
      <c r="C13" s="2" t="s">
        <v>41</v>
      </c>
      <c r="D13" s="2" t="s">
        <v>42</v>
      </c>
      <c r="E13" s="2"/>
      <c r="F13" s="2" t="s">
        <v>43</v>
      </c>
      <c r="G13" s="35">
        <v>28412</v>
      </c>
      <c r="H13" s="2" t="s">
        <v>9</v>
      </c>
      <c r="I13" s="2" t="s">
        <v>138</v>
      </c>
      <c r="J13" s="4" t="s">
        <v>147</v>
      </c>
      <c r="K13" s="4" t="str">
        <f>HLOOKUP(J13,LOCATION!$A$2:$M$3,2,FALSE)</f>
        <v>UK</v>
      </c>
      <c r="L13" s="4" t="str">
        <f>INDEX(LOCATION!$B$1:$M$1,1,MATCH(J13,LOCATION!$B$2:$M$2,0))</f>
        <v>English</v>
      </c>
      <c r="M13" s="4" t="str">
        <f>LOWER(IF($L13="English",CONCATENATE(SPORTSMEN!F13,".",SPORTSMEN!D13,"@XYZ.ORG.com"),CONCATENATE(F13,".",D13,"@XYZ.COM")))</f>
        <v>wood.ashley@xyz.org.com</v>
      </c>
      <c r="N13" s="36">
        <v>100.7</v>
      </c>
      <c r="O13" s="2" t="s">
        <v>211</v>
      </c>
      <c r="P13" s="2" t="s">
        <v>217</v>
      </c>
      <c r="Q13" s="3" t="str">
        <f>INDEX(SPORT!$A$2:$A$33,MATCH(SPORTSMEN!R13,SPORT!$B$2:$B$33,0))</f>
        <v>OUTDOOR</v>
      </c>
      <c r="R13" s="2" t="s">
        <v>185</v>
      </c>
      <c r="S13" s="37">
        <v>56595</v>
      </c>
    </row>
    <row r="14" spans="1:19" x14ac:dyDescent="0.25">
      <c r="A14" s="34">
        <v>13</v>
      </c>
      <c r="B14" s="3" t="str">
        <f t="shared" si="0"/>
        <v>MS. MEGAN SCOTT</v>
      </c>
      <c r="C14" s="2" t="s">
        <v>6</v>
      </c>
      <c r="D14" s="2" t="s">
        <v>44</v>
      </c>
      <c r="E14" s="2"/>
      <c r="F14" s="2" t="s">
        <v>45</v>
      </c>
      <c r="G14" s="35">
        <v>28168</v>
      </c>
      <c r="H14" s="2" t="s">
        <v>12</v>
      </c>
      <c r="I14" s="2" t="s">
        <v>138</v>
      </c>
      <c r="J14" s="4" t="s">
        <v>147</v>
      </c>
      <c r="K14" s="4" t="str">
        <f>HLOOKUP(J14,LOCATION!$A$2:$M$3,2,FALSE)</f>
        <v>UK</v>
      </c>
      <c r="L14" s="4" t="str">
        <f>INDEX(LOCATION!$B$1:$M$1,1,MATCH(J14,LOCATION!$B$2:$M$2,0))</f>
        <v>English</v>
      </c>
      <c r="M14" s="4" t="str">
        <f>LOWER(IF($L14="English",CONCATENATE(SPORTSMEN!F14,".",SPORTSMEN!D14,"@XYZ.ORG.com"),CONCATENATE(F14,".",D14,"@XYZ.COM")))</f>
        <v>scott.megan@xyz.org.com</v>
      </c>
      <c r="N14" s="36">
        <v>70.900000000000006</v>
      </c>
      <c r="O14" s="2" t="s">
        <v>209</v>
      </c>
      <c r="P14" s="2" t="s">
        <v>210</v>
      </c>
      <c r="Q14" s="3" t="str">
        <f>INDEX(SPORT!$A$2:$A$33,MATCH(SPORTSMEN!R14,SPORT!$B$2:$B$33,0))</f>
        <v>OUTDOOR</v>
      </c>
      <c r="R14" s="2" t="s">
        <v>186</v>
      </c>
      <c r="S14" s="37">
        <v>117408</v>
      </c>
    </row>
    <row r="15" spans="1:19" x14ac:dyDescent="0.25">
      <c r="A15" s="34">
        <v>14</v>
      </c>
      <c r="B15" s="3" t="str">
        <f t="shared" si="0"/>
        <v>HR. HELMUT WEINHAE</v>
      </c>
      <c r="C15" s="2" t="s">
        <v>46</v>
      </c>
      <c r="D15" s="2" t="s">
        <v>47</v>
      </c>
      <c r="E15" s="2"/>
      <c r="F15" s="2" t="s">
        <v>48</v>
      </c>
      <c r="G15" s="35">
        <v>21788</v>
      </c>
      <c r="H15" s="2" t="s">
        <v>49</v>
      </c>
      <c r="I15" s="2" t="s">
        <v>142</v>
      </c>
      <c r="J15" s="4" t="s">
        <v>150</v>
      </c>
      <c r="K15" s="4" t="str">
        <f>HLOOKUP(J15,LOCATION!$A$2:$M$3,2,FALSE)</f>
        <v>GERMANY</v>
      </c>
      <c r="L15" s="4" t="str">
        <f>INDEX(LOCATION!$B$1:$M$1,1,MATCH(J15,LOCATION!$B$2:$M$2,0))</f>
        <v>German</v>
      </c>
      <c r="M15" s="4" t="str">
        <f>LOWER(IF($L15="English",CONCATENATE(SPORTSMEN!F15,".",SPORTSMEN!D15,"@XYZ.ORG.com"),CONCATENATE(F15,".",D15,"@XYZ.COM")))</f>
        <v>weinhae.helmut@xyz.com</v>
      </c>
      <c r="N15" s="36">
        <v>68.3</v>
      </c>
      <c r="O15" s="2" t="s">
        <v>218</v>
      </c>
      <c r="P15" s="2" t="s">
        <v>216</v>
      </c>
      <c r="Q15" s="3" t="str">
        <f>INDEX(SPORT!$A$2:$A$33,MATCH(SPORTSMEN!R15,SPORT!$B$2:$B$33,0))</f>
        <v>OUTDOOR</v>
      </c>
      <c r="R15" s="2" t="s">
        <v>187</v>
      </c>
      <c r="S15" s="37">
        <v>64862</v>
      </c>
    </row>
    <row r="16" spans="1:19" x14ac:dyDescent="0.25">
      <c r="A16" s="34">
        <v>15</v>
      </c>
      <c r="B16" s="3" t="str">
        <f t="shared" si="0"/>
        <v>PROF. MILENA SCHOTIN</v>
      </c>
      <c r="C16" s="2" t="s">
        <v>50</v>
      </c>
      <c r="D16" s="2" t="s">
        <v>51</v>
      </c>
      <c r="E16" s="2"/>
      <c r="F16" s="2" t="s">
        <v>52</v>
      </c>
      <c r="G16" s="35">
        <v>23804</v>
      </c>
      <c r="H16" s="2" t="s">
        <v>53</v>
      </c>
      <c r="I16" s="2" t="s">
        <v>138</v>
      </c>
      <c r="J16" s="4" t="s">
        <v>150</v>
      </c>
      <c r="K16" s="4" t="str">
        <f>HLOOKUP(J16,LOCATION!$A$2:$M$3,2,FALSE)</f>
        <v>GERMANY</v>
      </c>
      <c r="L16" s="4" t="str">
        <f>INDEX(LOCATION!$B$1:$M$1,1,MATCH(J16,LOCATION!$B$2:$M$2,0))</f>
        <v>German</v>
      </c>
      <c r="M16" s="4" t="str">
        <f>LOWER(IF($L16="English",CONCATENATE(SPORTSMEN!F16,".",SPORTSMEN!D16,"@XYZ.ORG.com"),CONCATENATE(F16,".",D16,"@XYZ.COM")))</f>
        <v>schotin.milena@xyz.com</v>
      </c>
      <c r="N16" s="36">
        <v>105.3</v>
      </c>
      <c r="O16" s="2" t="s">
        <v>218</v>
      </c>
      <c r="P16" s="2" t="s">
        <v>217</v>
      </c>
      <c r="Q16" s="3" t="str">
        <f>INDEX(SPORT!$A$2:$A$33,MATCH(SPORTSMEN!R16,SPORT!$B$2:$B$33,0))</f>
        <v>INDOOR</v>
      </c>
      <c r="R16" s="2" t="s">
        <v>188</v>
      </c>
      <c r="S16" s="37">
        <v>10241</v>
      </c>
    </row>
    <row r="17" spans="1:19" x14ac:dyDescent="0.25">
      <c r="A17" s="34">
        <v>16</v>
      </c>
      <c r="B17" s="3" t="str">
        <f t="shared" si="0"/>
        <v>HR. LOTHAR BIRNBAUM</v>
      </c>
      <c r="C17" s="2" t="s">
        <v>46</v>
      </c>
      <c r="D17" s="2" t="s">
        <v>54</v>
      </c>
      <c r="E17" s="2"/>
      <c r="F17" s="2" t="s">
        <v>55</v>
      </c>
      <c r="G17" s="35">
        <v>25405</v>
      </c>
      <c r="H17" s="2" t="s">
        <v>17</v>
      </c>
      <c r="I17" s="2" t="s">
        <v>142</v>
      </c>
      <c r="J17" s="4" t="s">
        <v>150</v>
      </c>
      <c r="K17" s="4" t="str">
        <f>HLOOKUP(J17,LOCATION!$A$2:$M$3,2,FALSE)</f>
        <v>GERMANY</v>
      </c>
      <c r="L17" s="4" t="str">
        <f>INDEX(LOCATION!$B$1:$M$1,1,MATCH(J17,LOCATION!$B$2:$M$2,0))</f>
        <v>German</v>
      </c>
      <c r="M17" s="4" t="str">
        <f>LOWER(IF($L17="English",CONCATENATE(SPORTSMEN!F17,".",SPORTSMEN!D17,"@XYZ.ORG.com"),CONCATENATE(F17,".",D17,"@XYZ.COM")))</f>
        <v>birnbaum.lothar@xyz.com</v>
      </c>
      <c r="N17" s="36">
        <v>48.6</v>
      </c>
      <c r="O17" s="2" t="s">
        <v>214</v>
      </c>
      <c r="P17" s="2" t="s">
        <v>217</v>
      </c>
      <c r="Q17" s="3" t="str">
        <f>INDEX(SPORT!$A$2:$A$33,MATCH(SPORTSMEN!R17,SPORT!$B$2:$B$33,0))</f>
        <v>OUTDOOR</v>
      </c>
      <c r="R17" s="2" t="s">
        <v>178</v>
      </c>
      <c r="S17" s="37">
        <v>88762</v>
      </c>
    </row>
    <row r="18" spans="1:19" x14ac:dyDescent="0.25">
      <c r="A18" s="34">
        <v>17</v>
      </c>
      <c r="B18" s="3" t="str">
        <f t="shared" si="0"/>
        <v>HR. PIETRO STOLZE</v>
      </c>
      <c r="C18" s="2" t="s">
        <v>46</v>
      </c>
      <c r="D18" s="2" t="s">
        <v>56</v>
      </c>
      <c r="E18" s="2"/>
      <c r="F18" s="2" t="s">
        <v>57</v>
      </c>
      <c r="G18" s="35">
        <v>26582</v>
      </c>
      <c r="H18" s="2" t="s">
        <v>9</v>
      </c>
      <c r="I18" s="2" t="s">
        <v>142</v>
      </c>
      <c r="J18" s="4" t="s">
        <v>150</v>
      </c>
      <c r="K18" s="4" t="str">
        <f>HLOOKUP(J18,LOCATION!$A$2:$M$3,2,FALSE)</f>
        <v>GERMANY</v>
      </c>
      <c r="L18" s="4" t="str">
        <f>INDEX(LOCATION!$B$1:$M$1,1,MATCH(J18,LOCATION!$B$2:$M$2,0))</f>
        <v>German</v>
      </c>
      <c r="M18" s="4" t="str">
        <f>LOWER(IF($L18="English",CONCATENATE(SPORTSMEN!F18,".",SPORTSMEN!D18,"@XYZ.ORG.com"),CONCATENATE(F18,".",D18,"@XYZ.COM")))</f>
        <v>stolze.pietro@xyz.com</v>
      </c>
      <c r="N18" s="36">
        <v>105.9</v>
      </c>
      <c r="O18" s="2" t="s">
        <v>214</v>
      </c>
      <c r="P18" s="2" t="s">
        <v>210</v>
      </c>
      <c r="Q18" s="3" t="str">
        <f>INDEX(SPORT!$A$2:$A$33,MATCH(SPORTSMEN!R18,SPORT!$B$2:$B$33,0))</f>
        <v>INDOOR</v>
      </c>
      <c r="R18" s="2" t="s">
        <v>189</v>
      </c>
      <c r="S18" s="37">
        <v>80757</v>
      </c>
    </row>
    <row r="19" spans="1:19" x14ac:dyDescent="0.25">
      <c r="A19" s="34">
        <v>18</v>
      </c>
      <c r="B19" s="3" t="str">
        <f t="shared" si="0"/>
        <v>HR. RICHARD  TLUSTEK</v>
      </c>
      <c r="C19" s="2" t="s">
        <v>46</v>
      </c>
      <c r="D19" s="2" t="s">
        <v>58</v>
      </c>
      <c r="E19" s="2"/>
      <c r="F19" s="2" t="s">
        <v>59</v>
      </c>
      <c r="G19" s="35">
        <v>21793</v>
      </c>
      <c r="H19" s="2" t="s">
        <v>49</v>
      </c>
      <c r="I19" s="2" t="s">
        <v>142</v>
      </c>
      <c r="J19" s="4" t="s">
        <v>150</v>
      </c>
      <c r="K19" s="4" t="str">
        <f>HLOOKUP(J19,LOCATION!$A$2:$M$3,2,FALSE)</f>
        <v>GERMANY</v>
      </c>
      <c r="L19" s="4" t="str">
        <f>INDEX(LOCATION!$B$1:$M$1,1,MATCH(J19,LOCATION!$B$2:$M$2,0))</f>
        <v>German</v>
      </c>
      <c r="M19" s="4" t="str">
        <f>LOWER(IF($L19="English",CONCATENATE(SPORTSMEN!F19,".",SPORTSMEN!D19,"@XYZ.ORG.com"),CONCATENATE(F19,".",D19,"@XYZ.COM")))</f>
        <v>tlustek.richard @xyz.com</v>
      </c>
      <c r="N19" s="36">
        <v>71.099999999999994</v>
      </c>
      <c r="O19" s="2" t="s">
        <v>214</v>
      </c>
      <c r="P19" s="2" t="s">
        <v>210</v>
      </c>
      <c r="Q19" s="3" t="str">
        <f>INDEX(SPORT!$A$2:$A$33,MATCH(SPORTSMEN!R19,SPORT!$B$2:$B$33,0))</f>
        <v>OUTDOOR</v>
      </c>
      <c r="R19" s="2" t="s">
        <v>190</v>
      </c>
      <c r="S19" s="37">
        <v>88794</v>
      </c>
    </row>
    <row r="20" spans="1:19" x14ac:dyDescent="0.25">
      <c r="A20" s="34">
        <v>19</v>
      </c>
      <c r="B20" s="3" t="str">
        <f t="shared" si="0"/>
        <v>DR. EARNESTINE RAYNOR</v>
      </c>
      <c r="C20" s="2" t="s">
        <v>21</v>
      </c>
      <c r="D20" s="2" t="s">
        <v>60</v>
      </c>
      <c r="E20" s="2"/>
      <c r="F20" s="2" t="s">
        <v>61</v>
      </c>
      <c r="G20" s="35">
        <v>28262</v>
      </c>
      <c r="H20" s="2" t="s">
        <v>20</v>
      </c>
      <c r="I20" s="2" t="s">
        <v>138</v>
      </c>
      <c r="J20" s="4" t="s">
        <v>152</v>
      </c>
      <c r="K20" s="4" t="str">
        <f>HLOOKUP(J20,LOCATION!$A$2:$M$3,2,FALSE)</f>
        <v>AUSTRALIA</v>
      </c>
      <c r="L20" s="4" t="str">
        <f>INDEX(LOCATION!$B$1:$M$1,1,MATCH(J20,LOCATION!$B$2:$M$2,0))</f>
        <v>English</v>
      </c>
      <c r="M20" s="4" t="str">
        <f>LOWER(IF($L20="English",CONCATENATE(SPORTSMEN!F20,".",SPORTSMEN!D20,"@XYZ.ORG.com"),CONCATENATE(F20,".",D20,"@XYZ.COM")))</f>
        <v>raynor.earnestine@xyz.org.com</v>
      </c>
      <c r="N20" s="36">
        <v>70.3</v>
      </c>
      <c r="O20" s="2" t="s">
        <v>214</v>
      </c>
      <c r="P20" s="2" t="s">
        <v>216</v>
      </c>
      <c r="Q20" s="3" t="str">
        <f>INDEX(SPORT!$A$2:$A$33,MATCH(SPORTSMEN!R20,SPORT!$B$2:$B$33,0))</f>
        <v>INDOOR</v>
      </c>
      <c r="R20" s="2" t="s">
        <v>191</v>
      </c>
      <c r="S20" s="37">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HLOOKUP(J21,LOCATION!$A$2:$M$3,2,FALSE)</f>
        <v>AUSTRALIA</v>
      </c>
      <c r="L21" s="4" t="str">
        <f>INDEX(LOCATION!$B$1:$M$1,1,MATCH(J21,LOCATION!$B$2:$M$2,0))</f>
        <v>English</v>
      </c>
      <c r="M21" s="4" t="str">
        <f>LOWER(IF($L21="English",CONCATENATE(SPORTSMEN!F21,".",SPORTSMEN!D21,"@XYZ.ORG.com"),CONCATENATE(F21,".",D21,"@XYZ.COM")))</f>
        <v>gaylord.jason@xyz.org.com</v>
      </c>
      <c r="N21" s="36">
        <v>54.7</v>
      </c>
      <c r="O21" s="2" t="s">
        <v>211</v>
      </c>
      <c r="P21" s="2" t="s">
        <v>212</v>
      </c>
      <c r="Q21" s="3" t="str">
        <f>INDEX(SPORT!$A$2:$A$33,MATCH(SPORTSMEN!R21,SPORT!$B$2:$B$33,0))</f>
        <v>INDOOR</v>
      </c>
      <c r="R21" s="2" t="s">
        <v>192</v>
      </c>
      <c r="S21" s="37">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HLOOKUP(J22,LOCATION!$A$2:$M$3,2,FALSE)</f>
        <v>AUSTRALIA</v>
      </c>
      <c r="L22" s="4" t="str">
        <f>INDEX(LOCATION!$B$1:$M$1,1,MATCH(J22,LOCATION!$B$2:$M$2,0))</f>
        <v>English</v>
      </c>
      <c r="M22" s="4" t="str">
        <f>LOWER(IF($L22="English",CONCATENATE(SPORTSMEN!F22,".",SPORTSMEN!D22,"@XYZ.ORG.com"),CONCATENATE(F22,".",D22,"@XYZ.COM")))</f>
        <v>sauer.kendrick@xyz.org.com</v>
      </c>
      <c r="N22" s="36">
        <v>100.9</v>
      </c>
      <c r="O22" s="2" t="s">
        <v>214</v>
      </c>
      <c r="P22" s="2" t="s">
        <v>215</v>
      </c>
      <c r="Q22" s="3" t="str">
        <f>INDEX(SPORT!$A$2:$A$33,MATCH(SPORTSMEN!R22,SPORT!$B$2:$B$33,0))</f>
        <v>OUTDOOR</v>
      </c>
      <c r="R22" s="2" t="s">
        <v>193</v>
      </c>
      <c r="S22" s="37">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HLOOKUP(J23,LOCATION!$A$2:$M$3,2,FALSE)</f>
        <v>AUSTRALIA</v>
      </c>
      <c r="L23" s="4" t="str">
        <f>INDEX(LOCATION!$B$1:$M$1,1,MATCH(J23,LOCATION!$B$2:$M$2,0))</f>
        <v>English</v>
      </c>
      <c r="M23" s="4" t="str">
        <f>LOWER(IF($L23="English",CONCATENATE(SPORTSMEN!F23,".",SPORTSMEN!D23,"@XYZ.ORG.com"),CONCATENATE(F23,".",D23,"@XYZ.COM")))</f>
        <v>olson.annabell@xyz.org.com</v>
      </c>
      <c r="N23" s="36">
        <v>84.3</v>
      </c>
      <c r="O23" s="2" t="s">
        <v>209</v>
      </c>
      <c r="P23" s="2" t="s">
        <v>216</v>
      </c>
      <c r="Q23" s="3" t="str">
        <f>INDEX(SPORT!$A$2:$A$33,MATCH(SPORTSMEN!R23,SPORT!$B$2:$B$33,0))</f>
        <v>OUTDOOR</v>
      </c>
      <c r="R23" s="2" t="s">
        <v>194</v>
      </c>
      <c r="S23" s="37">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HLOOKUP(J24,LOCATION!$A$2:$M$3,2,FALSE)</f>
        <v>AUSTRALIA</v>
      </c>
      <c r="L24" s="4" t="str">
        <f>INDEX(LOCATION!$B$1:$M$1,1,MATCH(J24,LOCATION!$B$2:$M$2,0))</f>
        <v>English</v>
      </c>
      <c r="M24" s="4" t="str">
        <f>LOWER(IF($L24="English",CONCATENATE(SPORTSMEN!F24,".",SPORTSMEN!D24,"@XYZ.ORG.com"),CONCATENATE(F24,".",D24,"@XYZ.COM")))</f>
        <v>upton.jena@xyz.org.com</v>
      </c>
      <c r="N24" s="36">
        <v>66.8</v>
      </c>
      <c r="O24" s="2" t="s">
        <v>214</v>
      </c>
      <c r="P24" s="2" t="s">
        <v>217</v>
      </c>
      <c r="Q24" s="3" t="str">
        <f>INDEX(SPORT!$A$2:$A$33,MATCH(SPORTSMEN!R24,SPORT!$B$2:$B$33,0))</f>
        <v>OUTDOOR</v>
      </c>
      <c r="R24" s="2" t="s">
        <v>195</v>
      </c>
      <c r="S24" s="37">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HLOOKUP(J25,LOCATION!$A$2:$M$3,2,FALSE)</f>
        <v>AUSTRALIA</v>
      </c>
      <c r="L25" s="4" t="str">
        <f>INDEX(LOCATION!$B$1:$M$1,1,MATCH(J25,LOCATION!$B$2:$M$2,0))</f>
        <v>English</v>
      </c>
      <c r="M25" s="4" t="str">
        <f>LOWER(IF($L25="English",CONCATENATE(SPORTSMEN!F25,".",SPORTSMEN!D25,"@XYZ.ORG.com"),CONCATENATE(F25,".",D25,"@XYZ.COM")))</f>
        <v>bins.shanny@xyz.org.com</v>
      </c>
      <c r="N25" s="36">
        <v>59.4</v>
      </c>
      <c r="O25" s="2" t="s">
        <v>213</v>
      </c>
      <c r="P25" s="2" t="s">
        <v>215</v>
      </c>
      <c r="Q25" s="3" t="str">
        <f>INDEX(SPORT!$A$2:$A$33,MATCH(SPORTSMEN!R25,SPORT!$B$2:$B$33,0))</f>
        <v>OUTDOOR</v>
      </c>
      <c r="R25" s="2" t="s">
        <v>196</v>
      </c>
      <c r="S25" s="37">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HLOOKUP(J26,LOCATION!$A$2:$M$3,2,FALSE)</f>
        <v>AUSTRALIA</v>
      </c>
      <c r="L26" s="4" t="str">
        <f>INDEX(LOCATION!$B$1:$M$1,1,MATCH(J26,LOCATION!$B$2:$M$2,0))</f>
        <v>English</v>
      </c>
      <c r="M26" s="4" t="str">
        <f>LOWER(IF($L26="English",CONCATENATE(SPORTSMEN!F26,".",SPORTSMEN!D26,"@XYZ.ORG.com"),CONCATENATE(F26,".",D26,"@XYZ.COM")))</f>
        <v>abshire.tia@xyz.org.com</v>
      </c>
      <c r="N26" s="36">
        <v>77.8</v>
      </c>
      <c r="O26" s="2" t="s">
        <v>213</v>
      </c>
      <c r="P26" s="2" t="s">
        <v>216</v>
      </c>
      <c r="Q26" s="3" t="str">
        <f>INDEX(SPORT!$A$2:$A$33,MATCH(SPORTSMEN!R26,SPORT!$B$2:$B$33,0))</f>
        <v>OUTDOOR</v>
      </c>
      <c r="R26" s="2" t="s">
        <v>181</v>
      </c>
      <c r="S26" s="37">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HLOOKUP(J27,LOCATION!$A$2:$M$3,2,FALSE)</f>
        <v>AUSTRALIA</v>
      </c>
      <c r="L27" s="4" t="str">
        <f>INDEX(LOCATION!$B$1:$M$1,1,MATCH(J27,LOCATION!$B$2:$M$2,0))</f>
        <v>English</v>
      </c>
      <c r="M27" s="4" t="str">
        <f>LOWER(IF($L27="English",CONCATENATE(SPORTSMEN!F27,".",SPORTSMEN!D27,"@XYZ.ORG.com"),CONCATENATE(F27,".",D27,"@XYZ.COM")))</f>
        <v>runolfsdottir.isabel@xyz.org.com</v>
      </c>
      <c r="N27" s="36">
        <v>85.9</v>
      </c>
      <c r="O27" s="2" t="s">
        <v>214</v>
      </c>
      <c r="P27" s="2" t="s">
        <v>219</v>
      </c>
      <c r="Q27" s="3" t="str">
        <f>INDEX(SPORT!$A$2:$A$33,MATCH(SPORTSMEN!R27,SPORT!$B$2:$B$33,0))</f>
        <v>INDOOR</v>
      </c>
      <c r="R27" s="2" t="s">
        <v>174</v>
      </c>
      <c r="S27" s="37">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HLOOKUP(J28,LOCATION!$A$2:$M$3,2,FALSE)</f>
        <v>AUSTRIA</v>
      </c>
      <c r="L28" s="4" t="str">
        <f>INDEX(LOCATION!$B$1:$M$1,1,MATCH(J28,LOCATION!$B$2:$M$2,0))</f>
        <v>German</v>
      </c>
      <c r="M28" s="4" t="str">
        <f>LOWER(IF($L28="English",CONCATENATE(SPORTSMEN!F28,".",SPORTSMEN!D28,"@XYZ.ORG.com"),CONCATENATE(F28,".",D28,"@XYZ.COM")))</f>
        <v>wesack.barney@xyz.com</v>
      </c>
      <c r="N28" s="36">
        <v>93.4</v>
      </c>
      <c r="O28" s="2" t="s">
        <v>213</v>
      </c>
      <c r="P28" s="2" t="s">
        <v>219</v>
      </c>
      <c r="Q28" s="3" t="str">
        <f>INDEX(SPORT!$A$2:$A$33,MATCH(SPORTSMEN!R28,SPORT!$B$2:$B$33,0))</f>
        <v>INDOOR</v>
      </c>
      <c r="R28" s="2" t="s">
        <v>197</v>
      </c>
      <c r="S28" s="37">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HLOOKUP(J29,LOCATION!$A$2:$M$3,2,FALSE)</f>
        <v>AUSTRIA</v>
      </c>
      <c r="L29" s="4" t="str">
        <f>INDEX(LOCATION!$B$1:$M$1,1,MATCH(J29,LOCATION!$B$2:$M$2,0))</f>
        <v>German</v>
      </c>
      <c r="M29" s="4" t="str">
        <f>LOWER(IF($L29="English",CONCATENATE(SPORTSMEN!F29,".",SPORTSMEN!D29,"@XYZ.ORG.com"),CONCATENATE(F29,".",D29,"@XYZ.COM")))</f>
        <v>kade.baruch@xyz.com</v>
      </c>
      <c r="N29" s="36">
        <v>95.5</v>
      </c>
      <c r="O29" s="2" t="s">
        <v>218</v>
      </c>
      <c r="P29" s="2" t="s">
        <v>212</v>
      </c>
      <c r="Q29" s="3" t="str">
        <f>INDEX(SPORT!$A$2:$A$33,MATCH(SPORTSMEN!R29,SPORT!$B$2:$B$33,0))</f>
        <v>OUTDOOR</v>
      </c>
      <c r="R29" s="2" t="s">
        <v>186</v>
      </c>
      <c r="S29" s="37">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HLOOKUP(J30,LOCATION!$A$2:$M$3,2,FALSE)</f>
        <v>AUSTRIA</v>
      </c>
      <c r="L30" s="4" t="str">
        <f>INDEX(LOCATION!$B$1:$M$1,1,MATCH(J30,LOCATION!$B$2:$M$2,0))</f>
        <v>German</v>
      </c>
      <c r="M30" s="4" t="str">
        <f>LOWER(IF($L30="English",CONCATENATE(SPORTSMEN!F30,".",SPORTSMEN!D30,"@XYZ.ORG.com"),CONCATENATE(F30,".",D30,"@XYZ.COM")))</f>
        <v>rosemann.liesbeth@xyz.com</v>
      </c>
      <c r="N30" s="36">
        <v>52.2</v>
      </c>
      <c r="O30" s="2" t="s">
        <v>214</v>
      </c>
      <c r="P30" s="2" t="s">
        <v>217</v>
      </c>
      <c r="Q30" s="3" t="str">
        <f>INDEX(SPORT!$A$2:$A$33,MATCH(SPORTSMEN!R30,SPORT!$B$2:$B$33,0))</f>
        <v>OUTDOOR</v>
      </c>
      <c r="R30" s="2" t="s">
        <v>181</v>
      </c>
      <c r="S30" s="37">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HLOOKUP(J31,LOCATION!$A$2:$M$3,2,FALSE)</f>
        <v>FRANCE</v>
      </c>
      <c r="L31" s="4" t="str">
        <f>INDEX(LOCATION!$B$1:$M$1,1,MATCH(J31,LOCATION!$B$2:$M$2,0))</f>
        <v>French</v>
      </c>
      <c r="M31" s="4" t="str">
        <f>LOWER(IF($L31="English",CONCATENATE(SPORTSMEN!F31,".",SPORTSMEN!D31,"@XYZ.ORG.com"),CONCATENATE(F31,".",D31,"@XYZ.COM")))</f>
        <v>moreau.valentine@xyz.com</v>
      </c>
      <c r="N31" s="36">
        <v>74.599999999999994</v>
      </c>
      <c r="O31" s="2" t="s">
        <v>214</v>
      </c>
      <c r="P31" s="2" t="s">
        <v>219</v>
      </c>
      <c r="Q31" s="3" t="str">
        <f>INDEX(SPORT!$A$2:$A$33,MATCH(SPORTSMEN!R31,SPORT!$B$2:$B$33,0))</f>
        <v>OUTDOOR</v>
      </c>
      <c r="R31" s="2" t="s">
        <v>198</v>
      </c>
      <c r="S31" s="37">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HLOOKUP(J32,LOCATION!$A$2:$M$3,2,FALSE)</f>
        <v>FRANCE</v>
      </c>
      <c r="L32" s="4" t="str">
        <f>INDEX(LOCATION!$B$1:$M$1,1,MATCH(J32,LOCATION!$B$2:$M$2,0))</f>
        <v>French</v>
      </c>
      <c r="M32" s="4" t="str">
        <f>LOWER(IF($L32="English",CONCATENATE(SPORTSMEN!F32,".",SPORTSMEN!D32,"@XYZ.ORG.com"),CONCATENATE(F32,".",D32,"@XYZ.COM")))</f>
        <v>durand.paulette@xyz.com</v>
      </c>
      <c r="N32" s="36">
        <v>81.7</v>
      </c>
      <c r="O32" s="2" t="s">
        <v>213</v>
      </c>
      <c r="P32" s="2" t="s">
        <v>212</v>
      </c>
      <c r="Q32" s="3" t="str">
        <f>INDEX(SPORT!$A$2:$A$33,MATCH(SPORTSMEN!R32,SPORT!$B$2:$B$33,0))</f>
        <v>INDOOR</v>
      </c>
      <c r="R32" s="2" t="s">
        <v>197</v>
      </c>
      <c r="S32" s="37">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HLOOKUP(J33,LOCATION!$A$2:$M$3,2,FALSE)</f>
        <v>FRANCE</v>
      </c>
      <c r="L33" s="4" t="str">
        <f>INDEX(LOCATION!$B$1:$M$1,1,MATCH(J33,LOCATION!$B$2:$M$2,0))</f>
        <v>French</v>
      </c>
      <c r="M33" s="4" t="str">
        <f>LOWER(IF($L33="English",CONCATENATE(SPORTSMEN!F33,".",SPORTSMEN!D33,"@XYZ.ORG.com"),CONCATENATE(F33,".",D33,"@XYZ.COM")))</f>
        <v>chevalier.laure-alix@xyz.com</v>
      </c>
      <c r="N33" s="36">
        <v>78.099999999999994</v>
      </c>
      <c r="O33" s="2" t="s">
        <v>214</v>
      </c>
      <c r="P33" s="2" t="s">
        <v>217</v>
      </c>
      <c r="Q33" s="3" t="str">
        <f>INDEX(SPORT!$A$2:$A$33,MATCH(SPORTSMEN!R33,SPORT!$B$2:$B$33,0))</f>
        <v>OUTDOOR</v>
      </c>
      <c r="R33" s="2" t="s">
        <v>195</v>
      </c>
      <c r="S33" s="37">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HLOOKUP(J34,LOCATION!$A$2:$M$3,2,FALSE)</f>
        <v>FRANCE</v>
      </c>
      <c r="L34" s="4" t="str">
        <f>INDEX(LOCATION!$B$1:$M$1,1,MATCH(J34,LOCATION!$B$2:$M$2,0))</f>
        <v>French</v>
      </c>
      <c r="M34" s="4" t="str">
        <f>LOWER(IF($L34="English",CONCATENATE(SPORTSMEN!F34,".",SPORTSMEN!D34,"@XYZ.ORG.com"),CONCATENATE(F34,".",D34,"@XYZ.COM")))</f>
        <v>toussaint.claude@xyz.com</v>
      </c>
      <c r="N34" s="36">
        <v>57.1</v>
      </c>
      <c r="O34" s="2" t="s">
        <v>209</v>
      </c>
      <c r="P34" s="2" t="s">
        <v>217</v>
      </c>
      <c r="Q34" s="3" t="str">
        <f>INDEX(SPORT!$A$2:$A$33,MATCH(SPORTSMEN!R34,SPORT!$B$2:$B$33,0))</f>
        <v>INDOOR</v>
      </c>
      <c r="R34" s="2" t="s">
        <v>199</v>
      </c>
      <c r="S34" s="37">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HLOOKUP(J35,LOCATION!$A$2:$M$3,2,FALSE)</f>
        <v>FRANCE</v>
      </c>
      <c r="L35" s="4" t="str">
        <f>INDEX(LOCATION!$B$1:$M$1,1,MATCH(J35,LOCATION!$B$2:$M$2,0))</f>
        <v>French</v>
      </c>
      <c r="M35" s="4" t="str">
        <f>LOWER(IF($L35="English",CONCATENATE(SPORTSMEN!F35,".",SPORTSMEN!D35,"@XYZ.ORG.com"),CONCATENATE(F35,".",D35,"@XYZ.COM")))</f>
        <v>lenoir.victor@xyz.com</v>
      </c>
      <c r="N35" s="36">
        <v>56</v>
      </c>
      <c r="O35" s="2" t="s">
        <v>214</v>
      </c>
      <c r="P35" s="2" t="s">
        <v>219</v>
      </c>
      <c r="Q35" s="3" t="str">
        <f>INDEX(SPORT!$A$2:$A$33,MATCH(SPORTSMEN!R35,SPORT!$B$2:$B$33,0))</f>
        <v>OUTDOOR</v>
      </c>
      <c r="R35" s="2" t="s">
        <v>193</v>
      </c>
      <c r="S35" s="37">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HLOOKUP(J36,LOCATION!$A$2:$M$3,2,FALSE)</f>
        <v>FRANCE</v>
      </c>
      <c r="L36" s="4" t="str">
        <f>INDEX(LOCATION!$B$1:$M$1,1,MATCH(J36,LOCATION!$B$2:$M$2,0))</f>
        <v>French</v>
      </c>
      <c r="M36" s="4" t="str">
        <f>LOWER(IF($L36="English",CONCATENATE(SPORTSMEN!F36,".",SPORTSMEN!D36,"@XYZ.ORG.com"),CONCATENATE(F36,".",D36,"@XYZ.COM")))</f>
        <v>lenoir.arthur@xyz.com</v>
      </c>
      <c r="N36" s="36">
        <v>88.6</v>
      </c>
      <c r="O36" s="2" t="s">
        <v>213</v>
      </c>
      <c r="P36" s="2" t="s">
        <v>217</v>
      </c>
      <c r="Q36" s="3" t="str">
        <f>INDEX(SPORT!$A$2:$A$33,MATCH(SPORTSMEN!R36,SPORT!$B$2:$B$33,0))</f>
        <v>OUTDOOR</v>
      </c>
      <c r="R36" s="2" t="s">
        <v>200</v>
      </c>
      <c r="S36" s="37">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HLOOKUP(J37,LOCATION!$A$2:$M$3,2,FALSE)</f>
        <v>FRANCE</v>
      </c>
      <c r="L37" s="4" t="str">
        <f>INDEX(LOCATION!$B$1:$M$1,1,MATCH(J37,LOCATION!$B$2:$M$2,0))</f>
        <v>French</v>
      </c>
      <c r="M37" s="4" t="str">
        <f>LOWER(IF($L37="English",CONCATENATE(SPORTSMEN!F37,".",SPORTSMEN!D37,"@XYZ.ORG.com"),CONCATENATE(F37,".",D37,"@XYZ.COM")))</f>
        <v>lebrun-brun.benjamin@xyz.com</v>
      </c>
      <c r="N37" s="36">
        <v>78.2</v>
      </c>
      <c r="O37" s="2" t="s">
        <v>211</v>
      </c>
      <c r="P37" s="2" t="s">
        <v>212</v>
      </c>
      <c r="Q37" s="3" t="str">
        <f>INDEX(SPORT!$A$2:$A$33,MATCH(SPORTSMEN!R37,SPORT!$B$2:$B$33,0))</f>
        <v>OUTDOOR</v>
      </c>
      <c r="R37" s="2" t="s">
        <v>193</v>
      </c>
      <c r="S37" s="37">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HLOOKUP(J38,LOCATION!$A$2:$M$3,2,FALSE)</f>
        <v>FRANCE</v>
      </c>
      <c r="L38" s="4" t="str">
        <f>INDEX(LOCATION!$B$1:$M$1,1,MATCH(J38,LOCATION!$B$2:$M$2,0))</f>
        <v>French</v>
      </c>
      <c r="M38" s="4" t="str">
        <f>LOWER(IF($L38="English",CONCATENATE(SPORTSMEN!F38,".",SPORTSMEN!D38,"@XYZ.ORG.com"),CONCATENATE(F38,".",D38,"@XYZ.COM")))</f>
        <v>maillard.antoine@xyz.com</v>
      </c>
      <c r="N38" s="36">
        <v>95.8</v>
      </c>
      <c r="O38" s="2" t="s">
        <v>214</v>
      </c>
      <c r="P38" s="2" t="s">
        <v>215</v>
      </c>
      <c r="Q38" s="3" t="str">
        <f>INDEX(SPORT!$A$2:$A$33,MATCH(SPORTSMEN!R38,SPORT!$B$2:$B$33,0))</f>
        <v>OUTDOOR</v>
      </c>
      <c r="R38" s="2" t="s">
        <v>201</v>
      </c>
      <c r="S38" s="37">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HLOOKUP(J39,LOCATION!$A$2:$M$3,2,FALSE)</f>
        <v>FRANCE</v>
      </c>
      <c r="L39" s="4" t="str">
        <f>INDEX(LOCATION!$B$1:$M$1,1,MATCH(J39,LOCATION!$B$2:$M$2,0))</f>
        <v>French</v>
      </c>
      <c r="M39" s="4" t="str">
        <f>LOWER(IF($L39="English",CONCATENATE(SPORTSMEN!F39,".",SPORTSMEN!D39,"@XYZ.ORG.com"),CONCATENATE(F39,".",D39,"@XYZ.COM")))</f>
        <v>hoarau-guyon.bernard@xyz.com</v>
      </c>
      <c r="N39" s="36">
        <v>59.7</v>
      </c>
      <c r="O39" s="2" t="s">
        <v>218</v>
      </c>
      <c r="P39" s="2" t="s">
        <v>212</v>
      </c>
      <c r="Q39" s="3" t="str">
        <f>INDEX(SPORT!$A$2:$A$33,MATCH(SPORTSMEN!R39,SPORT!$B$2:$B$33,0))</f>
        <v>INDOOR</v>
      </c>
      <c r="R39" s="2" t="s">
        <v>174</v>
      </c>
      <c r="S39" s="37">
        <v>71352</v>
      </c>
    </row>
    <row r="40" spans="1:19" x14ac:dyDescent="0.25">
      <c r="A40" s="34">
        <v>39</v>
      </c>
      <c r="B40" s="3" t="str">
        <f t="shared" si="0"/>
        <v>SR. HIDALGO TERCERO</v>
      </c>
      <c r="C40" s="2" t="s">
        <v>13</v>
      </c>
      <c r="D40" s="2" t="s">
        <v>103</v>
      </c>
      <c r="E40" s="2" t="s">
        <v>104</v>
      </c>
      <c r="F40" s="2" t="s">
        <v>105</v>
      </c>
      <c r="G40" s="35">
        <v>31016</v>
      </c>
      <c r="H40" s="2" t="s">
        <v>27</v>
      </c>
      <c r="I40" s="2" t="s">
        <v>142</v>
      </c>
      <c r="J40" s="4" t="s">
        <v>160</v>
      </c>
      <c r="K40" s="4" t="str">
        <f>HLOOKUP(J40,LOCATION!$A$2:$M$3,2,FALSE)</f>
        <v>ARGENTINA</v>
      </c>
      <c r="L40" s="4" t="str">
        <f>INDEX(LOCATION!$B$1:$M$1,1,MATCH(J40,LOCATION!$B$2:$M$2,0))</f>
        <v>Spanish</v>
      </c>
      <c r="M40" s="4" t="str">
        <f>LOWER(IF($L40="English",CONCATENATE(SPORTSMEN!F40,".",SPORTSMEN!D40,"@XYZ.ORG.com"),CONCATENATE(F40,".",D40,"@XYZ.COM")))</f>
        <v>tercero.hidalgo@xyz.com</v>
      </c>
      <c r="N40" s="36">
        <v>77.7</v>
      </c>
      <c r="O40" s="2" t="s">
        <v>218</v>
      </c>
      <c r="P40" s="2" t="s">
        <v>215</v>
      </c>
      <c r="Q40" s="3" t="str">
        <f>INDEX(SPORT!$A$2:$A$33,MATCH(SPORTSMEN!R40,SPORT!$B$2:$B$33,0))</f>
        <v>OUTDOOR</v>
      </c>
      <c r="R40" s="2" t="s">
        <v>196</v>
      </c>
      <c r="S40" s="37">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HLOOKUP(J41,LOCATION!$A$2:$M$3,2,FALSE)</f>
        <v>ARGENTINA</v>
      </c>
      <c r="L41" s="4" t="str">
        <f>INDEX(LOCATION!$B$1:$M$1,1,MATCH(J41,LOCATION!$B$2:$M$2,0))</f>
        <v>Spanish</v>
      </c>
      <c r="M41" s="4" t="str">
        <f>LOWER(IF($L41="English",CONCATENATE(SPORTSMEN!F41,".",SPORTSMEN!D41,"@XYZ.ORG.com"),CONCATENATE(F41,".",D41,"@XYZ.COM")))</f>
        <v>polanco.hadalgo@xyz.com</v>
      </c>
      <c r="N41" s="36">
        <v>98</v>
      </c>
      <c r="O41" s="2" t="s">
        <v>214</v>
      </c>
      <c r="P41" s="2" t="s">
        <v>210</v>
      </c>
      <c r="Q41" s="3" t="str">
        <f>INDEX(SPORT!$A$2:$A$33,MATCH(SPORTSMEN!R41,SPORT!$B$2:$B$33,0))</f>
        <v>OUTDOOR</v>
      </c>
      <c r="R41" s="2" t="s">
        <v>195</v>
      </c>
      <c r="S41" s="37">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HLOOKUP(J42,LOCATION!$A$2:$M$3,2,FALSE)</f>
        <v>ARGENTINA</v>
      </c>
      <c r="L42" s="4" t="str">
        <f>INDEX(LOCATION!$B$1:$M$1,1,MATCH(J42,LOCATION!$B$2:$M$2,0))</f>
        <v>Spanish</v>
      </c>
      <c r="M42" s="4" t="str">
        <f>LOWER(IF($L42="English",CONCATENATE(SPORTSMEN!F42,".",SPORTSMEN!D42,"@XYZ.ORG.com"),CONCATENATE(F42,".",D42,"@XYZ.COM")))</f>
        <v>oliviera.laura@xyz.com</v>
      </c>
      <c r="N42" s="36">
        <v>51.9</v>
      </c>
      <c r="O42" s="2" t="s">
        <v>213</v>
      </c>
      <c r="P42" s="2" t="s">
        <v>212</v>
      </c>
      <c r="Q42" s="3" t="str">
        <f>INDEX(SPORT!$A$2:$A$33,MATCH(SPORTSMEN!R42,SPORT!$B$2:$B$33,0))</f>
        <v>OUTDOOR</v>
      </c>
      <c r="R42" s="2" t="s">
        <v>202</v>
      </c>
      <c r="S42" s="37">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HLOOKUP(J43,LOCATION!$A$2:$M$3,2,FALSE)</f>
        <v>SPAIN</v>
      </c>
      <c r="L43" s="4" t="str">
        <f>INDEX(LOCATION!$B$1:$M$1,1,MATCH(J43,LOCATION!$B$2:$M$2,0))</f>
        <v>Spanish</v>
      </c>
      <c r="M43" s="4" t="str">
        <f>LOWER(IF($L43="English",CONCATENATE(SPORTSMEN!F43,".",SPORTSMEN!D43,"@XYZ.ORG.com"),CONCATENATE(F43,".",D43,"@XYZ.COM")))</f>
        <v>garza.ainhoa@xyz.com</v>
      </c>
      <c r="N43" s="36">
        <v>55.6</v>
      </c>
      <c r="O43" s="2" t="s">
        <v>211</v>
      </c>
      <c r="P43" s="2" t="s">
        <v>217</v>
      </c>
      <c r="Q43" s="3" t="str">
        <f>INDEX(SPORT!$A$2:$A$33,MATCH(SPORTSMEN!R43,SPORT!$B$2:$B$33,0))</f>
        <v>INDOOR</v>
      </c>
      <c r="R43" s="2" t="s">
        <v>203</v>
      </c>
      <c r="S43" s="37">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HLOOKUP(J44,LOCATION!$A$2:$M$3,2,FALSE)</f>
        <v>SPAIN</v>
      </c>
      <c r="L44" s="4" t="str">
        <f>INDEX(LOCATION!$B$1:$M$1,1,MATCH(J44,LOCATION!$B$2:$M$2,0))</f>
        <v>Spanish</v>
      </c>
      <c r="M44" s="4" t="str">
        <f>LOWER(IF($L44="English",CONCATENATE(SPORTSMEN!F44,".",SPORTSMEN!D44,"@XYZ.ORG.com"),CONCATENATE(F44,".",D44,"@XYZ.COM")))</f>
        <v>banda.isabel@xyz.com</v>
      </c>
      <c r="N44" s="36">
        <v>102.3</v>
      </c>
      <c r="O44" s="2" t="s">
        <v>213</v>
      </c>
      <c r="P44" s="2" t="s">
        <v>217</v>
      </c>
      <c r="Q44" s="3" t="str">
        <f>INDEX(SPORT!$A$2:$A$33,MATCH(SPORTSMEN!R44,SPORT!$B$2:$B$33,0))</f>
        <v>OUTDOOR</v>
      </c>
      <c r="R44" s="2" t="s">
        <v>196</v>
      </c>
      <c r="S44" s="37">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HLOOKUP(J45,LOCATION!$A$2:$M$3,2,FALSE)</f>
        <v>SPAIN</v>
      </c>
      <c r="L45" s="4" t="str">
        <f>INDEX(LOCATION!$B$1:$M$1,1,MATCH(J45,LOCATION!$B$2:$M$2,0))</f>
        <v>Spanish</v>
      </c>
      <c r="M45" s="4" t="str">
        <f>LOWER(IF($L45="English",CONCATENATE(SPORTSMEN!F45,".",SPORTSMEN!D45,"@XYZ.ORG.com"),CONCATENATE(F45,".",D45,"@XYZ.COM")))</f>
        <v>mateos.carolota@xyz.com</v>
      </c>
      <c r="N45" s="36">
        <v>58.8</v>
      </c>
      <c r="O45" s="2" t="s">
        <v>218</v>
      </c>
      <c r="P45" s="2" t="s">
        <v>212</v>
      </c>
      <c r="Q45" s="3" t="str">
        <f>INDEX(SPORT!$A$2:$A$33,MATCH(SPORTSMEN!R45,SPORT!$B$2:$B$33,0))</f>
        <v>OUTDOOR</v>
      </c>
      <c r="R45" s="2" t="s">
        <v>202</v>
      </c>
      <c r="S45" s="37">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HLOOKUP(J46,LOCATION!$A$2:$M$3,2,FALSE)</f>
        <v>NETHERLANDS</v>
      </c>
      <c r="L46" s="4" t="str">
        <f>INDEX(LOCATION!$B$1:$M$1,1,MATCH(J46,LOCATION!$B$2:$M$2,0))</f>
        <v>Dutch</v>
      </c>
      <c r="M46" s="4" t="str">
        <f>LOWER(IF($L46="English",CONCATENATE(SPORTSMEN!F46,".",SPORTSMEN!D46,"@XYZ.ORG.com"),CONCATENATE(F46,".",D46,"@XYZ.COM")))</f>
        <v>prins.elize@xyz.com</v>
      </c>
      <c r="N46" s="36">
        <v>63.8</v>
      </c>
      <c r="O46" s="2" t="s">
        <v>214</v>
      </c>
      <c r="P46" s="2" t="s">
        <v>217</v>
      </c>
      <c r="Q46" s="3" t="str">
        <f>INDEX(SPORT!$A$2:$A$33,MATCH(SPORTSMEN!R46,SPORT!$B$2:$B$33,0))</f>
        <v>INDOOR</v>
      </c>
      <c r="R46" s="2" t="s">
        <v>204</v>
      </c>
      <c r="S46" s="37">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HLOOKUP(J47,LOCATION!$A$2:$M$3,2,FALSE)</f>
        <v>NETHERLANDS</v>
      </c>
      <c r="L47" s="4" t="str">
        <f>INDEX(LOCATION!$B$1:$M$1,1,MATCH(J47,LOCATION!$B$2:$M$2,0))</f>
        <v>Dutch</v>
      </c>
      <c r="M47" s="4" t="str">
        <f>LOWER(IF($L47="English",CONCATENATE(SPORTSMEN!F47,".",SPORTSMEN!D47,"@XYZ.ORG.com"),CONCATENATE(F47,".",D47,"@XYZ.COM")))</f>
        <v>pham.ryan@xyz.com</v>
      </c>
      <c r="N47" s="36">
        <v>98.6</v>
      </c>
      <c r="O47" s="2" t="s">
        <v>213</v>
      </c>
      <c r="P47" s="2" t="s">
        <v>219</v>
      </c>
      <c r="Q47" s="3" t="str">
        <f>INDEX(SPORT!$A$2:$A$33,MATCH(SPORTSMEN!R47,SPORT!$B$2:$B$33,0))</f>
        <v>OUTDOOR</v>
      </c>
      <c r="R47" s="2" t="s">
        <v>195</v>
      </c>
      <c r="S47" s="37">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HLOOKUP(J48,LOCATION!$A$2:$M$3,2,FALSE)</f>
        <v>NETHERLANDS</v>
      </c>
      <c r="L48" s="4" t="str">
        <f>INDEX(LOCATION!$B$1:$M$1,1,MATCH(J48,LOCATION!$B$2:$M$2,0))</f>
        <v>Dutch</v>
      </c>
      <c r="M48" s="4" t="str">
        <f>LOWER(IF($L48="English",CONCATENATE(SPORTSMEN!F48,".",SPORTSMEN!D48,"@XYZ.ORG.com"),CONCATENATE(F48,".",D48,"@XYZ.COM")))</f>
        <v>rotteveel.elise@xyz.com</v>
      </c>
      <c r="N48" s="36">
        <v>61.8</v>
      </c>
      <c r="O48" s="2" t="s">
        <v>218</v>
      </c>
      <c r="P48" s="2" t="s">
        <v>212</v>
      </c>
      <c r="Q48" s="3" t="str">
        <f>INDEX(SPORT!$A$2:$A$33,MATCH(SPORTSMEN!R48,SPORT!$B$2:$B$33,0))</f>
        <v>OUTDOOR</v>
      </c>
      <c r="R48" s="2" t="s">
        <v>195</v>
      </c>
      <c r="S48" s="37">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HLOOKUP(J49,LOCATION!$A$2:$M$3,2,FALSE)</f>
        <v>SWEDEN</v>
      </c>
      <c r="L49" s="4" t="str">
        <f>INDEX(LOCATION!$B$1:$M$1,1,MATCH(J49,LOCATION!$B$2:$M$2,0))</f>
        <v>Swedish</v>
      </c>
      <c r="M49" s="4" t="str">
        <f>LOWER(IF($L49="English",CONCATENATE(SPORTSMEN!F49,".",SPORTSMEN!D49,"@XYZ.ORG.com"),CONCATENATE(F49,".",D49,"@XYZ.COM")))</f>
        <v>soderberg.mirjam@xyz.com</v>
      </c>
      <c r="N49" s="36">
        <v>50</v>
      </c>
      <c r="O49" s="2" t="s">
        <v>213</v>
      </c>
      <c r="P49" s="2" t="s">
        <v>217</v>
      </c>
      <c r="Q49" s="3" t="str">
        <f>INDEX(SPORT!$A$2:$A$33,MATCH(SPORTSMEN!R49,SPORT!$B$2:$B$33,0))</f>
        <v>OUTDOOR</v>
      </c>
      <c r="R49" s="2" t="s">
        <v>177</v>
      </c>
      <c r="S49" s="37">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HLOOKUP(J50,LOCATION!$A$2:$M$3,2,FALSE)</f>
        <v>SWEDEN</v>
      </c>
      <c r="L50" s="4" t="str">
        <f>INDEX(LOCATION!$B$1:$M$1,1,MATCH(J50,LOCATION!$B$2:$M$2,0))</f>
        <v>Swedish</v>
      </c>
      <c r="M50" s="4" t="str">
        <f>LOWER(IF($L50="English",CONCATENATE(SPORTSMEN!F50,".",SPORTSMEN!D50,"@XYZ.ORG.com"),CONCATENATE(F50,".",D50,"@XYZ.COM")))</f>
        <v>palsson.berndt@xyz.com</v>
      </c>
      <c r="N50" s="36">
        <v>45.9</v>
      </c>
      <c r="O50" s="2" t="s">
        <v>214</v>
      </c>
      <c r="P50" s="2" t="s">
        <v>210</v>
      </c>
      <c r="Q50" s="3" t="str">
        <f>INDEX(SPORT!$A$2:$A$33,MATCH(SPORTSMEN!R50,SPORT!$B$2:$B$33,0))</f>
        <v>OUTDOOR</v>
      </c>
      <c r="R50" s="2" t="s">
        <v>205</v>
      </c>
      <c r="S50" s="37">
        <v>35387</v>
      </c>
    </row>
    <row r="51" spans="1:19"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HLOOKUP(J51,LOCATION!$A$2:$M$3,2,FALSE)</f>
        <v>BRAZIL</v>
      </c>
      <c r="L51" s="4" t="str">
        <f>INDEX(LOCATION!$B$1:$M$1,1,MATCH(J51,LOCATION!$B$2:$M$2,0))</f>
        <v>Portuguese</v>
      </c>
      <c r="M51" s="4" t="str">
        <f>LOWER(IF($L51="English",CONCATENATE(SPORTSMEN!F51,".",SPORTSMEN!D51,"@XYZ.ORG.com"),CONCATENATE(F51,".",D51,"@XYZ.COM")))</f>
        <v>sobrinho.adriano@xyz.com</v>
      </c>
      <c r="N51" s="36">
        <v>92.5</v>
      </c>
      <c r="O51" s="2" t="s">
        <v>209</v>
      </c>
      <c r="P51" s="2" t="s">
        <v>216</v>
      </c>
      <c r="Q51" s="3" t="str">
        <f>INDEX(SPORT!$A$2:$A$33,MATCH(SPORTSMEN!R51,SPORT!$B$2:$B$33,0))</f>
        <v>INDOOR</v>
      </c>
      <c r="R51" s="2" t="s">
        <v>206</v>
      </c>
      <c r="S51" s="37">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2" workbookViewId="0">
      <selection activeCell="D10" sqref="D10"/>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Question 1</vt:lpstr>
      <vt:lpstr>Question 2</vt:lpstr>
      <vt:lpstr>Question 3</vt:lpstr>
      <vt:lpstr>ANALYSIS</vt:lpstr>
      <vt:lpstr>REPORT</vt:lpstr>
      <vt:lpstr>SPORTSMEN</vt:lpstr>
      <vt:lpstr>SPORT</vt:lpstr>
      <vt:lpstr>LOCATION</vt:lpstr>
      <vt:lpstr>countryname</vt:lpstr>
      <vt:lpstr>gender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Priyansh Gautam</cp:lastModifiedBy>
  <dcterms:created xsi:type="dcterms:W3CDTF">2019-05-28T07:07:38Z</dcterms:created>
  <dcterms:modified xsi:type="dcterms:W3CDTF">2022-08-01T16:36:37Z</dcterms:modified>
</cp:coreProperties>
</file>