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-15" yWindow="0" windowWidth="20730" windowHeight="11760" tabRatio="500" firstSheet="3" activeTab="7"/>
  </bookViews>
  <sheets>
    <sheet name="Cat or Dog (2)" sheetId="9" r:id="rId1"/>
    <sheet name="school supplies" sheetId="5" r:id="rId2"/>
    <sheet name="SCHOOL SUPPLY" sheetId="10" r:id="rId3"/>
    <sheet name="CAT OR DOGS" sheetId="11" r:id="rId4"/>
    <sheet name="VACATIONS" sheetId="12" r:id="rId5"/>
    <sheet name="COST OF PRINTER" sheetId="13" r:id="rId6"/>
    <sheet name="CELL PHONE COST" sheetId="14" r:id="rId7"/>
    <sheet name="CAR COST" sheetId="15" r:id="rId8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" i="15"/>
  <c r="I3"/>
  <c r="H3"/>
  <c r="G3"/>
  <c r="I4"/>
  <c r="I17"/>
  <c r="I12"/>
  <c r="I19"/>
  <c r="I21"/>
  <c r="I23"/>
  <c r="H4"/>
  <c r="H17"/>
  <c r="H12"/>
  <c r="H19"/>
  <c r="H21"/>
  <c r="H23"/>
  <c r="G4"/>
  <c r="G17"/>
  <c r="G12"/>
  <c r="G21"/>
  <c r="G23"/>
  <c r="C23"/>
  <c r="D23"/>
  <c r="B23"/>
  <c r="C21"/>
  <c r="D21"/>
  <c r="B21"/>
  <c r="C19"/>
  <c r="D19"/>
  <c r="B19"/>
  <c r="C17"/>
  <c r="D17"/>
  <c r="B17"/>
  <c r="D12"/>
  <c r="C12"/>
  <c r="B12"/>
  <c r="D4"/>
  <c r="C4"/>
  <c r="B4"/>
  <c r="I13" i="14"/>
  <c r="I15"/>
  <c r="H13"/>
  <c r="H15"/>
  <c r="G13"/>
  <c r="G15"/>
  <c r="C15"/>
  <c r="D15"/>
  <c r="B15"/>
  <c r="D13"/>
  <c r="C13"/>
  <c r="B13"/>
  <c r="H15" i="13"/>
  <c r="I15"/>
  <c r="G15"/>
  <c r="C15"/>
  <c r="D15"/>
  <c r="B15"/>
  <c r="G20"/>
  <c r="B20"/>
  <c r="H13"/>
  <c r="I13"/>
  <c r="G13"/>
  <c r="H9"/>
  <c r="I9"/>
  <c r="G9"/>
  <c r="H8"/>
  <c r="I8"/>
  <c r="G8"/>
  <c r="C13"/>
  <c r="D13"/>
  <c r="B13"/>
  <c r="D9"/>
  <c r="C9"/>
  <c r="B9"/>
  <c r="C8"/>
  <c r="B8"/>
  <c r="I6"/>
  <c r="H6"/>
  <c r="G6"/>
  <c r="D6"/>
  <c r="C6"/>
  <c r="B6"/>
  <c r="J17" i="12"/>
  <c r="J19"/>
  <c r="J26"/>
  <c r="I17"/>
  <c r="I19"/>
  <c r="I24"/>
  <c r="I26"/>
  <c r="H17"/>
  <c r="H19"/>
  <c r="H24"/>
  <c r="H26"/>
  <c r="D17"/>
  <c r="D19"/>
  <c r="D26"/>
  <c r="C17"/>
  <c r="C19"/>
  <c r="C24"/>
  <c r="C26"/>
  <c r="B17"/>
  <c r="B19"/>
  <c r="B24"/>
  <c r="B26"/>
  <c r="C17" i="11"/>
  <c r="B17"/>
  <c r="C15"/>
  <c r="B15"/>
  <c r="C14"/>
  <c r="B14"/>
  <c r="C8"/>
  <c r="B8"/>
  <c r="L3" i="10"/>
  <c r="N19"/>
  <c r="N3"/>
  <c r="M19"/>
  <c r="L19"/>
  <c r="N17"/>
  <c r="M3"/>
  <c r="N4"/>
  <c r="N5"/>
  <c r="N6"/>
  <c r="N7"/>
  <c r="N8"/>
  <c r="N9"/>
  <c r="N10"/>
  <c r="N11"/>
  <c r="N12"/>
  <c r="N13"/>
  <c r="N14"/>
  <c r="N15"/>
  <c r="N16"/>
  <c r="M4"/>
  <c r="M5"/>
  <c r="M6"/>
  <c r="M7"/>
  <c r="M8"/>
  <c r="M9"/>
  <c r="M10"/>
  <c r="M11"/>
  <c r="M12"/>
  <c r="M13"/>
  <c r="M14"/>
  <c r="M15"/>
  <c r="M16"/>
  <c r="M17"/>
  <c r="L4"/>
  <c r="L5"/>
  <c r="L6"/>
  <c r="L7"/>
  <c r="L8"/>
  <c r="L9"/>
  <c r="L10"/>
  <c r="L11"/>
  <c r="L12"/>
  <c r="L13"/>
  <c r="L14"/>
  <c r="L15"/>
  <c r="L16"/>
  <c r="L17"/>
  <c r="H12"/>
  <c r="I19"/>
  <c r="H19"/>
  <c r="G19"/>
  <c r="I4"/>
  <c r="I5"/>
  <c r="I6"/>
  <c r="I7"/>
  <c r="I8"/>
  <c r="I9"/>
  <c r="I10"/>
  <c r="I11"/>
  <c r="I12"/>
  <c r="I13"/>
  <c r="I14"/>
  <c r="I15"/>
  <c r="I16"/>
  <c r="I17"/>
  <c r="I3"/>
  <c r="H4"/>
  <c r="H5"/>
  <c r="H6"/>
  <c r="H7"/>
  <c r="H8"/>
  <c r="H9"/>
  <c r="H10"/>
  <c r="H11"/>
  <c r="H13"/>
  <c r="H14"/>
  <c r="H15"/>
  <c r="H16"/>
  <c r="H17"/>
  <c r="H3"/>
  <c r="G4"/>
  <c r="G5"/>
  <c r="G6"/>
  <c r="G7"/>
  <c r="G8"/>
  <c r="G9"/>
  <c r="G10"/>
  <c r="G11"/>
  <c r="G12"/>
  <c r="G13"/>
  <c r="G14"/>
  <c r="G15"/>
  <c r="G16"/>
  <c r="G17"/>
  <c r="G3"/>
  <c r="B18" i="9" l="1"/>
  <c r="C18"/>
  <c r="L4" i="5"/>
  <c r="M4"/>
  <c r="N4"/>
  <c r="L5"/>
  <c r="M5"/>
  <c r="N5"/>
  <c r="L6"/>
  <c r="M6"/>
  <c r="N6"/>
  <c r="L7"/>
  <c r="M7"/>
  <c r="N7"/>
  <c r="L8"/>
  <c r="M8"/>
  <c r="N8"/>
  <c r="L9"/>
  <c r="M9"/>
  <c r="N9"/>
  <c r="L10"/>
  <c r="M10"/>
  <c r="N10"/>
  <c r="L11"/>
  <c r="M11"/>
  <c r="N11"/>
  <c r="L12"/>
  <c r="M12"/>
  <c r="N12"/>
  <c r="L13"/>
  <c r="M13"/>
  <c r="N13"/>
  <c r="L14"/>
  <c r="M14"/>
  <c r="N14"/>
  <c r="L15"/>
  <c r="M15"/>
  <c r="N15"/>
  <c r="L16"/>
  <c r="M16"/>
  <c r="N16"/>
  <c r="L17"/>
  <c r="M17"/>
  <c r="N17"/>
  <c r="N3"/>
  <c r="M3"/>
  <c r="L3"/>
  <c r="G4"/>
  <c r="H4"/>
  <c r="I4"/>
  <c r="G5"/>
  <c r="H5"/>
  <c r="I5"/>
  <c r="G6"/>
  <c r="H6"/>
  <c r="I6"/>
  <c r="G7"/>
  <c r="H7"/>
  <c r="I7"/>
  <c r="G8"/>
  <c r="H8"/>
  <c r="I8"/>
  <c r="G9"/>
  <c r="H9"/>
  <c r="I9"/>
  <c r="G10"/>
  <c r="H10"/>
  <c r="I10"/>
  <c r="G11"/>
  <c r="H11"/>
  <c r="I11"/>
  <c r="G12"/>
  <c r="H12"/>
  <c r="I12"/>
  <c r="G13"/>
  <c r="H13"/>
  <c r="I13"/>
  <c r="G14"/>
  <c r="H14"/>
  <c r="I14"/>
  <c r="G15"/>
  <c r="H15"/>
  <c r="I15"/>
  <c r="G16"/>
  <c r="H16"/>
  <c r="I16"/>
  <c r="G17"/>
  <c r="H17"/>
  <c r="I17"/>
  <c r="I3"/>
  <c r="H3"/>
  <c r="G3"/>
  <c r="N19"/>
  <c r="M19"/>
  <c r="L19"/>
  <c r="H19"/>
  <c r="I19"/>
  <c r="G19"/>
</calcChain>
</file>

<file path=xl/sharedStrings.xml><?xml version="1.0" encoding="utf-8"?>
<sst xmlns="http://schemas.openxmlformats.org/spreadsheetml/2006/main" count="253" uniqueCount="104">
  <si>
    <t>Initial Costs</t>
  </si>
  <si>
    <t>Monthly Costs</t>
  </si>
  <si>
    <t>Phone</t>
  </si>
  <si>
    <t>Phone Rent</t>
  </si>
  <si>
    <t>Taxes</t>
  </si>
  <si>
    <t>2 GB of Extra Data</t>
  </si>
  <si>
    <t>X-Mobile</t>
  </si>
  <si>
    <t>Veritium</t>
  </si>
  <si>
    <t>ABC</t>
  </si>
  <si>
    <t>Plan Fee</t>
  </si>
  <si>
    <t>Total Monthly</t>
  </si>
  <si>
    <t>2 years Total</t>
  </si>
  <si>
    <t>Susan</t>
  </si>
  <si>
    <t>Tim</t>
  </si>
  <si>
    <t>Epsilon</t>
  </si>
  <si>
    <t>HV</t>
  </si>
  <si>
    <t>Zero</t>
  </si>
  <si>
    <t>Purchase Price</t>
  </si>
  <si>
    <t>Expected Pages Per day</t>
  </si>
  <si>
    <t>Days in Week</t>
  </si>
  <si>
    <t>Weeks in Year</t>
  </si>
  <si>
    <t>Total Pages</t>
  </si>
  <si>
    <t>Cost of Set of Cartridges</t>
  </si>
  <si>
    <t>Pages cartridge can print</t>
  </si>
  <si>
    <t>Cost Per page</t>
  </si>
  <si>
    <t>Total Cost</t>
  </si>
  <si>
    <t>Printing Costs per year</t>
  </si>
  <si>
    <t>Years</t>
  </si>
  <si>
    <t>Total Printing Cost</t>
  </si>
  <si>
    <t>Spark</t>
  </si>
  <si>
    <t>Mustang</t>
  </si>
  <si>
    <t>Escalade</t>
  </si>
  <si>
    <t>Price</t>
  </si>
  <si>
    <t>Initial Cost</t>
  </si>
  <si>
    <t>Yearly Cost</t>
  </si>
  <si>
    <t>Insurance</t>
  </si>
  <si>
    <t>Gas Cost</t>
  </si>
  <si>
    <t>Miles</t>
  </si>
  <si>
    <t>MPG</t>
  </si>
  <si>
    <t>Price per gal</t>
  </si>
  <si>
    <t>Total Annual Costs</t>
  </si>
  <si>
    <t>Total Lifetime</t>
  </si>
  <si>
    <t>Avg Cost / Year</t>
  </si>
  <si>
    <t>Car Life Span</t>
  </si>
  <si>
    <t>Chicago Museum</t>
  </si>
  <si>
    <t>Orlando Theme Park</t>
  </si>
  <si>
    <t>Miami Cruise</t>
  </si>
  <si>
    <t>Natural History</t>
  </si>
  <si>
    <t>Chicago Museum of Art</t>
  </si>
  <si>
    <t>Science Museum</t>
  </si>
  <si>
    <t>Museum of Broadcast History</t>
  </si>
  <si>
    <t>Disneyland</t>
  </si>
  <si>
    <t>Universal Studios</t>
  </si>
  <si>
    <t>Sea World</t>
  </si>
  <si>
    <t>Busch Gardens</t>
  </si>
  <si>
    <t>Air Fare</t>
  </si>
  <si>
    <t>Total</t>
  </si>
  <si>
    <t>Cruise</t>
  </si>
  <si>
    <t>Hotel Total</t>
  </si>
  <si>
    <t>Ball Point Pen</t>
  </si>
  <si>
    <t>TI-35 Calculator</t>
  </si>
  <si>
    <t>100 page notebook</t>
  </si>
  <si>
    <t>8 oz Glue</t>
  </si>
  <si>
    <t>Clear tape</t>
  </si>
  <si>
    <t>Eraser</t>
  </si>
  <si>
    <t>10 No. 2 Pencils</t>
  </si>
  <si>
    <t>2 inch binder</t>
  </si>
  <si>
    <t xml:space="preserve">USB Stick 5gb </t>
  </si>
  <si>
    <t>8 Color Markers</t>
  </si>
  <si>
    <t>Stapler</t>
  </si>
  <si>
    <t>Planner Book</t>
  </si>
  <si>
    <t>Protractor</t>
  </si>
  <si>
    <t>Compass</t>
  </si>
  <si>
    <t>Liquid Paper</t>
  </si>
  <si>
    <t>WaltMart</t>
  </si>
  <si>
    <t>Dollar Trap</t>
  </si>
  <si>
    <t>Office Repo</t>
  </si>
  <si>
    <t>Dog</t>
  </si>
  <si>
    <t>Initial</t>
  </si>
  <si>
    <t>Monthly</t>
  </si>
  <si>
    <t>Purchase</t>
  </si>
  <si>
    <t>Collar</t>
  </si>
  <si>
    <t>Tag</t>
  </si>
  <si>
    <t>Leash</t>
  </si>
  <si>
    <t>Food</t>
  </si>
  <si>
    <t>Litter</t>
  </si>
  <si>
    <t>Treats</t>
  </si>
  <si>
    <t>Cat</t>
  </si>
  <si>
    <t>Bowl</t>
  </si>
  <si>
    <t>Subtotal</t>
  </si>
  <si>
    <t>Monthly Total</t>
  </si>
  <si>
    <t>One Year Costs</t>
  </si>
  <si>
    <t>Intial Toal</t>
  </si>
  <si>
    <t>Hotel Expenses</t>
  </si>
  <si>
    <t>Hotel Cost per Night</t>
  </si>
  <si>
    <t>Number of Nights</t>
  </si>
  <si>
    <t>Per Person Expenses</t>
  </si>
  <si>
    <t>Subtotal of Tickets (per person)</t>
  </si>
  <si>
    <t>Number of People in group</t>
  </si>
  <si>
    <t>Total costs of tickets</t>
  </si>
  <si>
    <t>Intial Total</t>
  </si>
  <si>
    <t>PAGES PER YEAR</t>
  </si>
  <si>
    <t>$      -</t>
  </si>
  <si>
    <t>CA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</si>
</sst>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_-* #,##0_-;\-* #,##0_-;_-* &quot;-&quot;??_-;_-@_-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5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1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0" fontId="0" fillId="3" borderId="0" xfId="0" applyFill="1"/>
    <xf numFmtId="165" fontId="0" fillId="0" borderId="0" xfId="2" applyFont="1"/>
    <xf numFmtId="165" fontId="0" fillId="3" borderId="0" xfId="2" applyFont="1" applyFill="1"/>
    <xf numFmtId="165" fontId="0" fillId="2" borderId="0" xfId="2" applyFont="1" applyFill="1"/>
    <xf numFmtId="0" fontId="0" fillId="4" borderId="0" xfId="0" applyFill="1"/>
    <xf numFmtId="165" fontId="0" fillId="4" borderId="0" xfId="2" applyFont="1" applyFill="1"/>
    <xf numFmtId="166" fontId="0" fillId="0" borderId="0" xfId="1" applyFont="1"/>
    <xf numFmtId="165" fontId="0" fillId="0" borderId="0" xfId="0" applyNumberFormat="1"/>
    <xf numFmtId="3" fontId="0" fillId="0" borderId="0" xfId="0" applyNumberFormat="1"/>
    <xf numFmtId="0" fontId="0" fillId="5" borderId="0" xfId="0" applyFill="1"/>
    <xf numFmtId="0" fontId="0" fillId="6" borderId="0" xfId="0" applyFill="1"/>
    <xf numFmtId="0" fontId="0" fillId="7" borderId="0" xfId="0" applyFill="1"/>
    <xf numFmtId="164" fontId="0" fillId="0" borderId="0" xfId="0" applyNumberFormat="1"/>
    <xf numFmtId="167" fontId="0" fillId="0" borderId="0" xfId="1" applyNumberFormat="1" applyFont="1"/>
    <xf numFmtId="165" fontId="0" fillId="6" borderId="0" xfId="2" applyFont="1" applyFill="1"/>
    <xf numFmtId="165" fontId="0" fillId="5" borderId="0" xfId="0" applyNumberFormat="1" applyFill="1"/>
    <xf numFmtId="165" fontId="0" fillId="6" borderId="0" xfId="0" applyNumberFormat="1" applyFill="1"/>
    <xf numFmtId="165" fontId="0" fillId="5" borderId="0" xfId="2" applyFont="1" applyFill="1"/>
    <xf numFmtId="0" fontId="4" fillId="5" borderId="0" xfId="0" applyFont="1" applyFill="1"/>
    <xf numFmtId="0" fontId="4" fillId="6" borderId="0" xfId="0" applyFont="1" applyFill="1"/>
    <xf numFmtId="0" fontId="0" fillId="0" borderId="0" xfId="0" applyNumberFormat="1"/>
    <xf numFmtId="0" fontId="0" fillId="5" borderId="0" xfId="0" applyNumberFormat="1" applyFill="1"/>
    <xf numFmtId="0" fontId="0" fillId="0" borderId="0" xfId="2" applyNumberFormat="1" applyFont="1"/>
    <xf numFmtId="0" fontId="5" fillId="5" borderId="0" xfId="0" applyFont="1" applyFill="1"/>
    <xf numFmtId="0" fontId="5" fillId="7" borderId="0" xfId="0" applyFont="1" applyFill="1"/>
    <xf numFmtId="0" fontId="0" fillId="5" borderId="1" xfId="0" applyFill="1" applyBorder="1"/>
    <xf numFmtId="0" fontId="0" fillId="8" borderId="0" xfId="0" applyFill="1"/>
    <xf numFmtId="0" fontId="0" fillId="9" borderId="0" xfId="0" applyFill="1"/>
    <xf numFmtId="165" fontId="0" fillId="8" borderId="0" xfId="2" applyFont="1" applyFill="1"/>
    <xf numFmtId="165" fontId="0" fillId="9" borderId="0" xfId="2" applyFont="1" applyFill="1"/>
    <xf numFmtId="0" fontId="5" fillId="4" borderId="0" xfId="0" applyFont="1" applyFill="1"/>
    <xf numFmtId="0" fontId="0" fillId="4" borderId="0" xfId="0" applyNumberFormat="1" applyFill="1"/>
    <xf numFmtId="0" fontId="0" fillId="4" borderId="1" xfId="0" applyFill="1" applyBorder="1"/>
    <xf numFmtId="165" fontId="0" fillId="7" borderId="0" xfId="2" applyFont="1" applyFill="1"/>
    <xf numFmtId="44" fontId="0" fillId="0" borderId="0" xfId="0" applyNumberFormat="1"/>
    <xf numFmtId="0" fontId="0" fillId="10" borderId="0" xfId="0" applyFill="1"/>
    <xf numFmtId="165" fontId="0" fillId="10" borderId="0" xfId="0" applyNumberFormat="1" applyFill="1"/>
    <xf numFmtId="44" fontId="0" fillId="10" borderId="0" xfId="0" applyNumberFormat="1" applyFill="1"/>
  </cellXfs>
  <cellStyles count="41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plotArea>
      <c:layout/>
      <c:barChart>
        <c:barDir val="col"/>
        <c:grouping val="clustered"/>
        <c:ser>
          <c:idx val="0"/>
          <c:order val="0"/>
          <c:cat>
            <c:strRef>
              <c:f>'Cat or Dog (2)'!$B$17:$C$17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'Cat or Dog (2)'!$B$18:$C$18</c:f>
              <c:numCache>
                <c:formatCode>_-"$"* #,##0.00_-;\-"$"* #,##0.00_-;_-"$"* "-"??_-;_-@_-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/>
        <c:axId val="147448960"/>
        <c:axId val="147450496"/>
      </c:barChart>
      <c:catAx>
        <c:axId val="147448960"/>
        <c:scaling>
          <c:orientation val="minMax"/>
        </c:scaling>
        <c:axPos val="b"/>
        <c:numFmt formatCode="General" sourceLinked="0"/>
        <c:tickLblPos val="nextTo"/>
        <c:crossAx val="147450496"/>
        <c:crosses val="autoZero"/>
        <c:auto val="1"/>
        <c:lblAlgn val="ctr"/>
        <c:lblOffset val="100"/>
      </c:catAx>
      <c:valAx>
        <c:axId val="147450496"/>
        <c:scaling>
          <c:orientation val="minMax"/>
        </c:scaling>
        <c:axPos val="l"/>
        <c:majorGridlines/>
        <c:numFmt formatCode="_-&quot;$&quot;* #,##0.00_-;\-&quot;$&quot;* #,##0.00_-;_-&quot;$&quot;* &quot;-&quot;??_-;_-@_-" sourceLinked="1"/>
        <c:tickLblPos val="nextTo"/>
        <c:crossAx val="147448960"/>
        <c:crosses val="autoZero"/>
        <c:crossBetween val="between"/>
      </c:valAx>
    </c:plotArea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Cost of printer for TIM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'COST OF PRINTER'!$F$15</c:f>
              <c:strCache>
                <c:ptCount val="1"/>
                <c:pt idx="0">
                  <c:v>Total Cost</c:v>
                </c:pt>
              </c:strCache>
            </c:strRef>
          </c:tx>
          <c:val>
            <c:numRef>
              <c:f>'COST OF PRINTER'!$G$15:$I$15</c:f>
              <c:numCache>
                <c:formatCode>_("$"* #,##0.00_);_("$"* \(#,##0.00\);_("$"* "-"??_);_(@_)</c:formatCode>
                <c:ptCount val="3"/>
                <c:pt idx="0">
                  <c:v>50029</c:v>
                </c:pt>
                <c:pt idx="1">
                  <c:v>22649</c:v>
                </c:pt>
                <c:pt idx="2">
                  <c:v>8958.0909090909099</c:v>
                </c:pt>
              </c:numCache>
            </c:numRef>
          </c:val>
        </c:ser>
        <c:axId val="126948480"/>
        <c:axId val="126951424"/>
      </c:barChart>
      <c:catAx>
        <c:axId val="126948480"/>
        <c:scaling>
          <c:orientation val="minMax"/>
        </c:scaling>
        <c:axPos val="b"/>
        <c:tickLblPos val="nextTo"/>
        <c:crossAx val="126951424"/>
        <c:crosses val="autoZero"/>
        <c:auto val="1"/>
        <c:lblAlgn val="ctr"/>
        <c:lblOffset val="100"/>
      </c:catAx>
      <c:valAx>
        <c:axId val="126951424"/>
        <c:scaling>
          <c:orientation val="minMax"/>
        </c:scaling>
        <c:axPos val="l"/>
        <c:majorGridlines/>
        <c:numFmt formatCode="_(&quot;$&quot;* #,##0.00_);_(&quot;$&quot;* \(#,##0.00\);_(&quot;$&quot;* &quot;-&quot;??_);_(@_)" sourceLinked="1"/>
        <c:tickLblPos val="nextTo"/>
        <c:crossAx val="126948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'CELL PHONE COST'!$A$15</c:f>
              <c:strCache>
                <c:ptCount val="1"/>
                <c:pt idx="0">
                  <c:v>2 years Total</c:v>
                </c:pt>
              </c:strCache>
            </c:strRef>
          </c:tx>
          <c:cat>
            <c:strRef>
              <c:f>'CELL PHONE COST'!$B$1:$D$1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'CELL PHONE COST'!$B$15:$D$15</c:f>
              <c:numCache>
                <c:formatCode>_("$"* #,##0.00_);_("$"* \(#,##0.00\);_("$"* "-"??_);_(@_)</c:formatCode>
                <c:ptCount val="3"/>
                <c:pt idx="0">
                  <c:v>2364</c:v>
                </c:pt>
                <c:pt idx="1">
                  <c:v>1560</c:v>
                </c:pt>
                <c:pt idx="2">
                  <c:v>1560</c:v>
                </c:pt>
              </c:numCache>
            </c:numRef>
          </c:val>
        </c:ser>
        <c:axId val="127687296"/>
        <c:axId val="127697280"/>
      </c:barChart>
      <c:catAx>
        <c:axId val="127687296"/>
        <c:scaling>
          <c:orientation val="minMax"/>
        </c:scaling>
        <c:axPos val="b"/>
        <c:tickLblPos val="nextTo"/>
        <c:crossAx val="127697280"/>
        <c:crosses val="autoZero"/>
        <c:auto val="1"/>
        <c:lblAlgn val="ctr"/>
        <c:lblOffset val="100"/>
      </c:catAx>
      <c:valAx>
        <c:axId val="127697280"/>
        <c:scaling>
          <c:orientation val="minMax"/>
        </c:scaling>
        <c:axPos val="l"/>
        <c:majorGridlines/>
        <c:numFmt formatCode="_(&quot;$&quot;* #,##0.00_);_(&quot;$&quot;* \(#,##0.00\);_(&quot;$&quot;* &quot;-&quot;??_);_(@_)" sourceLinked="1"/>
        <c:tickLblPos val="nextTo"/>
        <c:crossAx val="127687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'CELL PHONE COST'!$F$15</c:f>
              <c:strCache>
                <c:ptCount val="1"/>
                <c:pt idx="0">
                  <c:v>2 years Total</c:v>
                </c:pt>
              </c:strCache>
            </c:strRef>
          </c:tx>
          <c:cat>
            <c:strRef>
              <c:f>'CELL PHONE COST'!$G$1:$I$1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'CELL PHONE COST'!$G$15:$I$15</c:f>
              <c:numCache>
                <c:formatCode>_("$"* #,##0.00_);_("$"* \(#,##0.00\);_("$"* "-"??_);_(@_)</c:formatCode>
                <c:ptCount val="3"/>
                <c:pt idx="0">
                  <c:v>1404</c:v>
                </c:pt>
                <c:pt idx="1">
                  <c:v>840</c:v>
                </c:pt>
                <c:pt idx="2">
                  <c:v>1320</c:v>
                </c:pt>
              </c:numCache>
            </c:numRef>
          </c:val>
        </c:ser>
        <c:axId val="165423744"/>
        <c:axId val="165466496"/>
      </c:barChart>
      <c:catAx>
        <c:axId val="165423744"/>
        <c:scaling>
          <c:orientation val="minMax"/>
        </c:scaling>
        <c:axPos val="b"/>
        <c:tickLblPos val="nextTo"/>
        <c:crossAx val="165466496"/>
        <c:crosses val="autoZero"/>
        <c:auto val="1"/>
        <c:lblAlgn val="ctr"/>
        <c:lblOffset val="100"/>
      </c:catAx>
      <c:valAx>
        <c:axId val="165466496"/>
        <c:scaling>
          <c:orientation val="minMax"/>
        </c:scaling>
        <c:axPos val="l"/>
        <c:majorGridlines/>
        <c:numFmt formatCode="_(&quot;$&quot;* #,##0.00_);_(&quot;$&quot;* \(#,##0.00\);_(&quot;$&quot;* &quot;-&quot;??_);_(@_)" sourceLinked="1"/>
        <c:tickLblPos val="nextTo"/>
        <c:crossAx val="165423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'CAR COST'!$A$23</c:f>
              <c:strCache>
                <c:ptCount val="1"/>
                <c:pt idx="0">
                  <c:v>Avg Cost / Year</c:v>
                </c:pt>
              </c:strCache>
            </c:strRef>
          </c:tx>
          <c:cat>
            <c:strRef>
              <c:f>'CAR COST'!$G$22:$I$22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'CAR COST'!$B$23:$D$23</c:f>
              <c:numCache>
                <c:formatCode>_("$"* #,##0.00_);_("$"* \(#,##0.00\);_("$"* "-"??_);_(@_)</c:formatCode>
                <c:ptCount val="3"/>
                <c:pt idx="0">
                  <c:v>6825.4285714285706</c:v>
                </c:pt>
                <c:pt idx="1">
                  <c:v>12876.210526315788</c:v>
                </c:pt>
                <c:pt idx="2">
                  <c:v>20027.529411764706</c:v>
                </c:pt>
              </c:numCache>
            </c:numRef>
          </c:val>
        </c:ser>
        <c:axId val="121451648"/>
        <c:axId val="121453184"/>
      </c:barChart>
      <c:catAx>
        <c:axId val="121451648"/>
        <c:scaling>
          <c:orientation val="minMax"/>
        </c:scaling>
        <c:axPos val="b"/>
        <c:tickLblPos val="nextTo"/>
        <c:crossAx val="121453184"/>
        <c:crosses val="autoZero"/>
        <c:auto val="1"/>
        <c:lblAlgn val="ctr"/>
        <c:lblOffset val="100"/>
      </c:catAx>
      <c:valAx>
        <c:axId val="121453184"/>
        <c:scaling>
          <c:orientation val="minMax"/>
        </c:scaling>
        <c:axPos val="l"/>
        <c:majorGridlines/>
        <c:numFmt formatCode="_(&quot;$&quot;* #,##0.00_);_(&quot;$&quot;* \(#,##0.00\);_(&quot;$&quot;* &quot;-&quot;??_);_(@_)" sourceLinked="1"/>
        <c:tickLblPos val="nextTo"/>
        <c:crossAx val="121451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'CAR COST'!$F$23</c:f>
              <c:strCache>
                <c:ptCount val="1"/>
                <c:pt idx="0">
                  <c:v>Avg Cost / Year</c:v>
                </c:pt>
              </c:strCache>
            </c:strRef>
          </c:tx>
          <c:cat>
            <c:strRef>
              <c:f>'CAR COST'!$G$22:$I$22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'CAR COST'!$G$23:$I$23</c:f>
              <c:numCache>
                <c:formatCode>_("$"* #,##0.00_);_("$"* \(#,##0.00\);_("$"* "-"??_);_(@_)</c:formatCode>
                <c:ptCount val="3"/>
                <c:pt idx="0">
                  <c:v>7591.028571428571</c:v>
                </c:pt>
                <c:pt idx="1">
                  <c:v>14513.010526315789</c:v>
                </c:pt>
                <c:pt idx="2">
                  <c:v>23829.129411764705</c:v>
                </c:pt>
              </c:numCache>
            </c:numRef>
          </c:val>
        </c:ser>
        <c:axId val="154028288"/>
        <c:axId val="154048000"/>
      </c:barChart>
      <c:catAx>
        <c:axId val="154028288"/>
        <c:scaling>
          <c:orientation val="minMax"/>
        </c:scaling>
        <c:axPos val="b"/>
        <c:tickLblPos val="nextTo"/>
        <c:crossAx val="154048000"/>
        <c:crosses val="autoZero"/>
        <c:auto val="1"/>
        <c:lblAlgn val="ctr"/>
        <c:lblOffset val="100"/>
      </c:catAx>
      <c:valAx>
        <c:axId val="154048000"/>
        <c:scaling>
          <c:orientation val="minMax"/>
        </c:scaling>
        <c:axPos val="l"/>
        <c:majorGridlines/>
        <c:numFmt formatCode="_(&quot;$&quot;* #,##0.00_);_(&quot;$&quot;* \(#,##0.00\);_(&quot;$&quot;* &quot;-&quot;??_);_(@_)" sourceLinked="1"/>
        <c:tickLblPos val="nextTo"/>
        <c:crossAx val="154028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plotArea>
      <c:layout/>
      <c:barChart>
        <c:barDir val="col"/>
        <c:grouping val="clustered"/>
        <c:ser>
          <c:idx val="0"/>
          <c:order val="0"/>
          <c:cat>
            <c:strRef>
              <c:f>'school supplies'!$G$18:$I$18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'school supplies'!$G$19:$I$19</c:f>
              <c:numCache>
                <c:formatCode>_-"$"* #,##0.00_-;\-"$"* #,##0.00_-;_-"$"* "-"??_-;_-@_-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</c:ser>
        <c:dLbls/>
        <c:axId val="160528640"/>
        <c:axId val="160538624"/>
      </c:barChart>
      <c:catAx>
        <c:axId val="160528640"/>
        <c:scaling>
          <c:orientation val="minMax"/>
        </c:scaling>
        <c:axPos val="b"/>
        <c:numFmt formatCode="General" sourceLinked="0"/>
        <c:tickLblPos val="nextTo"/>
        <c:crossAx val="160538624"/>
        <c:crosses val="autoZero"/>
        <c:auto val="1"/>
        <c:lblAlgn val="ctr"/>
        <c:lblOffset val="100"/>
      </c:catAx>
      <c:valAx>
        <c:axId val="160538624"/>
        <c:scaling>
          <c:orientation val="minMax"/>
        </c:scaling>
        <c:axPos val="l"/>
        <c:majorGridlines/>
        <c:numFmt formatCode="_-&quot;$&quot;* #,##0.00_-;\-&quot;$&quot;* #,##0.00_-;_-&quot;$&quot;* &quot;-&quot;??_-;_-@_-" sourceLinked="1"/>
        <c:tickLblPos val="nextTo"/>
        <c:crossAx val="160528640"/>
        <c:crosses val="autoZero"/>
        <c:crossBetween val="between"/>
      </c:valAx>
    </c:plotArea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plotArea>
      <c:layout/>
      <c:barChart>
        <c:barDir val="col"/>
        <c:grouping val="clustered"/>
        <c:ser>
          <c:idx val="0"/>
          <c:order val="0"/>
          <c:cat>
            <c:strRef>
              <c:f>'school supplies'!$L$18:$N$18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'school supplies'!$L$19:$N$19</c:f>
              <c:numCache>
                <c:formatCode>_-"$"* #,##0.00_-;\-"$"* #,##0.00_-;_-"$"* "-"??_-;_-@_-</c:formatCode>
                <c:ptCount val="3"/>
                <c:pt idx="0">
                  <c:v>71.39</c:v>
                </c:pt>
                <c:pt idx="1">
                  <c:v>68.59</c:v>
                </c:pt>
                <c:pt idx="2">
                  <c:v>85.139999999999986</c:v>
                </c:pt>
              </c:numCache>
            </c:numRef>
          </c:val>
        </c:ser>
        <c:dLbls/>
        <c:axId val="160562176"/>
        <c:axId val="154149632"/>
      </c:barChart>
      <c:catAx>
        <c:axId val="160562176"/>
        <c:scaling>
          <c:orientation val="minMax"/>
        </c:scaling>
        <c:axPos val="b"/>
        <c:numFmt formatCode="General" sourceLinked="0"/>
        <c:tickLblPos val="nextTo"/>
        <c:crossAx val="154149632"/>
        <c:crosses val="autoZero"/>
        <c:auto val="1"/>
        <c:lblAlgn val="ctr"/>
        <c:lblOffset val="100"/>
      </c:catAx>
      <c:valAx>
        <c:axId val="154149632"/>
        <c:scaling>
          <c:orientation val="minMax"/>
        </c:scaling>
        <c:axPos val="l"/>
        <c:majorGridlines/>
        <c:numFmt formatCode="_-&quot;$&quot;* #,##0.00_-;\-&quot;$&quot;* #,##0.00_-;_-&quot;$&quot;* &quot;-&quot;??_-;_-@_-" sourceLinked="1"/>
        <c:tickLblPos val="nextTo"/>
        <c:crossAx val="160562176"/>
        <c:crosses val="autoZero"/>
        <c:crossBetween val="between"/>
      </c:valAx>
    </c:plotArea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'SCHOOL SUPPLY'!$G$2</c:f>
              <c:strCache>
                <c:ptCount val="1"/>
                <c:pt idx="0">
                  <c:v>WaltMart</c:v>
                </c:pt>
              </c:strCache>
            </c:strRef>
          </c:tx>
          <c:cat>
            <c:strRef>
              <c:f>'SCHOOL SUPPLY'!$A$3:$A$17</c:f>
              <c:strCache>
                <c:ptCount val="15"/>
                <c:pt idx="0">
                  <c:v>Ball Point Pen</c:v>
                </c:pt>
                <c:pt idx="1">
                  <c:v>TI-35 Calculator</c:v>
                </c:pt>
                <c:pt idx="2">
                  <c:v>100 page notebook</c:v>
                </c:pt>
                <c:pt idx="3">
                  <c:v>8 oz Glue</c:v>
                </c:pt>
                <c:pt idx="4">
                  <c:v>Clear tape</c:v>
                </c:pt>
                <c:pt idx="5">
                  <c:v>Eraser</c:v>
                </c:pt>
                <c:pt idx="6">
                  <c:v>10 No. 2 Pencils</c:v>
                </c:pt>
                <c:pt idx="7">
                  <c:v>2 inch binder</c:v>
                </c:pt>
                <c:pt idx="8">
                  <c:v>USB Stick 5gb </c:v>
                </c:pt>
                <c:pt idx="9">
                  <c:v>8 Color Markers</c:v>
                </c:pt>
                <c:pt idx="10">
                  <c:v>Stapler</c:v>
                </c:pt>
                <c:pt idx="11">
                  <c:v>Planner Book</c:v>
                </c:pt>
                <c:pt idx="12">
                  <c:v>Protractor</c:v>
                </c:pt>
                <c:pt idx="13">
                  <c:v>Compass</c:v>
                </c:pt>
                <c:pt idx="14">
                  <c:v>Liquid Paper</c:v>
                </c:pt>
              </c:strCache>
            </c:strRef>
          </c:cat>
          <c:val>
            <c:numRef>
              <c:f>'SCHOOL SUPPLY'!$G$3:$G$17</c:f>
              <c:numCache>
                <c:formatCode>_-"$"* #,##0.00_-;\-"$"* #,##0.00_-;_-"$"* "-"??_-;_-@_-</c:formatCode>
                <c:ptCount val="15"/>
                <c:pt idx="0">
                  <c:v>1.5</c:v>
                </c:pt>
                <c:pt idx="1">
                  <c:v>28</c:v>
                </c:pt>
                <c:pt idx="2">
                  <c:v>12.6</c:v>
                </c:pt>
                <c:pt idx="3">
                  <c:v>1.2</c:v>
                </c:pt>
                <c:pt idx="4">
                  <c:v>4.8</c:v>
                </c:pt>
                <c:pt idx="5">
                  <c:v>1.8</c:v>
                </c:pt>
                <c:pt idx="6">
                  <c:v>0.99</c:v>
                </c:pt>
                <c:pt idx="7">
                  <c:v>5</c:v>
                </c:pt>
                <c:pt idx="8">
                  <c:v>9.5</c:v>
                </c:pt>
                <c:pt idx="9">
                  <c:v>4.55</c:v>
                </c:pt>
                <c:pt idx="10">
                  <c:v>4.2</c:v>
                </c:pt>
                <c:pt idx="11">
                  <c:v>3.9</c:v>
                </c:pt>
                <c:pt idx="12">
                  <c:v>1</c:v>
                </c:pt>
                <c:pt idx="13">
                  <c:v>1.75</c:v>
                </c:pt>
                <c:pt idx="14">
                  <c:v>2</c:v>
                </c:pt>
              </c:numCache>
            </c:numRef>
          </c:val>
        </c:ser>
        <c:ser>
          <c:idx val="1"/>
          <c:order val="1"/>
          <c:tx>
            <c:strRef>
              <c:f>'SCHOOL SUPPLY'!$H$2</c:f>
              <c:strCache>
                <c:ptCount val="1"/>
                <c:pt idx="0">
                  <c:v>Dollar Trap</c:v>
                </c:pt>
              </c:strCache>
            </c:strRef>
          </c:tx>
          <c:cat>
            <c:strRef>
              <c:f>'SCHOOL SUPPLY'!$A$3:$A$17</c:f>
              <c:strCache>
                <c:ptCount val="15"/>
                <c:pt idx="0">
                  <c:v>Ball Point Pen</c:v>
                </c:pt>
                <c:pt idx="1">
                  <c:v>TI-35 Calculator</c:v>
                </c:pt>
                <c:pt idx="2">
                  <c:v>100 page notebook</c:v>
                </c:pt>
                <c:pt idx="3">
                  <c:v>8 oz Glue</c:v>
                </c:pt>
                <c:pt idx="4">
                  <c:v>Clear tape</c:v>
                </c:pt>
                <c:pt idx="5">
                  <c:v>Eraser</c:v>
                </c:pt>
                <c:pt idx="6">
                  <c:v>10 No. 2 Pencils</c:v>
                </c:pt>
                <c:pt idx="7">
                  <c:v>2 inch binder</c:v>
                </c:pt>
                <c:pt idx="8">
                  <c:v>USB Stick 5gb </c:v>
                </c:pt>
                <c:pt idx="9">
                  <c:v>8 Color Markers</c:v>
                </c:pt>
                <c:pt idx="10">
                  <c:v>Stapler</c:v>
                </c:pt>
                <c:pt idx="11">
                  <c:v>Planner Book</c:v>
                </c:pt>
                <c:pt idx="12">
                  <c:v>Protractor</c:v>
                </c:pt>
                <c:pt idx="13">
                  <c:v>Compass</c:v>
                </c:pt>
                <c:pt idx="14">
                  <c:v>Liquid Paper</c:v>
                </c:pt>
              </c:strCache>
            </c:strRef>
          </c:cat>
          <c:val>
            <c:numRef>
              <c:f>'SCHOOL SUPPLY'!$H$3:$H$17</c:f>
              <c:numCache>
                <c:formatCode>_-"$"* #,##0.00_-;\-"$"* #,##0.00_-;_-"$"* "-"??_-;_-@_-</c:formatCode>
                <c:ptCount val="15"/>
                <c:pt idx="0">
                  <c:v>1.2000000000000002</c:v>
                </c:pt>
                <c:pt idx="1">
                  <c:v>33</c:v>
                </c:pt>
                <c:pt idx="2">
                  <c:v>7</c:v>
                </c:pt>
                <c:pt idx="3">
                  <c:v>0.8</c:v>
                </c:pt>
                <c:pt idx="4">
                  <c:v>2.8</c:v>
                </c:pt>
                <c:pt idx="5">
                  <c:v>0.4</c:v>
                </c:pt>
                <c:pt idx="6">
                  <c:v>0.59</c:v>
                </c:pt>
                <c:pt idx="7">
                  <c:v>13</c:v>
                </c:pt>
                <c:pt idx="8">
                  <c:v>14</c:v>
                </c:pt>
                <c:pt idx="9">
                  <c:v>2.5499999999999998</c:v>
                </c:pt>
                <c:pt idx="10">
                  <c:v>2.2000000000000002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</c:ser>
        <c:ser>
          <c:idx val="2"/>
          <c:order val="2"/>
          <c:tx>
            <c:strRef>
              <c:f>'SCHOOL SUPPLY'!$I$2</c:f>
              <c:strCache>
                <c:ptCount val="1"/>
                <c:pt idx="0">
                  <c:v>Office Repo</c:v>
                </c:pt>
              </c:strCache>
            </c:strRef>
          </c:tx>
          <c:cat>
            <c:strRef>
              <c:f>'SCHOOL SUPPLY'!$A$3:$A$17</c:f>
              <c:strCache>
                <c:ptCount val="15"/>
                <c:pt idx="0">
                  <c:v>Ball Point Pen</c:v>
                </c:pt>
                <c:pt idx="1">
                  <c:v>TI-35 Calculator</c:v>
                </c:pt>
                <c:pt idx="2">
                  <c:v>100 page notebook</c:v>
                </c:pt>
                <c:pt idx="3">
                  <c:v>8 oz Glue</c:v>
                </c:pt>
                <c:pt idx="4">
                  <c:v>Clear tape</c:v>
                </c:pt>
                <c:pt idx="5">
                  <c:v>Eraser</c:v>
                </c:pt>
                <c:pt idx="6">
                  <c:v>10 No. 2 Pencils</c:v>
                </c:pt>
                <c:pt idx="7">
                  <c:v>2 inch binder</c:v>
                </c:pt>
                <c:pt idx="8">
                  <c:v>USB Stick 5gb </c:v>
                </c:pt>
                <c:pt idx="9">
                  <c:v>8 Color Markers</c:v>
                </c:pt>
                <c:pt idx="10">
                  <c:v>Stapler</c:v>
                </c:pt>
                <c:pt idx="11">
                  <c:v>Planner Book</c:v>
                </c:pt>
                <c:pt idx="12">
                  <c:v>Protractor</c:v>
                </c:pt>
                <c:pt idx="13">
                  <c:v>Compass</c:v>
                </c:pt>
                <c:pt idx="14">
                  <c:v>Liquid Paper</c:v>
                </c:pt>
              </c:strCache>
            </c:strRef>
          </c:cat>
          <c:val>
            <c:numRef>
              <c:f>'SCHOOL SUPPLY'!$I$3:$I$17</c:f>
              <c:numCache>
                <c:formatCode>_-"$"* #,##0.00_-;\-"$"* #,##0.00_-;_-"$"* "-"??_-;_-@_-</c:formatCode>
                <c:ptCount val="15"/>
                <c:pt idx="0">
                  <c:v>4.1999999999999993</c:v>
                </c:pt>
                <c:pt idx="1">
                  <c:v>31</c:v>
                </c:pt>
                <c:pt idx="2">
                  <c:v>14</c:v>
                </c:pt>
                <c:pt idx="3">
                  <c:v>1.5</c:v>
                </c:pt>
                <c:pt idx="4">
                  <c:v>4.8</c:v>
                </c:pt>
                <c:pt idx="5">
                  <c:v>1.6</c:v>
                </c:pt>
                <c:pt idx="6">
                  <c:v>2.59</c:v>
                </c:pt>
                <c:pt idx="7">
                  <c:v>8.6</c:v>
                </c:pt>
                <c:pt idx="8">
                  <c:v>13</c:v>
                </c:pt>
                <c:pt idx="9">
                  <c:v>6</c:v>
                </c:pt>
                <c:pt idx="10">
                  <c:v>3</c:v>
                </c:pt>
                <c:pt idx="11">
                  <c:v>8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</c:numCache>
            </c:numRef>
          </c:val>
        </c:ser>
        <c:axId val="39364480"/>
        <c:axId val="39366016"/>
      </c:barChart>
      <c:catAx>
        <c:axId val="39364480"/>
        <c:scaling>
          <c:orientation val="minMax"/>
        </c:scaling>
        <c:axPos val="b"/>
        <c:tickLblPos val="nextTo"/>
        <c:crossAx val="39366016"/>
        <c:crosses val="autoZero"/>
        <c:auto val="1"/>
        <c:lblAlgn val="ctr"/>
        <c:lblOffset val="100"/>
      </c:catAx>
      <c:valAx>
        <c:axId val="39366016"/>
        <c:scaling>
          <c:orientation val="minMax"/>
        </c:scaling>
        <c:axPos val="l"/>
        <c:majorGridlines/>
        <c:numFmt formatCode="_-&quot;$&quot;* #,##0.00_-;\-&quot;$&quot;* #,##0.00_-;_-&quot;$&quot;* &quot;-&quot;??_-;_-@_-" sourceLinked="1"/>
        <c:tickLblPos val="nextTo"/>
        <c:crossAx val="39364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'SCHOOL SUPPLY'!$A$3:$A$17</c:f>
              <c:strCache>
                <c:ptCount val="15"/>
                <c:pt idx="0">
                  <c:v>Ball Point Pen</c:v>
                </c:pt>
                <c:pt idx="1">
                  <c:v>TI-35 Calculator</c:v>
                </c:pt>
                <c:pt idx="2">
                  <c:v>100 page notebook</c:v>
                </c:pt>
                <c:pt idx="3">
                  <c:v>8 oz Glue</c:v>
                </c:pt>
                <c:pt idx="4">
                  <c:v>Clear tape</c:v>
                </c:pt>
                <c:pt idx="5">
                  <c:v>Eraser</c:v>
                </c:pt>
                <c:pt idx="6">
                  <c:v>10 No. 2 Pencils</c:v>
                </c:pt>
                <c:pt idx="7">
                  <c:v>2 inch binder</c:v>
                </c:pt>
                <c:pt idx="8">
                  <c:v>USB Stick 5gb </c:v>
                </c:pt>
                <c:pt idx="9">
                  <c:v>8 Color Markers</c:v>
                </c:pt>
                <c:pt idx="10">
                  <c:v>Stapler</c:v>
                </c:pt>
                <c:pt idx="11">
                  <c:v>Planner Book</c:v>
                </c:pt>
                <c:pt idx="12">
                  <c:v>Protractor</c:v>
                </c:pt>
                <c:pt idx="13">
                  <c:v>Compass</c:v>
                </c:pt>
                <c:pt idx="14">
                  <c:v>Liquid Paper</c:v>
                </c:pt>
              </c:strCache>
            </c:strRef>
          </c:cat>
          <c:val>
            <c:numRef>
              <c:f>'SCHOOL SUPPLY'!$L$3:$L$17</c:f>
              <c:numCache>
                <c:formatCode>_-"$"* #,##0.00_-;\-"$"* #,##0.00_-;_-"$"* "-"??_-;_-@_-</c:formatCode>
                <c:ptCount val="15"/>
                <c:pt idx="0">
                  <c:v>2.5</c:v>
                </c:pt>
                <c:pt idx="1">
                  <c:v>28</c:v>
                </c:pt>
                <c:pt idx="2">
                  <c:v>7.2</c:v>
                </c:pt>
                <c:pt idx="3">
                  <c:v>2.4</c:v>
                </c:pt>
                <c:pt idx="4">
                  <c:v>4.8</c:v>
                </c:pt>
                <c:pt idx="5">
                  <c:v>1.8</c:v>
                </c:pt>
                <c:pt idx="6">
                  <c:v>0.99</c:v>
                </c:pt>
                <c:pt idx="7">
                  <c:v>1.25</c:v>
                </c:pt>
                <c:pt idx="8">
                  <c:v>9.5</c:v>
                </c:pt>
                <c:pt idx="9">
                  <c:v>4.55</c:v>
                </c:pt>
                <c:pt idx="10">
                  <c:v>8.4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cat>
            <c:strRef>
              <c:f>'SCHOOL SUPPLY'!$A$3:$A$17</c:f>
              <c:strCache>
                <c:ptCount val="15"/>
                <c:pt idx="0">
                  <c:v>Ball Point Pen</c:v>
                </c:pt>
                <c:pt idx="1">
                  <c:v>TI-35 Calculator</c:v>
                </c:pt>
                <c:pt idx="2">
                  <c:v>100 page notebook</c:v>
                </c:pt>
                <c:pt idx="3">
                  <c:v>8 oz Glue</c:v>
                </c:pt>
                <c:pt idx="4">
                  <c:v>Clear tape</c:v>
                </c:pt>
                <c:pt idx="5">
                  <c:v>Eraser</c:v>
                </c:pt>
                <c:pt idx="6">
                  <c:v>10 No. 2 Pencils</c:v>
                </c:pt>
                <c:pt idx="7">
                  <c:v>2 inch binder</c:v>
                </c:pt>
                <c:pt idx="8">
                  <c:v>USB Stick 5gb </c:v>
                </c:pt>
                <c:pt idx="9">
                  <c:v>8 Color Markers</c:v>
                </c:pt>
                <c:pt idx="10">
                  <c:v>Stapler</c:v>
                </c:pt>
                <c:pt idx="11">
                  <c:v>Planner Book</c:v>
                </c:pt>
                <c:pt idx="12">
                  <c:v>Protractor</c:v>
                </c:pt>
                <c:pt idx="13">
                  <c:v>Compass</c:v>
                </c:pt>
                <c:pt idx="14">
                  <c:v>Liquid Paper</c:v>
                </c:pt>
              </c:strCache>
            </c:strRef>
          </c:cat>
          <c:val>
            <c:numRef>
              <c:f>'SCHOOL SUPPLY'!$M$3:$M$17</c:f>
              <c:numCache>
                <c:formatCode>_-"$"* #,##0.00_-;\-"$"* #,##0.00_-;_-"$"* "-"??_-;_-@_-</c:formatCode>
                <c:ptCount val="15"/>
                <c:pt idx="0">
                  <c:v>2</c:v>
                </c:pt>
                <c:pt idx="1">
                  <c:v>33</c:v>
                </c:pt>
                <c:pt idx="2">
                  <c:v>4</c:v>
                </c:pt>
                <c:pt idx="3">
                  <c:v>1.6</c:v>
                </c:pt>
                <c:pt idx="4">
                  <c:v>2.8</c:v>
                </c:pt>
                <c:pt idx="5">
                  <c:v>0.4</c:v>
                </c:pt>
                <c:pt idx="6">
                  <c:v>0.59</c:v>
                </c:pt>
                <c:pt idx="7">
                  <c:v>3.25</c:v>
                </c:pt>
                <c:pt idx="8">
                  <c:v>14</c:v>
                </c:pt>
                <c:pt idx="9">
                  <c:v>2.5499999999999998</c:v>
                </c:pt>
                <c:pt idx="10">
                  <c:v>4.4000000000000004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cat>
            <c:strRef>
              <c:f>'SCHOOL SUPPLY'!$A$3:$A$17</c:f>
              <c:strCache>
                <c:ptCount val="15"/>
                <c:pt idx="0">
                  <c:v>Ball Point Pen</c:v>
                </c:pt>
                <c:pt idx="1">
                  <c:v>TI-35 Calculator</c:v>
                </c:pt>
                <c:pt idx="2">
                  <c:v>100 page notebook</c:v>
                </c:pt>
                <c:pt idx="3">
                  <c:v>8 oz Glue</c:v>
                </c:pt>
                <c:pt idx="4">
                  <c:v>Clear tape</c:v>
                </c:pt>
                <c:pt idx="5">
                  <c:v>Eraser</c:v>
                </c:pt>
                <c:pt idx="6">
                  <c:v>10 No. 2 Pencils</c:v>
                </c:pt>
                <c:pt idx="7">
                  <c:v>2 inch binder</c:v>
                </c:pt>
                <c:pt idx="8">
                  <c:v>USB Stick 5gb </c:v>
                </c:pt>
                <c:pt idx="9">
                  <c:v>8 Color Markers</c:v>
                </c:pt>
                <c:pt idx="10">
                  <c:v>Stapler</c:v>
                </c:pt>
                <c:pt idx="11">
                  <c:v>Planner Book</c:v>
                </c:pt>
                <c:pt idx="12">
                  <c:v>Protractor</c:v>
                </c:pt>
                <c:pt idx="13">
                  <c:v>Compass</c:v>
                </c:pt>
                <c:pt idx="14">
                  <c:v>Liquid Paper</c:v>
                </c:pt>
              </c:strCache>
            </c:strRef>
          </c:cat>
          <c:val>
            <c:numRef>
              <c:f>'SCHOOL SUPPLY'!$N$3:$N$17</c:f>
              <c:numCache>
                <c:formatCode>_-"$"* #,##0.00_-;\-"$"* #,##0.00_-;_-"$"* "-"??_-;_-@_-</c:formatCode>
                <c:ptCount val="15"/>
                <c:pt idx="0">
                  <c:v>7</c:v>
                </c:pt>
                <c:pt idx="1">
                  <c:v>31</c:v>
                </c:pt>
                <c:pt idx="2">
                  <c:v>8</c:v>
                </c:pt>
                <c:pt idx="3">
                  <c:v>3</c:v>
                </c:pt>
                <c:pt idx="4">
                  <c:v>4.8</c:v>
                </c:pt>
                <c:pt idx="5">
                  <c:v>1.6</c:v>
                </c:pt>
                <c:pt idx="6">
                  <c:v>2.59</c:v>
                </c:pt>
                <c:pt idx="7">
                  <c:v>2.15</c:v>
                </c:pt>
                <c:pt idx="8">
                  <c:v>13</c:v>
                </c:pt>
                <c:pt idx="9">
                  <c:v>6</c:v>
                </c:pt>
                <c:pt idx="10">
                  <c:v>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axId val="114123904"/>
        <c:axId val="90333952"/>
      </c:barChart>
      <c:catAx>
        <c:axId val="114123904"/>
        <c:scaling>
          <c:orientation val="minMax"/>
        </c:scaling>
        <c:axPos val="b"/>
        <c:tickLblPos val="nextTo"/>
        <c:crossAx val="90333952"/>
        <c:crosses val="autoZero"/>
        <c:auto val="1"/>
        <c:lblAlgn val="ctr"/>
        <c:lblOffset val="100"/>
      </c:catAx>
      <c:valAx>
        <c:axId val="90333952"/>
        <c:scaling>
          <c:orientation val="minMax"/>
        </c:scaling>
        <c:axPos val="l"/>
        <c:majorGridlines/>
        <c:numFmt formatCode="_-&quot;$&quot;* #,##0.00_-;\-&quot;$&quot;* #,##0.00_-;_-&quot;$&quot;* &quot;-&quot;??_-;_-@_-" sourceLinked="1"/>
        <c:tickLblPos val="nextTo"/>
        <c:crossAx val="114123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'SCHOOL SUPPLY'!$G$18:$I$18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'SCHOOL SUPPLY'!$G$19:$I$19</c:f>
              <c:numCache>
                <c:formatCode>_-"$"* #,##0.00_-;\-"$"* #,##0.00_-;_-"$"* "-"??_-;_-@_-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</c:ser>
        <c:axId val="112854912"/>
        <c:axId val="114150016"/>
      </c:barChart>
      <c:catAx>
        <c:axId val="112854912"/>
        <c:scaling>
          <c:orientation val="minMax"/>
        </c:scaling>
        <c:axPos val="b"/>
        <c:tickLblPos val="nextTo"/>
        <c:crossAx val="114150016"/>
        <c:crosses val="autoZero"/>
        <c:auto val="1"/>
        <c:lblAlgn val="ctr"/>
        <c:lblOffset val="100"/>
      </c:catAx>
      <c:valAx>
        <c:axId val="114150016"/>
        <c:scaling>
          <c:orientation val="minMax"/>
        </c:scaling>
        <c:axPos val="l"/>
        <c:majorGridlines/>
        <c:numFmt formatCode="_-&quot;$&quot;* #,##0.00_-;\-&quot;$&quot;* #,##0.00_-;_-&quot;$&quot;* &quot;-&quot;??_-;_-@_-" sourceLinked="1"/>
        <c:tickLblPos val="nextTo"/>
        <c:crossAx val="112854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'SCHOOL SUPPLY'!$L$18:$N$18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'SCHOOL SUPPLY'!$L$19:$N$19</c:f>
              <c:numCache>
                <c:formatCode>_-"$"* #,##0.00_-;\-"$"* #,##0.00_-;_-"$"* "-"??_-;_-@_-</c:formatCode>
                <c:ptCount val="3"/>
                <c:pt idx="0">
                  <c:v>71.39</c:v>
                </c:pt>
                <c:pt idx="1">
                  <c:v>68.59</c:v>
                </c:pt>
                <c:pt idx="2">
                  <c:v>85.139999999999986</c:v>
                </c:pt>
              </c:numCache>
            </c:numRef>
          </c:val>
        </c:ser>
        <c:axId val="90988928"/>
        <c:axId val="91021312"/>
      </c:barChart>
      <c:catAx>
        <c:axId val="90988928"/>
        <c:scaling>
          <c:orientation val="minMax"/>
        </c:scaling>
        <c:axPos val="b"/>
        <c:tickLblPos val="nextTo"/>
        <c:crossAx val="91021312"/>
        <c:crosses val="autoZero"/>
        <c:auto val="1"/>
        <c:lblAlgn val="ctr"/>
        <c:lblOffset val="100"/>
      </c:catAx>
      <c:valAx>
        <c:axId val="91021312"/>
        <c:scaling>
          <c:orientation val="minMax"/>
        </c:scaling>
        <c:axPos val="l"/>
        <c:majorGridlines/>
        <c:numFmt formatCode="_-&quot;$&quot;* #,##0.00_-;\-&quot;$&quot;* #,##0.00_-;_-&quot;$&quot;* &quot;-&quot;??_-;_-@_-" sourceLinked="1"/>
        <c:tickLblPos val="nextTo"/>
        <c:crossAx val="90988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'CAT OR DOGS'!$B$16:$C$16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'CAT OR DOGS'!$B$17:$C$17</c:f>
              <c:numCache>
                <c:formatCode>_-"$"* #,##0.00_-;\-"$"* #,##0.00_-;_-"$"* "-"??_-;_-@_-</c:formatCode>
                <c:ptCount val="2"/>
                <c:pt idx="0">
                  <c:v>806</c:v>
                </c:pt>
                <c:pt idx="1">
                  <c:v>956</c:v>
                </c:pt>
              </c:numCache>
            </c:numRef>
          </c:val>
        </c:ser>
        <c:axId val="113182592"/>
        <c:axId val="113184128"/>
      </c:barChart>
      <c:catAx>
        <c:axId val="113182592"/>
        <c:scaling>
          <c:orientation val="minMax"/>
        </c:scaling>
        <c:axPos val="b"/>
        <c:tickLblPos val="nextTo"/>
        <c:crossAx val="113184128"/>
        <c:crosses val="autoZero"/>
        <c:auto val="1"/>
        <c:lblAlgn val="ctr"/>
        <c:lblOffset val="100"/>
      </c:catAx>
      <c:valAx>
        <c:axId val="113184128"/>
        <c:scaling>
          <c:orientation val="minMax"/>
        </c:scaling>
        <c:axPos val="l"/>
        <c:majorGridlines/>
        <c:numFmt formatCode="_-&quot;$&quot;* #,##0.00_-;\-&quot;$&quot;* #,##0.00_-;_-&quot;$&quot;* &quot;-&quot;??_-;_-@_-" sourceLinked="1"/>
        <c:tickLblPos val="nextTo"/>
        <c:crossAx val="113182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Cost of printer for</a:t>
            </a:r>
            <a:r>
              <a:rPr lang="en-US" baseline="0"/>
              <a:t> susan</a:t>
            </a:r>
            <a:endParaRPr lang="en-US"/>
          </a:p>
          <a:p>
            <a:pPr>
              <a:defRPr/>
            </a:pP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'COST OF PRINTER'!$A$15</c:f>
              <c:strCache>
                <c:ptCount val="1"/>
                <c:pt idx="0">
                  <c:v>Total Cost</c:v>
                </c:pt>
              </c:strCache>
            </c:strRef>
          </c:tx>
          <c:val>
            <c:numRef>
              <c:f>'COST OF PRINTER'!$B$15:$D$15</c:f>
              <c:numCache>
                <c:formatCode>_("$"* #,##0.00_);_("$"* \(#,##0.00\);_("$"* "-"??_);_(@_)</c:formatCode>
                <c:ptCount val="3"/>
                <c:pt idx="0">
                  <c:v>1529</c:v>
                </c:pt>
                <c:pt idx="1">
                  <c:v>824</c:v>
                </c:pt>
                <c:pt idx="2">
                  <c:v>801.27272727272725</c:v>
                </c:pt>
              </c:numCache>
            </c:numRef>
          </c:val>
        </c:ser>
        <c:axId val="114234496"/>
        <c:axId val="114236032"/>
      </c:barChart>
      <c:catAx>
        <c:axId val="114234496"/>
        <c:scaling>
          <c:orientation val="minMax"/>
        </c:scaling>
        <c:axPos val="b"/>
        <c:tickLblPos val="nextTo"/>
        <c:crossAx val="114236032"/>
        <c:crosses val="autoZero"/>
        <c:auto val="1"/>
        <c:lblAlgn val="ctr"/>
        <c:lblOffset val="100"/>
      </c:catAx>
      <c:valAx>
        <c:axId val="114236032"/>
        <c:scaling>
          <c:orientation val="minMax"/>
        </c:scaling>
        <c:axPos val="l"/>
        <c:majorGridlines/>
        <c:numFmt formatCode="_(&quot;$&quot;* #,##0.00_);_(&quot;$&quot;* \(#,##0.00\);_(&quot;$&quot;* &quot;-&quot;??_);_(@_)" sourceLinked="1"/>
        <c:tickLblPos val="nextTo"/>
        <c:crossAx val="114234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19</xdr:row>
      <xdr:rowOff>25400</xdr:rowOff>
    </xdr:from>
    <xdr:to>
      <xdr:col>5</xdr:col>
      <xdr:colOff>546100</xdr:colOff>
      <xdr:row>33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20</xdr:row>
      <xdr:rowOff>177800</xdr:rowOff>
    </xdr:from>
    <xdr:to>
      <xdr:col>9</xdr:col>
      <xdr:colOff>660400</xdr:colOff>
      <xdr:row>35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774700</xdr:colOff>
      <xdr:row>20</xdr:row>
      <xdr:rowOff>177800</xdr:rowOff>
    </xdr:from>
    <xdr:to>
      <xdr:col>15</xdr:col>
      <xdr:colOff>393700</xdr:colOff>
      <xdr:row>35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20</xdr:row>
      <xdr:rowOff>0</xdr:rowOff>
    </xdr:from>
    <xdr:to>
      <xdr:col>5</xdr:col>
      <xdr:colOff>552450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390525</xdr:colOff>
      <xdr:row>20</xdr:row>
      <xdr:rowOff>47625</xdr:rowOff>
    </xdr:from>
    <xdr:to>
      <xdr:col>13</xdr:col>
      <xdr:colOff>0</xdr:colOff>
      <xdr:row>32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457200</xdr:colOff>
      <xdr:row>1</xdr:row>
      <xdr:rowOff>9525</xdr:rowOff>
    </xdr:from>
    <xdr:to>
      <xdr:col>21</xdr:col>
      <xdr:colOff>228600</xdr:colOff>
      <xdr:row>15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504825</xdr:colOff>
      <xdr:row>17</xdr:row>
      <xdr:rowOff>95250</xdr:rowOff>
    </xdr:from>
    <xdr:to>
      <xdr:col>21</xdr:col>
      <xdr:colOff>276225</xdr:colOff>
      <xdr:row>31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190500</xdr:rowOff>
    </xdr:from>
    <xdr:to>
      <xdr:col>11</xdr:col>
      <xdr:colOff>457200</xdr:colOff>
      <xdr:row>14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</xdr:rowOff>
    </xdr:from>
    <xdr:to>
      <xdr:col>17</xdr:col>
      <xdr:colOff>9525</xdr:colOff>
      <xdr:row>14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</xdr:colOff>
      <xdr:row>16</xdr:row>
      <xdr:rowOff>85725</xdr:rowOff>
    </xdr:from>
    <xdr:to>
      <xdr:col>17</xdr:col>
      <xdr:colOff>504825</xdr:colOff>
      <xdr:row>30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0</xdr:row>
      <xdr:rowOff>0</xdr:rowOff>
    </xdr:from>
    <xdr:to>
      <xdr:col>16</xdr:col>
      <xdr:colOff>276225</xdr:colOff>
      <xdr:row>13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552450</xdr:colOff>
      <xdr:row>17</xdr:row>
      <xdr:rowOff>133350</xdr:rowOff>
    </xdr:from>
    <xdr:to>
      <xdr:col>16</xdr:col>
      <xdr:colOff>323850</xdr:colOff>
      <xdr:row>31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25</xdr:row>
      <xdr:rowOff>47625</xdr:rowOff>
    </xdr:from>
    <xdr:to>
      <xdr:col>5</xdr:col>
      <xdr:colOff>1104900</xdr:colOff>
      <xdr:row>39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619125</xdr:colOff>
      <xdr:row>27</xdr:row>
      <xdr:rowOff>85724</xdr:rowOff>
    </xdr:from>
    <xdr:to>
      <xdr:col>11</xdr:col>
      <xdr:colOff>571501</xdr:colOff>
      <xdr:row>41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18"/>
  <sheetViews>
    <sheetView workbookViewId="0">
      <selection activeCell="D3" sqref="D3"/>
    </sheetView>
  </sheetViews>
  <sheetFormatPr defaultColWidth="11" defaultRowHeight="15.75"/>
  <cols>
    <col min="1" max="1" width="14.25" customWidth="1"/>
  </cols>
  <sheetData>
    <row r="2" spans="1:3">
      <c r="B2" t="s">
        <v>77</v>
      </c>
      <c r="C2" t="s">
        <v>87</v>
      </c>
    </row>
    <row r="3" spans="1:3">
      <c r="A3" s="21" t="s">
        <v>78</v>
      </c>
      <c r="B3" s="12"/>
      <c r="C3" s="12"/>
    </row>
    <row r="4" spans="1:3">
      <c r="A4" s="12" t="s">
        <v>80</v>
      </c>
      <c r="B4" s="16"/>
      <c r="C4" s="16"/>
    </row>
    <row r="5" spans="1:3">
      <c r="A5" s="12" t="s">
        <v>81</v>
      </c>
      <c r="B5" s="16"/>
      <c r="C5" s="16"/>
    </row>
    <row r="6" spans="1:3">
      <c r="A6" s="12" t="s">
        <v>82</v>
      </c>
      <c r="B6" s="16"/>
      <c r="C6" s="16"/>
    </row>
    <row r="7" spans="1:3">
      <c r="A7" s="12" t="s">
        <v>88</v>
      </c>
      <c r="B7" s="16"/>
      <c r="C7" s="16"/>
    </row>
    <row r="8" spans="1:3">
      <c r="A8" s="12" t="s">
        <v>83</v>
      </c>
      <c r="B8" s="16"/>
      <c r="C8" s="16"/>
    </row>
    <row r="9" spans="1:3">
      <c r="A9" s="12" t="s">
        <v>92</v>
      </c>
      <c r="B9" s="18"/>
      <c r="C9" s="18"/>
    </row>
    <row r="11" spans="1:3">
      <c r="A11" s="20" t="s">
        <v>79</v>
      </c>
      <c r="B11" s="11"/>
      <c r="C11" s="11"/>
    </row>
    <row r="12" spans="1:3">
      <c r="A12" s="11" t="s">
        <v>84</v>
      </c>
      <c r="B12" s="19"/>
      <c r="C12" s="19"/>
    </row>
    <row r="13" spans="1:3">
      <c r="A13" s="11" t="s">
        <v>85</v>
      </c>
      <c r="B13" s="19"/>
      <c r="C13" s="19"/>
    </row>
    <row r="14" spans="1:3">
      <c r="A14" s="11" t="s">
        <v>86</v>
      </c>
      <c r="B14" s="19"/>
      <c r="C14" s="19"/>
    </row>
    <row r="15" spans="1:3">
      <c r="A15" s="11" t="s">
        <v>89</v>
      </c>
      <c r="B15" s="19"/>
      <c r="C15" s="19"/>
    </row>
    <row r="16" spans="1:3">
      <c r="A16" s="11" t="s">
        <v>90</v>
      </c>
      <c r="B16" s="19"/>
      <c r="C16" s="19"/>
    </row>
    <row r="17" spans="1:3">
      <c r="B17" t="s">
        <v>77</v>
      </c>
      <c r="C17" t="s">
        <v>87</v>
      </c>
    </row>
    <row r="18" spans="1:3">
      <c r="A18" s="11" t="s">
        <v>91</v>
      </c>
      <c r="B18" s="17">
        <f>B9+B16*12</f>
        <v>0</v>
      </c>
      <c r="C18" s="17">
        <f>C9+C16*12</f>
        <v>0</v>
      </c>
    </row>
  </sheetData>
  <pageMargins left="0.75" right="0.75" top="1" bottom="1" header="0.5" footer="0.5"/>
  <pageSetup paperSize="12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N19"/>
  <sheetViews>
    <sheetView topLeftCell="B1" workbookViewId="0">
      <selection activeCell="D1" sqref="D1"/>
    </sheetView>
  </sheetViews>
  <sheetFormatPr defaultColWidth="11" defaultRowHeight="15.75"/>
  <cols>
    <col min="1" max="1" width="17" bestFit="1" customWidth="1"/>
  </cols>
  <sheetData>
    <row r="2" spans="1:14">
      <c r="B2" t="s">
        <v>74</v>
      </c>
      <c r="C2" t="s">
        <v>75</v>
      </c>
      <c r="D2" t="s">
        <v>76</v>
      </c>
      <c r="F2" t="s">
        <v>12</v>
      </c>
      <c r="G2" t="s">
        <v>74</v>
      </c>
      <c r="H2" t="s">
        <v>75</v>
      </c>
      <c r="I2" t="s">
        <v>76</v>
      </c>
      <c r="K2" t="s">
        <v>13</v>
      </c>
      <c r="L2" t="s">
        <v>74</v>
      </c>
      <c r="M2" t="s">
        <v>75</v>
      </c>
      <c r="N2" t="s">
        <v>76</v>
      </c>
    </row>
    <row r="3" spans="1:14">
      <c r="A3" t="s">
        <v>59</v>
      </c>
      <c r="B3" s="14">
        <v>0.5</v>
      </c>
      <c r="C3" s="14">
        <v>0.4</v>
      </c>
      <c r="D3" s="14">
        <v>1.4</v>
      </c>
      <c r="F3" s="15">
        <v>3</v>
      </c>
      <c r="G3" s="3">
        <f>F3*$B3</f>
        <v>1.5</v>
      </c>
      <c r="H3" s="3">
        <f>F3*C3</f>
        <v>1.2000000000000002</v>
      </c>
      <c r="I3" s="3">
        <f>F3*D3</f>
        <v>4.1999999999999993</v>
      </c>
      <c r="K3" s="15">
        <v>5</v>
      </c>
      <c r="L3" s="3">
        <f>K3*B3</f>
        <v>2.5</v>
      </c>
      <c r="M3" s="3">
        <f>K3*C3</f>
        <v>2</v>
      </c>
      <c r="N3" s="3">
        <f>K3*D3</f>
        <v>7</v>
      </c>
    </row>
    <row r="4" spans="1:14">
      <c r="A4" t="s">
        <v>60</v>
      </c>
      <c r="B4" s="14">
        <v>28</v>
      </c>
      <c r="C4" s="14">
        <v>33</v>
      </c>
      <c r="D4" s="14">
        <v>31</v>
      </c>
      <c r="F4" s="15">
        <v>1</v>
      </c>
      <c r="G4" s="3">
        <f t="shared" ref="G4:G17" si="0">F4*$B4</f>
        <v>28</v>
      </c>
      <c r="H4" s="3">
        <f t="shared" ref="H4:H17" si="1">F4*C4</f>
        <v>33</v>
      </c>
      <c r="I4" s="3">
        <f t="shared" ref="I4:I17" si="2">F4*D4</f>
        <v>31</v>
      </c>
      <c r="K4" s="15">
        <v>1</v>
      </c>
      <c r="L4" s="3">
        <f t="shared" ref="L4:L17" si="3">K4*B4</f>
        <v>28</v>
      </c>
      <c r="M4" s="3">
        <f t="shared" ref="M4:M17" si="4">K4*C4</f>
        <v>33</v>
      </c>
      <c r="N4" s="3">
        <f t="shared" ref="N4:N17" si="5">K4*D4</f>
        <v>31</v>
      </c>
    </row>
    <row r="5" spans="1:14">
      <c r="A5" t="s">
        <v>61</v>
      </c>
      <c r="B5" s="14">
        <v>1.8</v>
      </c>
      <c r="C5" s="14">
        <v>1</v>
      </c>
      <c r="D5" s="14">
        <v>2</v>
      </c>
      <c r="F5" s="15">
        <v>7</v>
      </c>
      <c r="G5" s="3">
        <f t="shared" si="0"/>
        <v>12.6</v>
      </c>
      <c r="H5" s="3">
        <f t="shared" si="1"/>
        <v>7</v>
      </c>
      <c r="I5" s="3">
        <f t="shared" si="2"/>
        <v>14</v>
      </c>
      <c r="K5" s="15">
        <v>4</v>
      </c>
      <c r="L5" s="3">
        <f t="shared" si="3"/>
        <v>7.2</v>
      </c>
      <c r="M5" s="3">
        <f t="shared" si="4"/>
        <v>4</v>
      </c>
      <c r="N5" s="3">
        <f t="shared" si="5"/>
        <v>8</v>
      </c>
    </row>
    <row r="6" spans="1:14">
      <c r="A6" t="s">
        <v>62</v>
      </c>
      <c r="B6" s="14">
        <v>1.2</v>
      </c>
      <c r="C6" s="14">
        <v>0.8</v>
      </c>
      <c r="D6" s="14">
        <v>1.5</v>
      </c>
      <c r="F6" s="15">
        <v>1</v>
      </c>
      <c r="G6" s="3">
        <f t="shared" si="0"/>
        <v>1.2</v>
      </c>
      <c r="H6" s="3">
        <f t="shared" si="1"/>
        <v>0.8</v>
      </c>
      <c r="I6" s="3">
        <f t="shared" si="2"/>
        <v>1.5</v>
      </c>
      <c r="K6" s="15">
        <v>2</v>
      </c>
      <c r="L6" s="3">
        <f t="shared" si="3"/>
        <v>2.4</v>
      </c>
      <c r="M6" s="3">
        <f t="shared" si="4"/>
        <v>1.6</v>
      </c>
      <c r="N6" s="3">
        <f t="shared" si="5"/>
        <v>3</v>
      </c>
    </row>
    <row r="7" spans="1:14">
      <c r="A7" t="s">
        <v>63</v>
      </c>
      <c r="B7" s="14">
        <v>2.4</v>
      </c>
      <c r="C7" s="14">
        <v>1.4</v>
      </c>
      <c r="D7" s="14">
        <v>2.4</v>
      </c>
      <c r="F7" s="15">
        <v>2</v>
      </c>
      <c r="G7" s="3">
        <f t="shared" si="0"/>
        <v>4.8</v>
      </c>
      <c r="H7" s="3">
        <f t="shared" si="1"/>
        <v>2.8</v>
      </c>
      <c r="I7" s="3">
        <f t="shared" si="2"/>
        <v>4.8</v>
      </c>
      <c r="K7" s="15">
        <v>2</v>
      </c>
      <c r="L7" s="3">
        <f t="shared" si="3"/>
        <v>4.8</v>
      </c>
      <c r="M7" s="3">
        <f t="shared" si="4"/>
        <v>2.8</v>
      </c>
      <c r="N7" s="3">
        <f t="shared" si="5"/>
        <v>4.8</v>
      </c>
    </row>
    <row r="8" spans="1:14">
      <c r="A8" t="s">
        <v>64</v>
      </c>
      <c r="B8" s="14">
        <v>0.9</v>
      </c>
      <c r="C8" s="14">
        <v>0.2</v>
      </c>
      <c r="D8" s="14">
        <v>0.8</v>
      </c>
      <c r="F8" s="15">
        <v>2</v>
      </c>
      <c r="G8" s="3">
        <f t="shared" si="0"/>
        <v>1.8</v>
      </c>
      <c r="H8" s="3">
        <f t="shared" si="1"/>
        <v>0.4</v>
      </c>
      <c r="I8" s="3">
        <f t="shared" si="2"/>
        <v>1.6</v>
      </c>
      <c r="K8" s="15">
        <v>2</v>
      </c>
      <c r="L8" s="3">
        <f t="shared" si="3"/>
        <v>1.8</v>
      </c>
      <c r="M8" s="3">
        <f t="shared" si="4"/>
        <v>0.4</v>
      </c>
      <c r="N8" s="3">
        <f t="shared" si="5"/>
        <v>1.6</v>
      </c>
    </row>
    <row r="9" spans="1:14">
      <c r="A9" t="s">
        <v>65</v>
      </c>
      <c r="B9" s="14">
        <v>0.99</v>
      </c>
      <c r="C9" s="14">
        <v>0.59</v>
      </c>
      <c r="D9" s="14">
        <v>2.59</v>
      </c>
      <c r="F9" s="15">
        <v>1</v>
      </c>
      <c r="G9" s="3">
        <f t="shared" si="0"/>
        <v>0.99</v>
      </c>
      <c r="H9" s="3">
        <f t="shared" si="1"/>
        <v>0.59</v>
      </c>
      <c r="I9" s="3">
        <f t="shared" si="2"/>
        <v>2.59</v>
      </c>
      <c r="K9" s="15">
        <v>1</v>
      </c>
      <c r="L9" s="3">
        <f t="shared" si="3"/>
        <v>0.99</v>
      </c>
      <c r="M9" s="3">
        <f t="shared" si="4"/>
        <v>0.59</v>
      </c>
      <c r="N9" s="3">
        <f t="shared" si="5"/>
        <v>2.59</v>
      </c>
    </row>
    <row r="10" spans="1:14">
      <c r="A10" t="s">
        <v>66</v>
      </c>
      <c r="B10" s="14">
        <v>1.25</v>
      </c>
      <c r="C10" s="14">
        <v>3.25</v>
      </c>
      <c r="D10" s="14">
        <v>2.15</v>
      </c>
      <c r="F10" s="15">
        <v>4</v>
      </c>
      <c r="G10" s="3">
        <f t="shared" si="0"/>
        <v>5</v>
      </c>
      <c r="H10" s="3">
        <f t="shared" si="1"/>
        <v>13</v>
      </c>
      <c r="I10" s="3">
        <f t="shared" si="2"/>
        <v>8.6</v>
      </c>
      <c r="K10" s="15">
        <v>1</v>
      </c>
      <c r="L10" s="3">
        <f t="shared" si="3"/>
        <v>1.25</v>
      </c>
      <c r="M10" s="3">
        <f t="shared" si="4"/>
        <v>3.25</v>
      </c>
      <c r="N10" s="3">
        <f t="shared" si="5"/>
        <v>2.15</v>
      </c>
    </row>
    <row r="11" spans="1:14">
      <c r="A11" t="s">
        <v>67</v>
      </c>
      <c r="B11" s="14">
        <v>9.5</v>
      </c>
      <c r="C11" s="14">
        <v>14</v>
      </c>
      <c r="D11" s="14">
        <v>13</v>
      </c>
      <c r="F11" s="15">
        <v>1</v>
      </c>
      <c r="G11" s="3">
        <f t="shared" si="0"/>
        <v>9.5</v>
      </c>
      <c r="H11" s="3">
        <f t="shared" si="1"/>
        <v>14</v>
      </c>
      <c r="I11" s="3">
        <f t="shared" si="2"/>
        <v>13</v>
      </c>
      <c r="K11" s="15">
        <v>1</v>
      </c>
      <c r="L11" s="3">
        <f t="shared" si="3"/>
        <v>9.5</v>
      </c>
      <c r="M11" s="3">
        <f t="shared" si="4"/>
        <v>14</v>
      </c>
      <c r="N11" s="3">
        <f t="shared" si="5"/>
        <v>13</v>
      </c>
    </row>
    <row r="12" spans="1:14">
      <c r="A12" t="s">
        <v>68</v>
      </c>
      <c r="B12" s="14">
        <v>4.55</v>
      </c>
      <c r="C12" s="14">
        <v>2.5499999999999998</v>
      </c>
      <c r="D12" s="14">
        <v>6</v>
      </c>
      <c r="F12" s="15">
        <v>1</v>
      </c>
      <c r="G12" s="3">
        <f t="shared" si="0"/>
        <v>4.55</v>
      </c>
      <c r="H12" s="3">
        <f t="shared" si="1"/>
        <v>2.5499999999999998</v>
      </c>
      <c r="I12" s="3">
        <f t="shared" si="2"/>
        <v>6</v>
      </c>
      <c r="K12" s="15">
        <v>1</v>
      </c>
      <c r="L12" s="3">
        <f t="shared" si="3"/>
        <v>4.55</v>
      </c>
      <c r="M12" s="3">
        <f t="shared" si="4"/>
        <v>2.5499999999999998</v>
      </c>
      <c r="N12" s="3">
        <f t="shared" si="5"/>
        <v>6</v>
      </c>
    </row>
    <row r="13" spans="1:14">
      <c r="A13" t="s">
        <v>69</v>
      </c>
      <c r="B13" s="14">
        <v>4.2</v>
      </c>
      <c r="C13" s="14">
        <v>2.2000000000000002</v>
      </c>
      <c r="D13" s="14">
        <v>3</v>
      </c>
      <c r="F13" s="15">
        <v>1</v>
      </c>
      <c r="G13" s="3">
        <f t="shared" si="0"/>
        <v>4.2</v>
      </c>
      <c r="H13" s="3">
        <f t="shared" si="1"/>
        <v>2.2000000000000002</v>
      </c>
      <c r="I13" s="3">
        <f t="shared" si="2"/>
        <v>3</v>
      </c>
      <c r="K13" s="15">
        <v>2</v>
      </c>
      <c r="L13" s="3">
        <f t="shared" si="3"/>
        <v>8.4</v>
      </c>
      <c r="M13" s="3">
        <f t="shared" si="4"/>
        <v>4.4000000000000004</v>
      </c>
      <c r="N13" s="3">
        <f t="shared" si="5"/>
        <v>6</v>
      </c>
    </row>
    <row r="14" spans="1:14">
      <c r="A14" t="s">
        <v>70</v>
      </c>
      <c r="B14" s="14">
        <v>3.9</v>
      </c>
      <c r="C14" s="14">
        <v>5</v>
      </c>
      <c r="D14" s="14">
        <v>8</v>
      </c>
      <c r="F14" s="15">
        <v>1</v>
      </c>
      <c r="G14" s="3">
        <f t="shared" si="0"/>
        <v>3.9</v>
      </c>
      <c r="H14" s="3">
        <f t="shared" si="1"/>
        <v>5</v>
      </c>
      <c r="I14" s="3">
        <f t="shared" si="2"/>
        <v>8</v>
      </c>
      <c r="K14" s="15"/>
      <c r="L14" s="3">
        <f t="shared" si="3"/>
        <v>0</v>
      </c>
      <c r="M14" s="3">
        <f t="shared" si="4"/>
        <v>0</v>
      </c>
      <c r="N14" s="3">
        <f t="shared" si="5"/>
        <v>0</v>
      </c>
    </row>
    <row r="15" spans="1:14">
      <c r="A15" t="s">
        <v>71</v>
      </c>
      <c r="B15" s="14">
        <v>1</v>
      </c>
      <c r="C15" s="14">
        <v>2</v>
      </c>
      <c r="D15" s="14">
        <v>1</v>
      </c>
      <c r="F15" s="15">
        <v>1</v>
      </c>
      <c r="G15" s="3">
        <f t="shared" si="0"/>
        <v>1</v>
      </c>
      <c r="H15" s="3">
        <f t="shared" si="1"/>
        <v>2</v>
      </c>
      <c r="I15" s="3">
        <f t="shared" si="2"/>
        <v>1</v>
      </c>
      <c r="K15" s="15"/>
      <c r="L15" s="3">
        <f t="shared" si="3"/>
        <v>0</v>
      </c>
      <c r="M15" s="3">
        <f t="shared" si="4"/>
        <v>0</v>
      </c>
      <c r="N15" s="3">
        <f t="shared" si="5"/>
        <v>0</v>
      </c>
    </row>
    <row r="16" spans="1:14">
      <c r="A16" t="s">
        <v>72</v>
      </c>
      <c r="B16" s="14">
        <v>1.75</v>
      </c>
      <c r="C16" s="14">
        <v>2</v>
      </c>
      <c r="D16" s="14">
        <v>1</v>
      </c>
      <c r="F16" s="15">
        <v>1</v>
      </c>
      <c r="G16" s="3">
        <f t="shared" si="0"/>
        <v>1.75</v>
      </c>
      <c r="H16" s="3">
        <f t="shared" si="1"/>
        <v>2</v>
      </c>
      <c r="I16" s="3">
        <f t="shared" si="2"/>
        <v>1</v>
      </c>
      <c r="K16" s="15"/>
      <c r="L16" s="3">
        <f t="shared" si="3"/>
        <v>0</v>
      </c>
      <c r="M16" s="3">
        <f t="shared" si="4"/>
        <v>0</v>
      </c>
      <c r="N16" s="3">
        <f t="shared" si="5"/>
        <v>0</v>
      </c>
    </row>
    <row r="17" spans="1:14">
      <c r="A17" t="s">
        <v>73</v>
      </c>
      <c r="B17" s="14">
        <v>2</v>
      </c>
      <c r="C17" s="14">
        <v>1</v>
      </c>
      <c r="D17" s="14">
        <v>3</v>
      </c>
      <c r="F17" s="15">
        <v>1</v>
      </c>
      <c r="G17" s="3">
        <f t="shared" si="0"/>
        <v>2</v>
      </c>
      <c r="H17" s="3">
        <f t="shared" si="1"/>
        <v>1</v>
      </c>
      <c r="I17" s="3">
        <f t="shared" si="2"/>
        <v>3</v>
      </c>
      <c r="K17" s="15"/>
      <c r="L17" s="3">
        <f t="shared" si="3"/>
        <v>0</v>
      </c>
      <c r="M17" s="3">
        <f t="shared" si="4"/>
        <v>0</v>
      </c>
      <c r="N17" s="3">
        <f t="shared" si="5"/>
        <v>0</v>
      </c>
    </row>
    <row r="18" spans="1:14">
      <c r="G18" t="s">
        <v>74</v>
      </c>
      <c r="H18" t="s">
        <v>75</v>
      </c>
      <c r="I18" t="s">
        <v>76</v>
      </c>
      <c r="L18" t="s">
        <v>74</v>
      </c>
      <c r="M18" t="s">
        <v>75</v>
      </c>
      <c r="N18" t="s">
        <v>76</v>
      </c>
    </row>
    <row r="19" spans="1:14">
      <c r="G19" s="9">
        <f>SUM(G3:G17)</f>
        <v>82.79</v>
      </c>
      <c r="H19" s="9">
        <f t="shared" ref="H19:I19" si="6">SUM(H3:H17)</f>
        <v>87.539999999999992</v>
      </c>
      <c r="I19" s="9">
        <f t="shared" si="6"/>
        <v>103.28999999999999</v>
      </c>
      <c r="L19" s="9">
        <f>SUM(L3:L17)</f>
        <v>71.39</v>
      </c>
      <c r="M19" s="9">
        <f t="shared" ref="M19:N19" si="7">SUM(M3:M17)</f>
        <v>68.59</v>
      </c>
      <c r="N19" s="9">
        <f t="shared" si="7"/>
        <v>85.139999999999986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2:N19"/>
  <sheetViews>
    <sheetView workbookViewId="0">
      <selection activeCell="A3" sqref="A3"/>
    </sheetView>
  </sheetViews>
  <sheetFormatPr defaultRowHeight="15.75"/>
  <cols>
    <col min="1" max="1" width="15.875" customWidth="1"/>
    <col min="3" max="3" width="9.625" customWidth="1"/>
    <col min="4" max="4" width="10.25" customWidth="1"/>
    <col min="9" max="9" width="10.375" customWidth="1"/>
    <col min="13" max="13" width="9.75" customWidth="1"/>
    <col min="14" max="14" width="10.125" customWidth="1"/>
  </cols>
  <sheetData>
    <row r="2" spans="1:14">
      <c r="B2" t="s">
        <v>74</v>
      </c>
      <c r="C2" t="s">
        <v>75</v>
      </c>
      <c r="D2" t="s">
        <v>76</v>
      </c>
      <c r="F2" t="s">
        <v>12</v>
      </c>
      <c r="G2" t="s">
        <v>74</v>
      </c>
      <c r="H2" t="s">
        <v>75</v>
      </c>
      <c r="I2" t="s">
        <v>76</v>
      </c>
      <c r="K2" t="s">
        <v>13</v>
      </c>
      <c r="L2" t="s">
        <v>74</v>
      </c>
      <c r="M2" t="s">
        <v>75</v>
      </c>
      <c r="N2" t="s">
        <v>76</v>
      </c>
    </row>
    <row r="3" spans="1:14">
      <c r="A3" t="s">
        <v>59</v>
      </c>
      <c r="B3" s="14">
        <v>0.5</v>
      </c>
      <c r="C3" s="14">
        <v>0.4</v>
      </c>
      <c r="D3" s="14">
        <v>1.4</v>
      </c>
      <c r="F3" s="15">
        <v>3</v>
      </c>
      <c r="G3" s="3">
        <f>B3*F3</f>
        <v>1.5</v>
      </c>
      <c r="H3" s="3">
        <f>C3*F3</f>
        <v>1.2000000000000002</v>
      </c>
      <c r="I3" s="3">
        <f>D3*F3</f>
        <v>4.1999999999999993</v>
      </c>
      <c r="K3" s="15">
        <v>5</v>
      </c>
      <c r="L3" s="3">
        <f>B3*K3</f>
        <v>2.5</v>
      </c>
      <c r="M3" s="3">
        <f>C3*K3</f>
        <v>2</v>
      </c>
      <c r="N3" s="3">
        <f>D3*K3</f>
        <v>7</v>
      </c>
    </row>
    <row r="4" spans="1:14">
      <c r="A4" t="s">
        <v>60</v>
      </c>
      <c r="B4" s="14">
        <v>28</v>
      </c>
      <c r="C4" s="14">
        <v>33</v>
      </c>
      <c r="D4" s="14">
        <v>31</v>
      </c>
      <c r="F4" s="15">
        <v>1</v>
      </c>
      <c r="G4" s="3">
        <f t="shared" ref="G4:G17" si="0">B4*F4</f>
        <v>28</v>
      </c>
      <c r="H4" s="3">
        <f t="shared" ref="H4:H17" si="1">C4*F4</f>
        <v>33</v>
      </c>
      <c r="I4" s="3">
        <f t="shared" ref="I4:I17" si="2">D4*F4</f>
        <v>31</v>
      </c>
      <c r="K4" s="15">
        <v>1</v>
      </c>
      <c r="L4" s="3">
        <f t="shared" ref="L4:L18" si="3">B4*K4</f>
        <v>28</v>
      </c>
      <c r="M4" s="3">
        <f t="shared" ref="M4:M18" si="4">C4*K4</f>
        <v>33</v>
      </c>
      <c r="N4" s="3">
        <f t="shared" ref="N4:N17" si="5">D4*K4</f>
        <v>31</v>
      </c>
    </row>
    <row r="5" spans="1:14">
      <c r="A5" t="s">
        <v>61</v>
      </c>
      <c r="B5" s="14">
        <v>1.8</v>
      </c>
      <c r="C5" s="14">
        <v>1</v>
      </c>
      <c r="D5" s="14">
        <v>2</v>
      </c>
      <c r="F5" s="15">
        <v>7</v>
      </c>
      <c r="G5" s="3">
        <f t="shared" si="0"/>
        <v>12.6</v>
      </c>
      <c r="H5" s="3">
        <f t="shared" si="1"/>
        <v>7</v>
      </c>
      <c r="I5" s="3">
        <f t="shared" si="2"/>
        <v>14</v>
      </c>
      <c r="K5" s="15">
        <v>4</v>
      </c>
      <c r="L5" s="3">
        <f t="shared" si="3"/>
        <v>7.2</v>
      </c>
      <c r="M5" s="3">
        <f t="shared" si="4"/>
        <v>4</v>
      </c>
      <c r="N5" s="3">
        <f t="shared" si="5"/>
        <v>8</v>
      </c>
    </row>
    <row r="6" spans="1:14">
      <c r="A6" t="s">
        <v>62</v>
      </c>
      <c r="B6" s="14">
        <v>1.2</v>
      </c>
      <c r="C6" s="14">
        <v>0.8</v>
      </c>
      <c r="D6" s="14">
        <v>1.5</v>
      </c>
      <c r="F6" s="15">
        <v>1</v>
      </c>
      <c r="G6" s="3">
        <f t="shared" si="0"/>
        <v>1.2</v>
      </c>
      <c r="H6" s="3">
        <f t="shared" si="1"/>
        <v>0.8</v>
      </c>
      <c r="I6" s="3">
        <f t="shared" si="2"/>
        <v>1.5</v>
      </c>
      <c r="K6" s="15">
        <v>2</v>
      </c>
      <c r="L6" s="3">
        <f t="shared" si="3"/>
        <v>2.4</v>
      </c>
      <c r="M6" s="3">
        <f t="shared" si="4"/>
        <v>1.6</v>
      </c>
      <c r="N6" s="3">
        <f t="shared" si="5"/>
        <v>3</v>
      </c>
    </row>
    <row r="7" spans="1:14">
      <c r="A7" t="s">
        <v>63</v>
      </c>
      <c r="B7" s="14">
        <v>2.4</v>
      </c>
      <c r="C7" s="14">
        <v>1.4</v>
      </c>
      <c r="D7" s="14">
        <v>2.4</v>
      </c>
      <c r="F7" s="15">
        <v>2</v>
      </c>
      <c r="G7" s="3">
        <f t="shared" si="0"/>
        <v>4.8</v>
      </c>
      <c r="H7" s="3">
        <f t="shared" si="1"/>
        <v>2.8</v>
      </c>
      <c r="I7" s="3">
        <f t="shared" si="2"/>
        <v>4.8</v>
      </c>
      <c r="K7" s="15">
        <v>2</v>
      </c>
      <c r="L7" s="3">
        <f t="shared" si="3"/>
        <v>4.8</v>
      </c>
      <c r="M7" s="3">
        <f t="shared" si="4"/>
        <v>2.8</v>
      </c>
      <c r="N7" s="3">
        <f t="shared" si="5"/>
        <v>4.8</v>
      </c>
    </row>
    <row r="8" spans="1:14">
      <c r="A8" t="s">
        <v>64</v>
      </c>
      <c r="B8" s="14">
        <v>0.9</v>
      </c>
      <c r="C8" s="14">
        <v>0.2</v>
      </c>
      <c r="D8" s="14">
        <v>0.8</v>
      </c>
      <c r="F8" s="15">
        <v>2</v>
      </c>
      <c r="G8" s="3">
        <f t="shared" si="0"/>
        <v>1.8</v>
      </c>
      <c r="H8" s="3">
        <f t="shared" si="1"/>
        <v>0.4</v>
      </c>
      <c r="I8" s="3">
        <f t="shared" si="2"/>
        <v>1.6</v>
      </c>
      <c r="K8" s="15">
        <v>2</v>
      </c>
      <c r="L8" s="3">
        <f t="shared" si="3"/>
        <v>1.8</v>
      </c>
      <c r="M8" s="3">
        <f t="shared" si="4"/>
        <v>0.4</v>
      </c>
      <c r="N8" s="3">
        <f t="shared" si="5"/>
        <v>1.6</v>
      </c>
    </row>
    <row r="9" spans="1:14">
      <c r="A9" t="s">
        <v>65</v>
      </c>
      <c r="B9" s="14">
        <v>0.99</v>
      </c>
      <c r="C9" s="14">
        <v>0.59</v>
      </c>
      <c r="D9" s="14">
        <v>2.59</v>
      </c>
      <c r="F9" s="15">
        <v>1</v>
      </c>
      <c r="G9" s="3">
        <f t="shared" si="0"/>
        <v>0.99</v>
      </c>
      <c r="H9" s="3">
        <f t="shared" si="1"/>
        <v>0.59</v>
      </c>
      <c r="I9" s="3">
        <f t="shared" si="2"/>
        <v>2.59</v>
      </c>
      <c r="K9" s="15">
        <v>1</v>
      </c>
      <c r="L9" s="3">
        <f t="shared" si="3"/>
        <v>0.99</v>
      </c>
      <c r="M9" s="3">
        <f t="shared" si="4"/>
        <v>0.59</v>
      </c>
      <c r="N9" s="3">
        <f t="shared" si="5"/>
        <v>2.59</v>
      </c>
    </row>
    <row r="10" spans="1:14">
      <c r="A10" t="s">
        <v>66</v>
      </c>
      <c r="B10" s="14">
        <v>1.25</v>
      </c>
      <c r="C10" s="14">
        <v>3.25</v>
      </c>
      <c r="D10" s="14">
        <v>2.15</v>
      </c>
      <c r="F10" s="15">
        <v>4</v>
      </c>
      <c r="G10" s="3">
        <f t="shared" si="0"/>
        <v>5</v>
      </c>
      <c r="H10" s="3">
        <f t="shared" si="1"/>
        <v>13</v>
      </c>
      <c r="I10" s="3">
        <f t="shared" si="2"/>
        <v>8.6</v>
      </c>
      <c r="K10" s="15">
        <v>1</v>
      </c>
      <c r="L10" s="3">
        <f t="shared" si="3"/>
        <v>1.25</v>
      </c>
      <c r="M10" s="3">
        <f t="shared" si="4"/>
        <v>3.25</v>
      </c>
      <c r="N10" s="3">
        <f t="shared" si="5"/>
        <v>2.15</v>
      </c>
    </row>
    <row r="11" spans="1:14">
      <c r="A11" t="s">
        <v>67</v>
      </c>
      <c r="B11" s="14">
        <v>9.5</v>
      </c>
      <c r="C11" s="14">
        <v>14</v>
      </c>
      <c r="D11" s="14">
        <v>13</v>
      </c>
      <c r="F11" s="15">
        <v>1</v>
      </c>
      <c r="G11" s="3">
        <f t="shared" si="0"/>
        <v>9.5</v>
      </c>
      <c r="H11" s="3">
        <f t="shared" si="1"/>
        <v>14</v>
      </c>
      <c r="I11" s="3">
        <f t="shared" si="2"/>
        <v>13</v>
      </c>
      <c r="K11" s="15">
        <v>1</v>
      </c>
      <c r="L11" s="3">
        <f t="shared" si="3"/>
        <v>9.5</v>
      </c>
      <c r="M11" s="3">
        <f t="shared" si="4"/>
        <v>14</v>
      </c>
      <c r="N11" s="3">
        <f t="shared" si="5"/>
        <v>13</v>
      </c>
    </row>
    <row r="12" spans="1:14">
      <c r="A12" t="s">
        <v>68</v>
      </c>
      <c r="B12" s="14">
        <v>4.55</v>
      </c>
      <c r="C12" s="14">
        <v>2.5499999999999998</v>
      </c>
      <c r="D12" s="14">
        <v>6</v>
      </c>
      <c r="F12" s="15">
        <v>1</v>
      </c>
      <c r="G12" s="3">
        <f t="shared" si="0"/>
        <v>4.55</v>
      </c>
      <c r="H12" s="3">
        <f>C12*F12</f>
        <v>2.5499999999999998</v>
      </c>
      <c r="I12" s="3">
        <f t="shared" si="2"/>
        <v>6</v>
      </c>
      <c r="K12" s="15">
        <v>1</v>
      </c>
      <c r="L12" s="3">
        <f t="shared" si="3"/>
        <v>4.55</v>
      </c>
      <c r="M12" s="3">
        <f t="shared" si="4"/>
        <v>2.5499999999999998</v>
      </c>
      <c r="N12" s="3">
        <f t="shared" si="5"/>
        <v>6</v>
      </c>
    </row>
    <row r="13" spans="1:14">
      <c r="A13" t="s">
        <v>69</v>
      </c>
      <c r="B13" s="14">
        <v>4.2</v>
      </c>
      <c r="C13" s="14">
        <v>2.2000000000000002</v>
      </c>
      <c r="D13" s="14">
        <v>3</v>
      </c>
      <c r="F13" s="15">
        <v>1</v>
      </c>
      <c r="G13" s="3">
        <f t="shared" si="0"/>
        <v>4.2</v>
      </c>
      <c r="H13" s="3">
        <f t="shared" si="1"/>
        <v>2.2000000000000002</v>
      </c>
      <c r="I13" s="3">
        <f t="shared" si="2"/>
        <v>3</v>
      </c>
      <c r="K13" s="15">
        <v>2</v>
      </c>
      <c r="L13" s="3">
        <f t="shared" si="3"/>
        <v>8.4</v>
      </c>
      <c r="M13" s="3">
        <f t="shared" si="4"/>
        <v>4.4000000000000004</v>
      </c>
      <c r="N13" s="3">
        <f t="shared" si="5"/>
        <v>6</v>
      </c>
    </row>
    <row r="14" spans="1:14">
      <c r="A14" t="s">
        <v>70</v>
      </c>
      <c r="B14" s="14">
        <v>3.9</v>
      </c>
      <c r="C14" s="14">
        <v>5</v>
      </c>
      <c r="D14" s="14">
        <v>8</v>
      </c>
      <c r="F14" s="15">
        <v>1</v>
      </c>
      <c r="G14" s="3">
        <f t="shared" si="0"/>
        <v>3.9</v>
      </c>
      <c r="H14" s="3">
        <f t="shared" si="1"/>
        <v>5</v>
      </c>
      <c r="I14" s="3">
        <f t="shared" si="2"/>
        <v>8</v>
      </c>
      <c r="L14" s="3">
        <f t="shared" si="3"/>
        <v>0</v>
      </c>
      <c r="M14" s="3">
        <f t="shared" si="4"/>
        <v>0</v>
      </c>
      <c r="N14" s="3">
        <f t="shared" si="5"/>
        <v>0</v>
      </c>
    </row>
    <row r="15" spans="1:14">
      <c r="A15" t="s">
        <v>71</v>
      </c>
      <c r="B15" s="14">
        <v>1</v>
      </c>
      <c r="C15" s="14">
        <v>2</v>
      </c>
      <c r="D15" s="14">
        <v>1</v>
      </c>
      <c r="F15" s="15">
        <v>1</v>
      </c>
      <c r="G15" s="3">
        <f t="shared" si="0"/>
        <v>1</v>
      </c>
      <c r="H15" s="3">
        <f t="shared" si="1"/>
        <v>2</v>
      </c>
      <c r="I15" s="3">
        <f t="shared" si="2"/>
        <v>1</v>
      </c>
      <c r="L15" s="3">
        <f t="shared" si="3"/>
        <v>0</v>
      </c>
      <c r="M15" s="3">
        <f t="shared" si="4"/>
        <v>0</v>
      </c>
      <c r="N15" s="3">
        <f t="shared" si="5"/>
        <v>0</v>
      </c>
    </row>
    <row r="16" spans="1:14">
      <c r="A16" t="s">
        <v>72</v>
      </c>
      <c r="B16" s="14">
        <v>1.75</v>
      </c>
      <c r="C16" s="14">
        <v>2</v>
      </c>
      <c r="D16" s="14">
        <v>1</v>
      </c>
      <c r="F16" s="15">
        <v>1</v>
      </c>
      <c r="G16" s="3">
        <f t="shared" si="0"/>
        <v>1.75</v>
      </c>
      <c r="H16" s="3">
        <f t="shared" si="1"/>
        <v>2</v>
      </c>
      <c r="I16" s="3">
        <f t="shared" si="2"/>
        <v>1</v>
      </c>
      <c r="L16" s="3">
        <f t="shared" si="3"/>
        <v>0</v>
      </c>
      <c r="M16" s="3">
        <f t="shared" si="4"/>
        <v>0</v>
      </c>
      <c r="N16" s="3">
        <f t="shared" si="5"/>
        <v>0</v>
      </c>
    </row>
    <row r="17" spans="1:14">
      <c r="A17" t="s">
        <v>73</v>
      </c>
      <c r="B17" s="14">
        <v>2</v>
      </c>
      <c r="C17" s="14">
        <v>1</v>
      </c>
      <c r="D17" s="14">
        <v>3</v>
      </c>
      <c r="F17" s="15">
        <v>1</v>
      </c>
      <c r="G17" s="3">
        <f t="shared" si="0"/>
        <v>2</v>
      </c>
      <c r="H17" s="3">
        <f t="shared" si="1"/>
        <v>1</v>
      </c>
      <c r="I17" s="3">
        <f t="shared" si="2"/>
        <v>3</v>
      </c>
      <c r="L17" s="3">
        <f t="shared" si="3"/>
        <v>0</v>
      </c>
      <c r="M17" s="3">
        <f t="shared" si="4"/>
        <v>0</v>
      </c>
      <c r="N17" s="3">
        <f>D17*K17</f>
        <v>0</v>
      </c>
    </row>
    <row r="18" spans="1:14">
      <c r="G18" t="s">
        <v>74</v>
      </c>
      <c r="H18" t="s">
        <v>75</v>
      </c>
      <c r="I18" t="s">
        <v>76</v>
      </c>
      <c r="L18" t="s">
        <v>74</v>
      </c>
      <c r="M18" t="s">
        <v>75</v>
      </c>
      <c r="N18" t="s">
        <v>76</v>
      </c>
    </row>
    <row r="19" spans="1:14">
      <c r="F19" t="s">
        <v>56</v>
      </c>
      <c r="G19" s="3">
        <f>SUM(G3:G17)</f>
        <v>82.79</v>
      </c>
      <c r="H19" s="3">
        <f>SUM(H3:H17)</f>
        <v>87.539999999999992</v>
      </c>
      <c r="I19" s="3">
        <f>SUM(I3:J17)</f>
        <v>103.28999999999999</v>
      </c>
      <c r="K19" t="s">
        <v>56</v>
      </c>
      <c r="L19" s="9">
        <f>SUM(L3:L17)</f>
        <v>71.39</v>
      </c>
      <c r="M19" s="9">
        <f>SUM(M3:M17)</f>
        <v>68.59</v>
      </c>
      <c r="N19" s="9">
        <f>SUM(N3:N17)</f>
        <v>85.139999999999986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selection activeCell="G22" sqref="G22"/>
    </sheetView>
  </sheetViews>
  <sheetFormatPr defaultRowHeight="15.75"/>
  <cols>
    <col min="1" max="1" width="13" customWidth="1"/>
  </cols>
  <sheetData>
    <row r="1" spans="1:3">
      <c r="B1" t="s">
        <v>77</v>
      </c>
      <c r="C1" t="s">
        <v>87</v>
      </c>
    </row>
    <row r="2" spans="1:3">
      <c r="A2" s="29" t="s">
        <v>78</v>
      </c>
      <c r="B2" s="29"/>
      <c r="C2" s="29"/>
    </row>
    <row r="3" spans="1:3">
      <c r="A3" s="29" t="s">
        <v>80</v>
      </c>
      <c r="B3" s="31">
        <v>50</v>
      </c>
      <c r="C3" s="31">
        <v>70</v>
      </c>
    </row>
    <row r="4" spans="1:3">
      <c r="A4" s="29" t="s">
        <v>81</v>
      </c>
      <c r="B4" s="31">
        <v>60</v>
      </c>
      <c r="C4" s="31">
        <v>60</v>
      </c>
    </row>
    <row r="5" spans="1:3">
      <c r="A5" s="29" t="s">
        <v>82</v>
      </c>
      <c r="B5" s="31">
        <v>70</v>
      </c>
      <c r="C5" s="31">
        <v>120</v>
      </c>
    </row>
    <row r="6" spans="1:3">
      <c r="A6" s="29" t="s">
        <v>88</v>
      </c>
      <c r="B6" s="31">
        <v>80</v>
      </c>
      <c r="C6" s="31">
        <v>30</v>
      </c>
    </row>
    <row r="7" spans="1:3">
      <c r="A7" s="29" t="s">
        <v>83</v>
      </c>
      <c r="B7" s="31">
        <v>90</v>
      </c>
      <c r="C7" s="31">
        <v>100</v>
      </c>
    </row>
    <row r="8" spans="1:3">
      <c r="A8" s="29" t="s">
        <v>100</v>
      </c>
      <c r="B8" s="31">
        <f>SUM(B3:B7)</f>
        <v>350</v>
      </c>
      <c r="C8" s="31">
        <f>SUM(C3:C7)</f>
        <v>380</v>
      </c>
    </row>
    <row r="10" spans="1:3">
      <c r="A10" s="28" t="s">
        <v>79</v>
      </c>
      <c r="B10" s="28"/>
      <c r="C10" s="28"/>
    </row>
    <row r="11" spans="1:3">
      <c r="A11" s="28" t="s">
        <v>84</v>
      </c>
      <c r="B11" s="30">
        <v>11</v>
      </c>
      <c r="C11" s="30">
        <v>21</v>
      </c>
    </row>
    <row r="12" spans="1:3">
      <c r="A12" s="28" t="s">
        <v>85</v>
      </c>
      <c r="B12" s="30">
        <v>8</v>
      </c>
      <c r="C12" s="30"/>
    </row>
    <row r="13" spans="1:3">
      <c r="A13" s="28" t="s">
        <v>86</v>
      </c>
      <c r="B13" s="30"/>
      <c r="C13" s="30">
        <v>3</v>
      </c>
    </row>
    <row r="14" spans="1:3">
      <c r="A14" s="28" t="s">
        <v>89</v>
      </c>
      <c r="B14" s="30">
        <f>SUM(B11:B13)</f>
        <v>19</v>
      </c>
      <c r="C14" s="30">
        <f>SUM(C11:C13)</f>
        <v>24</v>
      </c>
    </row>
    <row r="15" spans="1:3">
      <c r="A15" s="28" t="s">
        <v>90</v>
      </c>
      <c r="B15" s="30">
        <f>SUM(B11:B14)</f>
        <v>38</v>
      </c>
      <c r="C15" s="30">
        <f>SUM(C11:C14)</f>
        <v>48</v>
      </c>
    </row>
    <row r="16" spans="1:3">
      <c r="B16" t="s">
        <v>77</v>
      </c>
      <c r="C16" t="s">
        <v>87</v>
      </c>
    </row>
    <row r="17" spans="1:7">
      <c r="A17" s="11" t="s">
        <v>91</v>
      </c>
      <c r="B17" s="17">
        <f>SUM(B8+B15*12)</f>
        <v>806</v>
      </c>
      <c r="C17" s="17">
        <f>SUM(C8+C15*12)</f>
        <v>956</v>
      </c>
    </row>
    <row r="22" spans="1:7">
      <c r="G22" t="s">
        <v>103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6"/>
  <sheetViews>
    <sheetView topLeftCell="A5" workbookViewId="0">
      <selection activeCell="E18" sqref="E18"/>
    </sheetView>
  </sheetViews>
  <sheetFormatPr defaultRowHeight="15.75"/>
  <cols>
    <col min="1" max="1" width="25.875" customWidth="1"/>
    <col min="2" max="2" width="14.75" customWidth="1"/>
    <col min="3" max="3" width="17.625" customWidth="1"/>
    <col min="4" max="4" width="11.5" customWidth="1"/>
    <col min="7" max="7" width="25.75" customWidth="1"/>
    <col min="8" max="8" width="14.625" customWidth="1"/>
    <col min="9" max="9" width="17.375" customWidth="1"/>
    <col min="10" max="10" width="11.625" customWidth="1"/>
  </cols>
  <sheetData>
    <row r="1" spans="1:10">
      <c r="A1" t="s">
        <v>12</v>
      </c>
      <c r="B1" s="22" t="s">
        <v>44</v>
      </c>
      <c r="C1" s="22" t="s">
        <v>45</v>
      </c>
      <c r="D1" s="22" t="s">
        <v>46</v>
      </c>
      <c r="G1" t="s">
        <v>13</v>
      </c>
      <c r="H1" s="22" t="s">
        <v>44</v>
      </c>
      <c r="I1" s="22" t="s">
        <v>45</v>
      </c>
      <c r="J1" s="22" t="s">
        <v>46</v>
      </c>
    </row>
    <row r="2" spans="1:10">
      <c r="B2" s="22"/>
      <c r="C2" s="22"/>
      <c r="D2" s="22"/>
      <c r="H2" s="22"/>
      <c r="I2" s="22"/>
      <c r="J2" s="22"/>
    </row>
    <row r="3" spans="1:10">
      <c r="B3" s="22"/>
      <c r="C3" s="22"/>
      <c r="D3" s="22"/>
      <c r="H3" s="22"/>
      <c r="I3" s="22"/>
      <c r="J3" s="22"/>
    </row>
    <row r="4" spans="1:10">
      <c r="B4" s="22"/>
      <c r="C4" s="22"/>
      <c r="D4" s="22"/>
      <c r="H4" s="22"/>
      <c r="I4" s="22"/>
      <c r="J4" s="22"/>
    </row>
    <row r="5" spans="1:10">
      <c r="A5" s="32" t="s">
        <v>96</v>
      </c>
      <c r="B5" s="33"/>
      <c r="C5" s="33"/>
      <c r="D5" s="33"/>
      <c r="G5" s="25" t="s">
        <v>96</v>
      </c>
      <c r="H5" s="23"/>
      <c r="I5" s="23"/>
      <c r="J5" s="23"/>
    </row>
    <row r="6" spans="1:10">
      <c r="A6" s="6" t="s">
        <v>55</v>
      </c>
      <c r="B6" s="7">
        <v>280</v>
      </c>
      <c r="C6" s="7">
        <v>100</v>
      </c>
      <c r="D6" s="7">
        <v>350</v>
      </c>
      <c r="G6" s="11" t="s">
        <v>55</v>
      </c>
      <c r="H6" s="7">
        <v>280</v>
      </c>
      <c r="I6" s="7">
        <v>100</v>
      </c>
      <c r="J6" s="7">
        <v>350</v>
      </c>
    </row>
    <row r="7" spans="1:10">
      <c r="A7" s="6" t="s">
        <v>47</v>
      </c>
      <c r="B7" s="7">
        <v>18</v>
      </c>
      <c r="C7" s="7"/>
      <c r="D7" s="7"/>
      <c r="G7" s="11" t="s">
        <v>47</v>
      </c>
      <c r="H7" s="7">
        <v>18</v>
      </c>
      <c r="I7" s="7"/>
      <c r="J7" s="7"/>
    </row>
    <row r="8" spans="1:10">
      <c r="A8" s="6" t="s">
        <v>48</v>
      </c>
      <c r="B8" s="7">
        <v>25</v>
      </c>
      <c r="C8" s="7"/>
      <c r="D8" s="7"/>
      <c r="G8" s="11" t="s">
        <v>48</v>
      </c>
      <c r="H8" s="7">
        <v>25</v>
      </c>
      <c r="I8" s="7"/>
      <c r="J8" s="7"/>
    </row>
    <row r="9" spans="1:10">
      <c r="A9" s="6" t="s">
        <v>49</v>
      </c>
      <c r="B9" s="7">
        <v>15</v>
      </c>
      <c r="C9" s="7"/>
      <c r="D9" s="7"/>
      <c r="G9" s="11" t="s">
        <v>49</v>
      </c>
      <c r="H9" s="7">
        <v>15</v>
      </c>
      <c r="I9" s="7"/>
      <c r="J9" s="7"/>
    </row>
    <row r="10" spans="1:10">
      <c r="A10" s="6" t="s">
        <v>50</v>
      </c>
      <c r="B10" s="7">
        <v>9</v>
      </c>
      <c r="C10" s="7"/>
      <c r="D10" s="7"/>
      <c r="G10" s="11" t="s">
        <v>50</v>
      </c>
      <c r="H10" s="7">
        <v>9</v>
      </c>
      <c r="I10" s="7"/>
      <c r="J10" s="7"/>
    </row>
    <row r="11" spans="1:10">
      <c r="A11" s="34" t="s">
        <v>51</v>
      </c>
      <c r="B11" s="7"/>
      <c r="C11" s="7">
        <v>99</v>
      </c>
      <c r="D11" s="7"/>
      <c r="G11" s="27" t="s">
        <v>51</v>
      </c>
      <c r="H11" s="7"/>
      <c r="I11" s="7">
        <v>99</v>
      </c>
      <c r="J11" s="7"/>
    </row>
    <row r="12" spans="1:10">
      <c r="A12" s="6" t="s">
        <v>52</v>
      </c>
      <c r="B12" s="7"/>
      <c r="C12" s="7">
        <v>95</v>
      </c>
      <c r="D12" s="7"/>
      <c r="G12" s="11" t="s">
        <v>52</v>
      </c>
      <c r="H12" s="7"/>
      <c r="I12" s="7">
        <v>95</v>
      </c>
      <c r="J12" s="7"/>
    </row>
    <row r="13" spans="1:10">
      <c r="A13" s="6" t="s">
        <v>53</v>
      </c>
      <c r="B13" s="7"/>
      <c r="C13" s="7">
        <v>85</v>
      </c>
      <c r="D13" s="7"/>
      <c r="G13" s="11" t="s">
        <v>53</v>
      </c>
      <c r="H13" s="7"/>
      <c r="I13" s="7">
        <v>85</v>
      </c>
      <c r="J13" s="7"/>
    </row>
    <row r="14" spans="1:10">
      <c r="A14" s="6" t="s">
        <v>54</v>
      </c>
      <c r="B14" s="7"/>
      <c r="C14" s="7">
        <v>85</v>
      </c>
      <c r="D14" s="7"/>
      <c r="G14" s="11" t="s">
        <v>54</v>
      </c>
      <c r="H14" s="7"/>
      <c r="I14" s="7">
        <v>85</v>
      </c>
      <c r="J14" s="7"/>
    </row>
    <row r="15" spans="1:10">
      <c r="A15" s="6" t="s">
        <v>57</v>
      </c>
      <c r="B15" s="7">
        <v>555</v>
      </c>
      <c r="C15" s="7">
        <v>555</v>
      </c>
      <c r="D15" s="7">
        <v>555</v>
      </c>
      <c r="G15" s="11" t="s">
        <v>57</v>
      </c>
      <c r="H15" s="7">
        <v>555</v>
      </c>
      <c r="I15" s="7">
        <v>555</v>
      </c>
      <c r="J15" s="7">
        <v>555</v>
      </c>
    </row>
    <row r="16" spans="1:10">
      <c r="B16" s="3"/>
      <c r="C16" s="3"/>
      <c r="D16" s="3"/>
      <c r="H16" s="3"/>
      <c r="I16" s="3"/>
      <c r="J16" s="3"/>
    </row>
    <row r="17" spans="1:10">
      <c r="A17" s="11" t="s">
        <v>97</v>
      </c>
      <c r="B17" s="19">
        <f>SUM(B6:B15)</f>
        <v>902</v>
      </c>
      <c r="C17" s="19">
        <f>SUM(C6:C15)</f>
        <v>1019</v>
      </c>
      <c r="D17" s="19">
        <f>SUM(D6:D15)</f>
        <v>905</v>
      </c>
      <c r="G17" s="11" t="s">
        <v>97</v>
      </c>
      <c r="H17" s="19">
        <f>SUM(H6:H15)</f>
        <v>902</v>
      </c>
      <c r="I17" s="19">
        <f>SUM(I6:I15)</f>
        <v>1019</v>
      </c>
      <c r="J17" s="19">
        <f>SUM(J6:J15)</f>
        <v>905</v>
      </c>
    </row>
    <row r="18" spans="1:10">
      <c r="A18" s="11" t="s">
        <v>98</v>
      </c>
      <c r="B18" s="19">
        <v>2</v>
      </c>
      <c r="C18" s="19">
        <v>2</v>
      </c>
      <c r="D18" s="19">
        <v>2</v>
      </c>
      <c r="G18" s="11" t="s">
        <v>98</v>
      </c>
      <c r="H18" s="19">
        <v>4</v>
      </c>
      <c r="I18" s="19">
        <v>4</v>
      </c>
      <c r="J18" s="19">
        <v>4</v>
      </c>
    </row>
    <row r="19" spans="1:10">
      <c r="A19" s="11" t="s">
        <v>99</v>
      </c>
      <c r="B19" s="19">
        <f>B17*B18</f>
        <v>1804</v>
      </c>
      <c r="C19" s="19">
        <f>C17*C18</f>
        <v>2038</v>
      </c>
      <c r="D19" s="19">
        <f>D17*D18</f>
        <v>1810</v>
      </c>
      <c r="G19" s="11" t="s">
        <v>99</v>
      </c>
      <c r="H19" s="19">
        <f>H17*H18</f>
        <v>3608</v>
      </c>
      <c r="I19" s="19">
        <f>I17*I18</f>
        <v>4076</v>
      </c>
      <c r="J19" s="19">
        <f>J17*J18</f>
        <v>3620</v>
      </c>
    </row>
    <row r="20" spans="1:10">
      <c r="B20" s="3"/>
      <c r="C20" s="3"/>
      <c r="D20" s="3"/>
      <c r="G20" s="24"/>
      <c r="H20" s="3"/>
      <c r="I20" s="3"/>
      <c r="J20" s="3"/>
    </row>
    <row r="21" spans="1:10">
      <c r="A21" s="26" t="s">
        <v>93</v>
      </c>
      <c r="B21" s="35"/>
      <c r="C21" s="35"/>
      <c r="D21" s="35"/>
      <c r="G21" s="32" t="s">
        <v>93</v>
      </c>
      <c r="H21" s="7"/>
      <c r="I21" s="7"/>
      <c r="J21" s="7"/>
    </row>
    <row r="22" spans="1:10">
      <c r="A22" s="13" t="s">
        <v>94</v>
      </c>
      <c r="B22" s="35">
        <v>170</v>
      </c>
      <c r="C22" s="35">
        <v>155</v>
      </c>
      <c r="D22" s="35"/>
      <c r="G22" s="6" t="s">
        <v>94</v>
      </c>
      <c r="H22" s="7">
        <v>170</v>
      </c>
      <c r="I22" s="7">
        <v>155</v>
      </c>
      <c r="J22" s="7"/>
    </row>
    <row r="23" spans="1:10">
      <c r="A23" s="13" t="s">
        <v>95</v>
      </c>
      <c r="B23" s="35">
        <v>5</v>
      </c>
      <c r="C23" s="35">
        <v>5</v>
      </c>
      <c r="D23" s="35"/>
      <c r="G23" s="6" t="s">
        <v>95</v>
      </c>
      <c r="H23" s="7">
        <v>5</v>
      </c>
      <c r="I23" s="7">
        <v>5</v>
      </c>
      <c r="J23" s="7"/>
    </row>
    <row r="24" spans="1:10">
      <c r="A24" s="13" t="s">
        <v>58</v>
      </c>
      <c r="B24" s="35">
        <f>B22*B23</f>
        <v>850</v>
      </c>
      <c r="C24" s="35">
        <f>C22*C23</f>
        <v>775</v>
      </c>
      <c r="D24" s="35"/>
      <c r="G24" s="6" t="s">
        <v>58</v>
      </c>
      <c r="H24" s="7">
        <f>H22*H23</f>
        <v>850</v>
      </c>
      <c r="I24" s="7">
        <f>I22*I23</f>
        <v>775</v>
      </c>
      <c r="J24" s="7"/>
    </row>
    <row r="25" spans="1:10">
      <c r="B25" s="3"/>
      <c r="C25" s="3"/>
      <c r="D25" s="3"/>
      <c r="H25" s="3"/>
      <c r="I25" s="3"/>
      <c r="J25" s="3"/>
    </row>
    <row r="26" spans="1:10">
      <c r="A26" t="s">
        <v>56</v>
      </c>
      <c r="B26" s="3">
        <f>B19+B24</f>
        <v>2654</v>
      </c>
      <c r="C26" s="3">
        <f>C19+C24</f>
        <v>2813</v>
      </c>
      <c r="D26" s="3">
        <f>D19</f>
        <v>1810</v>
      </c>
      <c r="G26" t="s">
        <v>56</v>
      </c>
      <c r="H26" s="3">
        <f>H19+H24</f>
        <v>4458</v>
      </c>
      <c r="I26" s="3">
        <f>I19+I24</f>
        <v>4851</v>
      </c>
      <c r="J26" s="3">
        <f>J19</f>
        <v>3620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0"/>
  <sheetViews>
    <sheetView topLeftCell="F1" workbookViewId="0">
      <selection activeCell="U16" sqref="U16"/>
    </sheetView>
  </sheetViews>
  <sheetFormatPr defaultRowHeight="15.75"/>
  <cols>
    <col min="1" max="1" width="21.375" customWidth="1"/>
    <col min="2" max="2" width="10.375" customWidth="1"/>
    <col min="3" max="3" width="9.125" bestFit="1" customWidth="1"/>
    <col min="4" max="4" width="10.625" customWidth="1"/>
    <col min="6" max="6" width="20.375" customWidth="1"/>
    <col min="7" max="7" width="11.125" bestFit="1" customWidth="1"/>
    <col min="8" max="8" width="12.25" customWidth="1"/>
    <col min="9" max="9" width="11.25" customWidth="1"/>
  </cols>
  <sheetData>
    <row r="1" spans="1:9">
      <c r="A1" t="s">
        <v>12</v>
      </c>
      <c r="B1" t="s">
        <v>14</v>
      </c>
      <c r="C1" t="s">
        <v>15</v>
      </c>
      <c r="D1" t="s">
        <v>16</v>
      </c>
      <c r="F1" t="s">
        <v>13</v>
      </c>
      <c r="G1" t="s">
        <v>14</v>
      </c>
      <c r="H1" t="s">
        <v>15</v>
      </c>
      <c r="I1" t="s">
        <v>16</v>
      </c>
    </row>
    <row r="2" spans="1:9">
      <c r="A2" t="s">
        <v>17</v>
      </c>
      <c r="B2" s="3">
        <v>29</v>
      </c>
      <c r="C2" s="3">
        <v>149</v>
      </c>
      <c r="D2" s="3">
        <v>549</v>
      </c>
      <c r="F2" t="s">
        <v>17</v>
      </c>
      <c r="G2" s="3">
        <v>29</v>
      </c>
      <c r="H2" s="3">
        <v>149</v>
      </c>
      <c r="I2" s="3">
        <v>549</v>
      </c>
    </row>
    <row r="3" spans="1:9">
      <c r="B3" s="3"/>
      <c r="C3" s="3"/>
      <c r="D3" s="3"/>
      <c r="G3" s="3"/>
      <c r="H3" s="3"/>
      <c r="I3" s="3"/>
    </row>
    <row r="4" spans="1:9">
      <c r="A4" t="s">
        <v>22</v>
      </c>
      <c r="B4" s="3">
        <v>40</v>
      </c>
      <c r="C4" s="3">
        <v>90</v>
      </c>
      <c r="D4" s="3">
        <v>370</v>
      </c>
      <c r="F4" t="s">
        <v>22</v>
      </c>
      <c r="G4" s="3">
        <v>40</v>
      </c>
      <c r="H4" s="3">
        <v>90</v>
      </c>
      <c r="I4" s="3">
        <v>370</v>
      </c>
    </row>
    <row r="5" spans="1:9">
      <c r="A5" t="s">
        <v>23</v>
      </c>
      <c r="B5" s="8">
        <v>200</v>
      </c>
      <c r="C5" s="8">
        <v>1000</v>
      </c>
      <c r="D5" s="8">
        <v>11000</v>
      </c>
      <c r="F5" t="s">
        <v>23</v>
      </c>
      <c r="G5" s="8">
        <v>200</v>
      </c>
      <c r="H5" s="8">
        <v>1000</v>
      </c>
      <c r="I5" s="8">
        <v>11000</v>
      </c>
    </row>
    <row r="6" spans="1:9">
      <c r="A6" t="s">
        <v>24</v>
      </c>
      <c r="B6" s="3">
        <f>B4/B5</f>
        <v>0.2</v>
      </c>
      <c r="C6" s="3">
        <f t="shared" ref="C6:D6" si="0">C4/C5</f>
        <v>0.09</v>
      </c>
      <c r="D6" s="3">
        <f t="shared" si="0"/>
        <v>3.3636363636363638E-2</v>
      </c>
      <c r="F6" t="s">
        <v>24</v>
      </c>
      <c r="G6" s="3">
        <f>G4/G5</f>
        <v>0.2</v>
      </c>
      <c r="H6" s="3">
        <f t="shared" ref="H6:I6" si="1">H4/H5</f>
        <v>0.09</v>
      </c>
      <c r="I6" s="3">
        <f t="shared" si="1"/>
        <v>3.3636363636363638E-2</v>
      </c>
    </row>
    <row r="7" spans="1:9">
      <c r="B7" s="3"/>
      <c r="C7" s="3"/>
      <c r="D7" s="3"/>
      <c r="G7" s="3"/>
      <c r="H7" s="3"/>
      <c r="I7" s="3"/>
    </row>
    <row r="8" spans="1:9">
      <c r="A8" t="s">
        <v>101</v>
      </c>
      <c r="B8">
        <f>(7-2)*50*15</f>
        <v>3750</v>
      </c>
      <c r="C8">
        <f>(7-2)*50*15</f>
        <v>3750</v>
      </c>
      <c r="D8">
        <v>3750</v>
      </c>
      <c r="F8" t="s">
        <v>101</v>
      </c>
      <c r="G8">
        <f>5*50*500</f>
        <v>125000</v>
      </c>
      <c r="H8">
        <f t="shared" ref="H8:I8" si="2">5*50*500</f>
        <v>125000</v>
      </c>
      <c r="I8">
        <f t="shared" si="2"/>
        <v>125000</v>
      </c>
    </row>
    <row r="9" spans="1:9">
      <c r="A9" t="s">
        <v>26</v>
      </c>
      <c r="B9" s="9">
        <f>B8*B6</f>
        <v>750</v>
      </c>
      <c r="C9" s="36">
        <f>C8*C6</f>
        <v>337.5</v>
      </c>
      <c r="D9" s="36">
        <f>D8*D6</f>
        <v>126.13636363636364</v>
      </c>
      <c r="F9" t="s">
        <v>26</v>
      </c>
      <c r="G9" s="36">
        <f>G8*G6</f>
        <v>25000</v>
      </c>
      <c r="H9" s="36">
        <f t="shared" ref="H9:I9" si="3">H8*H6</f>
        <v>11250</v>
      </c>
      <c r="I9" s="36">
        <f t="shared" si="3"/>
        <v>4204.545454545455</v>
      </c>
    </row>
    <row r="10" spans="1:9">
      <c r="A10" t="s">
        <v>27</v>
      </c>
      <c r="B10">
        <v>2</v>
      </c>
      <c r="C10">
        <v>2</v>
      </c>
      <c r="D10">
        <v>2</v>
      </c>
      <c r="F10" t="s">
        <v>27</v>
      </c>
      <c r="G10">
        <v>2</v>
      </c>
      <c r="H10">
        <v>2</v>
      </c>
      <c r="I10">
        <v>2</v>
      </c>
    </row>
    <row r="13" spans="1:9">
      <c r="A13" t="s">
        <v>28</v>
      </c>
      <c r="B13" s="36">
        <f>B9*B10</f>
        <v>1500</v>
      </c>
      <c r="C13" s="36">
        <f t="shared" ref="C13:D13" si="4">C9*C10</f>
        <v>675</v>
      </c>
      <c r="D13" s="36">
        <f t="shared" si="4"/>
        <v>252.27272727272728</v>
      </c>
      <c r="F13" t="s">
        <v>28</v>
      </c>
      <c r="G13" s="36">
        <f>G9*G10</f>
        <v>50000</v>
      </c>
      <c r="H13" s="36">
        <f t="shared" ref="H13:I13" si="5">H9*H10</f>
        <v>22500</v>
      </c>
      <c r="I13" s="36">
        <f t="shared" si="5"/>
        <v>8409.0909090909099</v>
      </c>
    </row>
    <row r="15" spans="1:9">
      <c r="A15" s="6" t="s">
        <v>25</v>
      </c>
      <c r="B15" s="36">
        <f>B13+B2</f>
        <v>1529</v>
      </c>
      <c r="C15" s="36">
        <f t="shared" ref="C15:D15" si="6">C13+C2</f>
        <v>824</v>
      </c>
      <c r="D15" s="36">
        <f t="shared" si="6"/>
        <v>801.27272727272725</v>
      </c>
      <c r="F15" s="6" t="s">
        <v>25</v>
      </c>
      <c r="G15" s="36">
        <f>G13+G2</f>
        <v>50029</v>
      </c>
      <c r="H15" s="36">
        <f t="shared" ref="H15:I15" si="7">H13+H2</f>
        <v>22649</v>
      </c>
      <c r="I15" s="36">
        <f t="shared" si="7"/>
        <v>8958.0909090909099</v>
      </c>
    </row>
    <row r="17" spans="1:7">
      <c r="A17" t="s">
        <v>18</v>
      </c>
      <c r="B17" s="8">
        <v>15</v>
      </c>
      <c r="F17" t="s">
        <v>18</v>
      </c>
      <c r="G17" s="8">
        <v>500</v>
      </c>
    </row>
    <row r="18" spans="1:7">
      <c r="A18" t="s">
        <v>19</v>
      </c>
      <c r="B18" s="8">
        <v>5</v>
      </c>
      <c r="F18" t="s">
        <v>19</v>
      </c>
      <c r="G18" s="8">
        <v>5</v>
      </c>
    </row>
    <row r="19" spans="1:7">
      <c r="A19" t="s">
        <v>20</v>
      </c>
      <c r="B19" s="8">
        <v>50</v>
      </c>
      <c r="F19" t="s">
        <v>20</v>
      </c>
      <c r="G19" s="8">
        <v>50</v>
      </c>
    </row>
    <row r="20" spans="1:7">
      <c r="A20" t="s">
        <v>21</v>
      </c>
      <c r="B20" s="8">
        <f>B17*B18*B19</f>
        <v>3750</v>
      </c>
      <c r="F20" t="s">
        <v>21</v>
      </c>
      <c r="G20" s="8">
        <f>G17*G18*G19</f>
        <v>125000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selection activeCell="A21" sqref="A21"/>
    </sheetView>
  </sheetViews>
  <sheetFormatPr defaultRowHeight="15.75"/>
  <cols>
    <col min="1" max="1" width="15.5" customWidth="1"/>
    <col min="2" max="2" width="10.125" bestFit="1" customWidth="1"/>
    <col min="3" max="3" width="12.125" customWidth="1"/>
    <col min="4" max="4" width="10" customWidth="1"/>
    <col min="6" max="6" width="15.75" customWidth="1"/>
    <col min="7" max="7" width="11.25" customWidth="1"/>
    <col min="9" max="9" width="11.25" customWidth="1"/>
  </cols>
  <sheetData>
    <row r="1" spans="1:9">
      <c r="A1" t="s">
        <v>12</v>
      </c>
      <c r="B1" t="s">
        <v>6</v>
      </c>
      <c r="C1" t="s">
        <v>7</v>
      </c>
      <c r="D1" t="s">
        <v>8</v>
      </c>
      <c r="F1" t="s">
        <v>12</v>
      </c>
      <c r="G1" t="s">
        <v>6</v>
      </c>
      <c r="H1" t="s">
        <v>7</v>
      </c>
      <c r="I1" t="s">
        <v>8</v>
      </c>
    </row>
    <row r="2" spans="1:9">
      <c r="A2" t="s">
        <v>0</v>
      </c>
      <c r="F2" t="s">
        <v>0</v>
      </c>
    </row>
    <row r="3" spans="1:9">
      <c r="A3" s="2" t="s">
        <v>2</v>
      </c>
      <c r="B3" s="4" t="s">
        <v>102</v>
      </c>
      <c r="C3" s="4">
        <v>500</v>
      </c>
      <c r="D3" s="4" t="s">
        <v>102</v>
      </c>
      <c r="F3" s="2" t="s">
        <v>2</v>
      </c>
      <c r="G3" s="4" t="s">
        <v>102</v>
      </c>
      <c r="H3" s="4">
        <v>500</v>
      </c>
      <c r="I3" s="4" t="s">
        <v>102</v>
      </c>
    </row>
    <row r="7" spans="1:9">
      <c r="A7" t="s">
        <v>1</v>
      </c>
      <c r="F7" t="s">
        <v>1</v>
      </c>
    </row>
    <row r="8" spans="1:9">
      <c r="A8" s="1" t="s">
        <v>9</v>
      </c>
      <c r="B8" s="5">
        <v>19</v>
      </c>
      <c r="C8" s="5">
        <v>35</v>
      </c>
      <c r="D8" s="5">
        <v>55</v>
      </c>
      <c r="F8" s="1" t="s">
        <v>9</v>
      </c>
      <c r="G8" s="5">
        <v>19</v>
      </c>
      <c r="H8" s="5">
        <v>35</v>
      </c>
      <c r="I8" s="5">
        <v>55</v>
      </c>
    </row>
    <row r="9" spans="1:9">
      <c r="A9" s="1" t="s">
        <v>3</v>
      </c>
      <c r="B9" s="5">
        <v>30</v>
      </c>
      <c r="C9" s="5">
        <v>0</v>
      </c>
      <c r="D9" s="5">
        <v>0</v>
      </c>
      <c r="F9" s="1" t="s">
        <v>3</v>
      </c>
      <c r="G9" s="5">
        <v>30</v>
      </c>
      <c r="H9" s="5">
        <v>0</v>
      </c>
      <c r="I9" s="5">
        <v>0</v>
      </c>
    </row>
    <row r="10" spans="1:9">
      <c r="A10" s="1" t="s">
        <v>4</v>
      </c>
      <c r="B10" s="5">
        <v>9.5</v>
      </c>
      <c r="C10" s="5">
        <v>0</v>
      </c>
      <c r="D10" s="5">
        <v>0</v>
      </c>
      <c r="F10" s="1" t="s">
        <v>4</v>
      </c>
      <c r="G10" s="5">
        <v>9.5</v>
      </c>
      <c r="H10" s="5">
        <v>0</v>
      </c>
      <c r="I10" s="5">
        <v>0</v>
      </c>
    </row>
    <row r="11" spans="1:9">
      <c r="A11" s="1" t="s">
        <v>5</v>
      </c>
      <c r="B11" s="5">
        <v>40</v>
      </c>
      <c r="C11" s="5">
        <v>30</v>
      </c>
      <c r="D11" s="5">
        <v>10</v>
      </c>
      <c r="F11" s="1" t="s">
        <v>5</v>
      </c>
      <c r="G11" s="5"/>
      <c r="H11" s="5"/>
      <c r="I11" s="5"/>
    </row>
    <row r="13" spans="1:9">
      <c r="A13" s="37" t="s">
        <v>10</v>
      </c>
      <c r="B13" s="38">
        <f>SUM(B8:B11)</f>
        <v>98.5</v>
      </c>
      <c r="C13" s="38">
        <f>SUM(C8:C11)</f>
        <v>65</v>
      </c>
      <c r="D13" s="38">
        <f>SUM(D8:D11)</f>
        <v>65</v>
      </c>
      <c r="F13" s="37" t="s">
        <v>10</v>
      </c>
      <c r="G13" s="38">
        <f>SUM(G8:G11)</f>
        <v>58.5</v>
      </c>
      <c r="H13" s="38">
        <f>SUM(H8:H11)</f>
        <v>35</v>
      </c>
      <c r="I13" s="38">
        <f>SUM(I8:I11)</f>
        <v>55</v>
      </c>
    </row>
    <row r="14" spans="1:9">
      <c r="A14" s="37"/>
      <c r="B14" s="37"/>
      <c r="C14" s="37"/>
      <c r="D14" s="37"/>
      <c r="F14" s="37"/>
      <c r="G14" s="37"/>
      <c r="H14" s="37"/>
      <c r="I14" s="37"/>
    </row>
    <row r="15" spans="1:9">
      <c r="A15" s="37" t="s">
        <v>11</v>
      </c>
      <c r="B15" s="39">
        <f>24*B13</f>
        <v>2364</v>
      </c>
      <c r="C15" s="39">
        <f>24*C13</f>
        <v>1560</v>
      </c>
      <c r="D15" s="39">
        <f t="shared" ref="C15:D15" si="0">24*D13</f>
        <v>1560</v>
      </c>
      <c r="F15" s="37" t="s">
        <v>11</v>
      </c>
      <c r="G15" s="39">
        <f>24*G13</f>
        <v>1404</v>
      </c>
      <c r="H15" s="39">
        <f>24*H13</f>
        <v>840</v>
      </c>
      <c r="I15" s="39">
        <f t="shared" ref="I15" si="1">24*I13</f>
        <v>1320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3"/>
  <sheetViews>
    <sheetView tabSelected="1" topLeftCell="A22" workbookViewId="0">
      <selection activeCell="C44" sqref="C44"/>
    </sheetView>
  </sheetViews>
  <sheetFormatPr defaultRowHeight="15.75"/>
  <cols>
    <col min="1" max="1" width="15.875" customWidth="1"/>
    <col min="2" max="2" width="15.5" customWidth="1"/>
    <col min="3" max="3" width="14.625" customWidth="1"/>
    <col min="4" max="4" width="14.375" customWidth="1"/>
    <col min="6" max="6" width="16.375" customWidth="1"/>
    <col min="7" max="7" width="16.125" customWidth="1"/>
    <col min="8" max="8" width="13.625" customWidth="1"/>
    <col min="9" max="9" width="13.25" customWidth="1"/>
  </cols>
  <sheetData>
    <row r="1" spans="1:9">
      <c r="A1" t="s">
        <v>12</v>
      </c>
      <c r="B1" t="s">
        <v>29</v>
      </c>
      <c r="C1" t="s">
        <v>30</v>
      </c>
      <c r="D1" t="s">
        <v>31</v>
      </c>
      <c r="F1" t="s">
        <v>12</v>
      </c>
      <c r="G1" t="s">
        <v>29</v>
      </c>
      <c r="H1" t="s">
        <v>30</v>
      </c>
      <c r="I1" t="s">
        <v>31</v>
      </c>
    </row>
    <row r="2" spans="1:9">
      <c r="A2" t="s">
        <v>33</v>
      </c>
      <c r="F2" t="s">
        <v>33</v>
      </c>
    </row>
    <row r="3" spans="1:9">
      <c r="A3" t="s">
        <v>32</v>
      </c>
      <c r="B3" s="3">
        <v>14500</v>
      </c>
      <c r="C3" s="3">
        <v>31000</v>
      </c>
      <c r="D3" s="3">
        <v>72000</v>
      </c>
      <c r="F3" t="s">
        <v>32</v>
      </c>
      <c r="G3" s="3">
        <f>14500*1.4</f>
        <v>20300</v>
      </c>
      <c r="H3" s="3">
        <f>C3*1.4</f>
        <v>43400</v>
      </c>
      <c r="I3" s="3">
        <f>D3*1.4</f>
        <v>100800</v>
      </c>
    </row>
    <row r="4" spans="1:9">
      <c r="A4" t="s">
        <v>4</v>
      </c>
      <c r="B4" s="3">
        <f>B3*0.1</f>
        <v>1450</v>
      </c>
      <c r="C4" s="3">
        <f t="shared" ref="C4:D4" si="0">C3*0.1</f>
        <v>3100</v>
      </c>
      <c r="D4" s="3">
        <f t="shared" si="0"/>
        <v>7200</v>
      </c>
      <c r="F4" t="s">
        <v>4</v>
      </c>
      <c r="G4" s="3">
        <f>G3*0.1</f>
        <v>2030</v>
      </c>
      <c r="H4" s="3">
        <f t="shared" ref="H4:I4" si="1">H3*0.1</f>
        <v>4340</v>
      </c>
      <c r="I4" s="3">
        <f t="shared" si="1"/>
        <v>10080</v>
      </c>
    </row>
    <row r="5" spans="1:9">
      <c r="B5" s="3"/>
      <c r="C5" s="3"/>
      <c r="D5" s="3"/>
      <c r="G5" s="3"/>
      <c r="H5" s="3"/>
      <c r="I5" s="3"/>
    </row>
    <row r="6" spans="1:9">
      <c r="A6" t="s">
        <v>34</v>
      </c>
      <c r="B6" s="3"/>
      <c r="C6" s="3"/>
      <c r="D6" s="3"/>
      <c r="F6" t="s">
        <v>34</v>
      </c>
      <c r="G6" s="3"/>
      <c r="H6" s="3"/>
      <c r="I6" s="3"/>
    </row>
    <row r="7" spans="1:9">
      <c r="A7" t="s">
        <v>35</v>
      </c>
      <c r="B7" s="3">
        <v>1500</v>
      </c>
      <c r="C7" s="3">
        <v>2500</v>
      </c>
      <c r="D7" s="3">
        <v>3500</v>
      </c>
      <c r="F7" t="s">
        <v>35</v>
      </c>
      <c r="G7" s="3">
        <v>1500</v>
      </c>
      <c r="H7" s="3">
        <v>2500</v>
      </c>
      <c r="I7" s="3">
        <v>3500</v>
      </c>
    </row>
    <row r="12" spans="1:9">
      <c r="A12" t="s">
        <v>36</v>
      </c>
      <c r="B12" s="3">
        <f>B13/B14*B15</f>
        <v>3411.4285714285711</v>
      </c>
      <c r="C12" s="3">
        <f t="shared" ref="C12:D12" si="2">C13/C14*C15</f>
        <v>6284.21052631579</v>
      </c>
      <c r="D12" s="3">
        <f t="shared" si="2"/>
        <v>7023.5294117647063</v>
      </c>
      <c r="F12" t="s">
        <v>36</v>
      </c>
      <c r="G12" s="3">
        <f>G13/G14*G15</f>
        <v>3411.4285714285711</v>
      </c>
      <c r="H12" s="3">
        <f t="shared" ref="H12:I12" si="3">H13/H14*H15</f>
        <v>6284.21052631579</v>
      </c>
      <c r="I12" s="3">
        <f t="shared" si="3"/>
        <v>7023.5294117647063</v>
      </c>
    </row>
    <row r="13" spans="1:9">
      <c r="A13" t="s">
        <v>37</v>
      </c>
      <c r="B13" s="10">
        <v>30000</v>
      </c>
      <c r="C13" s="10">
        <v>30000</v>
      </c>
      <c r="D13" s="10">
        <v>30000</v>
      </c>
      <c r="F13" t="s">
        <v>37</v>
      </c>
      <c r="G13" s="10">
        <v>30000</v>
      </c>
      <c r="H13" s="10">
        <v>30000</v>
      </c>
      <c r="I13" s="10">
        <v>30000</v>
      </c>
    </row>
    <row r="14" spans="1:9">
      <c r="A14" t="s">
        <v>38</v>
      </c>
      <c r="B14">
        <v>35</v>
      </c>
      <c r="C14">
        <v>19</v>
      </c>
      <c r="D14">
        <v>17</v>
      </c>
      <c r="F14" t="s">
        <v>38</v>
      </c>
      <c r="G14">
        <v>35</v>
      </c>
      <c r="H14">
        <v>19</v>
      </c>
      <c r="I14">
        <v>17</v>
      </c>
    </row>
    <row r="15" spans="1:9">
      <c r="A15" t="s">
        <v>39</v>
      </c>
      <c r="B15">
        <v>3.98</v>
      </c>
      <c r="C15">
        <v>3.98</v>
      </c>
      <c r="D15">
        <v>3.98</v>
      </c>
      <c r="F15" t="s">
        <v>39</v>
      </c>
      <c r="G15">
        <v>3.98</v>
      </c>
      <c r="H15">
        <v>3.98</v>
      </c>
      <c r="I15">
        <v>3.98</v>
      </c>
    </row>
    <row r="17" spans="1:9">
      <c r="A17" t="s">
        <v>43</v>
      </c>
      <c r="B17">
        <f>250000/B13</f>
        <v>8.3333333333333339</v>
      </c>
      <c r="C17">
        <f t="shared" ref="C17:D17" si="4">250000/C13</f>
        <v>8.3333333333333339</v>
      </c>
      <c r="D17">
        <f t="shared" si="4"/>
        <v>8.3333333333333339</v>
      </c>
      <c r="F17" t="s">
        <v>43</v>
      </c>
      <c r="G17">
        <f>250000/G13</f>
        <v>8.3333333333333339</v>
      </c>
      <c r="H17">
        <f t="shared" ref="H17:I17" si="5">250000/H13</f>
        <v>8.3333333333333339</v>
      </c>
      <c r="I17">
        <f t="shared" si="5"/>
        <v>8.3333333333333339</v>
      </c>
    </row>
    <row r="19" spans="1:9">
      <c r="A19" t="s">
        <v>40</v>
      </c>
      <c r="B19">
        <f>B17*(B7+B12)</f>
        <v>40928.571428571428</v>
      </c>
      <c r="C19">
        <f t="shared" ref="C19:D19" si="6">C17*(C7+C12)</f>
        <v>73201.754385964916</v>
      </c>
      <c r="D19">
        <f t="shared" si="6"/>
        <v>87696.07843137256</v>
      </c>
      <c r="F19" t="s">
        <v>40</v>
      </c>
      <c r="G19" s="36">
        <f>G17*(G7+G12)</f>
        <v>40928.571428571428</v>
      </c>
      <c r="H19">
        <f t="shared" ref="H19:I19" si="7">H17*(H7+H12)</f>
        <v>73201.754385964916</v>
      </c>
      <c r="I19">
        <f t="shared" si="7"/>
        <v>87696.07843137256</v>
      </c>
    </row>
    <row r="21" spans="1:9">
      <c r="A21" t="s">
        <v>41</v>
      </c>
      <c r="B21" s="9">
        <f>B4+B3+B19</f>
        <v>56878.571428571428</v>
      </c>
      <c r="C21" s="9">
        <f t="shared" ref="C21:D21" si="8">C4+C3+C19</f>
        <v>107301.75438596492</v>
      </c>
      <c r="D21" s="9">
        <f t="shared" si="8"/>
        <v>166896.07843137256</v>
      </c>
      <c r="F21" t="s">
        <v>41</v>
      </c>
      <c r="G21" s="9">
        <f>G4+G3+G19</f>
        <v>63258.571428571428</v>
      </c>
      <c r="H21" s="9">
        <f t="shared" ref="H21:I21" si="9">H4+H3+H19</f>
        <v>120941.75438596492</v>
      </c>
      <c r="I21" s="9">
        <f t="shared" si="9"/>
        <v>198576.07843137256</v>
      </c>
    </row>
    <row r="22" spans="1:9">
      <c r="B22" t="s">
        <v>29</v>
      </c>
      <c r="C22" t="s">
        <v>30</v>
      </c>
      <c r="D22" t="s">
        <v>31</v>
      </c>
      <c r="G22" t="s">
        <v>29</v>
      </c>
      <c r="H22" t="s">
        <v>30</v>
      </c>
      <c r="I22" t="s">
        <v>31</v>
      </c>
    </row>
    <row r="23" spans="1:9">
      <c r="A23" t="s">
        <v>42</v>
      </c>
      <c r="B23" s="36">
        <f>B21/B17</f>
        <v>6825.4285714285706</v>
      </c>
      <c r="C23" s="36">
        <f t="shared" ref="C23:D23" si="10">C21/C17</f>
        <v>12876.210526315788</v>
      </c>
      <c r="D23" s="36">
        <f t="shared" si="10"/>
        <v>20027.529411764706</v>
      </c>
      <c r="F23" t="s">
        <v>42</v>
      </c>
      <c r="G23" s="36">
        <f>G21/G17</f>
        <v>7591.028571428571</v>
      </c>
      <c r="H23" s="36">
        <f t="shared" ref="H23:I23" si="11">H21/H17</f>
        <v>14513.010526315789</v>
      </c>
      <c r="I23" s="36">
        <f t="shared" si="11"/>
        <v>23829.129411764705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Cat or Dog (2)</vt:lpstr>
      <vt:lpstr>school supplies</vt:lpstr>
      <vt:lpstr>SCHOOL SUPPLY</vt:lpstr>
      <vt:lpstr>CAT OR DOGS</vt:lpstr>
      <vt:lpstr>VACATIONS</vt:lpstr>
      <vt:lpstr>COST OF PRINTER</vt:lpstr>
      <vt:lpstr>CELL PHONE COST</vt:lpstr>
      <vt:lpstr>CAR COST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Admin</cp:lastModifiedBy>
  <dcterms:created xsi:type="dcterms:W3CDTF">2015-08-18T02:04:09Z</dcterms:created>
  <dcterms:modified xsi:type="dcterms:W3CDTF">2024-04-27T10:47:50Z</dcterms:modified>
</cp:coreProperties>
</file>