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pivotTables/pivotTable1.xml" ContentType="application/vnd.openxmlformats-officedocument.spreadsheetml.pivotTable+xml"/>
  <Override PartName="/xl/drawings/drawing2.xml" ContentType="application/vnd.openxmlformats-officedocument.drawing+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pivotTables/pivotTable2.xml" ContentType="application/vnd.openxmlformats-officedocument.spreadsheetml.pivotTable+xml"/>
  <Override PartName="/xl/drawings/drawing3.xml" ContentType="application/vnd.openxmlformats-officedocument.drawing+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pivotTables/pivotTable3.xml" ContentType="application/vnd.openxmlformats-officedocument.spreadsheetml.pivotTable+xml"/>
  <Override PartName="/xl/drawings/drawing4.xml" ContentType="application/vnd.openxmlformats-officedocument.drawing+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pivotTables/pivotTable4.xml" ContentType="application/vnd.openxmlformats-officedocument.spreadsheetml.pivotTable+xml"/>
  <Override PartName="/xl/drawings/drawing5.xml" ContentType="application/vnd.openxmlformats-officedocument.drawing+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pivotTables/pivotTable5.xml" ContentType="application/vnd.openxmlformats-officedocument.spreadsheetml.pivotTable+xml"/>
  <Override PartName="/xl/drawings/drawing6.xml" ContentType="application/vnd.openxmlformats-officedocument.drawing+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pivotTables/pivotTable6.xml" ContentType="application/vnd.openxmlformats-officedocument.spreadsheetml.pivotTab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hidePivotFieldList="1"/>
  <mc:AlternateContent xmlns:mc="http://schemas.openxmlformats.org/markup-compatibility/2006">
    <mc:Choice Requires="x15">
      <x15ac:absPath xmlns:x15ac="http://schemas.microsoft.com/office/spreadsheetml/2010/11/ac" url="/Users/rubayahya/Downloads/"/>
    </mc:Choice>
  </mc:AlternateContent>
  <xr:revisionPtr revIDLastSave="0" documentId="13_ncr:1_{EFAAEAD9-1D3D-974C-8FD0-D196472E76C5}" xr6:coauthVersionLast="47" xr6:coauthVersionMax="47" xr10:uidLastSave="{00000000-0000-0000-0000-000000000000}"/>
  <bookViews>
    <workbookView xWindow="-4520" yWindow="-21100" windowWidth="38400" windowHeight="21100" xr2:uid="{65C14963-D7D9-489F-85DF-B390E3AF6B64}"/>
  </bookViews>
  <sheets>
    <sheet name="Dashboard" sheetId="7" r:id="rId1"/>
    <sheet name="# of Employees AgeGroup_Dep" sheetId="3" state="hidden" r:id="rId2"/>
    <sheet name="Hiring by Gender over the Years" sheetId="4" state="hidden" r:id="rId3"/>
    <sheet name="%of Ethnicity in the company" sheetId="5" state="hidden" r:id="rId4"/>
    <sheet name="Total bouns gender_Dep" sheetId="6" state="hidden" r:id="rId5"/>
    <sheet name="Retirement based on hiring year" sheetId="8" state="hidden" r:id="rId6"/>
    <sheet name="Employee-dist-job-title" sheetId="9" state="hidden" r:id="rId7"/>
    <sheet name="Working Sheet" sheetId="2" state="hidden" r:id="rId8"/>
    <sheet name="Data" sheetId="1" state="hidden" r:id="rId9"/>
  </sheets>
  <definedNames>
    <definedName name="Slicer_City">#N/A</definedName>
    <definedName name="Slicer_Country">#N/A</definedName>
    <definedName name="Slicer_Department">#N/A</definedName>
    <definedName name="Slicer_Years">#N/A</definedName>
  </definedNames>
  <calcPr calcId="191029"/>
  <pivotCaches>
    <pivotCache cacheId="57" r:id="rId10"/>
  </pivotCaches>
  <extLst>
    <ext xmlns:x14="http://schemas.microsoft.com/office/spreadsheetml/2009/9/main" uri="{BBE1A952-AA13-448e-AADC-164F8A28A991}">
      <x14:slicerCaches>
        <x14:slicerCache r:id="rId11"/>
        <x14:slicerCache r:id="rId12"/>
        <x14:slicerCache r:id="rId13"/>
        <x14:slicerCache r:id="rId14"/>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W6" i="2" l="1"/>
  <c r="V6" i="2"/>
  <c r="U6" i="2"/>
  <c r="U4" i="2"/>
  <c r="W4" i="2"/>
  <c r="X4" i="2"/>
  <c r="V4" i="2"/>
  <c r="U2" i="2"/>
  <c r="O632" i="2"/>
  <c r="S367" i="2"/>
  <c r="S632" i="2"/>
  <c r="N632" i="2" a="1"/>
  <c r="N632" i="2" s="1"/>
  <c r="N367" i="2" a="1"/>
  <c r="N367" i="2" s="1"/>
  <c r="N398" i="2" a="1"/>
  <c r="N398" i="2" s="1"/>
  <c r="N356" i="2" a="1"/>
  <c r="N356" i="2" s="1"/>
  <c r="N339" i="2" a="1"/>
  <c r="N339" i="2" s="1"/>
  <c r="N363" i="2" a="1"/>
  <c r="N363" i="2" s="1"/>
  <c r="N389" i="2" a="1"/>
  <c r="N389" i="2" s="1"/>
  <c r="N791" i="2" a="1"/>
  <c r="N791" i="2" s="1"/>
  <c r="N86" i="2" a="1"/>
  <c r="N86" i="2" s="1"/>
  <c r="N193" i="2" a="1"/>
  <c r="N193" i="2" s="1"/>
  <c r="N336" i="2" a="1"/>
  <c r="N336" i="2" s="1"/>
  <c r="N326" i="2" a="1"/>
  <c r="N326" i="2" s="1"/>
  <c r="N247" i="2" a="1"/>
  <c r="N247" i="2" s="1"/>
  <c r="N264" i="2" a="1"/>
  <c r="N264" i="2" s="1"/>
  <c r="N321" i="2" a="1"/>
  <c r="N321" i="2" s="1"/>
  <c r="N385" i="2" a="1"/>
  <c r="N385" i="2" s="1"/>
  <c r="N293" i="2" a="1"/>
  <c r="N293" i="2" s="1"/>
  <c r="N213" i="2" a="1"/>
  <c r="N213" i="2" s="1"/>
  <c r="N729" i="2" a="1"/>
  <c r="N729" i="2" s="1"/>
  <c r="N416" i="2" a="1"/>
  <c r="N416" i="2" s="1"/>
  <c r="N170" i="2" a="1"/>
  <c r="N170" i="2" s="1"/>
  <c r="N285" i="2" a="1"/>
  <c r="N285" i="2" s="1"/>
  <c r="N190" i="2" a="1"/>
  <c r="N190" i="2" s="1"/>
  <c r="N242" i="2" a="1"/>
  <c r="N242" i="2" s="1"/>
  <c r="N778" i="2" a="1"/>
  <c r="N778" i="2" s="1"/>
  <c r="N357" i="2" a="1"/>
  <c r="N357" i="2" s="1"/>
  <c r="N366" i="2" a="1"/>
  <c r="N366" i="2" s="1"/>
  <c r="N280" i="2" a="1"/>
  <c r="N280" i="2" s="1"/>
  <c r="N292" i="2" a="1"/>
  <c r="N292" i="2" s="1"/>
  <c r="N313" i="2" a="1"/>
  <c r="N313" i="2" s="1"/>
  <c r="N324" i="2" a="1"/>
  <c r="N324" i="2" s="1"/>
  <c r="N229" i="2" a="1"/>
  <c r="N229" i="2" s="1"/>
  <c r="N301" i="2" a="1"/>
  <c r="N301" i="2" s="1"/>
  <c r="N302" i="2" a="1"/>
  <c r="N302" i="2" s="1"/>
  <c r="N222" i="2" a="1"/>
  <c r="N222" i="2" s="1"/>
  <c r="N388" i="2" a="1"/>
  <c r="N388" i="2" s="1"/>
  <c r="N284" i="2" a="1"/>
  <c r="N284" i="2" s="1"/>
  <c r="N433" i="2" a="1"/>
  <c r="N433" i="2" s="1"/>
  <c r="N228" i="2" a="1"/>
  <c r="N228" i="2" s="1"/>
  <c r="N271" i="2" a="1"/>
  <c r="N271" i="2" s="1"/>
  <c r="N469" i="2" a="1"/>
  <c r="N469" i="2" s="1"/>
  <c r="N202" i="2" a="1"/>
  <c r="N202" i="2" s="1"/>
  <c r="N283" i="2" a="1"/>
  <c r="N283" i="2" s="1"/>
  <c r="N199" i="2" a="1"/>
  <c r="N199" i="2" s="1"/>
  <c r="N434" i="2" a="1"/>
  <c r="N434" i="2" s="1"/>
  <c r="N335" i="2" a="1"/>
  <c r="N335" i="2" s="1"/>
  <c r="N382" i="2" a="1"/>
  <c r="N382" i="2" s="1"/>
  <c r="N291" i="2" a="1"/>
  <c r="N291" i="2" s="1"/>
  <c r="N312" i="2" a="1"/>
  <c r="N312" i="2" s="1"/>
  <c r="N451" i="2" a="1"/>
  <c r="N451" i="2" s="1"/>
  <c r="N523" i="2" a="1"/>
  <c r="N523" i="2" s="1"/>
  <c r="N353" i="2" a="1"/>
  <c r="N353" i="2" s="1"/>
  <c r="N346" i="2" a="1"/>
  <c r="N346" i="2" s="1"/>
  <c r="N171" i="2" a="1"/>
  <c r="N171" i="2" s="1"/>
  <c r="N290" i="2" a="1"/>
  <c r="N290" i="2" s="1"/>
  <c r="N282" i="2" a="1"/>
  <c r="N282" i="2" s="1"/>
  <c r="N221" i="2" a="1"/>
  <c r="N221" i="2" s="1"/>
  <c r="N638" i="2" a="1"/>
  <c r="N638" i="2" s="1"/>
  <c r="N337" i="2" a="1"/>
  <c r="N337" i="2" s="1"/>
  <c r="N207" i="2" a="1"/>
  <c r="N207" i="2" s="1"/>
  <c r="N403" i="2" a="1"/>
  <c r="N403" i="2" s="1"/>
  <c r="N438" i="2" a="1"/>
  <c r="N438" i="2" s="1"/>
  <c r="N281" i="2" a="1"/>
  <c r="N281" i="2" s="1"/>
  <c r="N330" i="2" a="1"/>
  <c r="N330" i="2" s="1"/>
  <c r="N482" i="2" a="1"/>
  <c r="N482" i="2" s="1"/>
  <c r="N167" i="2" a="1"/>
  <c r="N167" i="2" s="1"/>
  <c r="N445" i="2" a="1"/>
  <c r="N445" i="2" s="1"/>
  <c r="N418" i="2" a="1"/>
  <c r="N418" i="2" s="1"/>
  <c r="N197" i="2" a="1"/>
  <c r="N197" i="2" s="1"/>
  <c r="N237" i="2" a="1"/>
  <c r="N237" i="2" s="1"/>
  <c r="N413" i="2" a="1"/>
  <c r="N413" i="2" s="1"/>
  <c r="N169" i="2" a="1"/>
  <c r="N169" i="2" s="1"/>
  <c r="N206" i="2" a="1"/>
  <c r="N206" i="2" s="1"/>
  <c r="N265" i="2" a="1"/>
  <c r="N265" i="2" s="1"/>
  <c r="N631" i="2" a="1"/>
  <c r="N631" i="2" s="1"/>
  <c r="N251" i="2" a="1"/>
  <c r="N251" i="2" s="1"/>
  <c r="N288" i="2" a="1"/>
  <c r="N288" i="2" s="1"/>
  <c r="N275" i="2" a="1"/>
  <c r="N275" i="2" s="1"/>
  <c r="N417" i="2" a="1"/>
  <c r="N417" i="2" s="1"/>
  <c r="N415" i="2" a="1"/>
  <c r="N415" i="2" s="1"/>
  <c r="N447" i="2" a="1"/>
  <c r="N447" i="2" s="1"/>
  <c r="N98" i="2" a="1"/>
  <c r="N98" i="2" s="1"/>
  <c r="N406" i="2" a="1"/>
  <c r="N406" i="2" s="1"/>
  <c r="N219" i="2" a="1"/>
  <c r="N219" i="2" s="1"/>
  <c r="N358" i="2" a="1"/>
  <c r="N358" i="2" s="1"/>
  <c r="N394" i="2" a="1"/>
  <c r="N394" i="2" s="1"/>
  <c r="N256" i="2" a="1"/>
  <c r="N256" i="2" s="1"/>
  <c r="N289" i="2" a="1"/>
  <c r="N289" i="2" s="1"/>
  <c r="N435" i="2" a="1"/>
  <c r="N435" i="2" s="1"/>
  <c r="N316" i="2" a="1"/>
  <c r="N316" i="2" s="1"/>
  <c r="N424" i="2" a="1"/>
  <c r="N424" i="2" s="1"/>
  <c r="N355" i="2" a="1"/>
  <c r="N355" i="2" s="1"/>
  <c r="N386" i="2" a="1"/>
  <c r="N386" i="2" s="1"/>
  <c r="N208" i="2" a="1"/>
  <c r="N208" i="2" s="1"/>
  <c r="N675" i="2" a="1"/>
  <c r="N675" i="2" s="1"/>
  <c r="N455" i="2" a="1"/>
  <c r="N455" i="2" s="1"/>
  <c r="N429" i="2" a="1"/>
  <c r="N429" i="2" s="1"/>
  <c r="N323" i="2" a="1"/>
  <c r="N323" i="2" s="1"/>
  <c r="N81" i="2" a="1"/>
  <c r="N81" i="2" s="1"/>
  <c r="N402" i="2" a="1"/>
  <c r="N402" i="2" s="1"/>
  <c r="N425" i="2" a="1"/>
  <c r="N425" i="2" s="1"/>
  <c r="N262" i="2" a="1"/>
  <c r="N262" i="2" s="1"/>
  <c r="N444" i="2" a="1"/>
  <c r="N444" i="2" s="1"/>
  <c r="N457" i="2" a="1"/>
  <c r="N457" i="2" s="1"/>
  <c r="N204" i="2" a="1"/>
  <c r="N204" i="2" s="1"/>
  <c r="N211" i="2" a="1"/>
  <c r="N211" i="2" s="1"/>
  <c r="N270" i="2" a="1"/>
  <c r="N270" i="2" s="1"/>
  <c r="N179" i="2" a="1"/>
  <c r="N179" i="2" s="1"/>
  <c r="N400" i="2" a="1"/>
  <c r="N400" i="2" s="1"/>
  <c r="N667" i="2" a="1"/>
  <c r="N667" i="2" s="1"/>
  <c r="N297" i="2" a="1"/>
  <c r="N297" i="2" s="1"/>
  <c r="N551" i="2" a="1"/>
  <c r="N551" i="2" s="1"/>
  <c r="N411" i="2" a="1"/>
  <c r="N411" i="2" s="1"/>
  <c r="N537" i="2" a="1"/>
  <c r="N537" i="2" s="1"/>
  <c r="N379" i="2" a="1"/>
  <c r="N379" i="2" s="1"/>
  <c r="N286" i="2" a="1"/>
  <c r="N286" i="2" s="1"/>
  <c r="N226" i="2" a="1"/>
  <c r="N226" i="2" s="1"/>
  <c r="N715" i="2" a="1"/>
  <c r="N715" i="2" s="1"/>
  <c r="N154" i="2" a="1"/>
  <c r="N154" i="2" s="1"/>
  <c r="N299" i="2" a="1"/>
  <c r="N299" i="2" s="1"/>
  <c r="N441" i="2" a="1"/>
  <c r="N441" i="2" s="1"/>
  <c r="N315" i="2" a="1"/>
  <c r="N315" i="2" s="1"/>
  <c r="N260" i="2" a="1"/>
  <c r="N260" i="2" s="1"/>
  <c r="N328" i="2" a="1"/>
  <c r="N328" i="2" s="1"/>
  <c r="N407" i="2" a="1"/>
  <c r="N407" i="2" s="1"/>
  <c r="N276" i="2" a="1"/>
  <c r="N276" i="2" s="1"/>
  <c r="N365" i="2" a="1"/>
  <c r="N365" i="2" s="1"/>
  <c r="N461" i="2" a="1"/>
  <c r="N461" i="2" s="1"/>
  <c r="N349" i="2" a="1"/>
  <c r="N349" i="2" s="1"/>
  <c r="N361" i="2" a="1"/>
  <c r="N361" i="2" s="1"/>
  <c r="N352" i="2" a="1"/>
  <c r="N352" i="2" s="1"/>
  <c r="N143" i="2" a="1"/>
  <c r="N143" i="2" s="1"/>
  <c r="N515" i="2" a="1"/>
  <c r="N515" i="2" s="1"/>
  <c r="N340" i="2" a="1"/>
  <c r="N340" i="2" s="1"/>
  <c r="N277" i="2" a="1"/>
  <c r="N277" i="2" s="1"/>
  <c r="N375" i="2" a="1"/>
  <c r="N375" i="2" s="1"/>
  <c r="N210" i="2" a="1"/>
  <c r="N210" i="2" s="1"/>
  <c r="N331" i="2" a="1"/>
  <c r="N331" i="2" s="1"/>
  <c r="N314" i="2" a="1"/>
  <c r="N314" i="2" s="1"/>
  <c r="N183" i="2" a="1"/>
  <c r="N183" i="2" s="1"/>
  <c r="N396" i="2" a="1"/>
  <c r="N396" i="2" s="1"/>
  <c r="N296" i="2" a="1"/>
  <c r="N296" i="2" s="1"/>
  <c r="N855" i="2" a="1"/>
  <c r="N855" i="2" s="1"/>
  <c r="N359" i="2" a="1"/>
  <c r="N359" i="2" s="1"/>
  <c r="N428" i="2" a="1"/>
  <c r="N428" i="2" s="1"/>
  <c r="N437" i="2" a="1"/>
  <c r="N437" i="2" s="1"/>
  <c r="N273" i="2" a="1"/>
  <c r="N273" i="2" s="1"/>
  <c r="N261" i="2" a="1"/>
  <c r="N261" i="2" s="1"/>
  <c r="N319" i="2" a="1"/>
  <c r="N319" i="2" s="1"/>
  <c r="N452" i="2" a="1"/>
  <c r="N452" i="2" s="1"/>
  <c r="N250" i="2" a="1"/>
  <c r="N250" i="2" s="1"/>
  <c r="N360" i="2" a="1"/>
  <c r="N360" i="2" s="1"/>
  <c r="N620" i="2" a="1"/>
  <c r="N620" i="2" s="1"/>
  <c r="N798" i="2" a="1"/>
  <c r="N798" i="2" s="1"/>
  <c r="N196" i="2" a="1"/>
  <c r="N196" i="2" s="1"/>
  <c r="N338" i="2" a="1"/>
  <c r="N338" i="2" s="1"/>
  <c r="N430" i="2" a="1"/>
  <c r="N430" i="2" s="1"/>
  <c r="N369" i="2" a="1"/>
  <c r="N369" i="2" s="1"/>
  <c r="N378" i="2" a="1"/>
  <c r="N378" i="2" s="1"/>
  <c r="N203" i="2" a="1"/>
  <c r="N203" i="2" s="1"/>
  <c r="N341" i="2" a="1"/>
  <c r="N341" i="2" s="1"/>
  <c r="N304" i="2" a="1"/>
  <c r="N304" i="2" s="1"/>
  <c r="N223" i="2" a="1"/>
  <c r="N223" i="2" s="1"/>
  <c r="N309" i="2" a="1"/>
  <c r="N309" i="2" s="1"/>
  <c r="N252" i="2" a="1"/>
  <c r="N252" i="2" s="1"/>
  <c r="N351" i="2" a="1"/>
  <c r="N351" i="2" s="1"/>
  <c r="N333" i="2" a="1"/>
  <c r="N333" i="2" s="1"/>
  <c r="N391" i="2" a="1"/>
  <c r="N391" i="2" s="1"/>
  <c r="N268" i="2" a="1"/>
  <c r="N268" i="2" s="1"/>
  <c r="N376" i="2" a="1"/>
  <c r="N376" i="2" s="1"/>
  <c r="N635" i="2" a="1"/>
  <c r="N635" i="2" s="1"/>
  <c r="N272" i="2" a="1"/>
  <c r="N272" i="2" s="1"/>
  <c r="N487" i="2" a="1"/>
  <c r="N487" i="2" s="1"/>
  <c r="N322" i="2" a="1"/>
  <c r="N322" i="2" s="1"/>
  <c r="N838" i="2" a="1"/>
  <c r="N838" i="2" s="1"/>
  <c r="N209" i="2" a="1"/>
  <c r="N209" i="2" s="1"/>
  <c r="N419" i="2" a="1"/>
  <c r="N419" i="2" s="1"/>
  <c r="N325" i="2" a="1"/>
  <c r="N325" i="2" s="1"/>
  <c r="N448" i="2" a="1"/>
  <c r="N448" i="2" s="1"/>
  <c r="N426" i="2" a="1"/>
  <c r="N426" i="2" s="1"/>
  <c r="N446" i="2" a="1"/>
  <c r="N446" i="2" s="1"/>
  <c r="N298" i="2" a="1"/>
  <c r="N298" i="2" s="1"/>
  <c r="N395" i="2" a="1"/>
  <c r="N395" i="2" s="1"/>
  <c r="N468" i="2" a="1"/>
  <c r="N468" i="2" s="1"/>
  <c r="N235" i="2" a="1"/>
  <c r="N235" i="2" s="1"/>
  <c r="N404" i="2" a="1"/>
  <c r="N404" i="2" s="1"/>
  <c r="N387" i="2" a="1"/>
  <c r="N387" i="2" s="1"/>
  <c r="N384" i="2" a="1"/>
  <c r="N384" i="2" s="1"/>
  <c r="N372" i="2" a="1"/>
  <c r="N372" i="2" s="1"/>
  <c r="N454" i="2" a="1"/>
  <c r="N454" i="2" s="1"/>
  <c r="N218" i="2" a="1"/>
  <c r="N218" i="2" s="1"/>
  <c r="N239" i="2" a="1"/>
  <c r="N239" i="2" s="1"/>
  <c r="N344" i="2" a="1"/>
  <c r="N344" i="2" s="1"/>
  <c r="N310" i="2" a="1"/>
  <c r="N310" i="2" s="1"/>
  <c r="N243" i="2" a="1"/>
  <c r="N243" i="2" s="1"/>
  <c r="N390" i="2" a="1"/>
  <c r="N390" i="2" s="1"/>
  <c r="N766" i="2" a="1"/>
  <c r="N766" i="2" s="1"/>
  <c r="N125" i="2" a="1"/>
  <c r="N125" i="2" s="1"/>
  <c r="N287" i="2" a="1"/>
  <c r="N287" i="2" s="1"/>
  <c r="N436" i="2" a="1"/>
  <c r="N436" i="2" s="1"/>
  <c r="N259" i="2" a="1"/>
  <c r="N259" i="2" s="1"/>
  <c r="N334" i="2" a="1"/>
  <c r="N334" i="2" s="1"/>
  <c r="N370" i="2" a="1"/>
  <c r="N370" i="2" s="1"/>
  <c r="N205" i="2" a="1"/>
  <c r="N205" i="2" s="1"/>
  <c r="N347" i="2" a="1"/>
  <c r="N347" i="2" s="1"/>
  <c r="N165" i="2" a="1"/>
  <c r="N165" i="2" s="1"/>
  <c r="N305" i="2" a="1"/>
  <c r="N305" i="2" s="1"/>
  <c r="N609" i="2" a="1"/>
  <c r="N609" i="2" s="1"/>
  <c r="N513" i="2" a="1"/>
  <c r="N513" i="2" s="1"/>
  <c r="N320" i="2" a="1"/>
  <c r="N320" i="2" s="1"/>
  <c r="N423" i="2" a="1"/>
  <c r="N423" i="2" s="1"/>
  <c r="N440" i="2" a="1"/>
  <c r="N440" i="2" s="1"/>
  <c r="N345" i="2" a="1"/>
  <c r="N345" i="2" s="1"/>
  <c r="N318" i="2" a="1"/>
  <c r="N318" i="2" s="1"/>
  <c r="N421" i="2" a="1"/>
  <c r="N421" i="2" s="1"/>
  <c r="N317" i="2" a="1"/>
  <c r="N317" i="2" s="1"/>
  <c r="N449" i="2" a="1"/>
  <c r="N449" i="2" s="1"/>
  <c r="N459" i="2" a="1"/>
  <c r="N459" i="2" s="1"/>
  <c r="N350" i="2" a="1"/>
  <c r="N350" i="2" s="1"/>
  <c r="N405" i="2" a="1"/>
  <c r="N405" i="2" s="1"/>
  <c r="N148" i="2" a="1"/>
  <c r="N148" i="2" s="1"/>
  <c r="N471" i="2" a="1"/>
  <c r="N471" i="2" s="1"/>
  <c r="N684" i="2" a="1"/>
  <c r="N684" i="2" s="1"/>
  <c r="N279" i="2" a="1"/>
  <c r="N279" i="2" s="1"/>
  <c r="N117" i="2" a="1"/>
  <c r="N117" i="2" s="1"/>
  <c r="N263" i="2" a="1"/>
  <c r="N263" i="2" s="1"/>
  <c r="N408" i="2" a="1"/>
  <c r="N408" i="2" s="1"/>
  <c r="N364" i="2" a="1"/>
  <c r="N364" i="2" s="1"/>
  <c r="N373" i="2" a="1"/>
  <c r="N373" i="2" s="1"/>
  <c r="N329" i="2" a="1"/>
  <c r="N329" i="2" s="1"/>
  <c r="N342" i="2" a="1"/>
  <c r="N342" i="2" s="1"/>
  <c r="N420" i="2" a="1"/>
  <c r="N420" i="2" s="1"/>
  <c r="N311" i="2" a="1"/>
  <c r="N311" i="2" s="1"/>
  <c r="N308" i="2" a="1"/>
  <c r="N308" i="2" s="1"/>
  <c r="N725" i="2" a="1"/>
  <c r="N725" i="2" s="1"/>
  <c r="N225" i="2" a="1"/>
  <c r="N225" i="2" s="1"/>
  <c r="N278" i="2" a="1"/>
  <c r="N278" i="2" s="1"/>
  <c r="N460" i="2" a="1"/>
  <c r="N460" i="2" s="1"/>
  <c r="N456" i="2" a="1"/>
  <c r="N456" i="2" s="1"/>
  <c r="N307" i="2" a="1"/>
  <c r="N307" i="2" s="1"/>
  <c r="N214" i="2" a="1"/>
  <c r="N214" i="2" s="1"/>
  <c r="N442" i="2" a="1"/>
  <c r="N442" i="2" s="1"/>
  <c r="N431" i="2" a="1"/>
  <c r="N431" i="2" s="1"/>
  <c r="N267" i="2" a="1"/>
  <c r="N267" i="2" s="1"/>
  <c r="N103" i="2" a="1"/>
  <c r="N103" i="2" s="1"/>
  <c r="N274" i="2" a="1"/>
  <c r="N274" i="2" s="1"/>
  <c r="N422" i="2" a="1"/>
  <c r="N422" i="2" s="1"/>
  <c r="N327" i="2" a="1"/>
  <c r="N327" i="2" s="1"/>
  <c r="N306" i="2" a="1"/>
  <c r="N306" i="2" s="1"/>
  <c r="N562" i="2" a="1"/>
  <c r="N562" i="2" s="1"/>
  <c r="N201" i="2" a="1"/>
  <c r="N201" i="2" s="1"/>
  <c r="N410" i="2" a="1"/>
  <c r="N410" i="2" s="1"/>
  <c r="N258" i="2" a="1"/>
  <c r="N258" i="2" s="1"/>
  <c r="N374" i="2" a="1"/>
  <c r="N374" i="2" s="1"/>
  <c r="N377" i="2" a="1"/>
  <c r="N377" i="2" s="1"/>
  <c r="N90" i="2" a="1"/>
  <c r="N90" i="2" s="1"/>
  <c r="N450" i="2" a="1"/>
  <c r="N450" i="2" s="1"/>
  <c r="N399" i="2" a="1"/>
  <c r="N399" i="2" s="1"/>
  <c r="N294" i="2" a="1"/>
  <c r="N294" i="2" s="1"/>
  <c r="N354" i="2" a="1"/>
  <c r="N354" i="2" s="1"/>
  <c r="N427" i="2" a="1"/>
  <c r="N427" i="2" s="1"/>
  <c r="N439" i="2" a="1"/>
  <c r="N439" i="2" s="1"/>
  <c r="N458" i="2" a="1"/>
  <c r="N458" i="2" s="1"/>
  <c r="N295" i="2" a="1"/>
  <c r="N295" i="2" s="1"/>
  <c r="N300" i="2" a="1"/>
  <c r="N300" i="2" s="1"/>
  <c r="N303" i="2" a="1"/>
  <c r="N303" i="2" s="1"/>
  <c r="N332" i="2" a="1"/>
  <c r="N332" i="2" s="1"/>
  <c r="N594" i="2" a="1"/>
  <c r="N594" i="2" s="1"/>
  <c r="N230" i="2" a="1"/>
  <c r="N230" i="2" s="1"/>
  <c r="N188" i="2" a="1"/>
  <c r="N188" i="2" s="1"/>
  <c r="N380" i="2" a="1"/>
  <c r="N380" i="2" s="1"/>
  <c r="N227" i="2" a="1"/>
  <c r="N227" i="2" s="1"/>
  <c r="N432" i="2" a="1"/>
  <c r="N432" i="2" s="1"/>
  <c r="N371" i="2" a="1"/>
  <c r="N371" i="2" s="1"/>
  <c r="N266" i="2" a="1"/>
  <c r="N266" i="2" s="1"/>
  <c r="N269" i="2" a="1"/>
  <c r="N269" i="2" s="1"/>
  <c r="N180" i="2" a="1"/>
  <c r="N180" i="2" s="1"/>
  <c r="N150" i="2" a="1"/>
  <c r="N150" i="2" s="1"/>
  <c r="N34" i="2" a="1"/>
  <c r="N34" i="2" s="1"/>
  <c r="N106" i="2" a="1"/>
  <c r="N106" i="2" s="1"/>
  <c r="N8" i="2" a="1"/>
  <c r="N8" i="2" s="1"/>
  <c r="N17" i="2" a="1"/>
  <c r="N17" i="2" s="1"/>
  <c r="N6" i="2" a="1"/>
  <c r="N6" i="2" s="1"/>
  <c r="N44" i="2" a="1"/>
  <c r="N44" i="2" s="1"/>
  <c r="N73" i="2" a="1"/>
  <c r="N73" i="2" s="1"/>
  <c r="N78" i="2" a="1"/>
  <c r="N78" i="2" s="1"/>
  <c r="N104" i="2" a="1"/>
  <c r="N104" i="2" s="1"/>
  <c r="N100" i="2" a="1"/>
  <c r="N100" i="2" s="1"/>
  <c r="N142" i="2" a="1"/>
  <c r="N142" i="2" s="1"/>
  <c r="N129" i="2" a="1"/>
  <c r="N129" i="2" s="1"/>
  <c r="N48" i="2" a="1"/>
  <c r="N48" i="2" s="1"/>
  <c r="N43" i="2" a="1"/>
  <c r="N43" i="2" s="1"/>
  <c r="N11" i="2" a="1"/>
  <c r="N11" i="2" s="1"/>
  <c r="N26" i="2" a="1"/>
  <c r="N26" i="2" s="1"/>
  <c r="N15" i="2" a="1"/>
  <c r="N15" i="2" s="1"/>
  <c r="N37" i="2" a="1"/>
  <c r="N37" i="2" s="1"/>
  <c r="N70" i="2" a="1"/>
  <c r="N70" i="2" s="1"/>
  <c r="N68" i="2" a="1"/>
  <c r="N68" i="2" s="1"/>
  <c r="N92" i="2" a="1"/>
  <c r="N92" i="2" s="1"/>
  <c r="N29" i="2" a="1"/>
  <c r="N29" i="2" s="1"/>
  <c r="N3" i="2" a="1"/>
  <c r="N3" i="2" s="1"/>
  <c r="N23" i="2" a="1"/>
  <c r="N23" i="2" s="1"/>
  <c r="N58" i="2" a="1"/>
  <c r="N58" i="2" s="1"/>
  <c r="N53" i="2" a="1"/>
  <c r="N53" i="2" s="1"/>
  <c r="N45" i="2" a="1"/>
  <c r="N45" i="2" s="1"/>
  <c r="N96" i="2" a="1"/>
  <c r="N96" i="2" s="1"/>
  <c r="N10" i="2" a="1"/>
  <c r="N10" i="2" s="1"/>
  <c r="N137" i="2" a="1"/>
  <c r="N137" i="2" s="1"/>
  <c r="N40" i="2" a="1"/>
  <c r="N40" i="2" s="1"/>
  <c r="N54" i="2" a="1"/>
  <c r="N54" i="2" s="1"/>
  <c r="N12" i="2" a="1"/>
  <c r="N12" i="2" s="1"/>
  <c r="N5" i="2" a="1"/>
  <c r="N5" i="2" s="1"/>
  <c r="N77" i="2" a="1"/>
  <c r="N77" i="2" s="1"/>
  <c r="N62" i="2" a="1"/>
  <c r="N62" i="2" s="1"/>
  <c r="N33" i="2" a="1"/>
  <c r="N33" i="2" s="1"/>
  <c r="N50" i="2" a="1"/>
  <c r="N50" i="2" s="1"/>
  <c r="N95" i="2" a="1"/>
  <c r="N95" i="2" s="1"/>
  <c r="N13" i="2" a="1"/>
  <c r="N13" i="2" s="1"/>
  <c r="N63" i="2" a="1"/>
  <c r="N63" i="2" s="1"/>
  <c r="N19" i="2" a="1"/>
  <c r="N19" i="2" s="1"/>
  <c r="N60" i="2" a="1"/>
  <c r="N60" i="2" s="1"/>
  <c r="N30" i="2" a="1"/>
  <c r="N30" i="2" s="1"/>
  <c r="N2" i="2" a="1"/>
  <c r="N2" i="2" s="1"/>
  <c r="N7" i="2" a="1"/>
  <c r="N7" i="2" s="1"/>
  <c r="N109" i="2" a="1"/>
  <c r="N109" i="2" s="1"/>
  <c r="N144" i="2" a="1"/>
  <c r="N144" i="2" s="1"/>
  <c r="N127" i="2" a="1"/>
  <c r="N127" i="2" s="1"/>
  <c r="N158" i="2" a="1"/>
  <c r="N158" i="2" s="1"/>
  <c r="N57" i="2" a="1"/>
  <c r="N57" i="2" s="1"/>
  <c r="N89" i="2" a="1"/>
  <c r="N89" i="2" s="1"/>
  <c r="N9" i="2" a="1"/>
  <c r="N9" i="2" s="1"/>
  <c r="N174" i="2" a="1"/>
  <c r="N174" i="2" s="1"/>
  <c r="N136" i="2" a="1"/>
  <c r="N136" i="2" s="1"/>
  <c r="N249" i="2" a="1"/>
  <c r="N249" i="2" s="1"/>
  <c r="N52" i="2" a="1"/>
  <c r="N52" i="2" s="1"/>
  <c r="N71" i="2" a="1"/>
  <c r="N71" i="2" s="1"/>
  <c r="N91" i="2" a="1"/>
  <c r="N91" i="2" s="1"/>
  <c r="N195" i="2" a="1"/>
  <c r="N195" i="2" s="1"/>
  <c r="N83" i="2" a="1"/>
  <c r="N83" i="2" s="1"/>
  <c r="N69" i="2" a="1"/>
  <c r="N69" i="2" s="1"/>
  <c r="N177" i="2" a="1"/>
  <c r="N177" i="2" s="1"/>
  <c r="N234" i="2" a="1"/>
  <c r="N234" i="2" s="1"/>
  <c r="N133" i="2" a="1"/>
  <c r="N133" i="2" s="1"/>
  <c r="N119" i="2" a="1"/>
  <c r="N119" i="2" s="1"/>
  <c r="N84" i="2" a="1"/>
  <c r="N84" i="2" s="1"/>
  <c r="N163" i="2" a="1"/>
  <c r="N163" i="2" s="1"/>
  <c r="N224" i="2" a="1"/>
  <c r="N224" i="2" s="1"/>
  <c r="N155" i="2" a="1"/>
  <c r="N155" i="2" s="1"/>
  <c r="N246" i="2" a="1"/>
  <c r="N246" i="2" s="1"/>
  <c r="N254" i="2" a="1"/>
  <c r="N254" i="2" s="1"/>
  <c r="N153" i="2" a="1"/>
  <c r="N153" i="2" s="1"/>
  <c r="N121" i="2" a="1"/>
  <c r="N121" i="2" s="1"/>
  <c r="N161" i="2" a="1"/>
  <c r="N161" i="2" s="1"/>
  <c r="N46" i="2" a="1"/>
  <c r="N46" i="2" s="1"/>
  <c r="N93" i="2" a="1"/>
  <c r="N93" i="2" s="1"/>
  <c r="N232" i="2" a="1"/>
  <c r="N232" i="2" s="1"/>
  <c r="N160" i="2" a="1"/>
  <c r="N160" i="2" s="1"/>
  <c r="N108" i="2" a="1"/>
  <c r="N108" i="2" s="1"/>
  <c r="N151" i="2" a="1"/>
  <c r="N151" i="2" s="1"/>
  <c r="N253" i="2" a="1"/>
  <c r="N253" i="2" s="1"/>
  <c r="N147" i="2" a="1"/>
  <c r="N147" i="2" s="1"/>
  <c r="N64" i="2" a="1"/>
  <c r="N64" i="2" s="1"/>
  <c r="N115" i="2" a="1"/>
  <c r="N115" i="2" s="1"/>
  <c r="N56" i="2" a="1"/>
  <c r="N56" i="2" s="1"/>
  <c r="N113" i="2" a="1"/>
  <c r="N113" i="2" s="1"/>
  <c r="N141" i="2" a="1"/>
  <c r="N141" i="2" s="1"/>
  <c r="N189" i="2" a="1"/>
  <c r="N189" i="2" s="1"/>
  <c r="N126" i="2" a="1"/>
  <c r="N126" i="2" s="1"/>
  <c r="N244" i="2" a="1"/>
  <c r="N244" i="2" s="1"/>
  <c r="N200" i="2" a="1"/>
  <c r="N200" i="2" s="1"/>
  <c r="N41" i="2" a="1"/>
  <c r="N41" i="2" s="1"/>
  <c r="N122" i="2" a="1"/>
  <c r="N122" i="2" s="1"/>
  <c r="N238" i="2" a="1"/>
  <c r="N238" i="2" s="1"/>
  <c r="N27" i="2" a="1"/>
  <c r="N27" i="2" s="1"/>
  <c r="N65" i="2" a="1"/>
  <c r="N65" i="2" s="1"/>
  <c r="N187" i="2" a="1"/>
  <c r="N187" i="2" s="1"/>
  <c r="N22" i="2" a="1"/>
  <c r="N22" i="2" s="1"/>
  <c r="N245" i="2" a="1"/>
  <c r="N245" i="2" s="1"/>
  <c r="N72" i="2" a="1"/>
  <c r="N72" i="2" s="1"/>
  <c r="N240" i="2" a="1"/>
  <c r="N240" i="2" s="1"/>
  <c r="N28" i="2" a="1"/>
  <c r="N28" i="2" s="1"/>
  <c r="N82" i="2" a="1"/>
  <c r="N82" i="2" s="1"/>
  <c r="N176" i="2" a="1"/>
  <c r="N176" i="2" s="1"/>
  <c r="N111" i="2" a="1"/>
  <c r="N111" i="2" s="1"/>
  <c r="N146" i="2" a="1"/>
  <c r="N146" i="2" s="1"/>
  <c r="N181" i="2" a="1"/>
  <c r="N181" i="2" s="1"/>
  <c r="N241" i="2" a="1"/>
  <c r="N241" i="2" s="1"/>
  <c r="N25" i="2" a="1"/>
  <c r="N25" i="2" s="1"/>
  <c r="N59" i="2" a="1"/>
  <c r="N59" i="2" s="1"/>
  <c r="N178" i="2" a="1"/>
  <c r="N178" i="2" s="1"/>
  <c r="N168" i="2" a="1"/>
  <c r="N168" i="2" s="1"/>
  <c r="N49" i="2" a="1"/>
  <c r="N49" i="2" s="1"/>
  <c r="N152" i="2" a="1"/>
  <c r="N152" i="2" s="1"/>
  <c r="N21" i="2" a="1"/>
  <c r="N21" i="2" s="1"/>
  <c r="N74" i="2" a="1"/>
  <c r="N74" i="2" s="1"/>
  <c r="N107" i="2" a="1"/>
  <c r="N107" i="2" s="1"/>
  <c r="N32" i="2" a="1"/>
  <c r="N32" i="2" s="1"/>
  <c r="N20" i="2" a="1"/>
  <c r="N20" i="2" s="1"/>
  <c r="N194" i="2" a="1"/>
  <c r="N194" i="2" s="1"/>
  <c r="N61" i="2" a="1"/>
  <c r="N61" i="2" s="1"/>
  <c r="N130" i="2" a="1"/>
  <c r="N130" i="2" s="1"/>
  <c r="N112" i="2" a="1"/>
  <c r="N112" i="2" s="1"/>
  <c r="N134" i="2" a="1"/>
  <c r="N134" i="2" s="1"/>
  <c r="N131" i="2" a="1"/>
  <c r="N131" i="2" s="1"/>
  <c r="N99" i="2" a="1"/>
  <c r="N99" i="2" s="1"/>
  <c r="N138" i="2" a="1"/>
  <c r="N138" i="2" s="1"/>
  <c r="N42" i="2" a="1"/>
  <c r="N42" i="2" s="1"/>
  <c r="N66" i="2" a="1"/>
  <c r="N66" i="2" s="1"/>
  <c r="N220" i="2" a="1"/>
  <c r="N220" i="2" s="1"/>
  <c r="N191" i="2" a="1"/>
  <c r="N191" i="2" s="1"/>
  <c r="N80" i="2" a="1"/>
  <c r="N80" i="2" s="1"/>
  <c r="N257" i="2" a="1"/>
  <c r="N257" i="2" s="1"/>
  <c r="N118" i="2" a="1"/>
  <c r="N118" i="2" s="1"/>
  <c r="N216" i="2" a="1"/>
  <c r="N216" i="2" s="1"/>
  <c r="N173" i="2" a="1"/>
  <c r="N173" i="2" s="1"/>
  <c r="N16" i="2" a="1"/>
  <c r="N16" i="2" s="1"/>
  <c r="N101" i="2" a="1"/>
  <c r="N101" i="2" s="1"/>
  <c r="N159" i="2" a="1"/>
  <c r="N159" i="2" s="1"/>
  <c r="N198" i="2" a="1"/>
  <c r="N198" i="2" s="1"/>
  <c r="N172" i="2" a="1"/>
  <c r="N172" i="2" s="1"/>
  <c r="N110" i="2" a="1"/>
  <c r="N110" i="2" s="1"/>
  <c r="N132" i="2" a="1"/>
  <c r="N132" i="2" s="1"/>
  <c r="N175" i="2" a="1"/>
  <c r="N175" i="2" s="1"/>
  <c r="N14" i="2" a="1"/>
  <c r="N14" i="2" s="1"/>
  <c r="N18" i="2" a="1"/>
  <c r="N18" i="2" s="1"/>
  <c r="N79" i="2" a="1"/>
  <c r="N79" i="2" s="1"/>
  <c r="N162" i="2" a="1"/>
  <c r="N162" i="2" s="1"/>
  <c r="N67" i="2" a="1"/>
  <c r="N67" i="2" s="1"/>
  <c r="N88" i="2" a="1"/>
  <c r="N88" i="2" s="1"/>
  <c r="N24" i="2" a="1"/>
  <c r="N24" i="2" s="1"/>
  <c r="N145" i="2" a="1"/>
  <c r="N145" i="2" s="1"/>
  <c r="N212" i="2" a="1"/>
  <c r="N212" i="2" s="1"/>
  <c r="N55" i="2" a="1"/>
  <c r="N55" i="2" s="1"/>
  <c r="N123" i="2" a="1"/>
  <c r="N123" i="2" s="1"/>
  <c r="N51" i="2" a="1"/>
  <c r="N51" i="2" s="1"/>
  <c r="N255" i="2" a="1"/>
  <c r="N255" i="2" s="1"/>
  <c r="N116" i="2" a="1"/>
  <c r="N116" i="2" s="1"/>
  <c r="N38" i="2" a="1"/>
  <c r="N38" i="2" s="1"/>
  <c r="N124" i="2" a="1"/>
  <c r="N124" i="2" s="1"/>
  <c r="N236" i="2" a="1"/>
  <c r="N236" i="2" s="1"/>
  <c r="N35" i="2" a="1"/>
  <c r="N35" i="2" s="1"/>
  <c r="N128" i="2" a="1"/>
  <c r="N128" i="2" s="1"/>
  <c r="N135" i="2" a="1"/>
  <c r="N135" i="2" s="1"/>
  <c r="N139" i="2" a="1"/>
  <c r="N139" i="2" s="1"/>
  <c r="N102" i="2" a="1"/>
  <c r="N102" i="2" s="1"/>
  <c r="N76" i="2" a="1"/>
  <c r="N76" i="2" s="1"/>
  <c r="N182" i="2" a="1"/>
  <c r="N182" i="2" s="1"/>
  <c r="N114" i="2" a="1"/>
  <c r="N114" i="2" s="1"/>
  <c r="N39" i="2" a="1"/>
  <c r="N39" i="2" s="1"/>
  <c r="N217" i="2" a="1"/>
  <c r="N217" i="2" s="1"/>
  <c r="N157" i="2" a="1"/>
  <c r="N157" i="2" s="1"/>
  <c r="N31" i="2" a="1"/>
  <c r="N31" i="2" s="1"/>
  <c r="N85" i="2" a="1"/>
  <c r="N85" i="2" s="1"/>
  <c r="N184" i="2" a="1"/>
  <c r="N184" i="2" s="1"/>
  <c r="N186" i="2" a="1"/>
  <c r="N186" i="2" s="1"/>
  <c r="N185" i="2" a="1"/>
  <c r="N185" i="2" s="1"/>
  <c r="N233" i="2" a="1"/>
  <c r="N233" i="2" s="1"/>
  <c r="N120" i="2" a="1"/>
  <c r="N120" i="2" s="1"/>
  <c r="N231" i="2" a="1"/>
  <c r="N231" i="2" s="1"/>
  <c r="N192" i="2" a="1"/>
  <c r="N192" i="2" s="1"/>
  <c r="N75" i="2" a="1"/>
  <c r="N75" i="2" s="1"/>
  <c r="N156" i="2" a="1"/>
  <c r="N156" i="2" s="1"/>
  <c r="N97" i="2" a="1"/>
  <c r="N97" i="2" s="1"/>
  <c r="N4" i="2" a="1"/>
  <c r="N4" i="2" s="1"/>
  <c r="N87" i="2" a="1"/>
  <c r="N87" i="2" s="1"/>
  <c r="N215" i="2" a="1"/>
  <c r="N215" i="2" s="1"/>
  <c r="N166" i="2" a="1"/>
  <c r="N166" i="2" s="1"/>
  <c r="N36" i="2" a="1"/>
  <c r="N36" i="2" s="1"/>
  <c r="N149" i="2" a="1"/>
  <c r="N149" i="2" s="1"/>
  <c r="N140" i="2" a="1"/>
  <c r="N140" i="2" s="1"/>
  <c r="N47" i="2" a="1"/>
  <c r="N47" i="2" s="1"/>
  <c r="N248" i="2" a="1"/>
  <c r="N248" i="2" s="1"/>
  <c r="N94" i="2" a="1"/>
  <c r="N94" i="2" s="1"/>
  <c r="N105" i="2" a="1"/>
  <c r="N105" i="2" s="1"/>
  <c r="N164" i="2" a="1"/>
  <c r="N164" i="2" s="1"/>
  <c r="N996" i="2" a="1"/>
  <c r="N996" i="2" s="1"/>
  <c r="N409" i="2" a="1"/>
  <c r="N409" i="2" s="1"/>
  <c r="N910" i="2" a="1"/>
  <c r="N910" i="2" s="1"/>
  <c r="N873" i="2" a="1"/>
  <c r="N873" i="2" s="1"/>
  <c r="N955" i="2" a="1"/>
  <c r="N955" i="2" s="1"/>
  <c r="N624" i="2" a="1"/>
  <c r="N624" i="2" s="1"/>
  <c r="N783" i="2" a="1"/>
  <c r="N783" i="2" s="1"/>
  <c r="N614" i="2" a="1"/>
  <c r="N614" i="2" s="1"/>
  <c r="N633" i="2" a="1"/>
  <c r="N633" i="2" s="1"/>
  <c r="N870" i="2" a="1"/>
  <c r="N870" i="2" s="1"/>
  <c r="N578" i="2" a="1"/>
  <c r="N578" i="2" s="1"/>
  <c r="N744" i="2" a="1"/>
  <c r="N744" i="2" s="1"/>
  <c r="N962" i="2" a="1"/>
  <c r="N962" i="2" s="1"/>
  <c r="N593" i="2" a="1"/>
  <c r="N593" i="2" s="1"/>
  <c r="N826" i="2" a="1"/>
  <c r="N826" i="2" s="1"/>
  <c r="N514" i="2" a="1"/>
  <c r="N514" i="2" s="1"/>
  <c r="N588" i="2" a="1"/>
  <c r="N588" i="2" s="1"/>
  <c r="N807" i="2" a="1"/>
  <c r="N807" i="2" s="1"/>
  <c r="N896" i="2" a="1"/>
  <c r="N896" i="2" s="1"/>
  <c r="N607" i="2" a="1"/>
  <c r="N607" i="2" s="1"/>
  <c r="N752" i="2" a="1"/>
  <c r="N752" i="2" s="1"/>
  <c r="N524" i="2" a="1"/>
  <c r="N524" i="2" s="1"/>
  <c r="N648" i="2" a="1"/>
  <c r="N648" i="2" s="1"/>
  <c r="N539" i="2" a="1"/>
  <c r="N539" i="2" s="1"/>
  <c r="N930" i="2" a="1"/>
  <c r="N930" i="2" s="1"/>
  <c r="N672" i="2" a="1"/>
  <c r="N672" i="2" s="1"/>
  <c r="N763" i="2" a="1"/>
  <c r="N763" i="2" s="1"/>
  <c r="N721" i="2" a="1"/>
  <c r="N721" i="2" s="1"/>
  <c r="N970" i="2" a="1"/>
  <c r="N970" i="2" s="1"/>
  <c r="N948" i="2" a="1"/>
  <c r="N948" i="2" s="1"/>
  <c r="N817" i="2" a="1"/>
  <c r="N817" i="2" s="1"/>
  <c r="N637" i="2" a="1"/>
  <c r="N637" i="2" s="1"/>
  <c r="N616" i="2" a="1"/>
  <c r="N616" i="2" s="1"/>
  <c r="N606" i="2" a="1"/>
  <c r="N606" i="2" s="1"/>
  <c r="N912" i="2" a="1"/>
  <c r="N912" i="2" s="1"/>
  <c r="N843" i="2" a="1"/>
  <c r="N843" i="2" s="1"/>
  <c r="N788" i="2" a="1"/>
  <c r="N788" i="2" s="1"/>
  <c r="N941" i="2" a="1"/>
  <c r="N941" i="2" s="1"/>
  <c r="N793" i="2" a="1"/>
  <c r="N793" i="2" s="1"/>
  <c r="N570" i="2" a="1"/>
  <c r="N570" i="2" s="1"/>
  <c r="N815" i="2" a="1"/>
  <c r="N815" i="2" s="1"/>
  <c r="N608" i="2" a="1"/>
  <c r="N608" i="2" s="1"/>
  <c r="N984" i="2" a="1"/>
  <c r="N984" i="2" s="1"/>
  <c r="N560" i="2" a="1"/>
  <c r="N560" i="2" s="1"/>
  <c r="N554" i="2" a="1"/>
  <c r="N554" i="2" s="1"/>
  <c r="N381" i="2" a="1"/>
  <c r="N381" i="2" s="1"/>
  <c r="N595" i="2" a="1"/>
  <c r="N595" i="2" s="1"/>
  <c r="N685" i="2" a="1"/>
  <c r="N685" i="2" s="1"/>
  <c r="N959" i="2" a="1"/>
  <c r="N959" i="2" s="1"/>
  <c r="N769" i="2" a="1"/>
  <c r="N769" i="2" s="1"/>
  <c r="N858" i="2" a="1"/>
  <c r="N858" i="2" s="1"/>
  <c r="N530" i="2" a="1"/>
  <c r="N530" i="2" s="1"/>
  <c r="N508" i="2" a="1"/>
  <c r="N508" i="2" s="1"/>
  <c r="N516" i="2" a="1"/>
  <c r="N516" i="2" s="1"/>
  <c r="N979" i="2" a="1"/>
  <c r="N979" i="2" s="1"/>
  <c r="N490" i="2" a="1"/>
  <c r="N490" i="2" s="1"/>
  <c r="N974" i="2" a="1"/>
  <c r="N974" i="2" s="1"/>
  <c r="N811" i="2" a="1"/>
  <c r="N811" i="2" s="1"/>
  <c r="N964" i="2" a="1"/>
  <c r="N964" i="2" s="1"/>
  <c r="N830" i="2" a="1"/>
  <c r="N830" i="2" s="1"/>
  <c r="N990" i="2" a="1"/>
  <c r="N990" i="2" s="1"/>
  <c r="N706" i="2" a="1"/>
  <c r="N706" i="2" s="1"/>
  <c r="N925" i="2" a="1"/>
  <c r="N925" i="2" s="1"/>
  <c r="N348" i="2" a="1"/>
  <c r="N348" i="2" s="1"/>
  <c r="N835" i="2" a="1"/>
  <c r="N835" i="2" s="1"/>
  <c r="N753" i="2" a="1"/>
  <c r="N753" i="2" s="1"/>
  <c r="N658" i="2" a="1"/>
  <c r="N658" i="2" s="1"/>
  <c r="N621" i="2" a="1"/>
  <c r="N621" i="2" s="1"/>
  <c r="N663" i="2" a="1"/>
  <c r="N663" i="2" s="1"/>
  <c r="N982" i="2" a="1"/>
  <c r="N982" i="2" s="1"/>
  <c r="N720" i="2" a="1"/>
  <c r="N720" i="2" s="1"/>
  <c r="N557" i="2" a="1"/>
  <c r="N557" i="2" s="1"/>
  <c r="N891" i="2" a="1"/>
  <c r="N891" i="2" s="1"/>
  <c r="N800" i="2" a="1"/>
  <c r="N800" i="2" s="1"/>
  <c r="N716" i="2" a="1"/>
  <c r="N716" i="2" s="1"/>
  <c r="N901" i="2" a="1"/>
  <c r="N901" i="2" s="1"/>
  <c r="N863" i="2" a="1"/>
  <c r="N863" i="2" s="1"/>
  <c r="N801" i="2" a="1"/>
  <c r="N801" i="2" s="1"/>
  <c r="N878" i="2" a="1"/>
  <c r="N878" i="2" s="1"/>
  <c r="N926" i="2" a="1"/>
  <c r="N926" i="2" s="1"/>
  <c r="N796" i="2" a="1"/>
  <c r="N796" i="2" s="1"/>
  <c r="N463" i="2" a="1"/>
  <c r="N463" i="2" s="1"/>
  <c r="N520" i="2" a="1"/>
  <c r="N520" i="2" s="1"/>
  <c r="N937" i="2" a="1"/>
  <c r="N937" i="2" s="1"/>
  <c r="N477" i="2" a="1"/>
  <c r="N477" i="2" s="1"/>
  <c r="N905" i="2" a="1"/>
  <c r="N905" i="2" s="1"/>
  <c r="N810" i="2" a="1"/>
  <c r="N810" i="2" s="1"/>
  <c r="N645" i="2" a="1"/>
  <c r="N645" i="2" s="1"/>
  <c r="N834" i="2" a="1"/>
  <c r="N834" i="2" s="1"/>
  <c r="N693" i="2" a="1"/>
  <c r="N693" i="2" s="1"/>
  <c r="N625" i="2" a="1"/>
  <c r="N625" i="2" s="1"/>
  <c r="N849" i="2" a="1"/>
  <c r="N849" i="2" s="1"/>
  <c r="N928" i="2" a="1"/>
  <c r="N928" i="2" s="1"/>
  <c r="N746" i="2" a="1"/>
  <c r="N746" i="2" s="1"/>
  <c r="N550" i="2" a="1"/>
  <c r="N550" i="2" s="1"/>
  <c r="N669" i="2" a="1"/>
  <c r="N669" i="2" s="1"/>
  <c r="N918" i="2" a="1"/>
  <c r="N918" i="2" s="1"/>
  <c r="N656" i="2" a="1"/>
  <c r="N656" i="2" s="1"/>
  <c r="N714" i="2" a="1"/>
  <c r="N714" i="2" s="1"/>
  <c r="N646" i="2" a="1"/>
  <c r="N646" i="2" s="1"/>
  <c r="N543" i="2" a="1"/>
  <c r="N543" i="2" s="1"/>
  <c r="N573" i="2" a="1"/>
  <c r="N573" i="2" s="1"/>
  <c r="N946" i="2" a="1"/>
  <c r="N946" i="2" s="1"/>
  <c r="N998" i="2" a="1"/>
  <c r="N998" i="2" s="1"/>
  <c r="N777" i="2" a="1"/>
  <c r="N777" i="2" s="1"/>
  <c r="N689" i="2" a="1"/>
  <c r="N689" i="2" s="1"/>
  <c r="N760" i="2" a="1"/>
  <c r="N760" i="2" s="1"/>
  <c r="N765" i="2" a="1"/>
  <c r="N765" i="2" s="1"/>
  <c r="N958" i="2" a="1"/>
  <c r="N958" i="2" s="1"/>
  <c r="N947" i="2" a="1"/>
  <c r="N947" i="2" s="1"/>
  <c r="N627" i="2" a="1"/>
  <c r="N627" i="2" s="1"/>
  <c r="N730" i="2" a="1"/>
  <c r="N730" i="2" s="1"/>
  <c r="N940" i="2" a="1"/>
  <c r="N940" i="2" s="1"/>
  <c r="N659" i="2" a="1"/>
  <c r="N659" i="2" s="1"/>
  <c r="N825" i="2" a="1"/>
  <c r="N825" i="2" s="1"/>
  <c r="N548" i="2" a="1"/>
  <c r="N548" i="2" s="1"/>
  <c r="N476" i="2" a="1"/>
  <c r="N476" i="2" s="1"/>
  <c r="N916" i="2" a="1"/>
  <c r="N916" i="2" s="1"/>
  <c r="N739" i="2" a="1"/>
  <c r="N739" i="2" s="1"/>
  <c r="N872" i="2" a="1"/>
  <c r="N872" i="2" s="1"/>
  <c r="N862" i="2" a="1"/>
  <c r="N862" i="2" s="1"/>
  <c r="N657" i="2" a="1"/>
  <c r="N657" i="2" s="1"/>
  <c r="N615" i="2" a="1"/>
  <c r="N615" i="2" s="1"/>
  <c r="N853" i="2" a="1"/>
  <c r="N853" i="2" s="1"/>
  <c r="N655" i="2" a="1"/>
  <c r="N655" i="2" s="1"/>
  <c r="N939" i="2" a="1"/>
  <c r="N939" i="2" s="1"/>
  <c r="N973" i="2" a="1"/>
  <c r="N973" i="2" s="1"/>
  <c r="N909" i="2" a="1"/>
  <c r="N909" i="2" s="1"/>
  <c r="N836" i="2" a="1"/>
  <c r="N836" i="2" s="1"/>
  <c r="N686" i="2" a="1"/>
  <c r="N686" i="2" s="1"/>
  <c r="N587" i="2" a="1"/>
  <c r="N587" i="2" s="1"/>
  <c r="N642" i="2" a="1"/>
  <c r="N642" i="2" s="1"/>
  <c r="N755" i="2" a="1"/>
  <c r="N755" i="2" s="1"/>
  <c r="N697" i="2" a="1"/>
  <c r="N697" i="2" s="1"/>
  <c r="N907" i="2" a="1"/>
  <c r="N907" i="2" s="1"/>
  <c r="N772" i="2" a="1"/>
  <c r="N772" i="2" s="1"/>
  <c r="N690" i="2" a="1"/>
  <c r="N690" i="2" s="1"/>
  <c r="N677" i="2" a="1"/>
  <c r="N677" i="2" s="1"/>
  <c r="N579" i="2" a="1"/>
  <c r="N579" i="2" s="1"/>
  <c r="N988" i="2" a="1"/>
  <c r="N988" i="2" s="1"/>
  <c r="N581" i="2" a="1"/>
  <c r="N581" i="2" s="1"/>
  <c r="N911" i="2" a="1"/>
  <c r="N911" i="2" s="1"/>
  <c r="N731" i="2" a="1"/>
  <c r="N731" i="2" s="1"/>
  <c r="N809" i="2" a="1"/>
  <c r="N809" i="2" s="1"/>
  <c r="N723" i="2" a="1"/>
  <c r="N723" i="2" s="1"/>
  <c r="N464" i="2" a="1"/>
  <c r="N464" i="2" s="1"/>
  <c r="N852" i="2" a="1"/>
  <c r="N852" i="2" s="1"/>
  <c r="N589" i="2" a="1"/>
  <c r="N589" i="2" s="1"/>
  <c r="N571" i="2" a="1"/>
  <c r="N571" i="2" s="1"/>
  <c r="N599" i="2" a="1"/>
  <c r="N599" i="2" s="1"/>
  <c r="N803" i="2" a="1"/>
  <c r="N803" i="2" s="1"/>
  <c r="N480" i="2" a="1"/>
  <c r="N480" i="2" s="1"/>
  <c r="N823" i="2" a="1"/>
  <c r="N823" i="2" s="1"/>
  <c r="N775" i="2" a="1"/>
  <c r="N775" i="2" s="1"/>
  <c r="N713" i="2" a="1"/>
  <c r="N713" i="2" s="1"/>
  <c r="N764" i="2" a="1"/>
  <c r="N764" i="2" s="1"/>
  <c r="N681" i="2" a="1"/>
  <c r="N681" i="2" s="1"/>
  <c r="N894" i="2" a="1"/>
  <c r="N894" i="2" s="1"/>
  <c r="N887" i="2" a="1"/>
  <c r="N887" i="2" s="1"/>
  <c r="N481" i="2" a="1"/>
  <c r="N481" i="2" s="1"/>
  <c r="N963" i="2" a="1"/>
  <c r="N963" i="2" s="1"/>
  <c r="N708" i="2" a="1"/>
  <c r="N708" i="2" s="1"/>
  <c r="N890" i="2" a="1"/>
  <c r="N890" i="2" s="1"/>
  <c r="N932" i="2" a="1"/>
  <c r="N932" i="2" s="1"/>
  <c r="N502" i="2" a="1"/>
  <c r="N502" i="2" s="1"/>
  <c r="N696" i="2" a="1"/>
  <c r="N696" i="2" s="1"/>
  <c r="N518" i="2" a="1"/>
  <c r="N518" i="2" s="1"/>
  <c r="N792" i="2" a="1"/>
  <c r="N792" i="2" s="1"/>
  <c r="N695" i="2" a="1"/>
  <c r="N695" i="2" s="1"/>
  <c r="N879" i="2" a="1"/>
  <c r="N879" i="2" s="1"/>
  <c r="N738" i="2" a="1"/>
  <c r="N738" i="2" s="1"/>
  <c r="N483" i="2" a="1"/>
  <c r="N483" i="2" s="1"/>
  <c r="N951" i="2" a="1"/>
  <c r="N951" i="2" s="1"/>
  <c r="N789" i="2" a="1"/>
  <c r="N789" i="2" s="1"/>
  <c r="N869" i="2" a="1"/>
  <c r="N869" i="2" s="1"/>
  <c r="N841" i="2" a="1"/>
  <c r="N841" i="2" s="1"/>
  <c r="N683" i="2" a="1"/>
  <c r="N683" i="2" s="1"/>
  <c r="N735" i="2" a="1"/>
  <c r="N735" i="2" s="1"/>
  <c r="N885" i="2" a="1"/>
  <c r="N885" i="2" s="1"/>
  <c r="N748" i="2" a="1"/>
  <c r="N748" i="2" s="1"/>
  <c r="N1001" i="2" a="1"/>
  <c r="N1001" i="2" s="1"/>
  <c r="N1000" i="2" a="1"/>
  <c r="N1000" i="2" s="1"/>
  <c r="N443" i="2" a="1"/>
  <c r="N443" i="2" s="1"/>
  <c r="N639" i="2" a="1"/>
  <c r="N639" i="2" s="1"/>
  <c r="N647" i="2" a="1"/>
  <c r="N647" i="2" s="1"/>
  <c r="N682" i="2" a="1"/>
  <c r="N682" i="2" s="1"/>
  <c r="N999" i="2" a="1"/>
  <c r="N999" i="2" s="1"/>
  <c r="N993" i="2" a="1"/>
  <c r="N993" i="2" s="1"/>
  <c r="N827" i="2" a="1"/>
  <c r="N827" i="2" s="1"/>
  <c r="N704" i="2" a="1"/>
  <c r="N704" i="2" s="1"/>
  <c r="N507" i="2" a="1"/>
  <c r="N507" i="2" s="1"/>
  <c r="N991" i="2" a="1"/>
  <c r="N991" i="2" s="1"/>
  <c r="N533" i="2" a="1"/>
  <c r="N533" i="2" s="1"/>
  <c r="N923" i="2" a="1"/>
  <c r="N923" i="2" s="1"/>
  <c r="N848" i="2" a="1"/>
  <c r="N848" i="2" s="1"/>
  <c r="N701" i="2" a="1"/>
  <c r="N701" i="2" s="1"/>
  <c r="N804" i="2" a="1"/>
  <c r="N804" i="2" s="1"/>
  <c r="N820" i="2" a="1"/>
  <c r="N820" i="2" s="1"/>
  <c r="N596" i="2" a="1"/>
  <c r="N596" i="2" s="1"/>
  <c r="N976" i="2" a="1"/>
  <c r="N976" i="2" s="1"/>
  <c r="N603" i="2" a="1"/>
  <c r="N603" i="2" s="1"/>
  <c r="N541" i="2" a="1"/>
  <c r="N541" i="2" s="1"/>
  <c r="N368" i="2" a="1"/>
  <c r="N368" i="2" s="1"/>
  <c r="N664" i="2" a="1"/>
  <c r="N664" i="2" s="1"/>
  <c r="N832" i="2" a="1"/>
  <c r="N832" i="2" s="1"/>
  <c r="N743" i="2" a="1"/>
  <c r="N743" i="2" s="1"/>
  <c r="N501" i="2" a="1"/>
  <c r="N501" i="2" s="1"/>
  <c r="N968" i="2" a="1"/>
  <c r="N968" i="2" s="1"/>
  <c r="N687" i="2" a="1"/>
  <c r="N687" i="2" s="1"/>
  <c r="N492" i="2" a="1"/>
  <c r="N492" i="2" s="1"/>
  <c r="N950" i="2" a="1"/>
  <c r="N950" i="2" s="1"/>
  <c r="N467" i="2" a="1"/>
  <c r="N467" i="2" s="1"/>
  <c r="N462" i="2" a="1"/>
  <c r="N462" i="2" s="1"/>
  <c r="N674" i="2" a="1"/>
  <c r="N674" i="2" s="1"/>
  <c r="N897" i="2" a="1"/>
  <c r="N897" i="2" s="1"/>
  <c r="N546" i="2" a="1"/>
  <c r="N546" i="2" s="1"/>
  <c r="N750" i="2" a="1"/>
  <c r="N750" i="2" s="1"/>
  <c r="N806" i="2" a="1"/>
  <c r="N806" i="2" s="1"/>
  <c r="N636" i="2" a="1"/>
  <c r="N636" i="2" s="1"/>
  <c r="N453" i="2" a="1"/>
  <c r="N453" i="2" s="1"/>
  <c r="N575" i="2" a="1"/>
  <c r="N575" i="2" s="1"/>
  <c r="N874" i="2" a="1"/>
  <c r="N874" i="2" s="1"/>
  <c r="N711" i="2" a="1"/>
  <c r="N711" i="2" s="1"/>
  <c r="N956" i="2" a="1"/>
  <c r="N956" i="2" s="1"/>
  <c r="N666" i="2" a="1"/>
  <c r="N666" i="2" s="1"/>
  <c r="N915" i="2" a="1"/>
  <c r="N915" i="2" s="1"/>
  <c r="N676" i="2" a="1"/>
  <c r="N676" i="2" s="1"/>
  <c r="N921" i="2" a="1"/>
  <c r="N921" i="2" s="1"/>
  <c r="N888" i="2" a="1"/>
  <c r="N888" i="2" s="1"/>
  <c r="N821" i="2" a="1"/>
  <c r="N821" i="2" s="1"/>
  <c r="N762" i="2" a="1"/>
  <c r="N762" i="2" s="1"/>
  <c r="N961" i="2" a="1"/>
  <c r="N961" i="2" s="1"/>
  <c r="N770" i="2" a="1"/>
  <c r="N770" i="2" s="1"/>
  <c r="N691" i="2" a="1"/>
  <c r="N691" i="2" s="1"/>
  <c r="N900" i="2" a="1"/>
  <c r="N900" i="2" s="1"/>
  <c r="N510" i="2" a="1"/>
  <c r="N510" i="2" s="1"/>
  <c r="N601" i="2" a="1"/>
  <c r="N601" i="2" s="1"/>
  <c r="N856" i="2" a="1"/>
  <c r="N856" i="2" s="1"/>
  <c r="N561" i="2" a="1"/>
  <c r="N561" i="2" s="1"/>
  <c r="N503" i="2" a="1"/>
  <c r="N503" i="2" s="1"/>
  <c r="N397" i="2" a="1"/>
  <c r="N397" i="2" s="1"/>
  <c r="N521" i="2" a="1"/>
  <c r="N521" i="2" s="1"/>
  <c r="N710" i="2" a="1"/>
  <c r="N710" i="2" s="1"/>
  <c r="N532" i="2" a="1"/>
  <c r="N532" i="2" s="1"/>
  <c r="N749" i="2" a="1"/>
  <c r="N749" i="2" s="1"/>
  <c r="N899" i="2" a="1"/>
  <c r="N899" i="2" s="1"/>
  <c r="N475" i="2" a="1"/>
  <c r="N475" i="2" s="1"/>
  <c r="N493" i="2" a="1"/>
  <c r="N493" i="2" s="1"/>
  <c r="N489" i="2" a="1"/>
  <c r="N489" i="2" s="1"/>
  <c r="N618" i="2" a="1"/>
  <c r="N618" i="2" s="1"/>
  <c r="N758" i="2" a="1"/>
  <c r="N758" i="2" s="1"/>
  <c r="N795" i="2" a="1"/>
  <c r="N795" i="2" s="1"/>
  <c r="N622" i="2" a="1"/>
  <c r="N622" i="2" s="1"/>
  <c r="N640" i="2" a="1"/>
  <c r="N640" i="2" s="1"/>
  <c r="N787" i="2" a="1"/>
  <c r="N787" i="2" s="1"/>
  <c r="N700" i="2" a="1"/>
  <c r="N700" i="2" s="1"/>
  <c r="N617" i="2" a="1"/>
  <c r="N617" i="2" s="1"/>
  <c r="N774" i="2" a="1"/>
  <c r="N774" i="2" s="1"/>
  <c r="N549" i="2" a="1"/>
  <c r="N549" i="2" s="1"/>
  <c r="N538" i="2" a="1"/>
  <c r="N538" i="2" s="1"/>
  <c r="N527" i="2" a="1"/>
  <c r="N527" i="2" s="1"/>
  <c r="N992" i="2" a="1"/>
  <c r="N992" i="2" s="1"/>
  <c r="N757" i="2" a="1"/>
  <c r="N757" i="2" s="1"/>
  <c r="N485" i="2" a="1"/>
  <c r="N485" i="2" s="1"/>
  <c r="N500" i="2" a="1"/>
  <c r="N500" i="2" s="1"/>
  <c r="N952" i="2" a="1"/>
  <c r="N952" i="2" s="1"/>
  <c r="N942" i="2" a="1"/>
  <c r="N942" i="2" s="1"/>
  <c r="N553" i="2" a="1"/>
  <c r="N553" i="2" s="1"/>
  <c r="N732" i="2" a="1"/>
  <c r="N732" i="2" s="1"/>
  <c r="N828" i="2" a="1"/>
  <c r="N828" i="2" s="1"/>
  <c r="N558" i="2" a="1"/>
  <c r="N558" i="2" s="1"/>
  <c r="N995" i="2" a="1"/>
  <c r="N995" i="2" s="1"/>
  <c r="N517" i="2" a="1"/>
  <c r="N517" i="2" s="1"/>
  <c r="N705" i="2" a="1"/>
  <c r="N705" i="2" s="1"/>
  <c r="N819" i="2" a="1"/>
  <c r="N819" i="2" s="1"/>
  <c r="N473" i="2" a="1"/>
  <c r="N473" i="2" s="1"/>
  <c r="N392" i="2" a="1"/>
  <c r="N392" i="2" s="1"/>
  <c r="N628" i="2" a="1"/>
  <c r="N628" i="2" s="1"/>
  <c r="N668" i="2" a="1"/>
  <c r="N668" i="2" s="1"/>
  <c r="N652" i="2" a="1"/>
  <c r="N652" i="2" s="1"/>
  <c r="N919" i="2" a="1"/>
  <c r="N919" i="2" s="1"/>
  <c r="N474" i="2" a="1"/>
  <c r="N474" i="2" s="1"/>
  <c r="N495" i="2" a="1"/>
  <c r="N495" i="2" s="1"/>
  <c r="N585" i="2" a="1"/>
  <c r="N585" i="2" s="1"/>
  <c r="N509" i="2" a="1"/>
  <c r="N509" i="2" s="1"/>
  <c r="N643" i="2" a="1"/>
  <c r="N643" i="2" s="1"/>
  <c r="N860" i="2" a="1"/>
  <c r="N860" i="2" s="1"/>
  <c r="N933" i="2" a="1"/>
  <c r="N933" i="2" s="1"/>
  <c r="N866" i="2" a="1"/>
  <c r="N866" i="2" s="1"/>
  <c r="N728" i="2" a="1"/>
  <c r="N728" i="2" s="1"/>
  <c r="N779" i="2" a="1"/>
  <c r="N779" i="2" s="1"/>
  <c r="N612" i="2" a="1"/>
  <c r="N612" i="2" s="1"/>
  <c r="N868" i="2" a="1"/>
  <c r="N868" i="2" s="1"/>
  <c r="N844" i="2" a="1"/>
  <c r="N844" i="2" s="1"/>
  <c r="N954" i="2" a="1"/>
  <c r="N954" i="2" s="1"/>
  <c r="N718" i="2" a="1"/>
  <c r="N718" i="2" s="1"/>
  <c r="N680" i="2" a="1"/>
  <c r="N680" i="2" s="1"/>
  <c r="N678" i="2" a="1"/>
  <c r="N678" i="2" s="1"/>
  <c r="N536" i="2" a="1"/>
  <c r="N536" i="2" s="1"/>
  <c r="N983" i="2" a="1"/>
  <c r="N983" i="2" s="1"/>
  <c r="N598" i="2" a="1"/>
  <c r="N598" i="2" s="1"/>
  <c r="N717" i="2" a="1"/>
  <c r="N717" i="2" s="1"/>
  <c r="N740" i="2" a="1"/>
  <c r="N740" i="2" s="1"/>
  <c r="N767" i="2" a="1"/>
  <c r="N767" i="2" s="1"/>
  <c r="N971" i="2" a="1"/>
  <c r="N971" i="2" s="1"/>
  <c r="N582" i="2" a="1"/>
  <c r="N582" i="2" s="1"/>
  <c r="N651" i="2" a="1"/>
  <c r="N651" i="2" s="1"/>
  <c r="N837" i="2" a="1"/>
  <c r="N837" i="2" s="1"/>
  <c r="N559" i="2" a="1"/>
  <c r="N559" i="2" s="1"/>
  <c r="N761" i="2" a="1"/>
  <c r="N761" i="2" s="1"/>
  <c r="N484" i="2" a="1"/>
  <c r="N484" i="2" s="1"/>
  <c r="N726" i="2" a="1"/>
  <c r="N726" i="2" s="1"/>
  <c r="N799" i="2" a="1"/>
  <c r="N799" i="2" s="1"/>
  <c r="N602" i="2" a="1"/>
  <c r="N602" i="2" s="1"/>
  <c r="N768" i="2" a="1"/>
  <c r="N768" i="2" s="1"/>
  <c r="N922" i="2" a="1"/>
  <c r="N922" i="2" s="1"/>
  <c r="N754" i="2" a="1"/>
  <c r="N754" i="2" s="1"/>
  <c r="N864" i="2" a="1"/>
  <c r="N864" i="2" s="1"/>
  <c r="N611" i="2" a="1"/>
  <c r="N611" i="2" s="1"/>
  <c r="N949" i="2" a="1"/>
  <c r="N949" i="2" s="1"/>
  <c r="N784" i="2" a="1"/>
  <c r="N784" i="2" s="1"/>
  <c r="N985" i="2" a="1"/>
  <c r="N985" i="2" s="1"/>
  <c r="N511" i="2" a="1"/>
  <c r="N511" i="2" s="1"/>
  <c r="N773" i="2" a="1"/>
  <c r="N773" i="2" s="1"/>
  <c r="N883" i="2" a="1"/>
  <c r="N883" i="2" s="1"/>
  <c r="N833" i="2" a="1"/>
  <c r="N833" i="2" s="1"/>
  <c r="N880" i="2" a="1"/>
  <c r="N880" i="2" s="1"/>
  <c r="N472" i="2" a="1"/>
  <c r="N472" i="2" s="1"/>
  <c r="N698" i="2" a="1"/>
  <c r="N698" i="2" s="1"/>
  <c r="N629" i="2" a="1"/>
  <c r="N629" i="2" s="1"/>
  <c r="N619" i="2" a="1"/>
  <c r="N619" i="2" s="1"/>
  <c r="N734" i="2" a="1"/>
  <c r="N734" i="2" s="1"/>
  <c r="N790" i="2" a="1"/>
  <c r="N790" i="2" s="1"/>
  <c r="N719" i="2" a="1"/>
  <c r="N719" i="2" s="1"/>
  <c r="N491" i="2" a="1"/>
  <c r="N491" i="2" s="1"/>
  <c r="N989" i="2" a="1"/>
  <c r="N989" i="2" s="1"/>
  <c r="N924" i="2" a="1"/>
  <c r="N924" i="2" s="1"/>
  <c r="N822" i="2" a="1"/>
  <c r="N822" i="2" s="1"/>
  <c r="N506" i="2" a="1"/>
  <c r="N506" i="2" s="1"/>
  <c r="N892" i="2" a="1"/>
  <c r="N892" i="2" s="1"/>
  <c r="N712" i="2" a="1"/>
  <c r="N712" i="2" s="1"/>
  <c r="N544" i="2" a="1"/>
  <c r="N544" i="2" s="1"/>
  <c r="N650" i="2" a="1"/>
  <c r="N650" i="2" s="1"/>
  <c r="N564" i="2" a="1"/>
  <c r="N564" i="2" s="1"/>
  <c r="N568" i="2" a="1"/>
  <c r="N568" i="2" s="1"/>
  <c r="N967" i="2" a="1"/>
  <c r="N967" i="2" s="1"/>
  <c r="N671" i="2" a="1"/>
  <c r="N671" i="2" s="1"/>
  <c r="N466" i="2" a="1"/>
  <c r="N466" i="2" s="1"/>
  <c r="N362" i="2" a="1"/>
  <c r="N362" i="2" s="1"/>
  <c r="N960" i="2" a="1"/>
  <c r="N960" i="2" s="1"/>
  <c r="N813" i="2" a="1"/>
  <c r="N813" i="2" s="1"/>
  <c r="N914" i="2" a="1"/>
  <c r="N914" i="2" s="1"/>
  <c r="N498" i="2" a="1"/>
  <c r="N498" i="2" s="1"/>
  <c r="N565" i="2" a="1"/>
  <c r="N565" i="2" s="1"/>
  <c r="N903" i="2" a="1"/>
  <c r="N903" i="2" s="1"/>
  <c r="N497" i="2" a="1"/>
  <c r="N497" i="2" s="1"/>
  <c r="N604" i="2" a="1"/>
  <c r="N604" i="2" s="1"/>
  <c r="N626" i="2" a="1"/>
  <c r="N626" i="2" s="1"/>
  <c r="N871" i="2" a="1"/>
  <c r="N871" i="2" s="1"/>
  <c r="N591" i="2" a="1"/>
  <c r="N591" i="2" s="1"/>
  <c r="N986" i="2" a="1"/>
  <c r="N986" i="2" s="1"/>
  <c r="N694" i="2" a="1"/>
  <c r="N694" i="2" s="1"/>
  <c r="N556" i="2" a="1"/>
  <c r="N556" i="2" s="1"/>
  <c r="N465" i="2" a="1"/>
  <c r="N465" i="2" s="1"/>
  <c r="N574" i="2" a="1"/>
  <c r="N574" i="2" s="1"/>
  <c r="N814" i="2" a="1"/>
  <c r="N814" i="2" s="1"/>
  <c r="N665" i="2" a="1"/>
  <c r="N665" i="2" s="1"/>
  <c r="N736" i="2" a="1"/>
  <c r="N736" i="2" s="1"/>
  <c r="N519" i="2" a="1"/>
  <c r="N519" i="2" s="1"/>
  <c r="N580" i="2" a="1"/>
  <c r="N580" i="2" s="1"/>
  <c r="N929" i="2" a="1"/>
  <c r="N929" i="2" s="1"/>
  <c r="N812" i="2" a="1"/>
  <c r="N812" i="2" s="1"/>
  <c r="N847" i="2" a="1"/>
  <c r="N847" i="2" s="1"/>
  <c r="N724" i="2" a="1"/>
  <c r="N724" i="2" s="1"/>
  <c r="N953" i="2" a="1"/>
  <c r="N953" i="2" s="1"/>
  <c r="N829" i="2" a="1"/>
  <c r="N829" i="2" s="1"/>
  <c r="N597" i="2" a="1"/>
  <c r="N597" i="2" s="1"/>
  <c r="N782" i="2" a="1"/>
  <c r="N782" i="2" s="1"/>
  <c r="N535" i="2" a="1"/>
  <c r="N535" i="2" s="1"/>
  <c r="N649" i="2" a="1"/>
  <c r="N649" i="2" s="1"/>
  <c r="N563" i="2" a="1"/>
  <c r="N563" i="2" s="1"/>
  <c r="N745" i="2" a="1"/>
  <c r="N745" i="2" s="1"/>
  <c r="N583" i="2" a="1"/>
  <c r="N583" i="2" s="1"/>
  <c r="N861" i="2" a="1"/>
  <c r="N861" i="2" s="1"/>
  <c r="N496" i="2" a="1"/>
  <c r="N496" i="2" s="1"/>
  <c r="N644" i="2" a="1"/>
  <c r="N644" i="2" s="1"/>
  <c r="N529" i="2" a="1"/>
  <c r="N529" i="2" s="1"/>
  <c r="N931" i="2" a="1"/>
  <c r="N931" i="2" s="1"/>
  <c r="N785" i="2" a="1"/>
  <c r="N785" i="2" s="1"/>
  <c r="N865" i="2" a="1"/>
  <c r="N865" i="2" s="1"/>
  <c r="N945" i="2" a="1"/>
  <c r="N945" i="2" s="1"/>
  <c r="N781" i="2" a="1"/>
  <c r="N781" i="2" s="1"/>
  <c r="N943" i="2" a="1"/>
  <c r="N943" i="2" s="1"/>
  <c r="N525" i="2" a="1"/>
  <c r="N525" i="2" s="1"/>
  <c r="N494" i="2" a="1"/>
  <c r="N494" i="2" s="1"/>
  <c r="N934" i="2" a="1"/>
  <c r="N934" i="2" s="1"/>
  <c r="N504" i="2" a="1"/>
  <c r="N504" i="2" s="1"/>
  <c r="N742" i="2" a="1"/>
  <c r="N742" i="2" s="1"/>
  <c r="N920" i="2" a="1"/>
  <c r="N920" i="2" s="1"/>
  <c r="N569" i="2" a="1"/>
  <c r="N569" i="2" s="1"/>
  <c r="N886" i="2" a="1"/>
  <c r="N886" i="2" s="1"/>
  <c r="N759" i="2" a="1"/>
  <c r="N759" i="2" s="1"/>
  <c r="N805" i="2" a="1"/>
  <c r="N805" i="2" s="1"/>
  <c r="N747" i="2" a="1"/>
  <c r="N747" i="2" s="1"/>
  <c r="N727" i="2" a="1"/>
  <c r="N727" i="2" s="1"/>
  <c r="N969" i="2" a="1"/>
  <c r="N969" i="2" s="1"/>
  <c r="N981" i="2" a="1"/>
  <c r="N981" i="2" s="1"/>
  <c r="N944" i="2" a="1"/>
  <c r="N944" i="2" s="1"/>
  <c r="N875" i="2" a="1"/>
  <c r="N875" i="2" s="1"/>
  <c r="N383" i="2" a="1"/>
  <c r="N383" i="2" s="1"/>
  <c r="N623" i="2" a="1"/>
  <c r="N623" i="2" s="1"/>
  <c r="N547" i="2" a="1"/>
  <c r="N547" i="2" s="1"/>
  <c r="N654" i="2" a="1"/>
  <c r="N654" i="2" s="1"/>
  <c r="N660" i="2" a="1"/>
  <c r="N660" i="2" s="1"/>
  <c r="N877" i="2" a="1"/>
  <c r="N877" i="2" s="1"/>
  <c r="N751" i="2" a="1"/>
  <c r="N751" i="2" s="1"/>
  <c r="N840" i="2" a="1"/>
  <c r="N840" i="2" s="1"/>
  <c r="N802" i="2" a="1"/>
  <c r="N802" i="2" s="1"/>
  <c r="N978" i="2" a="1"/>
  <c r="N978" i="2" s="1"/>
  <c r="N605" i="2" a="1"/>
  <c r="N605" i="2" s="1"/>
  <c r="N707" i="2" a="1"/>
  <c r="N707" i="2" s="1"/>
  <c r="N737" i="2" a="1"/>
  <c r="N737" i="2" s="1"/>
  <c r="N542" i="2" a="1"/>
  <c r="N542" i="2" s="1"/>
  <c r="N902" i="2" a="1"/>
  <c r="N902" i="2" s="1"/>
  <c r="N906" i="2" a="1"/>
  <c r="N906" i="2" s="1"/>
  <c r="N679" i="2" a="1"/>
  <c r="N679" i="2" s="1"/>
  <c r="N567" i="2" a="1"/>
  <c r="N567" i="2" s="1"/>
  <c r="N980" i="2" a="1"/>
  <c r="N980" i="2" s="1"/>
  <c r="N904" i="2" a="1"/>
  <c r="N904" i="2" s="1"/>
  <c r="N688" i="2" a="1"/>
  <c r="N688" i="2" s="1"/>
  <c r="N935" i="2" a="1"/>
  <c r="N935" i="2" s="1"/>
  <c r="N610" i="2" a="1"/>
  <c r="N610" i="2" s="1"/>
  <c r="N917" i="2" a="1"/>
  <c r="N917" i="2" s="1"/>
  <c r="N957" i="2" a="1"/>
  <c r="N957" i="2" s="1"/>
  <c r="N613" i="2" a="1"/>
  <c r="N613" i="2" s="1"/>
  <c r="N699" i="2" a="1"/>
  <c r="N699" i="2" s="1"/>
  <c r="N572" i="2" a="1"/>
  <c r="N572" i="2" s="1"/>
  <c r="N555" i="2" a="1"/>
  <c r="N555" i="2" s="1"/>
  <c r="N842" i="2" a="1"/>
  <c r="N842" i="2" s="1"/>
  <c r="N816" i="2" a="1"/>
  <c r="N816" i="2" s="1"/>
  <c r="N412" i="2" a="1"/>
  <c r="N412" i="2" s="1"/>
  <c r="N534" i="2" a="1"/>
  <c r="N534" i="2" s="1"/>
  <c r="N987" i="2" a="1"/>
  <c r="N987" i="2" s="1"/>
  <c r="N692" i="2" a="1"/>
  <c r="N692" i="2" s="1"/>
  <c r="N634" i="2" a="1"/>
  <c r="N634" i="2" s="1"/>
  <c r="N702" i="2" a="1"/>
  <c r="N702" i="2" s="1"/>
  <c r="N780" i="2" a="1"/>
  <c r="N780" i="2" s="1"/>
  <c r="N540" i="2" a="1"/>
  <c r="N540" i="2" s="1"/>
  <c r="N771" i="2" a="1"/>
  <c r="N771" i="2" s="1"/>
  <c r="N592" i="2" a="1"/>
  <c r="N592" i="2" s="1"/>
  <c r="N867" i="2" a="1"/>
  <c r="N867" i="2" s="1"/>
  <c r="N488" i="2" a="1"/>
  <c r="N488" i="2" s="1"/>
  <c r="N741" i="2" a="1"/>
  <c r="N741" i="2" s="1"/>
  <c r="N584" i="2" a="1"/>
  <c r="N584" i="2" s="1"/>
  <c r="N818" i="2" a="1"/>
  <c r="N818" i="2" s="1"/>
  <c r="N414" i="2" a="1"/>
  <c r="N414" i="2" s="1"/>
  <c r="N486" i="2" a="1"/>
  <c r="N486" i="2" s="1"/>
  <c r="N876" i="2" a="1"/>
  <c r="N876" i="2" s="1"/>
  <c r="N831" i="2" a="1"/>
  <c r="N831" i="2" s="1"/>
  <c r="N794" i="2" a="1"/>
  <c r="N794" i="2" s="1"/>
  <c r="N522" i="2" a="1"/>
  <c r="N522" i="2" s="1"/>
  <c r="N505" i="2" a="1"/>
  <c r="N505" i="2" s="1"/>
  <c r="N997" i="2" a="1"/>
  <c r="N997" i="2" s="1"/>
  <c r="N703" i="2" a="1"/>
  <c r="N703" i="2" s="1"/>
  <c r="N884" i="2" a="1"/>
  <c r="N884" i="2" s="1"/>
  <c r="N898" i="2" a="1"/>
  <c r="N898" i="2" s="1"/>
  <c r="N733" i="2" a="1"/>
  <c r="N733" i="2" s="1"/>
  <c r="N975" i="2" a="1"/>
  <c r="N975" i="2" s="1"/>
  <c r="N545" i="2" a="1"/>
  <c r="N545" i="2" s="1"/>
  <c r="N470" i="2" a="1"/>
  <c r="N470" i="2" s="1"/>
  <c r="N590" i="2" a="1"/>
  <c r="N590" i="2" s="1"/>
  <c r="N797" i="2" a="1"/>
  <c r="N797" i="2" s="1"/>
  <c r="N709" i="2" a="1"/>
  <c r="N709" i="2" s="1"/>
  <c r="N851" i="2" a="1"/>
  <c r="N851" i="2" s="1"/>
  <c r="N552" i="2" a="1"/>
  <c r="N552" i="2" s="1"/>
  <c r="N673" i="2" a="1"/>
  <c r="N673" i="2" s="1"/>
  <c r="N641" i="2" a="1"/>
  <c r="N641" i="2" s="1"/>
  <c r="N808" i="2" a="1"/>
  <c r="N808" i="2" s="1"/>
  <c r="N393" i="2" a="1"/>
  <c r="N393" i="2" s="1"/>
  <c r="N895" i="2" a="1"/>
  <c r="N895" i="2" s="1"/>
  <c r="N786" i="2" a="1"/>
  <c r="N786" i="2" s="1"/>
  <c r="N600" i="2" a="1"/>
  <c r="N600" i="2" s="1"/>
  <c r="N927" i="2" a="1"/>
  <c r="N927" i="2" s="1"/>
  <c r="N854" i="2" a="1"/>
  <c r="N854" i="2" s="1"/>
  <c r="N670" i="2" a="1"/>
  <c r="N670" i="2" s="1"/>
  <c r="N756" i="2" a="1"/>
  <c r="N756" i="2" s="1"/>
  <c r="N401" i="2" a="1"/>
  <c r="N401" i="2" s="1"/>
  <c r="N577" i="2" a="1"/>
  <c r="N577" i="2" s="1"/>
  <c r="N977" i="2" a="1"/>
  <c r="N977" i="2" s="1"/>
  <c r="N859" i="2" a="1"/>
  <c r="N859" i="2" s="1"/>
  <c r="N965" i="2" a="1"/>
  <c r="N965" i="2" s="1"/>
  <c r="N972" i="2" a="1"/>
  <c r="N972" i="2" s="1"/>
  <c r="N576" i="2" a="1"/>
  <c r="N576" i="2" s="1"/>
  <c r="N839" i="2" a="1"/>
  <c r="N839" i="2" s="1"/>
  <c r="N913" i="2" a="1"/>
  <c r="N913" i="2" s="1"/>
  <c r="N882" i="2" a="1"/>
  <c r="N882" i="2" s="1"/>
  <c r="N850" i="2" a="1"/>
  <c r="N850" i="2" s="1"/>
  <c r="N994" i="2" a="1"/>
  <c r="N994" i="2" s="1"/>
  <c r="N776" i="2" a="1"/>
  <c r="N776" i="2" s="1"/>
  <c r="N881" i="2" a="1"/>
  <c r="N881" i="2" s="1"/>
  <c r="N722" i="2" a="1"/>
  <c r="N722" i="2" s="1"/>
  <c r="N499" i="2" a="1"/>
  <c r="N499" i="2" s="1"/>
  <c r="N824" i="2" a="1"/>
  <c r="N824" i="2" s="1"/>
  <c r="N653" i="2" a="1"/>
  <c r="N653" i="2" s="1"/>
  <c r="N566" i="2" a="1"/>
  <c r="N566" i="2" s="1"/>
  <c r="N889" i="2" a="1"/>
  <c r="N889" i="2" s="1"/>
  <c r="N528" i="2" a="1"/>
  <c r="N528" i="2" s="1"/>
  <c r="N936" i="2" a="1"/>
  <c r="N936" i="2" s="1"/>
  <c r="N893" i="2" a="1"/>
  <c r="N893" i="2" s="1"/>
  <c r="N845" i="2" a="1"/>
  <c r="N845" i="2" s="1"/>
  <c r="N478" i="2" a="1"/>
  <c r="N478" i="2" s="1"/>
  <c r="N938" i="2" a="1"/>
  <c r="N938" i="2" s="1"/>
  <c r="N531" i="2" a="1"/>
  <c r="N531" i="2" s="1"/>
  <c r="N661" i="2" a="1"/>
  <c r="N661" i="2" s="1"/>
  <c r="N846" i="2" a="1"/>
  <c r="N846" i="2" s="1"/>
  <c r="N908" i="2" a="1"/>
  <c r="N908" i="2" s="1"/>
  <c r="N857" i="2" a="1"/>
  <c r="N857" i="2" s="1"/>
  <c r="N343" i="2" a="1"/>
  <c r="N343" i="2" s="1"/>
  <c r="N526" i="2" a="1"/>
  <c r="N526" i="2" s="1"/>
  <c r="N662" i="2" a="1"/>
  <c r="N662" i="2" s="1"/>
  <c r="N586" i="2" a="1"/>
  <c r="N586" i="2" s="1"/>
  <c r="N630" i="2" a="1"/>
  <c r="N630" i="2" s="1"/>
  <c r="N479" i="2" a="1"/>
  <c r="N479" i="2" s="1"/>
  <c r="N966" i="2" a="1"/>
  <c r="N966" i="2" s="1"/>
  <c r="N512" i="2" a="1"/>
  <c r="N512" i="2" s="1"/>
  <c r="I632" i="2"/>
  <c r="I367" i="2"/>
  <c r="I398" i="2"/>
  <c r="I356" i="2"/>
  <c r="I339" i="2"/>
  <c r="I363" i="2"/>
  <c r="I389" i="2"/>
  <c r="I791" i="2"/>
  <c r="I86" i="2"/>
  <c r="I193" i="2"/>
  <c r="I336" i="2"/>
  <c r="I326" i="2"/>
  <c r="I247" i="2"/>
  <c r="I264" i="2"/>
  <c r="I321" i="2"/>
  <c r="I385" i="2"/>
  <c r="I293" i="2"/>
  <c r="I213" i="2"/>
  <c r="I729" i="2"/>
  <c r="I416" i="2"/>
  <c r="I170" i="2"/>
  <c r="I285" i="2"/>
  <c r="I190" i="2"/>
  <c r="I242" i="2"/>
  <c r="I778" i="2"/>
  <c r="I357" i="2"/>
  <c r="I366" i="2"/>
  <c r="I280" i="2"/>
  <c r="I292" i="2"/>
  <c r="I313" i="2"/>
  <c r="I324" i="2"/>
  <c r="I229" i="2"/>
  <c r="I301" i="2"/>
  <c r="I302" i="2"/>
  <c r="I222" i="2"/>
  <c r="I388" i="2"/>
  <c r="I284" i="2"/>
  <c r="I433" i="2"/>
  <c r="I228" i="2"/>
  <c r="I271" i="2"/>
  <c r="I469" i="2"/>
  <c r="I202" i="2"/>
  <c r="I283" i="2"/>
  <c r="I199" i="2"/>
  <c r="I434" i="2"/>
  <c r="I335" i="2"/>
  <c r="I382" i="2"/>
  <c r="I291" i="2"/>
  <c r="I312" i="2"/>
  <c r="I451" i="2"/>
  <c r="I523" i="2"/>
  <c r="I353" i="2"/>
  <c r="I346" i="2"/>
  <c r="I171" i="2"/>
  <c r="I290" i="2"/>
  <c r="I282" i="2"/>
  <c r="I221" i="2"/>
  <c r="I638" i="2"/>
  <c r="I337" i="2"/>
  <c r="I207" i="2"/>
  <c r="I403" i="2"/>
  <c r="I438" i="2"/>
  <c r="I281" i="2"/>
  <c r="I330" i="2"/>
  <c r="I482" i="2"/>
  <c r="I167" i="2"/>
  <c r="I445" i="2"/>
  <c r="I418" i="2"/>
  <c r="I197" i="2"/>
  <c r="I237" i="2"/>
  <c r="I413" i="2"/>
  <c r="I169" i="2"/>
  <c r="I206" i="2"/>
  <c r="I265" i="2"/>
  <c r="I631" i="2"/>
  <c r="I251" i="2"/>
  <c r="I288" i="2"/>
  <c r="I275" i="2"/>
  <c r="I417" i="2"/>
  <c r="I415" i="2"/>
  <c r="I447" i="2"/>
  <c r="I98" i="2"/>
  <c r="I406" i="2"/>
  <c r="I219" i="2"/>
  <c r="I358" i="2"/>
  <c r="I394" i="2"/>
  <c r="I256" i="2"/>
  <c r="I289" i="2"/>
  <c r="I435" i="2"/>
  <c r="I316" i="2"/>
  <c r="I424" i="2"/>
  <c r="I355" i="2"/>
  <c r="I386" i="2"/>
  <c r="I208" i="2"/>
  <c r="I675" i="2"/>
  <c r="I455" i="2"/>
  <c r="I429" i="2"/>
  <c r="I323" i="2"/>
  <c r="I81" i="2"/>
  <c r="I402" i="2"/>
  <c r="I425" i="2"/>
  <c r="I262" i="2"/>
  <c r="I444" i="2"/>
  <c r="I457" i="2"/>
  <c r="I204" i="2"/>
  <c r="I211" i="2"/>
  <c r="I270" i="2"/>
  <c r="I179" i="2"/>
  <c r="I400" i="2"/>
  <c r="I667" i="2"/>
  <c r="I297" i="2"/>
  <c r="I551" i="2"/>
  <c r="I411" i="2"/>
  <c r="I537" i="2"/>
  <c r="I379" i="2"/>
  <c r="I286" i="2"/>
  <c r="I226" i="2"/>
  <c r="I715" i="2"/>
  <c r="I154" i="2"/>
  <c r="I299" i="2"/>
  <c r="I441" i="2"/>
  <c r="I315" i="2"/>
  <c r="I260" i="2"/>
  <c r="I328" i="2"/>
  <c r="I407" i="2"/>
  <c r="I276" i="2"/>
  <c r="I365" i="2"/>
  <c r="I461" i="2"/>
  <c r="I349" i="2"/>
  <c r="I361" i="2"/>
  <c r="I352" i="2"/>
  <c r="I143" i="2"/>
  <c r="I515" i="2"/>
  <c r="I340" i="2"/>
  <c r="I277" i="2"/>
  <c r="I375" i="2"/>
  <c r="I210" i="2"/>
  <c r="I331" i="2"/>
  <c r="I314" i="2"/>
  <c r="I183" i="2"/>
  <c r="I396" i="2"/>
  <c r="I296" i="2"/>
  <c r="I855" i="2"/>
  <c r="I359" i="2"/>
  <c r="I428" i="2"/>
  <c r="I437" i="2"/>
  <c r="I273" i="2"/>
  <c r="I261" i="2"/>
  <c r="I319" i="2"/>
  <c r="I452" i="2"/>
  <c r="I250" i="2"/>
  <c r="I360" i="2"/>
  <c r="I620" i="2"/>
  <c r="I798" i="2"/>
  <c r="I196" i="2"/>
  <c r="I338" i="2"/>
  <c r="I430" i="2"/>
  <c r="I369" i="2"/>
  <c r="I378" i="2"/>
  <c r="I203" i="2"/>
  <c r="I341" i="2"/>
  <c r="I304" i="2"/>
  <c r="I223" i="2"/>
  <c r="I309" i="2"/>
  <c r="I252" i="2"/>
  <c r="I351" i="2"/>
  <c r="I333" i="2"/>
  <c r="I391" i="2"/>
  <c r="I268" i="2"/>
  <c r="I376" i="2"/>
  <c r="I635" i="2"/>
  <c r="I272" i="2"/>
  <c r="I487" i="2"/>
  <c r="I322" i="2"/>
  <c r="I838" i="2"/>
  <c r="I209" i="2"/>
  <c r="I419" i="2"/>
  <c r="I325" i="2"/>
  <c r="I448" i="2"/>
  <c r="I426" i="2"/>
  <c r="I446" i="2"/>
  <c r="I298" i="2"/>
  <c r="I395" i="2"/>
  <c r="I468" i="2"/>
  <c r="I235" i="2"/>
  <c r="I404" i="2"/>
  <c r="I387" i="2"/>
  <c r="I384" i="2"/>
  <c r="I372" i="2"/>
  <c r="I454" i="2"/>
  <c r="I218" i="2"/>
  <c r="I239" i="2"/>
  <c r="I344" i="2"/>
  <c r="I310" i="2"/>
  <c r="I243" i="2"/>
  <c r="I390" i="2"/>
  <c r="I766" i="2"/>
  <c r="I125" i="2"/>
  <c r="I287" i="2"/>
  <c r="I436" i="2"/>
  <c r="I259" i="2"/>
  <c r="I334" i="2"/>
  <c r="I370" i="2"/>
  <c r="I205" i="2"/>
  <c r="I347" i="2"/>
  <c r="I165" i="2"/>
  <c r="I305" i="2"/>
  <c r="I609" i="2"/>
  <c r="I513" i="2"/>
  <c r="I320" i="2"/>
  <c r="I423" i="2"/>
  <c r="I440" i="2"/>
  <c r="I345" i="2"/>
  <c r="I318" i="2"/>
  <c r="I421" i="2"/>
  <c r="I317" i="2"/>
  <c r="I449" i="2"/>
  <c r="I459" i="2"/>
  <c r="I350" i="2"/>
  <c r="I405" i="2"/>
  <c r="I148" i="2"/>
  <c r="I471" i="2"/>
  <c r="I684" i="2"/>
  <c r="I279" i="2"/>
  <c r="I117" i="2"/>
  <c r="I263" i="2"/>
  <c r="I408" i="2"/>
  <c r="I364" i="2"/>
  <c r="I373" i="2"/>
  <c r="I329" i="2"/>
  <c r="I342" i="2"/>
  <c r="I420" i="2"/>
  <c r="I311" i="2"/>
  <c r="I308" i="2"/>
  <c r="I725" i="2"/>
  <c r="I225" i="2"/>
  <c r="I278" i="2"/>
  <c r="I460" i="2"/>
  <c r="I456" i="2"/>
  <c r="I307" i="2"/>
  <c r="I214" i="2"/>
  <c r="I442" i="2"/>
  <c r="I431" i="2"/>
  <c r="I267" i="2"/>
  <c r="I103" i="2"/>
  <c r="I274" i="2"/>
  <c r="I422" i="2"/>
  <c r="I327" i="2"/>
  <c r="I306" i="2"/>
  <c r="I562" i="2"/>
  <c r="I201" i="2"/>
  <c r="I410" i="2"/>
  <c r="I258" i="2"/>
  <c r="I374" i="2"/>
  <c r="I377" i="2"/>
  <c r="I90" i="2"/>
  <c r="I450" i="2"/>
  <c r="I399" i="2"/>
  <c r="I294" i="2"/>
  <c r="I354" i="2"/>
  <c r="I427" i="2"/>
  <c r="I439" i="2"/>
  <c r="I458" i="2"/>
  <c r="I295" i="2"/>
  <c r="I300" i="2"/>
  <c r="I303" i="2"/>
  <c r="I332" i="2"/>
  <c r="I594" i="2"/>
  <c r="I230" i="2"/>
  <c r="I188" i="2"/>
  <c r="I380" i="2"/>
  <c r="I227" i="2"/>
  <c r="I432" i="2"/>
  <c r="I371" i="2"/>
  <c r="I266" i="2"/>
  <c r="I269" i="2"/>
  <c r="I180" i="2"/>
  <c r="I150" i="2"/>
  <c r="I34" i="2"/>
  <c r="I106" i="2"/>
  <c r="I8" i="2"/>
  <c r="I17" i="2"/>
  <c r="I6" i="2"/>
  <c r="I44" i="2"/>
  <c r="I73" i="2"/>
  <c r="I78" i="2"/>
  <c r="I104" i="2"/>
  <c r="I100" i="2"/>
  <c r="I142" i="2"/>
  <c r="I129" i="2"/>
  <c r="I48" i="2"/>
  <c r="I43" i="2"/>
  <c r="I11" i="2"/>
  <c r="I26" i="2"/>
  <c r="I15" i="2"/>
  <c r="I37" i="2"/>
  <c r="I70" i="2"/>
  <c r="I68" i="2"/>
  <c r="I92" i="2"/>
  <c r="I29" i="2"/>
  <c r="I3" i="2"/>
  <c r="I23" i="2"/>
  <c r="I58" i="2"/>
  <c r="I53" i="2"/>
  <c r="I45" i="2"/>
  <c r="I96" i="2"/>
  <c r="I10" i="2"/>
  <c r="I137" i="2"/>
  <c r="I40" i="2"/>
  <c r="I54" i="2"/>
  <c r="I12" i="2"/>
  <c r="I5" i="2"/>
  <c r="I77" i="2"/>
  <c r="I62" i="2"/>
  <c r="I33" i="2"/>
  <c r="I50" i="2"/>
  <c r="I95" i="2"/>
  <c r="I13" i="2"/>
  <c r="I63" i="2"/>
  <c r="I19" i="2"/>
  <c r="I60" i="2"/>
  <c r="I30" i="2"/>
  <c r="I2" i="2"/>
  <c r="I7" i="2"/>
  <c r="I109" i="2"/>
  <c r="I144" i="2"/>
  <c r="I127" i="2"/>
  <c r="I158" i="2"/>
  <c r="I57" i="2"/>
  <c r="I89" i="2"/>
  <c r="I9" i="2"/>
  <c r="I174" i="2"/>
  <c r="I136" i="2"/>
  <c r="I249" i="2"/>
  <c r="I52" i="2"/>
  <c r="I71" i="2"/>
  <c r="I91" i="2"/>
  <c r="I195" i="2"/>
  <c r="I83" i="2"/>
  <c r="I69" i="2"/>
  <c r="I177" i="2"/>
  <c r="I234" i="2"/>
  <c r="I133" i="2"/>
  <c r="I119" i="2"/>
  <c r="I84" i="2"/>
  <c r="I163" i="2"/>
  <c r="I224" i="2"/>
  <c r="I155" i="2"/>
  <c r="I246" i="2"/>
  <c r="I254" i="2"/>
  <c r="I153" i="2"/>
  <c r="I121" i="2"/>
  <c r="I161" i="2"/>
  <c r="I46" i="2"/>
  <c r="I93" i="2"/>
  <c r="I232" i="2"/>
  <c r="I160" i="2"/>
  <c r="I108" i="2"/>
  <c r="I151" i="2"/>
  <c r="I253" i="2"/>
  <c r="I147" i="2"/>
  <c r="I64" i="2"/>
  <c r="I115" i="2"/>
  <c r="I56" i="2"/>
  <c r="I113" i="2"/>
  <c r="I141" i="2"/>
  <c r="I189" i="2"/>
  <c r="I126" i="2"/>
  <c r="I244" i="2"/>
  <c r="I200" i="2"/>
  <c r="I41" i="2"/>
  <c r="I122" i="2"/>
  <c r="I238" i="2"/>
  <c r="I27" i="2"/>
  <c r="I65" i="2"/>
  <c r="I187" i="2"/>
  <c r="I22" i="2"/>
  <c r="I245" i="2"/>
  <c r="I72" i="2"/>
  <c r="I240" i="2"/>
  <c r="I28" i="2"/>
  <c r="I82" i="2"/>
  <c r="I176" i="2"/>
  <c r="I111" i="2"/>
  <c r="I146" i="2"/>
  <c r="I181" i="2"/>
  <c r="I241" i="2"/>
  <c r="I25" i="2"/>
  <c r="I59" i="2"/>
  <c r="I178" i="2"/>
  <c r="I168" i="2"/>
  <c r="I49" i="2"/>
  <c r="I152" i="2"/>
  <c r="I21" i="2"/>
  <c r="I74" i="2"/>
  <c r="I107" i="2"/>
  <c r="I32" i="2"/>
  <c r="I20" i="2"/>
  <c r="I194" i="2"/>
  <c r="I61" i="2"/>
  <c r="I130" i="2"/>
  <c r="I112" i="2"/>
  <c r="I134" i="2"/>
  <c r="I131" i="2"/>
  <c r="I99" i="2"/>
  <c r="I138" i="2"/>
  <c r="I42" i="2"/>
  <c r="I66" i="2"/>
  <c r="I220" i="2"/>
  <c r="I191" i="2"/>
  <c r="I80" i="2"/>
  <c r="I257" i="2"/>
  <c r="I118" i="2"/>
  <c r="I216" i="2"/>
  <c r="I173" i="2"/>
  <c r="I16" i="2"/>
  <c r="I101" i="2"/>
  <c r="I159" i="2"/>
  <c r="I198" i="2"/>
  <c r="I172" i="2"/>
  <c r="I110" i="2"/>
  <c r="I132" i="2"/>
  <c r="I175" i="2"/>
  <c r="I14" i="2"/>
  <c r="I18" i="2"/>
  <c r="I79" i="2"/>
  <c r="I162" i="2"/>
  <c r="I67" i="2"/>
  <c r="I88" i="2"/>
  <c r="I24" i="2"/>
  <c r="I145" i="2"/>
  <c r="I212" i="2"/>
  <c r="I55" i="2"/>
  <c r="I123" i="2"/>
  <c r="I51" i="2"/>
  <c r="I255" i="2"/>
  <c r="I116" i="2"/>
  <c r="I38" i="2"/>
  <c r="I124" i="2"/>
  <c r="I236" i="2"/>
  <c r="I35" i="2"/>
  <c r="I128" i="2"/>
  <c r="I135" i="2"/>
  <c r="I139" i="2"/>
  <c r="I102" i="2"/>
  <c r="I76" i="2"/>
  <c r="I182" i="2"/>
  <c r="I114" i="2"/>
  <c r="I39" i="2"/>
  <c r="I217" i="2"/>
  <c r="I157" i="2"/>
  <c r="I31" i="2"/>
  <c r="I85" i="2"/>
  <c r="I184" i="2"/>
  <c r="I186" i="2"/>
  <c r="I185" i="2"/>
  <c r="I233" i="2"/>
  <c r="I120" i="2"/>
  <c r="I231" i="2"/>
  <c r="I192" i="2"/>
  <c r="I75" i="2"/>
  <c r="I156" i="2"/>
  <c r="I97" i="2"/>
  <c r="I4" i="2"/>
  <c r="I87" i="2"/>
  <c r="I215" i="2"/>
  <c r="I166" i="2"/>
  <c r="I36" i="2"/>
  <c r="I149" i="2"/>
  <c r="I140" i="2"/>
  <c r="I47" i="2"/>
  <c r="I248" i="2"/>
  <c r="I94" i="2"/>
  <c r="I105" i="2"/>
  <c r="I164" i="2"/>
  <c r="I996" i="2"/>
  <c r="I409" i="2"/>
  <c r="I910" i="2"/>
  <c r="I873" i="2"/>
  <c r="I955" i="2"/>
  <c r="I624" i="2"/>
  <c r="I783" i="2"/>
  <c r="I614" i="2"/>
  <c r="I633" i="2"/>
  <c r="I870" i="2"/>
  <c r="I578" i="2"/>
  <c r="I744" i="2"/>
  <c r="I962" i="2"/>
  <c r="I593" i="2"/>
  <c r="I826" i="2"/>
  <c r="I514" i="2"/>
  <c r="I588" i="2"/>
  <c r="I807" i="2"/>
  <c r="I896" i="2"/>
  <c r="I607" i="2"/>
  <c r="I752" i="2"/>
  <c r="I524" i="2"/>
  <c r="I648" i="2"/>
  <c r="I539" i="2"/>
  <c r="I930" i="2"/>
  <c r="I672" i="2"/>
  <c r="I763" i="2"/>
  <c r="I721" i="2"/>
  <c r="I970" i="2"/>
  <c r="I948" i="2"/>
  <c r="I817" i="2"/>
  <c r="I637" i="2"/>
  <c r="I616" i="2"/>
  <c r="I606" i="2"/>
  <c r="I912" i="2"/>
  <c r="I843" i="2"/>
  <c r="I788" i="2"/>
  <c r="I941" i="2"/>
  <c r="I793" i="2"/>
  <c r="I570" i="2"/>
  <c r="I815" i="2"/>
  <c r="I608" i="2"/>
  <c r="I984" i="2"/>
  <c r="I560" i="2"/>
  <c r="I554" i="2"/>
  <c r="I381" i="2"/>
  <c r="I595" i="2"/>
  <c r="I685" i="2"/>
  <c r="I959" i="2"/>
  <c r="I769" i="2"/>
  <c r="I858" i="2"/>
  <c r="I530" i="2"/>
  <c r="I508" i="2"/>
  <c r="I516" i="2"/>
  <c r="I979" i="2"/>
  <c r="I490" i="2"/>
  <c r="I974" i="2"/>
  <c r="I811" i="2"/>
  <c r="I964" i="2"/>
  <c r="I830" i="2"/>
  <c r="I990" i="2"/>
  <c r="I706" i="2"/>
  <c r="I925" i="2"/>
  <c r="I348" i="2"/>
  <c r="I835" i="2"/>
  <c r="I753" i="2"/>
  <c r="I658" i="2"/>
  <c r="I621" i="2"/>
  <c r="I663" i="2"/>
  <c r="I982" i="2"/>
  <c r="I720" i="2"/>
  <c r="I557" i="2"/>
  <c r="I891" i="2"/>
  <c r="I800" i="2"/>
  <c r="I716" i="2"/>
  <c r="I901" i="2"/>
  <c r="I863" i="2"/>
  <c r="I801" i="2"/>
  <c r="I878" i="2"/>
  <c r="I926" i="2"/>
  <c r="I796" i="2"/>
  <c r="I463" i="2"/>
  <c r="I520" i="2"/>
  <c r="I937" i="2"/>
  <c r="I477" i="2"/>
  <c r="I905" i="2"/>
  <c r="I810" i="2"/>
  <c r="I645" i="2"/>
  <c r="I834" i="2"/>
  <c r="I693" i="2"/>
  <c r="I625" i="2"/>
  <c r="I849" i="2"/>
  <c r="I928" i="2"/>
  <c r="I746" i="2"/>
  <c r="I550" i="2"/>
  <c r="I669" i="2"/>
  <c r="I918" i="2"/>
  <c r="I656" i="2"/>
  <c r="I714" i="2"/>
  <c r="I646" i="2"/>
  <c r="I543" i="2"/>
  <c r="I573" i="2"/>
  <c r="I946" i="2"/>
  <c r="I998" i="2"/>
  <c r="I777" i="2"/>
  <c r="I689" i="2"/>
  <c r="I760" i="2"/>
  <c r="I765" i="2"/>
  <c r="I958" i="2"/>
  <c r="I947" i="2"/>
  <c r="I627" i="2"/>
  <c r="I730" i="2"/>
  <c r="I940" i="2"/>
  <c r="I659" i="2"/>
  <c r="I825" i="2"/>
  <c r="I548" i="2"/>
  <c r="I476" i="2"/>
  <c r="I916" i="2"/>
  <c r="I739" i="2"/>
  <c r="I872" i="2"/>
  <c r="I862" i="2"/>
  <c r="I657" i="2"/>
  <c r="I615" i="2"/>
  <c r="I853" i="2"/>
  <c r="I655" i="2"/>
  <c r="I939" i="2"/>
  <c r="I973" i="2"/>
  <c r="I909" i="2"/>
  <c r="I836" i="2"/>
  <c r="I686" i="2"/>
  <c r="I587" i="2"/>
  <c r="I642" i="2"/>
  <c r="I755" i="2"/>
  <c r="I697" i="2"/>
  <c r="I907" i="2"/>
  <c r="I772" i="2"/>
  <c r="I690" i="2"/>
  <c r="I677" i="2"/>
  <c r="I579" i="2"/>
  <c r="I988" i="2"/>
  <c r="I581" i="2"/>
  <c r="I911" i="2"/>
  <c r="I731" i="2"/>
  <c r="I809" i="2"/>
  <c r="I723" i="2"/>
  <c r="I464" i="2"/>
  <c r="I852" i="2"/>
  <c r="I589" i="2"/>
  <c r="I571" i="2"/>
  <c r="I599" i="2"/>
  <c r="I803" i="2"/>
  <c r="I480" i="2"/>
  <c r="I823" i="2"/>
  <c r="I775" i="2"/>
  <c r="I713" i="2"/>
  <c r="I764" i="2"/>
  <c r="I681" i="2"/>
  <c r="I894" i="2"/>
  <c r="I887" i="2"/>
  <c r="I481" i="2"/>
  <c r="I963" i="2"/>
  <c r="I708" i="2"/>
  <c r="I890" i="2"/>
  <c r="I932" i="2"/>
  <c r="I502" i="2"/>
  <c r="I696" i="2"/>
  <c r="I518" i="2"/>
  <c r="I792" i="2"/>
  <c r="I695" i="2"/>
  <c r="I879" i="2"/>
  <c r="I738" i="2"/>
  <c r="I483" i="2"/>
  <c r="I951" i="2"/>
  <c r="I789" i="2"/>
  <c r="I869" i="2"/>
  <c r="I841" i="2"/>
  <c r="I683" i="2"/>
  <c r="I735" i="2"/>
  <c r="I885" i="2"/>
  <c r="I748" i="2"/>
  <c r="I1001" i="2"/>
  <c r="I1000" i="2"/>
  <c r="I443" i="2"/>
  <c r="I639" i="2"/>
  <c r="I647" i="2"/>
  <c r="I682" i="2"/>
  <c r="I999" i="2"/>
  <c r="I993" i="2"/>
  <c r="I827" i="2"/>
  <c r="I704" i="2"/>
  <c r="I507" i="2"/>
  <c r="I991" i="2"/>
  <c r="I533" i="2"/>
  <c r="I923" i="2"/>
  <c r="I848" i="2"/>
  <c r="I701" i="2"/>
  <c r="I804" i="2"/>
  <c r="I820" i="2"/>
  <c r="I596" i="2"/>
  <c r="I976" i="2"/>
  <c r="I603" i="2"/>
  <c r="I541" i="2"/>
  <c r="I368" i="2"/>
  <c r="I664" i="2"/>
  <c r="I832" i="2"/>
  <c r="I743" i="2"/>
  <c r="I501" i="2"/>
  <c r="I968" i="2"/>
  <c r="I687" i="2"/>
  <c r="I492" i="2"/>
  <c r="I950" i="2"/>
  <c r="I467" i="2"/>
  <c r="I462" i="2"/>
  <c r="I674" i="2"/>
  <c r="I897" i="2"/>
  <c r="I546" i="2"/>
  <c r="I750" i="2"/>
  <c r="I806" i="2"/>
  <c r="I636" i="2"/>
  <c r="I453" i="2"/>
  <c r="I575" i="2"/>
  <c r="I874" i="2"/>
  <c r="I711" i="2"/>
  <c r="I956" i="2"/>
  <c r="I666" i="2"/>
  <c r="I915" i="2"/>
  <c r="I676" i="2"/>
  <c r="I921" i="2"/>
  <c r="I888" i="2"/>
  <c r="I821" i="2"/>
  <c r="I762" i="2"/>
  <c r="I961" i="2"/>
  <c r="I770" i="2"/>
  <c r="I691" i="2"/>
  <c r="I900" i="2"/>
  <c r="I510" i="2"/>
  <c r="I601" i="2"/>
  <c r="I856" i="2"/>
  <c r="I561" i="2"/>
  <c r="I503" i="2"/>
  <c r="I397" i="2"/>
  <c r="I521" i="2"/>
  <c r="I710" i="2"/>
  <c r="I532" i="2"/>
  <c r="I749" i="2"/>
  <c r="I899" i="2"/>
  <c r="I475" i="2"/>
  <c r="I493" i="2"/>
  <c r="I489" i="2"/>
  <c r="I618" i="2"/>
  <c r="I758" i="2"/>
  <c r="I795" i="2"/>
  <c r="I622" i="2"/>
  <c r="I640" i="2"/>
  <c r="I787" i="2"/>
  <c r="I700" i="2"/>
  <c r="I617" i="2"/>
  <c r="I774" i="2"/>
  <c r="I549" i="2"/>
  <c r="I538" i="2"/>
  <c r="I527" i="2"/>
  <c r="I992" i="2"/>
  <c r="I757" i="2"/>
  <c r="I485" i="2"/>
  <c r="I500" i="2"/>
  <c r="I952" i="2"/>
  <c r="I942" i="2"/>
  <c r="I553" i="2"/>
  <c r="I732" i="2"/>
  <c r="I828" i="2"/>
  <c r="I558" i="2"/>
  <c r="I995" i="2"/>
  <c r="I517" i="2"/>
  <c r="I705" i="2"/>
  <c r="I819" i="2"/>
  <c r="I473" i="2"/>
  <c r="I392" i="2"/>
  <c r="I628" i="2"/>
  <c r="I668" i="2"/>
  <c r="I652" i="2"/>
  <c r="I919" i="2"/>
  <c r="I474" i="2"/>
  <c r="I495" i="2"/>
  <c r="I585" i="2"/>
  <c r="I509" i="2"/>
  <c r="I643" i="2"/>
  <c r="I860" i="2"/>
  <c r="I933" i="2"/>
  <c r="I866" i="2"/>
  <c r="I728" i="2"/>
  <c r="I779" i="2"/>
  <c r="I612" i="2"/>
  <c r="I868" i="2"/>
  <c r="I844" i="2"/>
  <c r="I954" i="2"/>
  <c r="I718" i="2"/>
  <c r="I680" i="2"/>
  <c r="I678" i="2"/>
  <c r="I536" i="2"/>
  <c r="I983" i="2"/>
  <c r="I598" i="2"/>
  <c r="I717" i="2"/>
  <c r="I740" i="2"/>
  <c r="I767" i="2"/>
  <c r="I971" i="2"/>
  <c r="I582" i="2"/>
  <c r="I651" i="2"/>
  <c r="I837" i="2"/>
  <c r="I559" i="2"/>
  <c r="I761" i="2"/>
  <c r="I484" i="2"/>
  <c r="I726" i="2"/>
  <c r="I799" i="2"/>
  <c r="I602" i="2"/>
  <c r="I768" i="2"/>
  <c r="I922" i="2"/>
  <c r="I754" i="2"/>
  <c r="I864" i="2"/>
  <c r="I611" i="2"/>
  <c r="I949" i="2"/>
  <c r="I784" i="2"/>
  <c r="I985" i="2"/>
  <c r="I511" i="2"/>
  <c r="I773" i="2"/>
  <c r="I883" i="2"/>
  <c r="I833" i="2"/>
  <c r="I880" i="2"/>
  <c r="I472" i="2"/>
  <c r="I698" i="2"/>
  <c r="I629" i="2"/>
  <c r="I619" i="2"/>
  <c r="I734" i="2"/>
  <c r="I790" i="2"/>
  <c r="I719" i="2"/>
  <c r="I491" i="2"/>
  <c r="I989" i="2"/>
  <c r="I924" i="2"/>
  <c r="I822" i="2"/>
  <c r="I506" i="2"/>
  <c r="I892" i="2"/>
  <c r="I712" i="2"/>
  <c r="I544" i="2"/>
  <c r="I650" i="2"/>
  <c r="I564" i="2"/>
  <c r="I568" i="2"/>
  <c r="I967" i="2"/>
  <c r="I671" i="2"/>
  <c r="I466" i="2"/>
  <c r="I362" i="2"/>
  <c r="I960" i="2"/>
  <c r="I813" i="2"/>
  <c r="I914" i="2"/>
  <c r="I498" i="2"/>
  <c r="I565" i="2"/>
  <c r="I903" i="2"/>
  <c r="I497" i="2"/>
  <c r="I604" i="2"/>
  <c r="I626" i="2"/>
  <c r="I871" i="2"/>
  <c r="I591" i="2"/>
  <c r="I986" i="2"/>
  <c r="I694" i="2"/>
  <c r="I556" i="2"/>
  <c r="I465" i="2"/>
  <c r="I574" i="2"/>
  <c r="I814" i="2"/>
  <c r="I665" i="2"/>
  <c r="I736" i="2"/>
  <c r="I519" i="2"/>
  <c r="I580" i="2"/>
  <c r="I929" i="2"/>
  <c r="I812" i="2"/>
  <c r="I847" i="2"/>
  <c r="I724" i="2"/>
  <c r="I953" i="2"/>
  <c r="I829" i="2"/>
  <c r="I597" i="2"/>
  <c r="I782" i="2"/>
  <c r="I535" i="2"/>
  <c r="I649" i="2"/>
  <c r="I563" i="2"/>
  <c r="I745" i="2"/>
  <c r="I583" i="2"/>
  <c r="I861" i="2"/>
  <c r="I496" i="2"/>
  <c r="I644" i="2"/>
  <c r="I529" i="2"/>
  <c r="I931" i="2"/>
  <c r="I785" i="2"/>
  <c r="I865" i="2"/>
  <c r="I945" i="2"/>
  <c r="I781" i="2"/>
  <c r="I943" i="2"/>
  <c r="I525" i="2"/>
  <c r="I494" i="2"/>
  <c r="I934" i="2"/>
  <c r="I504" i="2"/>
  <c r="I742" i="2"/>
  <c r="I920" i="2"/>
  <c r="I569" i="2"/>
  <c r="I886" i="2"/>
  <c r="I759" i="2"/>
  <c r="I805" i="2"/>
  <c r="I747" i="2"/>
  <c r="I727" i="2"/>
  <c r="I969" i="2"/>
  <c r="I981" i="2"/>
  <c r="I944" i="2"/>
  <c r="I875" i="2"/>
  <c r="I383" i="2"/>
  <c r="I623" i="2"/>
  <c r="I547" i="2"/>
  <c r="I654" i="2"/>
  <c r="I660" i="2"/>
  <c r="I877" i="2"/>
  <c r="I751" i="2"/>
  <c r="I840" i="2"/>
  <c r="I802" i="2"/>
  <c r="I978" i="2"/>
  <c r="I605" i="2"/>
  <c r="I707" i="2"/>
  <c r="I737" i="2"/>
  <c r="I542" i="2"/>
  <c r="I902" i="2"/>
  <c r="I906" i="2"/>
  <c r="I679" i="2"/>
  <c r="I567" i="2"/>
  <c r="I980" i="2"/>
  <c r="I904" i="2"/>
  <c r="I688" i="2"/>
  <c r="I935" i="2"/>
  <c r="I610" i="2"/>
  <c r="I917" i="2"/>
  <c r="I957" i="2"/>
  <c r="I613" i="2"/>
  <c r="I699" i="2"/>
  <c r="I572" i="2"/>
  <c r="I555" i="2"/>
  <c r="I842" i="2"/>
  <c r="I816" i="2"/>
  <c r="I412" i="2"/>
  <c r="I534" i="2"/>
  <c r="I987" i="2"/>
  <c r="I692" i="2"/>
  <c r="I634" i="2"/>
  <c r="I702" i="2"/>
  <c r="I780" i="2"/>
  <c r="I540" i="2"/>
  <c r="I771" i="2"/>
  <c r="I592" i="2"/>
  <c r="I867" i="2"/>
  <c r="I488" i="2"/>
  <c r="I741" i="2"/>
  <c r="I584" i="2"/>
  <c r="I818" i="2"/>
  <c r="I414" i="2"/>
  <c r="I486" i="2"/>
  <c r="I876" i="2"/>
  <c r="I831" i="2"/>
  <c r="I794" i="2"/>
  <c r="I522" i="2"/>
  <c r="I505" i="2"/>
  <c r="I997" i="2"/>
  <c r="I703" i="2"/>
  <c r="I884" i="2"/>
  <c r="I898" i="2"/>
  <c r="I733" i="2"/>
  <c r="I975" i="2"/>
  <c r="I545" i="2"/>
  <c r="I470" i="2"/>
  <c r="I590" i="2"/>
  <c r="I797" i="2"/>
  <c r="I709" i="2"/>
  <c r="I851" i="2"/>
  <c r="I552" i="2"/>
  <c r="I673" i="2"/>
  <c r="I641" i="2"/>
  <c r="I808" i="2"/>
  <c r="I393" i="2"/>
  <c r="I895" i="2"/>
  <c r="I786" i="2"/>
  <c r="I600" i="2"/>
  <c r="I927" i="2"/>
  <c r="I854" i="2"/>
  <c r="I670" i="2"/>
  <c r="I756" i="2"/>
  <c r="I401" i="2"/>
  <c r="I577" i="2"/>
  <c r="I977" i="2"/>
  <c r="I859" i="2"/>
  <c r="I965" i="2"/>
  <c r="I972" i="2"/>
  <c r="I576" i="2"/>
  <c r="I839" i="2"/>
  <c r="I913" i="2"/>
  <c r="I882" i="2"/>
  <c r="I850" i="2"/>
  <c r="I994" i="2"/>
  <c r="I776" i="2"/>
  <c r="I881" i="2"/>
  <c r="I722" i="2"/>
  <c r="I499" i="2"/>
  <c r="I824" i="2"/>
  <c r="I653" i="2"/>
  <c r="I566" i="2"/>
  <c r="I889" i="2"/>
  <c r="I528" i="2"/>
  <c r="I936" i="2"/>
  <c r="I893" i="2"/>
  <c r="I845" i="2"/>
  <c r="I478" i="2"/>
  <c r="I938" i="2"/>
  <c r="I531" i="2"/>
  <c r="I661" i="2"/>
  <c r="I846" i="2"/>
  <c r="I908" i="2"/>
  <c r="I857" i="2"/>
  <c r="I343" i="2"/>
  <c r="I526" i="2"/>
  <c r="I662" i="2"/>
  <c r="I586" i="2"/>
  <c r="I630" i="2"/>
  <c r="I479" i="2"/>
  <c r="I966" i="2"/>
  <c r="I512" i="2"/>
  <c r="S398" i="2"/>
  <c r="S356" i="2"/>
  <c r="S339" i="2"/>
  <c r="S363" i="2"/>
  <c r="S389" i="2"/>
  <c r="S791" i="2"/>
  <c r="S86" i="2"/>
  <c r="S193" i="2"/>
  <c r="S336" i="2"/>
  <c r="S326" i="2"/>
  <c r="S247" i="2"/>
  <c r="S264" i="2"/>
  <c r="S321" i="2"/>
  <c r="S385" i="2"/>
  <c r="S293" i="2"/>
  <c r="S213" i="2"/>
  <c r="S729" i="2"/>
  <c r="S416" i="2"/>
  <c r="S170" i="2"/>
  <c r="S285" i="2"/>
  <c r="S190" i="2"/>
  <c r="S242" i="2"/>
  <c r="S778" i="2"/>
  <c r="S357" i="2"/>
  <c r="S366" i="2"/>
  <c r="S280" i="2"/>
  <c r="S292" i="2"/>
  <c r="S313" i="2"/>
  <c r="S324" i="2"/>
  <c r="S229" i="2"/>
  <c r="S301" i="2"/>
  <c r="S302" i="2"/>
  <c r="S222" i="2"/>
  <c r="S388" i="2"/>
  <c r="S284" i="2"/>
  <c r="S433" i="2"/>
  <c r="S228" i="2"/>
  <c r="S271" i="2"/>
  <c r="S469" i="2"/>
  <c r="S202" i="2"/>
  <c r="S283" i="2"/>
  <c r="S199" i="2"/>
  <c r="S434" i="2"/>
  <c r="S335" i="2"/>
  <c r="S382" i="2"/>
  <c r="S291" i="2"/>
  <c r="S312" i="2"/>
  <c r="S451" i="2"/>
  <c r="S523" i="2"/>
  <c r="S353" i="2"/>
  <c r="S346" i="2"/>
  <c r="S171" i="2"/>
  <c r="S290" i="2"/>
  <c r="S282" i="2"/>
  <c r="S221" i="2"/>
  <c r="S638" i="2"/>
  <c r="S337" i="2"/>
  <c r="S207" i="2"/>
  <c r="S403" i="2"/>
  <c r="S438" i="2"/>
  <c r="S281" i="2"/>
  <c r="S330" i="2"/>
  <c r="S482" i="2"/>
  <c r="S167" i="2"/>
  <c r="S445" i="2"/>
  <c r="S418" i="2"/>
  <c r="S197" i="2"/>
  <c r="S237" i="2"/>
  <c r="S413" i="2"/>
  <c r="S169" i="2"/>
  <c r="S206" i="2"/>
  <c r="S265" i="2"/>
  <c r="S631" i="2"/>
  <c r="S251" i="2"/>
  <c r="S288" i="2"/>
  <c r="S275" i="2"/>
  <c r="S417" i="2"/>
  <c r="S415" i="2"/>
  <c r="S447" i="2"/>
  <c r="S98" i="2"/>
  <c r="S406" i="2"/>
  <c r="S219" i="2"/>
  <c r="S358" i="2"/>
  <c r="S394" i="2"/>
  <c r="S256" i="2"/>
  <c r="S289" i="2"/>
  <c r="S435" i="2"/>
  <c r="S316" i="2"/>
  <c r="S424" i="2"/>
  <c r="S355" i="2"/>
  <c r="S386" i="2"/>
  <c r="S208" i="2"/>
  <c r="S675" i="2"/>
  <c r="S455" i="2"/>
  <c r="S429" i="2"/>
  <c r="S323" i="2"/>
  <c r="S81" i="2"/>
  <c r="S402" i="2"/>
  <c r="S425" i="2"/>
  <c r="S262" i="2"/>
  <c r="S444" i="2"/>
  <c r="S457" i="2"/>
  <c r="S204" i="2"/>
  <c r="S211" i="2"/>
  <c r="S270" i="2"/>
  <c r="S179" i="2"/>
  <c r="S400" i="2"/>
  <c r="S667" i="2"/>
  <c r="S297" i="2"/>
  <c r="S551" i="2"/>
  <c r="S411" i="2"/>
  <c r="S537" i="2"/>
  <c r="S379" i="2"/>
  <c r="S286" i="2"/>
  <c r="S226" i="2"/>
  <c r="S715" i="2"/>
  <c r="S154" i="2"/>
  <c r="S299" i="2"/>
  <c r="S441" i="2"/>
  <c r="S315" i="2"/>
  <c r="S260" i="2"/>
  <c r="S328" i="2"/>
  <c r="S407" i="2"/>
  <c r="S276" i="2"/>
  <c r="S365" i="2"/>
  <c r="S461" i="2"/>
  <c r="S349" i="2"/>
  <c r="S361" i="2"/>
  <c r="S352" i="2"/>
  <c r="S143" i="2"/>
  <c r="S515" i="2"/>
  <c r="S340" i="2"/>
  <c r="S277" i="2"/>
  <c r="S375" i="2"/>
  <c r="S210" i="2"/>
  <c r="S331" i="2"/>
  <c r="S314" i="2"/>
  <c r="S183" i="2"/>
  <c r="S396" i="2"/>
  <c r="S296" i="2"/>
  <c r="S855" i="2"/>
  <c r="S359" i="2"/>
  <c r="S428" i="2"/>
  <c r="S437" i="2"/>
  <c r="S273" i="2"/>
  <c r="S261" i="2"/>
  <c r="S319" i="2"/>
  <c r="S452" i="2"/>
  <c r="S250" i="2"/>
  <c r="S360" i="2"/>
  <c r="S620" i="2"/>
  <c r="S798" i="2"/>
  <c r="S196" i="2"/>
  <c r="S338" i="2"/>
  <c r="S430" i="2"/>
  <c r="S369" i="2"/>
  <c r="S378" i="2"/>
  <c r="S203" i="2"/>
  <c r="S341" i="2"/>
  <c r="S304" i="2"/>
  <c r="S223" i="2"/>
  <c r="S309" i="2"/>
  <c r="S252" i="2"/>
  <c r="S351" i="2"/>
  <c r="S333" i="2"/>
  <c r="S391" i="2"/>
  <c r="S268" i="2"/>
  <c r="S376" i="2"/>
  <c r="S635" i="2"/>
  <c r="S272" i="2"/>
  <c r="S487" i="2"/>
  <c r="S322" i="2"/>
  <c r="S838" i="2"/>
  <c r="S209" i="2"/>
  <c r="S419" i="2"/>
  <c r="S325" i="2"/>
  <c r="S448" i="2"/>
  <c r="S426" i="2"/>
  <c r="S446" i="2"/>
  <c r="S298" i="2"/>
  <c r="S395" i="2"/>
  <c r="S468" i="2"/>
  <c r="S235" i="2"/>
  <c r="S404" i="2"/>
  <c r="S387" i="2"/>
  <c r="S384" i="2"/>
  <c r="S372" i="2"/>
  <c r="S454" i="2"/>
  <c r="S218" i="2"/>
  <c r="S239" i="2"/>
  <c r="S344" i="2"/>
  <c r="S310" i="2"/>
  <c r="S243" i="2"/>
  <c r="S390" i="2"/>
  <c r="S766" i="2"/>
  <c r="S125" i="2"/>
  <c r="S287" i="2"/>
  <c r="S436" i="2"/>
  <c r="S259" i="2"/>
  <c r="S334" i="2"/>
  <c r="S370" i="2"/>
  <c r="S205" i="2"/>
  <c r="S347" i="2"/>
  <c r="S165" i="2"/>
  <c r="S305" i="2"/>
  <c r="S609" i="2"/>
  <c r="S513" i="2"/>
  <c r="S320" i="2"/>
  <c r="S423" i="2"/>
  <c r="S440" i="2"/>
  <c r="S345" i="2"/>
  <c r="S318" i="2"/>
  <c r="S421" i="2"/>
  <c r="S317" i="2"/>
  <c r="S449" i="2"/>
  <c r="S459" i="2"/>
  <c r="S350" i="2"/>
  <c r="S405" i="2"/>
  <c r="S148" i="2"/>
  <c r="S471" i="2"/>
  <c r="S684" i="2"/>
  <c r="S279" i="2"/>
  <c r="S117" i="2"/>
  <c r="S263" i="2"/>
  <c r="S408" i="2"/>
  <c r="S364" i="2"/>
  <c r="S373" i="2"/>
  <c r="S329" i="2"/>
  <c r="S342" i="2"/>
  <c r="S420" i="2"/>
  <c r="S311" i="2"/>
  <c r="S308" i="2"/>
  <c r="S725" i="2"/>
  <c r="S225" i="2"/>
  <c r="S278" i="2"/>
  <c r="S460" i="2"/>
  <c r="S456" i="2"/>
  <c r="S307" i="2"/>
  <c r="S214" i="2"/>
  <c r="S442" i="2"/>
  <c r="S431" i="2"/>
  <c r="S267" i="2"/>
  <c r="S103" i="2"/>
  <c r="S274" i="2"/>
  <c r="S422" i="2"/>
  <c r="S327" i="2"/>
  <c r="S306" i="2"/>
  <c r="S562" i="2"/>
  <c r="S201" i="2"/>
  <c r="S410" i="2"/>
  <c r="S258" i="2"/>
  <c r="S374" i="2"/>
  <c r="S377" i="2"/>
  <c r="S90" i="2"/>
  <c r="S450" i="2"/>
  <c r="S399" i="2"/>
  <c r="S294" i="2"/>
  <c r="S354" i="2"/>
  <c r="S427" i="2"/>
  <c r="S439" i="2"/>
  <c r="S458" i="2"/>
  <c r="S295" i="2"/>
  <c r="S300" i="2"/>
  <c r="S303" i="2"/>
  <c r="S332" i="2"/>
  <c r="S594" i="2"/>
  <c r="S230" i="2"/>
  <c r="S188" i="2"/>
  <c r="S380" i="2"/>
  <c r="S227" i="2"/>
  <c r="S432" i="2"/>
  <c r="S371" i="2"/>
  <c r="S266" i="2"/>
  <c r="S269" i="2"/>
  <c r="S180" i="2"/>
  <c r="S150" i="2"/>
  <c r="S34" i="2"/>
  <c r="S106" i="2"/>
  <c r="S8" i="2"/>
  <c r="S17" i="2"/>
  <c r="S6" i="2"/>
  <c r="S44" i="2"/>
  <c r="S73" i="2"/>
  <c r="S78" i="2"/>
  <c r="S104" i="2"/>
  <c r="S100" i="2"/>
  <c r="S142" i="2"/>
  <c r="S129" i="2"/>
  <c r="S48" i="2"/>
  <c r="S43" i="2"/>
  <c r="S11" i="2"/>
  <c r="S26" i="2"/>
  <c r="S15" i="2"/>
  <c r="S37" i="2"/>
  <c r="S70" i="2"/>
  <c r="S68" i="2"/>
  <c r="S92" i="2"/>
  <c r="S29" i="2"/>
  <c r="S3" i="2"/>
  <c r="S23" i="2"/>
  <c r="S58" i="2"/>
  <c r="S53" i="2"/>
  <c r="S45" i="2"/>
  <c r="S96" i="2"/>
  <c r="S10" i="2"/>
  <c r="S137" i="2"/>
  <c r="S40" i="2"/>
  <c r="S54" i="2"/>
  <c r="S12" i="2"/>
  <c r="S5" i="2"/>
  <c r="S77" i="2"/>
  <c r="S62" i="2"/>
  <c r="S33" i="2"/>
  <c r="S50" i="2"/>
  <c r="S95" i="2"/>
  <c r="S13" i="2"/>
  <c r="S63" i="2"/>
  <c r="S19" i="2"/>
  <c r="S60" i="2"/>
  <c r="S30" i="2"/>
  <c r="S2" i="2"/>
  <c r="S7" i="2"/>
  <c r="S109" i="2"/>
  <c r="S144" i="2"/>
  <c r="S127" i="2"/>
  <c r="S158" i="2"/>
  <c r="S57" i="2"/>
  <c r="S89" i="2"/>
  <c r="S9" i="2"/>
  <c r="S174" i="2"/>
  <c r="S136" i="2"/>
  <c r="S249" i="2"/>
  <c r="S52" i="2"/>
  <c r="S71" i="2"/>
  <c r="S91" i="2"/>
  <c r="S195" i="2"/>
  <c r="S83" i="2"/>
  <c r="S69" i="2"/>
  <c r="S177" i="2"/>
  <c r="S234" i="2"/>
  <c r="S133" i="2"/>
  <c r="S119" i="2"/>
  <c r="S84" i="2"/>
  <c r="S163" i="2"/>
  <c r="S224" i="2"/>
  <c r="S155" i="2"/>
  <c r="S246" i="2"/>
  <c r="S254" i="2"/>
  <c r="S153" i="2"/>
  <c r="S121" i="2"/>
  <c r="S161" i="2"/>
  <c r="S46" i="2"/>
  <c r="S93" i="2"/>
  <c r="S232" i="2"/>
  <c r="S160" i="2"/>
  <c r="S108" i="2"/>
  <c r="S151" i="2"/>
  <c r="S253" i="2"/>
  <c r="S147" i="2"/>
  <c r="S64" i="2"/>
  <c r="S115" i="2"/>
  <c r="S56" i="2"/>
  <c r="S113" i="2"/>
  <c r="S141" i="2"/>
  <c r="S189" i="2"/>
  <c r="S126" i="2"/>
  <c r="S244" i="2"/>
  <c r="S200" i="2"/>
  <c r="S41" i="2"/>
  <c r="S122" i="2"/>
  <c r="S238" i="2"/>
  <c r="S27" i="2"/>
  <c r="S65" i="2"/>
  <c r="S187" i="2"/>
  <c r="S22" i="2"/>
  <c r="S245" i="2"/>
  <c r="S72" i="2"/>
  <c r="S240" i="2"/>
  <c r="S28" i="2"/>
  <c r="S82" i="2"/>
  <c r="S176" i="2"/>
  <c r="S111" i="2"/>
  <c r="S146" i="2"/>
  <c r="S181" i="2"/>
  <c r="S241" i="2"/>
  <c r="S25" i="2"/>
  <c r="S59" i="2"/>
  <c r="S178" i="2"/>
  <c r="S168" i="2"/>
  <c r="S49" i="2"/>
  <c r="S152" i="2"/>
  <c r="S21" i="2"/>
  <c r="S74" i="2"/>
  <c r="S107" i="2"/>
  <c r="S32" i="2"/>
  <c r="S20" i="2"/>
  <c r="S194" i="2"/>
  <c r="S61" i="2"/>
  <c r="S130" i="2"/>
  <c r="S112" i="2"/>
  <c r="S134" i="2"/>
  <c r="S131" i="2"/>
  <c r="S99" i="2"/>
  <c r="S138" i="2"/>
  <c r="S42" i="2"/>
  <c r="S66" i="2"/>
  <c r="S220" i="2"/>
  <c r="S191" i="2"/>
  <c r="S80" i="2"/>
  <c r="S257" i="2"/>
  <c r="S118" i="2"/>
  <c r="S216" i="2"/>
  <c r="S173" i="2"/>
  <c r="S16" i="2"/>
  <c r="S101" i="2"/>
  <c r="S159" i="2"/>
  <c r="S198" i="2"/>
  <c r="S172" i="2"/>
  <c r="S110" i="2"/>
  <c r="S132" i="2"/>
  <c r="S175" i="2"/>
  <c r="S14" i="2"/>
  <c r="S18" i="2"/>
  <c r="S79" i="2"/>
  <c r="S162" i="2"/>
  <c r="S67" i="2"/>
  <c r="S88" i="2"/>
  <c r="S24" i="2"/>
  <c r="S145" i="2"/>
  <c r="S212" i="2"/>
  <c r="S55" i="2"/>
  <c r="S123" i="2"/>
  <c r="S51" i="2"/>
  <c r="S255" i="2"/>
  <c r="S116" i="2"/>
  <c r="S38" i="2"/>
  <c r="S124" i="2"/>
  <c r="S236" i="2"/>
  <c r="S35" i="2"/>
  <c r="S128" i="2"/>
  <c r="S135" i="2"/>
  <c r="S139" i="2"/>
  <c r="S102" i="2"/>
  <c r="S76" i="2"/>
  <c r="S182" i="2"/>
  <c r="S114" i="2"/>
  <c r="S39" i="2"/>
  <c r="S217" i="2"/>
  <c r="S157" i="2"/>
  <c r="S31" i="2"/>
  <c r="S85" i="2"/>
  <c r="S184" i="2"/>
  <c r="S186" i="2"/>
  <c r="S185" i="2"/>
  <c r="S233" i="2"/>
  <c r="S120" i="2"/>
  <c r="S231" i="2"/>
  <c r="S192" i="2"/>
  <c r="S75" i="2"/>
  <c r="S156" i="2"/>
  <c r="S97" i="2"/>
  <c r="S4" i="2"/>
  <c r="S87" i="2"/>
  <c r="S215" i="2"/>
  <c r="S166" i="2"/>
  <c r="S36" i="2"/>
  <c r="S149" i="2"/>
  <c r="S140" i="2"/>
  <c r="S47" i="2"/>
  <c r="S248" i="2"/>
  <c r="S94" i="2"/>
  <c r="S105" i="2"/>
  <c r="S164" i="2"/>
  <c r="S996" i="2"/>
  <c r="S409" i="2"/>
  <c r="S910" i="2"/>
  <c r="S873" i="2"/>
  <c r="S955" i="2"/>
  <c r="S624" i="2"/>
  <c r="S783" i="2"/>
  <c r="S614" i="2"/>
  <c r="S633" i="2"/>
  <c r="S870" i="2"/>
  <c r="S578" i="2"/>
  <c r="S744" i="2"/>
  <c r="S962" i="2"/>
  <c r="S593" i="2"/>
  <c r="S826" i="2"/>
  <c r="S514" i="2"/>
  <c r="S588" i="2"/>
  <c r="S807" i="2"/>
  <c r="S896" i="2"/>
  <c r="S607" i="2"/>
  <c r="S752" i="2"/>
  <c r="S524" i="2"/>
  <c r="S648" i="2"/>
  <c r="S539" i="2"/>
  <c r="S930" i="2"/>
  <c r="S672" i="2"/>
  <c r="S763" i="2"/>
  <c r="S721" i="2"/>
  <c r="S970" i="2"/>
  <c r="S948" i="2"/>
  <c r="S817" i="2"/>
  <c r="S637" i="2"/>
  <c r="S616" i="2"/>
  <c r="S606" i="2"/>
  <c r="S912" i="2"/>
  <c r="S843" i="2"/>
  <c r="S788" i="2"/>
  <c r="S941" i="2"/>
  <c r="S793" i="2"/>
  <c r="S570" i="2"/>
  <c r="S815" i="2"/>
  <c r="S608" i="2"/>
  <c r="S984" i="2"/>
  <c r="S560" i="2"/>
  <c r="S554" i="2"/>
  <c r="S381" i="2"/>
  <c r="S595" i="2"/>
  <c r="S685" i="2"/>
  <c r="S959" i="2"/>
  <c r="S769" i="2"/>
  <c r="S858" i="2"/>
  <c r="S530" i="2"/>
  <c r="S508" i="2"/>
  <c r="S516" i="2"/>
  <c r="S979" i="2"/>
  <c r="S490" i="2"/>
  <c r="S974" i="2"/>
  <c r="S811" i="2"/>
  <c r="S964" i="2"/>
  <c r="S830" i="2"/>
  <c r="S990" i="2"/>
  <c r="S706" i="2"/>
  <c r="S925" i="2"/>
  <c r="S348" i="2"/>
  <c r="S835" i="2"/>
  <c r="S753" i="2"/>
  <c r="S658" i="2"/>
  <c r="S621" i="2"/>
  <c r="S663" i="2"/>
  <c r="S982" i="2"/>
  <c r="S720" i="2"/>
  <c r="S557" i="2"/>
  <c r="S891" i="2"/>
  <c r="S800" i="2"/>
  <c r="S716" i="2"/>
  <c r="S901" i="2"/>
  <c r="S863" i="2"/>
  <c r="S801" i="2"/>
  <c r="S878" i="2"/>
  <c r="S926" i="2"/>
  <c r="S796" i="2"/>
  <c r="S463" i="2"/>
  <c r="S520" i="2"/>
  <c r="S937" i="2"/>
  <c r="S477" i="2"/>
  <c r="S905" i="2"/>
  <c r="S810" i="2"/>
  <c r="S645" i="2"/>
  <c r="S834" i="2"/>
  <c r="S693" i="2"/>
  <c r="S625" i="2"/>
  <c r="S849" i="2"/>
  <c r="S928" i="2"/>
  <c r="S746" i="2"/>
  <c r="S550" i="2"/>
  <c r="S669" i="2"/>
  <c r="S918" i="2"/>
  <c r="S656" i="2"/>
  <c r="S714" i="2"/>
  <c r="S646" i="2"/>
  <c r="S543" i="2"/>
  <c r="S573" i="2"/>
  <c r="S946" i="2"/>
  <c r="S998" i="2"/>
  <c r="S777" i="2"/>
  <c r="S689" i="2"/>
  <c r="S760" i="2"/>
  <c r="S765" i="2"/>
  <c r="S958" i="2"/>
  <c r="S947" i="2"/>
  <c r="S627" i="2"/>
  <c r="S730" i="2"/>
  <c r="S940" i="2"/>
  <c r="S659" i="2"/>
  <c r="S825" i="2"/>
  <c r="S548" i="2"/>
  <c r="S476" i="2"/>
  <c r="S916" i="2"/>
  <c r="S739" i="2"/>
  <c r="S872" i="2"/>
  <c r="S862" i="2"/>
  <c r="S657" i="2"/>
  <c r="S615" i="2"/>
  <c r="S853" i="2"/>
  <c r="S655" i="2"/>
  <c r="S939" i="2"/>
  <c r="S973" i="2"/>
  <c r="S909" i="2"/>
  <c r="S836" i="2"/>
  <c r="S686" i="2"/>
  <c r="S587" i="2"/>
  <c r="S642" i="2"/>
  <c r="S755" i="2"/>
  <c r="S697" i="2"/>
  <c r="S907" i="2"/>
  <c r="S772" i="2"/>
  <c r="S690" i="2"/>
  <c r="S677" i="2"/>
  <c r="S579" i="2"/>
  <c r="S988" i="2"/>
  <c r="S581" i="2"/>
  <c r="S911" i="2"/>
  <c r="S731" i="2"/>
  <c r="S809" i="2"/>
  <c r="S723" i="2"/>
  <c r="S464" i="2"/>
  <c r="S852" i="2"/>
  <c r="S589" i="2"/>
  <c r="S571" i="2"/>
  <c r="S599" i="2"/>
  <c r="S803" i="2"/>
  <c r="S480" i="2"/>
  <c r="S823" i="2"/>
  <c r="S775" i="2"/>
  <c r="S713" i="2"/>
  <c r="S764" i="2"/>
  <c r="S681" i="2"/>
  <c r="S894" i="2"/>
  <c r="S887" i="2"/>
  <c r="S481" i="2"/>
  <c r="S963" i="2"/>
  <c r="S708" i="2"/>
  <c r="S890" i="2"/>
  <c r="S932" i="2"/>
  <c r="S502" i="2"/>
  <c r="S696" i="2"/>
  <c r="S518" i="2"/>
  <c r="S792" i="2"/>
  <c r="S695" i="2"/>
  <c r="S879" i="2"/>
  <c r="S738" i="2"/>
  <c r="S483" i="2"/>
  <c r="S951" i="2"/>
  <c r="S789" i="2"/>
  <c r="S869" i="2"/>
  <c r="S841" i="2"/>
  <c r="S683" i="2"/>
  <c r="S735" i="2"/>
  <c r="S885" i="2"/>
  <c r="S748" i="2"/>
  <c r="S1001" i="2"/>
  <c r="S1000" i="2"/>
  <c r="S443" i="2"/>
  <c r="S639" i="2"/>
  <c r="S647" i="2"/>
  <c r="S682" i="2"/>
  <c r="S999" i="2"/>
  <c r="S993" i="2"/>
  <c r="S827" i="2"/>
  <c r="S704" i="2"/>
  <c r="S507" i="2"/>
  <c r="S991" i="2"/>
  <c r="S533" i="2"/>
  <c r="S923" i="2"/>
  <c r="S848" i="2"/>
  <c r="S701" i="2"/>
  <c r="S804" i="2"/>
  <c r="S820" i="2"/>
  <c r="S596" i="2"/>
  <c r="S976" i="2"/>
  <c r="S603" i="2"/>
  <c r="S541" i="2"/>
  <c r="S368" i="2"/>
  <c r="S664" i="2"/>
  <c r="S832" i="2"/>
  <c r="S743" i="2"/>
  <c r="S501" i="2"/>
  <c r="S968" i="2"/>
  <c r="S687" i="2"/>
  <c r="S492" i="2"/>
  <c r="S950" i="2"/>
  <c r="S467" i="2"/>
  <c r="S462" i="2"/>
  <c r="S674" i="2"/>
  <c r="S897" i="2"/>
  <c r="S546" i="2"/>
  <c r="S750" i="2"/>
  <c r="S806" i="2"/>
  <c r="S636" i="2"/>
  <c r="S453" i="2"/>
  <c r="S575" i="2"/>
  <c r="S874" i="2"/>
  <c r="S711" i="2"/>
  <c r="S956" i="2"/>
  <c r="S666" i="2"/>
  <c r="S915" i="2"/>
  <c r="S676" i="2"/>
  <c r="S921" i="2"/>
  <c r="S888" i="2"/>
  <c r="S821" i="2"/>
  <c r="S762" i="2"/>
  <c r="S961" i="2"/>
  <c r="S770" i="2"/>
  <c r="S691" i="2"/>
  <c r="S900" i="2"/>
  <c r="S510" i="2"/>
  <c r="S601" i="2"/>
  <c r="S856" i="2"/>
  <c r="S561" i="2"/>
  <c r="S503" i="2"/>
  <c r="S397" i="2"/>
  <c r="S521" i="2"/>
  <c r="S710" i="2"/>
  <c r="S532" i="2"/>
  <c r="S749" i="2"/>
  <c r="S899" i="2"/>
  <c r="S475" i="2"/>
  <c r="S493" i="2"/>
  <c r="S489" i="2"/>
  <c r="S618" i="2"/>
  <c r="S758" i="2"/>
  <c r="S795" i="2"/>
  <c r="S622" i="2"/>
  <c r="S640" i="2"/>
  <c r="S787" i="2"/>
  <c r="S700" i="2"/>
  <c r="S617" i="2"/>
  <c r="S774" i="2"/>
  <c r="S549" i="2"/>
  <c r="S538" i="2"/>
  <c r="S527" i="2"/>
  <c r="S992" i="2"/>
  <c r="S757" i="2"/>
  <c r="S485" i="2"/>
  <c r="S500" i="2"/>
  <c r="S952" i="2"/>
  <c r="S942" i="2"/>
  <c r="S553" i="2"/>
  <c r="S732" i="2"/>
  <c r="S828" i="2"/>
  <c r="S558" i="2"/>
  <c r="S995" i="2"/>
  <c r="S517" i="2"/>
  <c r="S705" i="2"/>
  <c r="S819" i="2"/>
  <c r="S473" i="2"/>
  <c r="S392" i="2"/>
  <c r="S628" i="2"/>
  <c r="S668" i="2"/>
  <c r="S652" i="2"/>
  <c r="S919" i="2"/>
  <c r="S474" i="2"/>
  <c r="S495" i="2"/>
  <c r="S585" i="2"/>
  <c r="S509" i="2"/>
  <c r="S643" i="2"/>
  <c r="S860" i="2"/>
  <c r="S933" i="2"/>
  <c r="S866" i="2"/>
  <c r="S728" i="2"/>
  <c r="S779" i="2"/>
  <c r="S612" i="2"/>
  <c r="S868" i="2"/>
  <c r="S844" i="2"/>
  <c r="S954" i="2"/>
  <c r="S718" i="2"/>
  <c r="S680" i="2"/>
  <c r="S678" i="2"/>
  <c r="S536" i="2"/>
  <c r="S983" i="2"/>
  <c r="S598" i="2"/>
  <c r="S717" i="2"/>
  <c r="S740" i="2"/>
  <c r="S767" i="2"/>
  <c r="S971" i="2"/>
  <c r="S582" i="2"/>
  <c r="S651" i="2"/>
  <c r="S837" i="2"/>
  <c r="S559" i="2"/>
  <c r="S761" i="2"/>
  <c r="S484" i="2"/>
  <c r="S726" i="2"/>
  <c r="S799" i="2"/>
  <c r="S602" i="2"/>
  <c r="S768" i="2"/>
  <c r="S922" i="2"/>
  <c r="S754" i="2"/>
  <c r="S864" i="2"/>
  <c r="S611" i="2"/>
  <c r="S949" i="2"/>
  <c r="S784" i="2"/>
  <c r="S985" i="2"/>
  <c r="S511" i="2"/>
  <c r="S773" i="2"/>
  <c r="S883" i="2"/>
  <c r="S833" i="2"/>
  <c r="S880" i="2"/>
  <c r="S472" i="2"/>
  <c r="S698" i="2"/>
  <c r="S629" i="2"/>
  <c r="S619" i="2"/>
  <c r="S734" i="2"/>
  <c r="S790" i="2"/>
  <c r="S719" i="2"/>
  <c r="S491" i="2"/>
  <c r="S989" i="2"/>
  <c r="S924" i="2"/>
  <c r="S822" i="2"/>
  <c r="S506" i="2"/>
  <c r="S892" i="2"/>
  <c r="S712" i="2"/>
  <c r="S544" i="2"/>
  <c r="S650" i="2"/>
  <c r="S564" i="2"/>
  <c r="S568" i="2"/>
  <c r="S967" i="2"/>
  <c r="S671" i="2"/>
  <c r="S466" i="2"/>
  <c r="S362" i="2"/>
  <c r="S960" i="2"/>
  <c r="S813" i="2"/>
  <c r="S914" i="2"/>
  <c r="S498" i="2"/>
  <c r="S565" i="2"/>
  <c r="S903" i="2"/>
  <c r="S497" i="2"/>
  <c r="S604" i="2"/>
  <c r="S626" i="2"/>
  <c r="S871" i="2"/>
  <c r="S591" i="2"/>
  <c r="S986" i="2"/>
  <c r="S694" i="2"/>
  <c r="S556" i="2"/>
  <c r="S465" i="2"/>
  <c r="S574" i="2"/>
  <c r="S814" i="2"/>
  <c r="S665" i="2"/>
  <c r="S736" i="2"/>
  <c r="S519" i="2"/>
  <c r="S580" i="2"/>
  <c r="S929" i="2"/>
  <c r="S812" i="2"/>
  <c r="S847" i="2"/>
  <c r="S724" i="2"/>
  <c r="S953" i="2"/>
  <c r="S829" i="2"/>
  <c r="S597" i="2"/>
  <c r="S782" i="2"/>
  <c r="S535" i="2"/>
  <c r="S649" i="2"/>
  <c r="S563" i="2"/>
  <c r="S745" i="2"/>
  <c r="S583" i="2"/>
  <c r="S861" i="2"/>
  <c r="S496" i="2"/>
  <c r="S644" i="2"/>
  <c r="S529" i="2"/>
  <c r="S931" i="2"/>
  <c r="S785" i="2"/>
  <c r="S865" i="2"/>
  <c r="S945" i="2"/>
  <c r="S781" i="2"/>
  <c r="S943" i="2"/>
  <c r="S525" i="2"/>
  <c r="S494" i="2"/>
  <c r="S934" i="2"/>
  <c r="S504" i="2"/>
  <c r="S742" i="2"/>
  <c r="S920" i="2"/>
  <c r="S569" i="2"/>
  <c r="S886" i="2"/>
  <c r="S759" i="2"/>
  <c r="S805" i="2"/>
  <c r="S747" i="2"/>
  <c r="S727" i="2"/>
  <c r="S969" i="2"/>
  <c r="S981" i="2"/>
  <c r="S944" i="2"/>
  <c r="S875" i="2"/>
  <c r="S383" i="2"/>
  <c r="S623" i="2"/>
  <c r="S547" i="2"/>
  <c r="S654" i="2"/>
  <c r="S660" i="2"/>
  <c r="S877" i="2"/>
  <c r="S751" i="2"/>
  <c r="S840" i="2"/>
  <c r="S802" i="2"/>
  <c r="S978" i="2"/>
  <c r="S605" i="2"/>
  <c r="S707" i="2"/>
  <c r="S737" i="2"/>
  <c r="S542" i="2"/>
  <c r="S902" i="2"/>
  <c r="S906" i="2"/>
  <c r="S679" i="2"/>
  <c r="S567" i="2"/>
  <c r="S980" i="2"/>
  <c r="S904" i="2"/>
  <c r="S688" i="2"/>
  <c r="S935" i="2"/>
  <c r="S610" i="2"/>
  <c r="S917" i="2"/>
  <c r="S957" i="2"/>
  <c r="S613" i="2"/>
  <c r="S699" i="2"/>
  <c r="S572" i="2"/>
  <c r="S555" i="2"/>
  <c r="S842" i="2"/>
  <c r="S816" i="2"/>
  <c r="S412" i="2"/>
  <c r="S534" i="2"/>
  <c r="S987" i="2"/>
  <c r="S692" i="2"/>
  <c r="S634" i="2"/>
  <c r="S702" i="2"/>
  <c r="S780" i="2"/>
  <c r="S540" i="2"/>
  <c r="S771" i="2"/>
  <c r="S592" i="2"/>
  <c r="S867" i="2"/>
  <c r="S488" i="2"/>
  <c r="S741" i="2"/>
  <c r="S584" i="2"/>
  <c r="S818" i="2"/>
  <c r="S414" i="2"/>
  <c r="S486" i="2"/>
  <c r="S876" i="2"/>
  <c r="S831" i="2"/>
  <c r="S794" i="2"/>
  <c r="S522" i="2"/>
  <c r="S505" i="2"/>
  <c r="S997" i="2"/>
  <c r="S703" i="2"/>
  <c r="S884" i="2"/>
  <c r="S898" i="2"/>
  <c r="S733" i="2"/>
  <c r="S975" i="2"/>
  <c r="S545" i="2"/>
  <c r="S470" i="2"/>
  <c r="S590" i="2"/>
  <c r="S797" i="2"/>
  <c r="S709" i="2"/>
  <c r="S851" i="2"/>
  <c r="S552" i="2"/>
  <c r="S673" i="2"/>
  <c r="S641" i="2"/>
  <c r="S808" i="2"/>
  <c r="S393" i="2"/>
  <c r="S895" i="2"/>
  <c r="S786" i="2"/>
  <c r="S600" i="2"/>
  <c r="S927" i="2"/>
  <c r="S854" i="2"/>
  <c r="S670" i="2"/>
  <c r="S756" i="2"/>
  <c r="S401" i="2"/>
  <c r="S577" i="2"/>
  <c r="S977" i="2"/>
  <c r="S859" i="2"/>
  <c r="S965" i="2"/>
  <c r="S972" i="2"/>
  <c r="S576" i="2"/>
  <c r="S839" i="2"/>
  <c r="S913" i="2"/>
  <c r="S882" i="2"/>
  <c r="S850" i="2"/>
  <c r="S994" i="2"/>
  <c r="S776" i="2"/>
  <c r="S881" i="2"/>
  <c r="S722" i="2"/>
  <c r="S499" i="2"/>
  <c r="S824" i="2"/>
  <c r="S653" i="2"/>
  <c r="S566" i="2"/>
  <c r="S889" i="2"/>
  <c r="S528" i="2"/>
  <c r="S936" i="2"/>
  <c r="S893" i="2"/>
  <c r="S845" i="2"/>
  <c r="S478" i="2"/>
  <c r="S938" i="2"/>
  <c r="S531" i="2"/>
  <c r="S661" i="2"/>
  <c r="S846" i="2"/>
  <c r="S908" i="2"/>
  <c r="S857" i="2"/>
  <c r="S343" i="2"/>
  <c r="S526" i="2"/>
  <c r="S662" i="2"/>
  <c r="S586" i="2"/>
  <c r="S630" i="2"/>
  <c r="S479" i="2"/>
  <c r="S966" i="2"/>
  <c r="S512" i="2"/>
  <c r="K398" i="2"/>
  <c r="K632" i="2"/>
  <c r="K367" i="2"/>
  <c r="K356" i="2"/>
  <c r="K339" i="2"/>
  <c r="K363" i="2"/>
  <c r="K389" i="2"/>
  <c r="K791" i="2"/>
  <c r="K86" i="2"/>
  <c r="K193" i="2"/>
  <c r="K336" i="2"/>
  <c r="K326" i="2"/>
  <c r="K247" i="2"/>
  <c r="K264" i="2"/>
  <c r="K321" i="2"/>
  <c r="K385" i="2"/>
  <c r="K293" i="2"/>
  <c r="K213" i="2"/>
  <c r="K729" i="2"/>
  <c r="K416" i="2"/>
  <c r="K170" i="2"/>
  <c r="K285" i="2"/>
  <c r="K190" i="2"/>
  <c r="K242" i="2"/>
  <c r="K778" i="2"/>
  <c r="K357" i="2"/>
  <c r="K366" i="2"/>
  <c r="K280" i="2"/>
  <c r="K292" i="2"/>
  <c r="K313" i="2"/>
  <c r="K324" i="2"/>
  <c r="K229" i="2"/>
  <c r="K301" i="2"/>
  <c r="K302" i="2"/>
  <c r="K222" i="2"/>
  <c r="K388" i="2"/>
  <c r="K284" i="2"/>
  <c r="K433" i="2"/>
  <c r="K228" i="2"/>
  <c r="K271" i="2"/>
  <c r="K469" i="2"/>
  <c r="K202" i="2"/>
  <c r="K283" i="2"/>
  <c r="K199" i="2"/>
  <c r="K434" i="2"/>
  <c r="K335" i="2"/>
  <c r="K382" i="2"/>
  <c r="K291" i="2"/>
  <c r="K312" i="2"/>
  <c r="K451" i="2"/>
  <c r="K523" i="2"/>
  <c r="K353" i="2"/>
  <c r="K346" i="2"/>
  <c r="K171" i="2"/>
  <c r="K290" i="2"/>
  <c r="K282" i="2"/>
  <c r="K221" i="2"/>
  <c r="K638" i="2"/>
  <c r="K337" i="2"/>
  <c r="K207" i="2"/>
  <c r="K403" i="2"/>
  <c r="K438" i="2"/>
  <c r="K281" i="2"/>
  <c r="K330" i="2"/>
  <c r="K482" i="2"/>
  <c r="K167" i="2"/>
  <c r="K445" i="2"/>
  <c r="K418" i="2"/>
  <c r="K197" i="2"/>
  <c r="K237" i="2"/>
  <c r="K413" i="2"/>
  <c r="K169" i="2"/>
  <c r="K206" i="2"/>
  <c r="K265" i="2"/>
  <c r="K631" i="2"/>
  <c r="K251" i="2"/>
  <c r="K288" i="2"/>
  <c r="K275" i="2"/>
  <c r="K417" i="2"/>
  <c r="K415" i="2"/>
  <c r="K447" i="2"/>
  <c r="K98" i="2"/>
  <c r="K406" i="2"/>
  <c r="K219" i="2"/>
  <c r="K358" i="2"/>
  <c r="K394" i="2"/>
  <c r="K256" i="2"/>
  <c r="K289" i="2"/>
  <c r="K435" i="2"/>
  <c r="K316" i="2"/>
  <c r="K424" i="2"/>
  <c r="K355" i="2"/>
  <c r="K386" i="2"/>
  <c r="K208" i="2"/>
  <c r="K675" i="2"/>
  <c r="K455" i="2"/>
  <c r="K429" i="2"/>
  <c r="K323" i="2"/>
  <c r="K81" i="2"/>
  <c r="K402" i="2"/>
  <c r="K425" i="2"/>
  <c r="K262" i="2"/>
  <c r="K444" i="2"/>
  <c r="K457" i="2"/>
  <c r="K204" i="2"/>
  <c r="K211" i="2"/>
  <c r="K270" i="2"/>
  <c r="K179" i="2"/>
  <c r="K400" i="2"/>
  <c r="K667" i="2"/>
  <c r="K297" i="2"/>
  <c r="K551" i="2"/>
  <c r="K411" i="2"/>
  <c r="K537" i="2"/>
  <c r="K379" i="2"/>
  <c r="K286" i="2"/>
  <c r="K226" i="2"/>
  <c r="K715" i="2"/>
  <c r="K154" i="2"/>
  <c r="K299" i="2"/>
  <c r="K441" i="2"/>
  <c r="K315" i="2"/>
  <c r="K260" i="2"/>
  <c r="K328" i="2"/>
  <c r="K407" i="2"/>
  <c r="K276" i="2"/>
  <c r="K365" i="2"/>
  <c r="K461" i="2"/>
  <c r="K349" i="2"/>
  <c r="K361" i="2"/>
  <c r="K352" i="2"/>
  <c r="K143" i="2"/>
  <c r="K515" i="2"/>
  <c r="K340" i="2"/>
  <c r="K277" i="2"/>
  <c r="K375" i="2"/>
  <c r="K210" i="2"/>
  <c r="K331" i="2"/>
  <c r="K314" i="2"/>
  <c r="K183" i="2"/>
  <c r="K396" i="2"/>
  <c r="K296" i="2"/>
  <c r="K855" i="2"/>
  <c r="K359" i="2"/>
  <c r="K428" i="2"/>
  <c r="K437" i="2"/>
  <c r="K273" i="2"/>
  <c r="K261" i="2"/>
  <c r="K319" i="2"/>
  <c r="K452" i="2"/>
  <c r="K250" i="2"/>
  <c r="K360" i="2"/>
  <c r="K620" i="2"/>
  <c r="K798" i="2"/>
  <c r="K196" i="2"/>
  <c r="K338" i="2"/>
  <c r="K430" i="2"/>
  <c r="K369" i="2"/>
  <c r="K378" i="2"/>
  <c r="K203" i="2"/>
  <c r="K341" i="2"/>
  <c r="K304" i="2"/>
  <c r="K223" i="2"/>
  <c r="K309" i="2"/>
  <c r="K252" i="2"/>
  <c r="K351" i="2"/>
  <c r="K333" i="2"/>
  <c r="K391" i="2"/>
  <c r="K268" i="2"/>
  <c r="K376" i="2"/>
  <c r="K635" i="2"/>
  <c r="K272" i="2"/>
  <c r="K487" i="2"/>
  <c r="K322" i="2"/>
  <c r="K838" i="2"/>
  <c r="K209" i="2"/>
  <c r="K419" i="2"/>
  <c r="K325" i="2"/>
  <c r="K448" i="2"/>
  <c r="K426" i="2"/>
  <c r="K446" i="2"/>
  <c r="K298" i="2"/>
  <c r="K395" i="2"/>
  <c r="K468" i="2"/>
  <c r="K235" i="2"/>
  <c r="K404" i="2"/>
  <c r="K387" i="2"/>
  <c r="K384" i="2"/>
  <c r="K372" i="2"/>
  <c r="K454" i="2"/>
  <c r="K218" i="2"/>
  <c r="K239" i="2"/>
  <c r="K344" i="2"/>
  <c r="K310" i="2"/>
  <c r="K243" i="2"/>
  <c r="K390" i="2"/>
  <c r="K766" i="2"/>
  <c r="K125" i="2"/>
  <c r="K287" i="2"/>
  <c r="K436" i="2"/>
  <c r="K259" i="2"/>
  <c r="K334" i="2"/>
  <c r="K370" i="2"/>
  <c r="K205" i="2"/>
  <c r="K347" i="2"/>
  <c r="K165" i="2"/>
  <c r="K305" i="2"/>
  <c r="K609" i="2"/>
  <c r="K513" i="2"/>
  <c r="K320" i="2"/>
  <c r="K423" i="2"/>
  <c r="K440" i="2"/>
  <c r="K345" i="2"/>
  <c r="K318" i="2"/>
  <c r="K421" i="2"/>
  <c r="K317" i="2"/>
  <c r="K449" i="2"/>
  <c r="K459" i="2"/>
  <c r="K350" i="2"/>
  <c r="K405" i="2"/>
  <c r="K148" i="2"/>
  <c r="K471" i="2"/>
  <c r="K684" i="2"/>
  <c r="K279" i="2"/>
  <c r="K117" i="2"/>
  <c r="K263" i="2"/>
  <c r="K408" i="2"/>
  <c r="K364" i="2"/>
  <c r="K373" i="2"/>
  <c r="K329" i="2"/>
  <c r="K342" i="2"/>
  <c r="K420" i="2"/>
  <c r="K311" i="2"/>
  <c r="K308" i="2"/>
  <c r="K725" i="2"/>
  <c r="K225" i="2"/>
  <c r="K278" i="2"/>
  <c r="K460" i="2"/>
  <c r="K456" i="2"/>
  <c r="K307" i="2"/>
  <c r="K214" i="2"/>
  <c r="K442" i="2"/>
  <c r="K431" i="2"/>
  <c r="K267" i="2"/>
  <c r="K103" i="2"/>
  <c r="K274" i="2"/>
  <c r="K422" i="2"/>
  <c r="K327" i="2"/>
  <c r="K306" i="2"/>
  <c r="K562" i="2"/>
  <c r="K201" i="2"/>
  <c r="K410" i="2"/>
  <c r="K258" i="2"/>
  <c r="K374" i="2"/>
  <c r="K377" i="2"/>
  <c r="K90" i="2"/>
  <c r="K450" i="2"/>
  <c r="K399" i="2"/>
  <c r="K294" i="2"/>
  <c r="K354" i="2"/>
  <c r="K427" i="2"/>
  <c r="K439" i="2"/>
  <c r="K458" i="2"/>
  <c r="K295" i="2"/>
  <c r="K300" i="2"/>
  <c r="K303" i="2"/>
  <c r="K332" i="2"/>
  <c r="K594" i="2"/>
  <c r="K230" i="2"/>
  <c r="K188" i="2"/>
  <c r="K380" i="2"/>
  <c r="K227" i="2"/>
  <c r="K432" i="2"/>
  <c r="K371" i="2"/>
  <c r="K266" i="2"/>
  <c r="K269" i="2"/>
  <c r="K180" i="2"/>
  <c r="K150" i="2"/>
  <c r="K34" i="2"/>
  <c r="K106" i="2"/>
  <c r="K8" i="2"/>
  <c r="K17" i="2"/>
  <c r="K6" i="2"/>
  <c r="K44" i="2"/>
  <c r="K73" i="2"/>
  <c r="K78" i="2"/>
  <c r="K104" i="2"/>
  <c r="K100" i="2"/>
  <c r="K142" i="2"/>
  <c r="K129" i="2"/>
  <c r="K48" i="2"/>
  <c r="K43" i="2"/>
  <c r="K11" i="2"/>
  <c r="K26" i="2"/>
  <c r="K15" i="2"/>
  <c r="K37" i="2"/>
  <c r="K70" i="2"/>
  <c r="K68" i="2"/>
  <c r="K92" i="2"/>
  <c r="K29" i="2"/>
  <c r="K3" i="2"/>
  <c r="K23" i="2"/>
  <c r="K58" i="2"/>
  <c r="K53" i="2"/>
  <c r="K45" i="2"/>
  <c r="K96" i="2"/>
  <c r="K10" i="2"/>
  <c r="K137" i="2"/>
  <c r="K40" i="2"/>
  <c r="K54" i="2"/>
  <c r="K12" i="2"/>
  <c r="K5" i="2"/>
  <c r="K77" i="2"/>
  <c r="K62" i="2"/>
  <c r="K33" i="2"/>
  <c r="K50" i="2"/>
  <c r="K95" i="2"/>
  <c r="K13" i="2"/>
  <c r="K63" i="2"/>
  <c r="K19" i="2"/>
  <c r="K60" i="2"/>
  <c r="K30" i="2"/>
  <c r="K2" i="2"/>
  <c r="K7" i="2"/>
  <c r="K109" i="2"/>
  <c r="K144" i="2"/>
  <c r="K127" i="2"/>
  <c r="K158" i="2"/>
  <c r="K57" i="2"/>
  <c r="K89" i="2"/>
  <c r="K9" i="2"/>
  <c r="K174" i="2"/>
  <c r="K136" i="2"/>
  <c r="K249" i="2"/>
  <c r="K52" i="2"/>
  <c r="K71" i="2"/>
  <c r="K91" i="2"/>
  <c r="K195" i="2"/>
  <c r="K83" i="2"/>
  <c r="K69" i="2"/>
  <c r="K177" i="2"/>
  <c r="K234" i="2"/>
  <c r="K133" i="2"/>
  <c r="K119" i="2"/>
  <c r="K84" i="2"/>
  <c r="K163" i="2"/>
  <c r="K224" i="2"/>
  <c r="K155" i="2"/>
  <c r="K246" i="2"/>
  <c r="K254" i="2"/>
  <c r="K153" i="2"/>
  <c r="K121" i="2"/>
  <c r="K161" i="2"/>
  <c r="K46" i="2"/>
  <c r="K93" i="2"/>
  <c r="K232" i="2"/>
  <c r="K160" i="2"/>
  <c r="K108" i="2"/>
  <c r="K151" i="2"/>
  <c r="K253" i="2"/>
  <c r="K147" i="2"/>
  <c r="K64" i="2"/>
  <c r="K115" i="2"/>
  <c r="K56" i="2"/>
  <c r="K113" i="2"/>
  <c r="K141" i="2"/>
  <c r="K189" i="2"/>
  <c r="K126" i="2"/>
  <c r="K244" i="2"/>
  <c r="K200" i="2"/>
  <c r="K41" i="2"/>
  <c r="K122" i="2"/>
  <c r="K238" i="2"/>
  <c r="K27" i="2"/>
  <c r="K65" i="2"/>
  <c r="K187" i="2"/>
  <c r="K22" i="2"/>
  <c r="K245" i="2"/>
  <c r="K72" i="2"/>
  <c r="K240" i="2"/>
  <c r="K28" i="2"/>
  <c r="K82" i="2"/>
  <c r="K176" i="2"/>
  <c r="K111" i="2"/>
  <c r="K146" i="2"/>
  <c r="K181" i="2"/>
  <c r="K241" i="2"/>
  <c r="K25" i="2"/>
  <c r="K59" i="2"/>
  <c r="K178" i="2"/>
  <c r="K168" i="2"/>
  <c r="K49" i="2"/>
  <c r="K152" i="2"/>
  <c r="K21" i="2"/>
  <c r="K74" i="2"/>
  <c r="K107" i="2"/>
  <c r="K32" i="2"/>
  <c r="K20" i="2"/>
  <c r="K194" i="2"/>
  <c r="K61" i="2"/>
  <c r="K130" i="2"/>
  <c r="K112" i="2"/>
  <c r="K134" i="2"/>
  <c r="K131" i="2"/>
  <c r="K99" i="2"/>
  <c r="K138" i="2"/>
  <c r="K42" i="2"/>
  <c r="K66" i="2"/>
  <c r="K220" i="2"/>
  <c r="K191" i="2"/>
  <c r="K80" i="2"/>
  <c r="K257" i="2"/>
  <c r="K118" i="2"/>
  <c r="K216" i="2"/>
  <c r="K173" i="2"/>
  <c r="K16" i="2"/>
  <c r="K101" i="2"/>
  <c r="K159" i="2"/>
  <c r="K198" i="2"/>
  <c r="K172" i="2"/>
  <c r="K110" i="2"/>
  <c r="K132" i="2"/>
  <c r="K175" i="2"/>
  <c r="K14" i="2"/>
  <c r="K18" i="2"/>
  <c r="K79" i="2"/>
  <c r="K162" i="2"/>
  <c r="K67" i="2"/>
  <c r="K88" i="2"/>
  <c r="K24" i="2"/>
  <c r="K145" i="2"/>
  <c r="K212" i="2"/>
  <c r="K55" i="2"/>
  <c r="K123" i="2"/>
  <c r="K51" i="2"/>
  <c r="K255" i="2"/>
  <c r="K116" i="2"/>
  <c r="K38" i="2"/>
  <c r="K124" i="2"/>
  <c r="K236" i="2"/>
  <c r="K35" i="2"/>
  <c r="K128" i="2"/>
  <c r="K135" i="2"/>
  <c r="K139" i="2"/>
  <c r="K102" i="2"/>
  <c r="K76" i="2"/>
  <c r="K182" i="2"/>
  <c r="K114" i="2"/>
  <c r="K39" i="2"/>
  <c r="K217" i="2"/>
  <c r="K157" i="2"/>
  <c r="K31" i="2"/>
  <c r="K85" i="2"/>
  <c r="K184" i="2"/>
  <c r="K186" i="2"/>
  <c r="K185" i="2"/>
  <c r="K233" i="2"/>
  <c r="K120" i="2"/>
  <c r="K231" i="2"/>
  <c r="K192" i="2"/>
  <c r="K75" i="2"/>
  <c r="K156" i="2"/>
  <c r="K97" i="2"/>
  <c r="K4" i="2"/>
  <c r="K87" i="2"/>
  <c r="K215" i="2"/>
  <c r="K166" i="2"/>
  <c r="K36" i="2"/>
  <c r="K149" i="2"/>
  <c r="K140" i="2"/>
  <c r="K47" i="2"/>
  <c r="K248" i="2"/>
  <c r="K94" i="2"/>
  <c r="K105" i="2"/>
  <c r="K164" i="2"/>
  <c r="K996" i="2"/>
  <c r="K409" i="2"/>
  <c r="K910" i="2"/>
  <c r="K873" i="2"/>
  <c r="K955" i="2"/>
  <c r="K624" i="2"/>
  <c r="K783" i="2"/>
  <c r="K614" i="2"/>
  <c r="K633" i="2"/>
  <c r="K870" i="2"/>
  <c r="K578" i="2"/>
  <c r="K744" i="2"/>
  <c r="K962" i="2"/>
  <c r="K593" i="2"/>
  <c r="K826" i="2"/>
  <c r="K514" i="2"/>
  <c r="K588" i="2"/>
  <c r="K807" i="2"/>
  <c r="K896" i="2"/>
  <c r="K607" i="2"/>
  <c r="K752" i="2"/>
  <c r="K524" i="2"/>
  <c r="K648" i="2"/>
  <c r="K539" i="2"/>
  <c r="K930" i="2"/>
  <c r="K672" i="2"/>
  <c r="K763" i="2"/>
  <c r="K721" i="2"/>
  <c r="K970" i="2"/>
  <c r="K948" i="2"/>
  <c r="K817" i="2"/>
  <c r="K637" i="2"/>
  <c r="K616" i="2"/>
  <c r="K606" i="2"/>
  <c r="K912" i="2"/>
  <c r="K843" i="2"/>
  <c r="K788" i="2"/>
  <c r="K941" i="2"/>
  <c r="K793" i="2"/>
  <c r="K570" i="2"/>
  <c r="K815" i="2"/>
  <c r="K608" i="2"/>
  <c r="K984" i="2"/>
  <c r="K560" i="2"/>
  <c r="K554" i="2"/>
  <c r="K381" i="2"/>
  <c r="K595" i="2"/>
  <c r="K685" i="2"/>
  <c r="K959" i="2"/>
  <c r="K769" i="2"/>
  <c r="K858" i="2"/>
  <c r="K530" i="2"/>
  <c r="K508" i="2"/>
  <c r="K516" i="2"/>
  <c r="K979" i="2"/>
  <c r="K490" i="2"/>
  <c r="K974" i="2"/>
  <c r="K811" i="2"/>
  <c r="K964" i="2"/>
  <c r="K830" i="2"/>
  <c r="K990" i="2"/>
  <c r="K706" i="2"/>
  <c r="K925" i="2"/>
  <c r="K348" i="2"/>
  <c r="K835" i="2"/>
  <c r="K753" i="2"/>
  <c r="K658" i="2"/>
  <c r="K621" i="2"/>
  <c r="K663" i="2"/>
  <c r="K982" i="2"/>
  <c r="K720" i="2"/>
  <c r="K557" i="2"/>
  <c r="K891" i="2"/>
  <c r="K800" i="2"/>
  <c r="K716" i="2"/>
  <c r="K901" i="2"/>
  <c r="K863" i="2"/>
  <c r="K801" i="2"/>
  <c r="K878" i="2"/>
  <c r="K926" i="2"/>
  <c r="K796" i="2"/>
  <c r="K463" i="2"/>
  <c r="K520" i="2"/>
  <c r="K937" i="2"/>
  <c r="K477" i="2"/>
  <c r="K905" i="2"/>
  <c r="K810" i="2"/>
  <c r="K645" i="2"/>
  <c r="K834" i="2"/>
  <c r="K693" i="2"/>
  <c r="K625" i="2"/>
  <c r="K849" i="2"/>
  <c r="K928" i="2"/>
  <c r="K746" i="2"/>
  <c r="K550" i="2"/>
  <c r="K669" i="2"/>
  <c r="K918" i="2"/>
  <c r="K656" i="2"/>
  <c r="K714" i="2"/>
  <c r="K646" i="2"/>
  <c r="K543" i="2"/>
  <c r="K573" i="2"/>
  <c r="K946" i="2"/>
  <c r="K998" i="2"/>
  <c r="K777" i="2"/>
  <c r="K689" i="2"/>
  <c r="K760" i="2"/>
  <c r="K765" i="2"/>
  <c r="K958" i="2"/>
  <c r="K947" i="2"/>
  <c r="K627" i="2"/>
  <c r="K730" i="2"/>
  <c r="K940" i="2"/>
  <c r="K659" i="2"/>
  <c r="K825" i="2"/>
  <c r="K548" i="2"/>
  <c r="K476" i="2"/>
  <c r="K916" i="2"/>
  <c r="K739" i="2"/>
  <c r="K872" i="2"/>
  <c r="K862" i="2"/>
  <c r="K657" i="2"/>
  <c r="K615" i="2"/>
  <c r="K853" i="2"/>
  <c r="K655" i="2"/>
  <c r="K939" i="2"/>
  <c r="K973" i="2"/>
  <c r="K909" i="2"/>
  <c r="K836" i="2"/>
  <c r="K686" i="2"/>
  <c r="K587" i="2"/>
  <c r="K642" i="2"/>
  <c r="K755" i="2"/>
  <c r="K697" i="2"/>
  <c r="K907" i="2"/>
  <c r="K772" i="2"/>
  <c r="K690" i="2"/>
  <c r="K677" i="2"/>
  <c r="K579" i="2"/>
  <c r="K988" i="2"/>
  <c r="K581" i="2"/>
  <c r="K911" i="2"/>
  <c r="K731" i="2"/>
  <c r="K809" i="2"/>
  <c r="K723" i="2"/>
  <c r="K464" i="2"/>
  <c r="K852" i="2"/>
  <c r="K589" i="2"/>
  <c r="K571" i="2"/>
  <c r="K599" i="2"/>
  <c r="K803" i="2"/>
  <c r="K480" i="2"/>
  <c r="K823" i="2"/>
  <c r="K775" i="2"/>
  <c r="K713" i="2"/>
  <c r="K764" i="2"/>
  <c r="K681" i="2"/>
  <c r="K894" i="2"/>
  <c r="K887" i="2"/>
  <c r="K481" i="2"/>
  <c r="K963" i="2"/>
  <c r="K708" i="2"/>
  <c r="K890" i="2"/>
  <c r="K932" i="2"/>
  <c r="K502" i="2"/>
  <c r="K696" i="2"/>
  <c r="K518" i="2"/>
  <c r="K792" i="2"/>
  <c r="K695" i="2"/>
  <c r="K879" i="2"/>
  <c r="K738" i="2"/>
  <c r="K483" i="2"/>
  <c r="K951" i="2"/>
  <c r="K789" i="2"/>
  <c r="K869" i="2"/>
  <c r="K841" i="2"/>
  <c r="K683" i="2"/>
  <c r="K735" i="2"/>
  <c r="K885" i="2"/>
  <c r="K748" i="2"/>
  <c r="K1001" i="2"/>
  <c r="K1000" i="2"/>
  <c r="K443" i="2"/>
  <c r="K639" i="2"/>
  <c r="K647" i="2"/>
  <c r="K682" i="2"/>
  <c r="K999" i="2"/>
  <c r="K993" i="2"/>
  <c r="K827" i="2"/>
  <c r="K704" i="2"/>
  <c r="K507" i="2"/>
  <c r="K991" i="2"/>
  <c r="K533" i="2"/>
  <c r="K923" i="2"/>
  <c r="K848" i="2"/>
  <c r="K701" i="2"/>
  <c r="K804" i="2"/>
  <c r="K820" i="2"/>
  <c r="K596" i="2"/>
  <c r="K976" i="2"/>
  <c r="K603" i="2"/>
  <c r="K541" i="2"/>
  <c r="K368" i="2"/>
  <c r="K664" i="2"/>
  <c r="K832" i="2"/>
  <c r="K743" i="2"/>
  <c r="K501" i="2"/>
  <c r="K968" i="2"/>
  <c r="K687" i="2"/>
  <c r="K492" i="2"/>
  <c r="K950" i="2"/>
  <c r="K467" i="2"/>
  <c r="K462" i="2"/>
  <c r="K674" i="2"/>
  <c r="K897" i="2"/>
  <c r="K546" i="2"/>
  <c r="K750" i="2"/>
  <c r="K806" i="2"/>
  <c r="K636" i="2"/>
  <c r="K453" i="2"/>
  <c r="K575" i="2"/>
  <c r="K874" i="2"/>
  <c r="K711" i="2"/>
  <c r="K956" i="2"/>
  <c r="K666" i="2"/>
  <c r="K915" i="2"/>
  <c r="K676" i="2"/>
  <c r="K921" i="2"/>
  <c r="K888" i="2"/>
  <c r="K821" i="2"/>
  <c r="K762" i="2"/>
  <c r="K961" i="2"/>
  <c r="K770" i="2"/>
  <c r="K691" i="2"/>
  <c r="K900" i="2"/>
  <c r="K510" i="2"/>
  <c r="K601" i="2"/>
  <c r="K856" i="2"/>
  <c r="K561" i="2"/>
  <c r="K503" i="2"/>
  <c r="K397" i="2"/>
  <c r="K521" i="2"/>
  <c r="K710" i="2"/>
  <c r="K532" i="2"/>
  <c r="K749" i="2"/>
  <c r="K899" i="2"/>
  <c r="K475" i="2"/>
  <c r="K493" i="2"/>
  <c r="K489" i="2"/>
  <c r="K618" i="2"/>
  <c r="K758" i="2"/>
  <c r="K795" i="2"/>
  <c r="K622" i="2"/>
  <c r="K640" i="2"/>
  <c r="K787" i="2"/>
  <c r="K700" i="2"/>
  <c r="K617" i="2"/>
  <c r="K774" i="2"/>
  <c r="K549" i="2"/>
  <c r="K538" i="2"/>
  <c r="K527" i="2"/>
  <c r="K992" i="2"/>
  <c r="K757" i="2"/>
  <c r="K485" i="2"/>
  <c r="K500" i="2"/>
  <c r="K952" i="2"/>
  <c r="K942" i="2"/>
  <c r="K553" i="2"/>
  <c r="K732" i="2"/>
  <c r="K828" i="2"/>
  <c r="K558" i="2"/>
  <c r="K995" i="2"/>
  <c r="K517" i="2"/>
  <c r="K705" i="2"/>
  <c r="K819" i="2"/>
  <c r="K473" i="2"/>
  <c r="K392" i="2"/>
  <c r="K628" i="2"/>
  <c r="K668" i="2"/>
  <c r="K652" i="2"/>
  <c r="K919" i="2"/>
  <c r="K474" i="2"/>
  <c r="K495" i="2"/>
  <c r="K585" i="2"/>
  <c r="K509" i="2"/>
  <c r="K643" i="2"/>
  <c r="K860" i="2"/>
  <c r="K933" i="2"/>
  <c r="K866" i="2"/>
  <c r="K728" i="2"/>
  <c r="K779" i="2"/>
  <c r="K612" i="2"/>
  <c r="K868" i="2"/>
  <c r="K844" i="2"/>
  <c r="K954" i="2"/>
  <c r="K718" i="2"/>
  <c r="K680" i="2"/>
  <c r="K678" i="2"/>
  <c r="K536" i="2"/>
  <c r="K983" i="2"/>
  <c r="K598" i="2"/>
  <c r="K717" i="2"/>
  <c r="K740" i="2"/>
  <c r="K767" i="2"/>
  <c r="K971" i="2"/>
  <c r="K582" i="2"/>
  <c r="K651" i="2"/>
  <c r="K837" i="2"/>
  <c r="K559" i="2"/>
  <c r="K761" i="2"/>
  <c r="K484" i="2"/>
  <c r="K726" i="2"/>
  <c r="K799" i="2"/>
  <c r="K602" i="2"/>
  <c r="K768" i="2"/>
  <c r="K922" i="2"/>
  <c r="K754" i="2"/>
  <c r="K864" i="2"/>
  <c r="K611" i="2"/>
  <c r="K949" i="2"/>
  <c r="K784" i="2"/>
  <c r="K985" i="2"/>
  <c r="K511" i="2"/>
  <c r="K773" i="2"/>
  <c r="K883" i="2"/>
  <c r="K833" i="2"/>
  <c r="K880" i="2"/>
  <c r="K472" i="2"/>
  <c r="K698" i="2"/>
  <c r="K629" i="2"/>
  <c r="K619" i="2"/>
  <c r="K734" i="2"/>
  <c r="K790" i="2"/>
  <c r="K719" i="2"/>
  <c r="K491" i="2"/>
  <c r="K989" i="2"/>
  <c r="K924" i="2"/>
  <c r="K822" i="2"/>
  <c r="K506" i="2"/>
  <c r="K892" i="2"/>
  <c r="K712" i="2"/>
  <c r="K544" i="2"/>
  <c r="K650" i="2"/>
  <c r="K564" i="2"/>
  <c r="K568" i="2"/>
  <c r="K967" i="2"/>
  <c r="K671" i="2"/>
  <c r="K466" i="2"/>
  <c r="K362" i="2"/>
  <c r="K960" i="2"/>
  <c r="K813" i="2"/>
  <c r="K914" i="2"/>
  <c r="K498" i="2"/>
  <c r="K565" i="2"/>
  <c r="K903" i="2"/>
  <c r="K497" i="2"/>
  <c r="K604" i="2"/>
  <c r="K626" i="2"/>
  <c r="K871" i="2"/>
  <c r="K591" i="2"/>
  <c r="K986" i="2"/>
  <c r="K694" i="2"/>
  <c r="K556" i="2"/>
  <c r="K465" i="2"/>
  <c r="K574" i="2"/>
  <c r="K814" i="2"/>
  <c r="K665" i="2"/>
  <c r="K736" i="2"/>
  <c r="K519" i="2"/>
  <c r="K580" i="2"/>
  <c r="K929" i="2"/>
  <c r="K812" i="2"/>
  <c r="K847" i="2"/>
  <c r="K724" i="2"/>
  <c r="K953" i="2"/>
  <c r="K829" i="2"/>
  <c r="K597" i="2"/>
  <c r="K782" i="2"/>
  <c r="K535" i="2"/>
  <c r="K649" i="2"/>
  <c r="K563" i="2"/>
  <c r="K745" i="2"/>
  <c r="K583" i="2"/>
  <c r="K861" i="2"/>
  <c r="K496" i="2"/>
  <c r="K644" i="2"/>
  <c r="K529" i="2"/>
  <c r="K931" i="2"/>
  <c r="K785" i="2"/>
  <c r="K865" i="2"/>
  <c r="K945" i="2"/>
  <c r="K781" i="2"/>
  <c r="K943" i="2"/>
  <c r="K525" i="2"/>
  <c r="K494" i="2"/>
  <c r="K934" i="2"/>
  <c r="K504" i="2"/>
  <c r="K742" i="2"/>
  <c r="K920" i="2"/>
  <c r="K569" i="2"/>
  <c r="K886" i="2"/>
  <c r="K759" i="2"/>
  <c r="K805" i="2"/>
  <c r="K747" i="2"/>
  <c r="K727" i="2"/>
  <c r="K969" i="2"/>
  <c r="K981" i="2"/>
  <c r="K944" i="2"/>
  <c r="K875" i="2"/>
  <c r="K383" i="2"/>
  <c r="K623" i="2"/>
  <c r="K547" i="2"/>
  <c r="K654" i="2"/>
  <c r="K660" i="2"/>
  <c r="K877" i="2"/>
  <c r="K751" i="2"/>
  <c r="K840" i="2"/>
  <c r="K802" i="2"/>
  <c r="K978" i="2"/>
  <c r="K605" i="2"/>
  <c r="K707" i="2"/>
  <c r="K737" i="2"/>
  <c r="K542" i="2"/>
  <c r="K902" i="2"/>
  <c r="K906" i="2"/>
  <c r="K679" i="2"/>
  <c r="K567" i="2"/>
  <c r="K980" i="2"/>
  <c r="K904" i="2"/>
  <c r="K688" i="2"/>
  <c r="K935" i="2"/>
  <c r="K610" i="2"/>
  <c r="K917" i="2"/>
  <c r="K957" i="2"/>
  <c r="K613" i="2"/>
  <c r="K699" i="2"/>
  <c r="K572" i="2"/>
  <c r="K555" i="2"/>
  <c r="K842" i="2"/>
  <c r="K816" i="2"/>
  <c r="K412" i="2"/>
  <c r="K534" i="2"/>
  <c r="K987" i="2"/>
  <c r="K692" i="2"/>
  <c r="K634" i="2"/>
  <c r="K702" i="2"/>
  <c r="K780" i="2"/>
  <c r="K540" i="2"/>
  <c r="K771" i="2"/>
  <c r="K592" i="2"/>
  <c r="K867" i="2"/>
  <c r="K488" i="2"/>
  <c r="K741" i="2"/>
  <c r="K584" i="2"/>
  <c r="K818" i="2"/>
  <c r="K414" i="2"/>
  <c r="K486" i="2"/>
  <c r="K876" i="2"/>
  <c r="K831" i="2"/>
  <c r="K794" i="2"/>
  <c r="K522" i="2"/>
  <c r="K505" i="2"/>
  <c r="K997" i="2"/>
  <c r="K703" i="2"/>
  <c r="K884" i="2"/>
  <c r="K898" i="2"/>
  <c r="K733" i="2"/>
  <c r="K975" i="2"/>
  <c r="K545" i="2"/>
  <c r="K470" i="2"/>
  <c r="K590" i="2"/>
  <c r="K797" i="2"/>
  <c r="K709" i="2"/>
  <c r="K851" i="2"/>
  <c r="K552" i="2"/>
  <c r="K673" i="2"/>
  <c r="K641" i="2"/>
  <c r="K808" i="2"/>
  <c r="K393" i="2"/>
  <c r="K895" i="2"/>
  <c r="K786" i="2"/>
  <c r="K600" i="2"/>
  <c r="K927" i="2"/>
  <c r="K854" i="2"/>
  <c r="K670" i="2"/>
  <c r="K756" i="2"/>
  <c r="K401" i="2"/>
  <c r="K577" i="2"/>
  <c r="K977" i="2"/>
  <c r="K859" i="2"/>
  <c r="K965" i="2"/>
  <c r="K972" i="2"/>
  <c r="K576" i="2"/>
  <c r="K839" i="2"/>
  <c r="K913" i="2"/>
  <c r="K882" i="2"/>
  <c r="K850" i="2"/>
  <c r="K994" i="2"/>
  <c r="K776" i="2"/>
  <c r="K881" i="2"/>
  <c r="K722" i="2"/>
  <c r="K499" i="2"/>
  <c r="K824" i="2"/>
  <c r="K653" i="2"/>
  <c r="K566" i="2"/>
  <c r="K889" i="2"/>
  <c r="K528" i="2"/>
  <c r="K936" i="2"/>
  <c r="K893" i="2"/>
  <c r="K845" i="2"/>
  <c r="K478" i="2"/>
  <c r="K938" i="2"/>
  <c r="K531" i="2"/>
  <c r="K661" i="2"/>
  <c r="K846" i="2"/>
  <c r="K908" i="2"/>
  <c r="K857" i="2"/>
  <c r="K343" i="2"/>
  <c r="K526" i="2"/>
  <c r="K662" i="2"/>
  <c r="K586" i="2"/>
  <c r="K630" i="2"/>
  <c r="K479" i="2"/>
  <c r="K966" i="2"/>
  <c r="K512" i="2"/>
  <c r="O284" i="2"/>
  <c r="O463" i="2"/>
  <c r="O187" i="2"/>
  <c r="O520" i="2"/>
  <c r="O937" i="2"/>
  <c r="O367" i="2"/>
  <c r="O996" i="2"/>
  <c r="O398" i="2"/>
  <c r="O687" i="2"/>
  <c r="O211" i="2"/>
  <c r="O409" i="2"/>
  <c r="O433" i="2"/>
  <c r="O270" i="2"/>
  <c r="O492" i="2"/>
  <c r="O22" i="2"/>
  <c r="O153" i="2"/>
  <c r="O228" i="2"/>
  <c r="O121" i="2"/>
  <c r="O179" i="2"/>
  <c r="O271" i="2"/>
  <c r="O245" i="2"/>
  <c r="O161" i="2"/>
  <c r="O950" i="2"/>
  <c r="O72" i="2"/>
  <c r="O240" i="2"/>
  <c r="O477" i="2"/>
  <c r="O28" i="2"/>
  <c r="O469" i="2"/>
  <c r="O46" i="2"/>
  <c r="O910" i="2"/>
  <c r="O905" i="2"/>
  <c r="O810" i="2"/>
  <c r="O873" i="2"/>
  <c r="O955" i="2"/>
  <c r="O467" i="2"/>
  <c r="O462" i="2"/>
  <c r="O7" i="2"/>
  <c r="O674" i="2"/>
  <c r="O645" i="2"/>
  <c r="O624" i="2"/>
  <c r="O400" i="2"/>
  <c r="O82" i="2"/>
  <c r="O897" i="2"/>
  <c r="O356" i="2"/>
  <c r="O546" i="2"/>
  <c r="O667" i="2"/>
  <c r="O176" i="2"/>
  <c r="O750" i="2"/>
  <c r="O111" i="2"/>
  <c r="O834" i="2"/>
  <c r="O783" i="2"/>
  <c r="O339" i="2"/>
  <c r="O806" i="2"/>
  <c r="O146" i="2"/>
  <c r="O636" i="2"/>
  <c r="O453" i="2"/>
  <c r="O575" i="2"/>
  <c r="O874" i="2"/>
  <c r="O297" i="2"/>
  <c r="O202" i="2"/>
  <c r="O711" i="2"/>
  <c r="O551" i="2"/>
  <c r="O37" i="2"/>
  <c r="O956" i="2"/>
  <c r="O666" i="2"/>
  <c r="O915" i="2"/>
  <c r="O363" i="2"/>
  <c r="O70" i="2"/>
  <c r="O676" i="2"/>
  <c r="O693" i="2"/>
  <c r="O181" i="2"/>
  <c r="O411" i="2"/>
  <c r="O625" i="2"/>
  <c r="O73" i="2"/>
  <c r="O921" i="2"/>
  <c r="O614" i="2"/>
  <c r="O537" i="2"/>
  <c r="O888" i="2"/>
  <c r="O283" i="2"/>
  <c r="O821" i="2"/>
  <c r="O379" i="2"/>
  <c r="O762" i="2"/>
  <c r="O109" i="2"/>
  <c r="O144" i="2"/>
  <c r="O961" i="2"/>
  <c r="O241" i="2"/>
  <c r="O770" i="2"/>
  <c r="O691" i="2"/>
  <c r="O633" i="2"/>
  <c r="O389" i="2"/>
  <c r="O286" i="2"/>
  <c r="O870" i="2"/>
  <c r="O900" i="2"/>
  <c r="O510" i="2"/>
  <c r="O226" i="2"/>
  <c r="O25" i="2"/>
  <c r="O601" i="2"/>
  <c r="O791" i="2"/>
  <c r="O59" i="2"/>
  <c r="O856" i="2"/>
  <c r="O715" i="2"/>
  <c r="O849" i="2"/>
  <c r="O86" i="2"/>
  <c r="O928" i="2"/>
  <c r="O199" i="2"/>
  <c r="O561" i="2"/>
  <c r="O503" i="2"/>
  <c r="O397" i="2"/>
  <c r="O178" i="2"/>
  <c r="O521" i="2"/>
  <c r="O193" i="2"/>
  <c r="O710" i="2"/>
  <c r="O168" i="2"/>
  <c r="O78" i="2"/>
  <c r="O154" i="2"/>
  <c r="O299" i="2"/>
  <c r="O746" i="2"/>
  <c r="O532" i="2"/>
  <c r="O441" i="2"/>
  <c r="O550" i="2"/>
  <c r="O749" i="2"/>
  <c r="O578" i="2"/>
  <c r="O434" i="2"/>
  <c r="O899" i="2"/>
  <c r="O669" i="2"/>
  <c r="O475" i="2"/>
  <c r="O918" i="2"/>
  <c r="O744" i="2"/>
  <c r="O49" i="2"/>
  <c r="O315" i="2"/>
  <c r="O493" i="2"/>
  <c r="O152" i="2"/>
  <c r="O962" i="2"/>
  <c r="O34" i="2"/>
  <c r="O489" i="2"/>
  <c r="O68" i="2"/>
  <c r="O21" i="2"/>
  <c r="O656" i="2"/>
  <c r="O618" i="2"/>
  <c r="O758" i="2"/>
  <c r="O74" i="2"/>
  <c r="O93" i="2"/>
  <c r="O795" i="2"/>
  <c r="O622" i="2"/>
  <c r="O335" i="2"/>
  <c r="O260" i="2"/>
  <c r="O593" i="2"/>
  <c r="O640" i="2"/>
  <c r="O787" i="2"/>
  <c r="O700" i="2"/>
  <c r="O617" i="2"/>
  <c r="O714" i="2"/>
  <c r="O646" i="2"/>
  <c r="O826" i="2"/>
  <c r="O774" i="2"/>
  <c r="O328" i="2"/>
  <c r="O107" i="2"/>
  <c r="O382" i="2"/>
  <c r="O543" i="2"/>
  <c r="O407" i="2"/>
  <c r="O514" i="2"/>
  <c r="O573" i="2"/>
  <c r="O549" i="2"/>
  <c r="O32" i="2"/>
  <c r="O127" i="2"/>
  <c r="O276" i="2"/>
  <c r="O588" i="2"/>
  <c r="O104" i="2"/>
  <c r="O291" i="2"/>
  <c r="O538" i="2"/>
  <c r="O527" i="2"/>
  <c r="O92" i="2"/>
  <c r="O158" i="2"/>
  <c r="O365" i="2"/>
  <c r="O312" i="2"/>
  <c r="O451" i="2"/>
  <c r="O20" i="2"/>
  <c r="O946" i="2"/>
  <c r="O461" i="2"/>
  <c r="O992" i="2"/>
  <c r="O757" i="2"/>
  <c r="O998" i="2"/>
  <c r="O485" i="2"/>
  <c r="O500" i="2"/>
  <c r="O952" i="2"/>
  <c r="O807" i="2"/>
  <c r="O942" i="2"/>
  <c r="O336" i="2"/>
  <c r="O553" i="2"/>
  <c r="O349" i="2"/>
  <c r="O732" i="2"/>
  <c r="O523" i="2"/>
  <c r="O194" i="2"/>
  <c r="O828" i="2"/>
  <c r="O326" i="2"/>
  <c r="O896" i="2"/>
  <c r="O61" i="2"/>
  <c r="O558" i="2"/>
  <c r="O57" i="2"/>
  <c r="O607" i="2"/>
  <c r="O995" i="2"/>
  <c r="O29" i="2"/>
  <c r="O752" i="2"/>
  <c r="O130" i="2"/>
  <c r="O777" i="2"/>
  <c r="O517" i="2"/>
  <c r="O361" i="2"/>
  <c r="O705" i="2"/>
  <c r="O100" i="2"/>
  <c r="O819" i="2"/>
  <c r="O247" i="2"/>
  <c r="O689" i="2"/>
  <c r="O352" i="2"/>
  <c r="O473" i="2"/>
  <c r="O392" i="2"/>
  <c r="O524" i="2"/>
  <c r="O106" i="2"/>
  <c r="O628" i="2"/>
  <c r="O668" i="2"/>
  <c r="O8" i="2"/>
  <c r="O652" i="2"/>
  <c r="O919" i="2"/>
  <c r="O648" i="2"/>
  <c r="O474" i="2"/>
  <c r="O495" i="2"/>
  <c r="O143" i="2"/>
  <c r="O515" i="2"/>
  <c r="O585" i="2"/>
  <c r="O353" i="2"/>
  <c r="O539" i="2"/>
  <c r="O930" i="2"/>
  <c r="O3" i="2"/>
  <c r="O340" i="2"/>
  <c r="O89" i="2"/>
  <c r="O509" i="2"/>
  <c r="O643" i="2"/>
  <c r="O860" i="2"/>
  <c r="O277" i="2"/>
  <c r="O933" i="2"/>
  <c r="O346" i="2"/>
  <c r="O866" i="2"/>
  <c r="O112" i="2"/>
  <c r="O134" i="2"/>
  <c r="O375" i="2"/>
  <c r="O210" i="2"/>
  <c r="O331" i="2"/>
  <c r="O314" i="2"/>
  <c r="O183" i="2"/>
  <c r="O23" i="2"/>
  <c r="O171" i="2"/>
  <c r="O290" i="2"/>
  <c r="O396" i="2"/>
  <c r="O728" i="2"/>
  <c r="O779" i="2"/>
  <c r="O612" i="2"/>
  <c r="O760" i="2"/>
  <c r="O232" i="2"/>
  <c r="O868" i="2"/>
  <c r="O844" i="2"/>
  <c r="O9" i="2"/>
  <c r="O282" i="2"/>
  <c r="O954" i="2"/>
  <c r="O58" i="2"/>
  <c r="O131" i="2"/>
  <c r="O99" i="2"/>
  <c r="O296" i="2"/>
  <c r="O672" i="2"/>
  <c r="O718" i="2"/>
  <c r="O855" i="2"/>
  <c r="O160" i="2"/>
  <c r="O765" i="2"/>
  <c r="O138" i="2"/>
  <c r="O763" i="2"/>
  <c r="O680" i="2"/>
  <c r="O108" i="2"/>
  <c r="O678" i="2"/>
  <c r="O958" i="2"/>
  <c r="O359" i="2"/>
  <c r="O536" i="2"/>
  <c r="O983" i="2"/>
  <c r="O42" i="2"/>
  <c r="O598" i="2"/>
  <c r="O717" i="2"/>
  <c r="O53" i="2"/>
  <c r="O947" i="2"/>
  <c r="O740" i="2"/>
  <c r="O767" i="2"/>
  <c r="O264" i="2"/>
  <c r="O627" i="2"/>
  <c r="O428" i="2"/>
  <c r="O971" i="2"/>
  <c r="O221" i="2"/>
  <c r="O582" i="2"/>
  <c r="O638" i="2"/>
  <c r="O151" i="2"/>
  <c r="O721" i="2"/>
  <c r="O437" i="2"/>
  <c r="O651" i="2"/>
  <c r="O837" i="2"/>
  <c r="O730" i="2"/>
  <c r="O559" i="2"/>
  <c r="O174" i="2"/>
  <c r="O761" i="2"/>
  <c r="O940" i="2"/>
  <c r="O273" i="2"/>
  <c r="O337" i="2"/>
  <c r="O970" i="2"/>
  <c r="O207" i="2"/>
  <c r="O484" i="2"/>
  <c r="O726" i="2"/>
  <c r="O261" i="2"/>
  <c r="O319" i="2"/>
  <c r="O799" i="2"/>
  <c r="O452" i="2"/>
  <c r="O250" i="2"/>
  <c r="O360" i="2"/>
  <c r="O45" i="2"/>
  <c r="O66" i="2"/>
  <c r="O321" i="2"/>
  <c r="O659" i="2"/>
  <c r="O385" i="2"/>
  <c r="O602" i="2"/>
  <c r="O620" i="2"/>
  <c r="O142" i="2"/>
  <c r="O825" i="2"/>
  <c r="O768" i="2"/>
  <c r="O136" i="2"/>
  <c r="O922" i="2"/>
  <c r="O948" i="2"/>
  <c r="O754" i="2"/>
  <c r="O220" i="2"/>
  <c r="O191" i="2"/>
  <c r="O864" i="2"/>
  <c r="O611" i="2"/>
  <c r="O949" i="2"/>
  <c r="O249" i="2"/>
  <c r="O798" i="2"/>
  <c r="O784" i="2"/>
  <c r="O548" i="2"/>
  <c r="O985" i="2"/>
  <c r="O511" i="2"/>
  <c r="O403" i="2"/>
  <c r="O80" i="2"/>
  <c r="O96" i="2"/>
  <c r="O476" i="2"/>
  <c r="O817" i="2"/>
  <c r="O637" i="2"/>
  <c r="O257" i="2"/>
  <c r="O196" i="2"/>
  <c r="O916" i="2"/>
  <c r="O253" i="2"/>
  <c r="O773" i="2"/>
  <c r="O616" i="2"/>
  <c r="O883" i="2"/>
  <c r="O338" i="2"/>
  <c r="O833" i="2"/>
  <c r="O739" i="2"/>
  <c r="O430" i="2"/>
  <c r="O10" i="2"/>
  <c r="O872" i="2"/>
  <c r="O118" i="2"/>
  <c r="O880" i="2"/>
  <c r="O147" i="2"/>
  <c r="O438" i="2"/>
  <c r="O216" i="2"/>
  <c r="O606" i="2"/>
  <c r="O912" i="2"/>
  <c r="O472" i="2"/>
  <c r="O281" i="2"/>
  <c r="O698" i="2"/>
  <c r="O862" i="2"/>
  <c r="O330" i="2"/>
  <c r="O64" i="2"/>
  <c r="O173" i="2"/>
  <c r="O629" i="2"/>
  <c r="O619" i="2"/>
  <c r="O369" i="2"/>
  <c r="O657" i="2"/>
  <c r="O482" i="2"/>
  <c r="O615" i="2"/>
  <c r="O734" i="2"/>
  <c r="O167" i="2"/>
  <c r="O445" i="2"/>
  <c r="O378" i="2"/>
  <c r="O203" i="2"/>
  <c r="O341" i="2"/>
  <c r="O790" i="2"/>
  <c r="O719" i="2"/>
  <c r="O115" i="2"/>
  <c r="O304" i="2"/>
  <c r="O491" i="2"/>
  <c r="O223" i="2"/>
  <c r="O989" i="2"/>
  <c r="O924" i="2"/>
  <c r="O16" i="2"/>
  <c r="O101" i="2"/>
  <c r="O822" i="2"/>
  <c r="O309" i="2"/>
  <c r="O506" i="2"/>
  <c r="O252" i="2"/>
  <c r="O159" i="2"/>
  <c r="O853" i="2"/>
  <c r="O892" i="2"/>
  <c r="O712" i="2"/>
  <c r="O544" i="2"/>
  <c r="O650" i="2"/>
  <c r="O564" i="2"/>
  <c r="O568" i="2"/>
  <c r="O967" i="2"/>
  <c r="O655" i="2"/>
  <c r="O137" i="2"/>
  <c r="O843" i="2"/>
  <c r="O56" i="2"/>
  <c r="O671" i="2"/>
  <c r="O788" i="2"/>
  <c r="O351" i="2"/>
  <c r="O333" i="2"/>
  <c r="O113" i="2"/>
  <c r="O466" i="2"/>
  <c r="O418" i="2"/>
  <c r="O939" i="2"/>
  <c r="O362" i="2"/>
  <c r="O141" i="2"/>
  <c r="O973" i="2"/>
  <c r="O197" i="2"/>
  <c r="O237" i="2"/>
  <c r="O391" i="2"/>
  <c r="O960" i="2"/>
  <c r="O813" i="2"/>
  <c r="O268" i="2"/>
  <c r="O293" i="2"/>
  <c r="O914" i="2"/>
  <c r="O498" i="2"/>
  <c r="O565" i="2"/>
  <c r="O903" i="2"/>
  <c r="O198" i="2"/>
  <c r="O129" i="2"/>
  <c r="O909" i="2"/>
  <c r="O497" i="2"/>
  <c r="O376" i="2"/>
  <c r="O635" i="2"/>
  <c r="O604" i="2"/>
  <c r="O836" i="2"/>
  <c r="O40" i="2"/>
  <c r="O941" i="2"/>
  <c r="O686" i="2"/>
  <c r="O587" i="2"/>
  <c r="O626" i="2"/>
  <c r="O54" i="2"/>
  <c r="O272" i="2"/>
  <c r="O413" i="2"/>
  <c r="O169" i="2"/>
  <c r="O487" i="2"/>
  <c r="O871" i="2"/>
  <c r="O206" i="2"/>
  <c r="O642" i="2"/>
  <c r="O591" i="2"/>
  <c r="O172" i="2"/>
  <c r="O986" i="2"/>
  <c r="O322" i="2"/>
  <c r="O694" i="2"/>
  <c r="O17" i="2"/>
  <c r="O52" i="2"/>
  <c r="O110" i="2"/>
  <c r="O755" i="2"/>
  <c r="O697" i="2"/>
  <c r="O132" i="2"/>
  <c r="O793" i="2"/>
  <c r="O838" i="2"/>
  <c r="O556" i="2"/>
  <c r="O209" i="2"/>
  <c r="O465" i="2"/>
  <c r="O574" i="2"/>
  <c r="O907" i="2"/>
  <c r="O772" i="2"/>
  <c r="O175" i="2"/>
  <c r="O814" i="2"/>
  <c r="O419" i="2"/>
  <c r="O665" i="2"/>
  <c r="O690" i="2"/>
  <c r="O14" i="2"/>
  <c r="O677" i="2"/>
  <c r="O18" i="2"/>
  <c r="O265" i="2"/>
  <c r="O579" i="2"/>
  <c r="O736" i="2"/>
  <c r="O519" i="2"/>
  <c r="O580" i="2"/>
  <c r="O12" i="2"/>
  <c r="O988" i="2"/>
  <c r="O631" i="2"/>
  <c r="O929" i="2"/>
  <c r="O251" i="2"/>
  <c r="O812" i="2"/>
  <c r="O189" i="2"/>
  <c r="O213" i="2"/>
  <c r="O325" i="2"/>
  <c r="O847" i="2"/>
  <c r="O724" i="2"/>
  <c r="O581" i="2"/>
  <c r="O570" i="2"/>
  <c r="O79" i="2"/>
  <c r="O911" i="2"/>
  <c r="O815" i="2"/>
  <c r="O288" i="2"/>
  <c r="O731" i="2"/>
  <c r="O448" i="2"/>
  <c r="O608" i="2"/>
  <c r="O953" i="2"/>
  <c r="O426" i="2"/>
  <c r="O829" i="2"/>
  <c r="O162" i="2"/>
  <c r="O597" i="2"/>
  <c r="O809" i="2"/>
  <c r="O446" i="2"/>
  <c r="O298" i="2"/>
  <c r="O782" i="2"/>
  <c r="O48" i="2"/>
  <c r="O984" i="2"/>
  <c r="O560" i="2"/>
  <c r="O67" i="2"/>
  <c r="O729" i="2"/>
  <c r="O416" i="2"/>
  <c r="O535" i="2"/>
  <c r="O723" i="2"/>
  <c r="O395" i="2"/>
  <c r="O554" i="2"/>
  <c r="O468" i="2"/>
  <c r="O381" i="2"/>
  <c r="O649" i="2"/>
  <c r="O88" i="2"/>
  <c r="O235" i="2"/>
  <c r="O71" i="2"/>
  <c r="O563" i="2"/>
  <c r="O745" i="2"/>
  <c r="O404" i="2"/>
  <c r="O464" i="2"/>
  <c r="O126" i="2"/>
  <c r="O24" i="2"/>
  <c r="O852" i="2"/>
  <c r="O387" i="2"/>
  <c r="O384" i="2"/>
  <c r="O372" i="2"/>
  <c r="O91" i="2"/>
  <c r="O583" i="2"/>
  <c r="O861" i="2"/>
  <c r="O496" i="2"/>
  <c r="O644" i="2"/>
  <c r="O5" i="2"/>
  <c r="O529" i="2"/>
  <c r="O589" i="2"/>
  <c r="O931" i="2"/>
  <c r="O145" i="2"/>
  <c r="O785" i="2"/>
  <c r="O275" i="2"/>
  <c r="O865" i="2"/>
  <c r="O945" i="2"/>
  <c r="O781" i="2"/>
  <c r="O571" i="2"/>
  <c r="O454" i="2"/>
  <c r="O244" i="2"/>
  <c r="O170" i="2"/>
  <c r="O218" i="2"/>
  <c r="O943" i="2"/>
  <c r="O595" i="2"/>
  <c r="O599" i="2"/>
  <c r="O803" i="2"/>
  <c r="O525" i="2"/>
  <c r="O480" i="2"/>
  <c r="O494" i="2"/>
  <c r="O934" i="2"/>
  <c r="O43" i="2"/>
  <c r="O239" i="2"/>
  <c r="O344" i="2"/>
  <c r="O212" i="2"/>
  <c r="O310" i="2"/>
  <c r="O417" i="2"/>
  <c r="O243" i="2"/>
  <c r="O823" i="2"/>
  <c r="O775" i="2"/>
  <c r="O713" i="2"/>
  <c r="O504" i="2"/>
  <c r="O390" i="2"/>
  <c r="O766" i="2"/>
  <c r="O415" i="2"/>
  <c r="O685" i="2"/>
  <c r="O742" i="2"/>
  <c r="O764" i="2"/>
  <c r="O681" i="2"/>
  <c r="O195" i="2"/>
  <c r="O77" i="2"/>
  <c r="O285" i="2"/>
  <c r="O125" i="2"/>
  <c r="O55" i="2"/>
  <c r="O920" i="2"/>
  <c r="O569" i="2"/>
  <c r="O287" i="2"/>
  <c r="O886" i="2"/>
  <c r="O447" i="2"/>
  <c r="O83" i="2"/>
  <c r="O759" i="2"/>
  <c r="O436" i="2"/>
  <c r="O959" i="2"/>
  <c r="O769" i="2"/>
  <c r="O123" i="2"/>
  <c r="O894" i="2"/>
  <c r="O259" i="2"/>
  <c r="O334" i="2"/>
  <c r="O370" i="2"/>
  <c r="O6" i="2"/>
  <c r="O805" i="2"/>
  <c r="O205" i="2"/>
  <c r="O747" i="2"/>
  <c r="O727" i="2"/>
  <c r="O347" i="2"/>
  <c r="O969" i="2"/>
  <c r="O887" i="2"/>
  <c r="O481" i="2"/>
  <c r="O165" i="2"/>
  <c r="O963" i="2"/>
  <c r="O51" i="2"/>
  <c r="O708" i="2"/>
  <c r="O62" i="2"/>
  <c r="O981" i="2"/>
  <c r="O944" i="2"/>
  <c r="O875" i="2"/>
  <c r="O383" i="2"/>
  <c r="O98" i="2"/>
  <c r="O890" i="2"/>
  <c r="O305" i="2"/>
  <c r="O255" i="2"/>
  <c r="O609" i="2"/>
  <c r="O932" i="2"/>
  <c r="O623" i="2"/>
  <c r="O502" i="2"/>
  <c r="O547" i="2"/>
  <c r="O858" i="2"/>
  <c r="O406" i="2"/>
  <c r="O116" i="2"/>
  <c r="O654" i="2"/>
  <c r="O33" i="2"/>
  <c r="O50" i="2"/>
  <c r="O190" i="2"/>
  <c r="O513" i="2"/>
  <c r="O660" i="2"/>
  <c r="O320" i="2"/>
  <c r="O877" i="2"/>
  <c r="O696" i="2"/>
  <c r="O95" i="2"/>
  <c r="O751" i="2"/>
  <c r="O530" i="2"/>
  <c r="O840" i="2"/>
  <c r="O802" i="2"/>
  <c r="O242" i="2"/>
  <c r="O518" i="2"/>
  <c r="O508" i="2"/>
  <c r="O11" i="2"/>
  <c r="O778" i="2"/>
  <c r="O38" i="2"/>
  <c r="O978" i="2"/>
  <c r="O69" i="2"/>
  <c r="O605" i="2"/>
  <c r="O423" i="2"/>
  <c r="O219" i="2"/>
  <c r="O707" i="2"/>
  <c r="O516" i="2"/>
  <c r="O792" i="2"/>
  <c r="O737" i="2"/>
  <c r="O542" i="2"/>
  <c r="O695" i="2"/>
  <c r="O902" i="2"/>
  <c r="O13" i="2"/>
  <c r="O879" i="2"/>
  <c r="O906" i="2"/>
  <c r="O738" i="2"/>
  <c r="O357" i="2"/>
  <c r="O177" i="2"/>
  <c r="O679" i="2"/>
  <c r="O440" i="2"/>
  <c r="O366" i="2"/>
  <c r="O979" i="2"/>
  <c r="O567" i="2"/>
  <c r="O490" i="2"/>
  <c r="O345" i="2"/>
  <c r="O44" i="2"/>
  <c r="O318" i="2"/>
  <c r="O124" i="2"/>
  <c r="O358" i="2"/>
  <c r="O236" i="2"/>
  <c r="O483" i="2"/>
  <c r="O35" i="2"/>
  <c r="O951" i="2"/>
  <c r="O980" i="2"/>
  <c r="O234" i="2"/>
  <c r="O280" i="2"/>
  <c r="O292" i="2"/>
  <c r="O128" i="2"/>
  <c r="O974" i="2"/>
  <c r="O904" i="2"/>
  <c r="O421" i="2"/>
  <c r="O394" i="2"/>
  <c r="O135" i="2"/>
  <c r="O139" i="2"/>
  <c r="O811" i="2"/>
  <c r="O688" i="2"/>
  <c r="O789" i="2"/>
  <c r="O869" i="2"/>
  <c r="O317" i="2"/>
  <c r="O449" i="2"/>
  <c r="O26" i="2"/>
  <c r="O459" i="2"/>
  <c r="O935" i="2"/>
  <c r="O610" i="2"/>
  <c r="O133" i="2"/>
  <c r="O917" i="2"/>
  <c r="O102" i="2"/>
  <c r="O256" i="2"/>
  <c r="O350" i="2"/>
  <c r="O63" i="2"/>
  <c r="O405" i="2"/>
  <c r="O957" i="2"/>
  <c r="O613" i="2"/>
  <c r="O148" i="2"/>
  <c r="O699" i="2"/>
  <c r="O572" i="2"/>
  <c r="O471" i="2"/>
  <c r="O555" i="2"/>
  <c r="O842" i="2"/>
  <c r="O816" i="2"/>
  <c r="O76" i="2"/>
  <c r="O684" i="2"/>
  <c r="O412" i="2"/>
  <c r="O200" i="2"/>
  <c r="O534" i="2"/>
  <c r="O41" i="2"/>
  <c r="O987" i="2"/>
  <c r="O313" i="2"/>
  <c r="O182" i="2"/>
  <c r="O279" i="2"/>
  <c r="O114" i="2"/>
  <c r="O19" i="2"/>
  <c r="O692" i="2"/>
  <c r="O634" i="2"/>
  <c r="O702" i="2"/>
  <c r="O39" i="2"/>
  <c r="O117" i="2"/>
  <c r="O780" i="2"/>
  <c r="O217" i="2"/>
  <c r="O540" i="2"/>
  <c r="O771" i="2"/>
  <c r="O841" i="2"/>
  <c r="O683" i="2"/>
  <c r="O289" i="2"/>
  <c r="O592" i="2"/>
  <c r="O122" i="2"/>
  <c r="O867" i="2"/>
  <c r="O263" i="2"/>
  <c r="O488" i="2"/>
  <c r="O735" i="2"/>
  <c r="O741" i="2"/>
  <c r="O435" i="2"/>
  <c r="O584" i="2"/>
  <c r="O324" i="2"/>
  <c r="O408" i="2"/>
  <c r="O964" i="2"/>
  <c r="O364" i="2"/>
  <c r="O885" i="2"/>
  <c r="O157" i="2"/>
  <c r="O316" i="2"/>
  <c r="O818" i="2"/>
  <c r="O830" i="2"/>
  <c r="O373" i="2"/>
  <c r="O414" i="2"/>
  <c r="O329" i="2"/>
  <c r="O486" i="2"/>
  <c r="O990" i="2"/>
  <c r="O876" i="2"/>
  <c r="O831" i="2"/>
  <c r="O794" i="2"/>
  <c r="O748" i="2"/>
  <c r="O1001" i="2"/>
  <c r="O1000" i="2"/>
  <c r="O443" i="2"/>
  <c r="O522" i="2"/>
  <c r="O706" i="2"/>
  <c r="O505" i="2"/>
  <c r="O997" i="2"/>
  <c r="O342" i="2"/>
  <c r="O420" i="2"/>
  <c r="O703" i="2"/>
  <c r="O311" i="2"/>
  <c r="O119" i="2"/>
  <c r="O884" i="2"/>
  <c r="O898" i="2"/>
  <c r="O733" i="2"/>
  <c r="O975" i="2"/>
  <c r="O424" i="2"/>
  <c r="O545" i="2"/>
  <c r="O639" i="2"/>
  <c r="O470" i="2"/>
  <c r="O308" i="2"/>
  <c r="O725" i="2"/>
  <c r="O15" i="2"/>
  <c r="O925" i="2"/>
  <c r="O348" i="2"/>
  <c r="O31" i="2"/>
  <c r="O85" i="2"/>
  <c r="O647" i="2"/>
  <c r="O184" i="2"/>
  <c r="O225" i="2"/>
  <c r="O278" i="2"/>
  <c r="O186" i="2"/>
  <c r="O590" i="2"/>
  <c r="O797" i="2"/>
  <c r="O460" i="2"/>
  <c r="O709" i="2"/>
  <c r="O835" i="2"/>
  <c r="O682" i="2"/>
  <c r="O185" i="2"/>
  <c r="O753" i="2"/>
  <c r="O355" i="2"/>
  <c r="O456" i="2"/>
  <c r="O999" i="2"/>
  <c r="O386" i="2"/>
  <c r="O851" i="2"/>
  <c r="O993" i="2"/>
  <c r="O307" i="2"/>
  <c r="O552" i="2"/>
  <c r="O214" i="2"/>
  <c r="O827" i="2"/>
  <c r="O673" i="2"/>
  <c r="O208" i="2"/>
  <c r="O658" i="2"/>
  <c r="O704" i="2"/>
  <c r="O675" i="2"/>
  <c r="O507" i="2"/>
  <c r="O233" i="2"/>
  <c r="O442" i="2"/>
  <c r="O621" i="2"/>
  <c r="O663" i="2"/>
  <c r="O431" i="2"/>
  <c r="O641" i="2"/>
  <c r="O808" i="2"/>
  <c r="O455" i="2"/>
  <c r="O84" i="2"/>
  <c r="O267" i="2"/>
  <c r="O991" i="2"/>
  <c r="O533" i="2"/>
  <c r="O103" i="2"/>
  <c r="O120" i="2"/>
  <c r="O923" i="2"/>
  <c r="O393" i="2"/>
  <c r="O895" i="2"/>
  <c r="O982" i="2"/>
  <c r="O231" i="2"/>
  <c r="O786" i="2"/>
  <c r="O274" i="2"/>
  <c r="O720" i="2"/>
  <c r="O848" i="2"/>
  <c r="O422" i="2"/>
  <c r="O327" i="2"/>
  <c r="O192" i="2"/>
  <c r="O75" i="2"/>
  <c r="O306" i="2"/>
  <c r="O600" i="2"/>
  <c r="O701" i="2"/>
  <c r="O927" i="2"/>
  <c r="O429" i="2"/>
  <c r="O557" i="2"/>
  <c r="O804" i="2"/>
  <c r="O891" i="2"/>
  <c r="O820" i="2"/>
  <c r="O323" i="2"/>
  <c r="O596" i="2"/>
  <c r="O562" i="2"/>
  <c r="O81" i="2"/>
  <c r="O854" i="2"/>
  <c r="O229" i="2"/>
  <c r="O670" i="2"/>
  <c r="O756" i="2"/>
  <c r="O201" i="2"/>
  <c r="O401" i="2"/>
  <c r="O163" i="2"/>
  <c r="O60" i="2"/>
  <c r="O156" i="2"/>
  <c r="O577" i="2"/>
  <c r="O800" i="2"/>
  <c r="O977" i="2"/>
  <c r="O97" i="2"/>
  <c r="O410" i="2"/>
  <c r="O976" i="2"/>
  <c r="O859" i="2"/>
  <c r="O603" i="2"/>
  <c r="O965" i="2"/>
  <c r="O972" i="2"/>
  <c r="O301" i="2"/>
  <c r="O576" i="2"/>
  <c r="O541" i="2"/>
  <c r="O839" i="2"/>
  <c r="O4" i="2"/>
  <c r="O913" i="2"/>
  <c r="O882" i="2"/>
  <c r="O258" i="2"/>
  <c r="O87" i="2"/>
  <c r="O850" i="2"/>
  <c r="O402" i="2"/>
  <c r="O994" i="2"/>
  <c r="O716" i="2"/>
  <c r="O374" i="2"/>
  <c r="O377" i="2"/>
  <c r="O901" i="2"/>
  <c r="O863" i="2"/>
  <c r="O224" i="2"/>
  <c r="O776" i="2"/>
  <c r="O368" i="2"/>
  <c r="O90" i="2"/>
  <c r="O881" i="2"/>
  <c r="O722" i="2"/>
  <c r="O499" i="2"/>
  <c r="O425" i="2"/>
  <c r="O215" i="2"/>
  <c r="O166" i="2"/>
  <c r="O824" i="2"/>
  <c r="O450" i="2"/>
  <c r="O302" i="2"/>
  <c r="O222" i="2"/>
  <c r="O653" i="2"/>
  <c r="O262" i="2"/>
  <c r="O399" i="2"/>
  <c r="O294" i="2"/>
  <c r="O354" i="2"/>
  <c r="O427" i="2"/>
  <c r="O36" i="2"/>
  <c r="O238" i="2"/>
  <c r="O439" i="2"/>
  <c r="O30" i="2"/>
  <c r="O801" i="2"/>
  <c r="O458" i="2"/>
  <c r="O149" i="2"/>
  <c r="O566" i="2"/>
  <c r="O140" i="2"/>
  <c r="O295" i="2"/>
  <c r="O889" i="2"/>
  <c r="O528" i="2"/>
  <c r="O936" i="2"/>
  <c r="O47" i="2"/>
  <c r="O300" i="2"/>
  <c r="O444" i="2"/>
  <c r="O878" i="2"/>
  <c r="O303" i="2"/>
  <c r="O332" i="2"/>
  <c r="O893" i="2"/>
  <c r="O594" i="2"/>
  <c r="O845" i="2"/>
  <c r="O248" i="2"/>
  <c r="O230" i="2"/>
  <c r="O188" i="2"/>
  <c r="O664" i="2"/>
  <c r="O478" i="2"/>
  <c r="O380" i="2"/>
  <c r="O155" i="2"/>
  <c r="O832" i="2"/>
  <c r="O938" i="2"/>
  <c r="O531" i="2"/>
  <c r="O246" i="2"/>
  <c r="O661" i="2"/>
  <c r="O94" i="2"/>
  <c r="O926" i="2"/>
  <c r="O743" i="2"/>
  <c r="O846" i="2"/>
  <c r="O227" i="2"/>
  <c r="O501" i="2"/>
  <c r="O908" i="2"/>
  <c r="O857" i="2"/>
  <c r="O105" i="2"/>
  <c r="O343" i="2"/>
  <c r="O457" i="2"/>
  <c r="O432" i="2"/>
  <c r="O526" i="2"/>
  <c r="O388" i="2"/>
  <c r="O662" i="2"/>
  <c r="O27" i="2"/>
  <c r="O371" i="2"/>
  <c r="O254" i="2"/>
  <c r="O266" i="2"/>
  <c r="O204" i="2"/>
  <c r="O586" i="2"/>
  <c r="O164" i="2"/>
  <c r="O2" i="2"/>
  <c r="O269" i="2"/>
  <c r="O630" i="2"/>
  <c r="O796" i="2"/>
  <c r="O180" i="2"/>
  <c r="O968" i="2"/>
  <c r="O479" i="2"/>
  <c r="O966" i="2"/>
  <c r="O150" i="2"/>
  <c r="O512" i="2"/>
  <c r="O65" i="2"/>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<sst xmlns="http://schemas.openxmlformats.org/spreadsheetml/2006/main" count="19982" uniqueCount="2018">
  <si>
    <t>EEID</t>
  </si>
  <si>
    <t>Full Name</t>
  </si>
  <si>
    <t>Job Title</t>
  </si>
  <si>
    <t>Department</t>
  </si>
  <si>
    <t>Business Unit</t>
  </si>
  <si>
    <t>Gender</t>
  </si>
  <si>
    <t>Ethnicity</t>
  </si>
  <si>
    <t>Age</t>
  </si>
  <si>
    <t>Hire Date</t>
  </si>
  <si>
    <t>Annual Salary</t>
  </si>
  <si>
    <t>Bonus %</t>
  </si>
  <si>
    <t>Country</t>
  </si>
  <si>
    <t>City</t>
  </si>
  <si>
    <t>Exit Date</t>
  </si>
  <si>
    <t>Vice President</t>
  </si>
  <si>
    <t>Finance</t>
  </si>
  <si>
    <t>Research &amp; Development</t>
  </si>
  <si>
    <t>Female</t>
  </si>
  <si>
    <t>Caucasian</t>
  </si>
  <si>
    <t>United States</t>
  </si>
  <si>
    <t>Chicago</t>
  </si>
  <si>
    <t/>
  </si>
  <si>
    <t>HRIS Analyst</t>
  </si>
  <si>
    <t>Human Resources</t>
  </si>
  <si>
    <t>Asian</t>
  </si>
  <si>
    <t>Austin</t>
  </si>
  <si>
    <t>Enterprise Architect</t>
  </si>
  <si>
    <t>IT</t>
  </si>
  <si>
    <t>Male</t>
  </si>
  <si>
    <t>Columbus</t>
  </si>
  <si>
    <t>Quality Engineer</t>
  </si>
  <si>
    <t>Engineering</t>
  </si>
  <si>
    <t>Corporate</t>
  </si>
  <si>
    <t>China</t>
  </si>
  <si>
    <t>Chengdu</t>
  </si>
  <si>
    <t>Network Engineer</t>
  </si>
  <si>
    <t>Manufacturing</t>
  </si>
  <si>
    <t>E03750</t>
  </si>
  <si>
    <t>Cloud Infrastructure Architect</t>
  </si>
  <si>
    <t>Phoenix</t>
  </si>
  <si>
    <t>Director</t>
  </si>
  <si>
    <t>E02274</t>
  </si>
  <si>
    <t>Sr. Analyst</t>
  </si>
  <si>
    <t>Marketing</t>
  </si>
  <si>
    <t>Speciality Products</t>
  </si>
  <si>
    <t>Miami</t>
  </si>
  <si>
    <t>E00530</t>
  </si>
  <si>
    <t>Black</t>
  </si>
  <si>
    <t>E04380</t>
  </si>
  <si>
    <t>Sr. Account Representative</t>
  </si>
  <si>
    <t>Sales</t>
  </si>
  <si>
    <t>Latino</t>
  </si>
  <si>
    <t>Brazil</t>
  </si>
  <si>
    <t>Sao Paulo</t>
  </si>
  <si>
    <t>E01994</t>
  </si>
  <si>
    <t>Technical Architect</t>
  </si>
  <si>
    <t>Computer Systems Manager</t>
  </si>
  <si>
    <t>E02572</t>
  </si>
  <si>
    <t>Test Engineer</t>
  </si>
  <si>
    <t>Automation Engineer</t>
  </si>
  <si>
    <t>Beijing</t>
  </si>
  <si>
    <t>Sr. Manger</t>
  </si>
  <si>
    <t>Manager</t>
  </si>
  <si>
    <t>Seattle</t>
  </si>
  <si>
    <t>Analyst II</t>
  </si>
  <si>
    <t>Accounting</t>
  </si>
  <si>
    <t>Rio de Janerio</t>
  </si>
  <si>
    <t>Axel Santos</t>
  </si>
  <si>
    <t>Analyst</t>
  </si>
  <si>
    <t>Operations Engineer</t>
  </si>
  <si>
    <t>E01927</t>
  </si>
  <si>
    <t>Network Architect</t>
  </si>
  <si>
    <t>Adeline Huang</t>
  </si>
  <si>
    <t>IT Coordinator</t>
  </si>
  <si>
    <t>Shanghai</t>
  </si>
  <si>
    <t>E03292</t>
  </si>
  <si>
    <t>Systems Analyst</t>
  </si>
  <si>
    <t>Sr. Business Partner</t>
  </si>
  <si>
    <t>E00650</t>
  </si>
  <si>
    <t>E02744</t>
  </si>
  <si>
    <t>Chongqing</t>
  </si>
  <si>
    <t>Manaus</t>
  </si>
  <si>
    <t>Service Desk Analyst</t>
  </si>
  <si>
    <t>Business Partner</t>
  </si>
  <si>
    <t>Controls Engineer</t>
  </si>
  <si>
    <t>E04029</t>
  </si>
  <si>
    <t>Development Engineer</t>
  </si>
  <si>
    <t>E04545</t>
  </si>
  <si>
    <t>Solutions Architect</t>
  </si>
  <si>
    <t>Network Administrator</t>
  </si>
  <si>
    <t>E03984</t>
  </si>
  <si>
    <t>IT Systems Architect</t>
  </si>
  <si>
    <t>Vivian Lewis</t>
  </si>
  <si>
    <t>E00824</t>
  </si>
  <si>
    <t>Account Representative</t>
  </si>
  <si>
    <t>E02044</t>
  </si>
  <si>
    <t>E01263</t>
  </si>
  <si>
    <t>Engineering Manager</t>
  </si>
  <si>
    <t>System Administrator </t>
  </si>
  <si>
    <t>E01550</t>
  </si>
  <si>
    <t>E02832</t>
  </si>
  <si>
    <t>E04285</t>
  </si>
  <si>
    <t>E00917</t>
  </si>
  <si>
    <t>E03901</t>
  </si>
  <si>
    <t>E03131</t>
  </si>
  <si>
    <t>E02728</t>
  </si>
  <si>
    <t>E01339</t>
  </si>
  <si>
    <t>E03404</t>
  </si>
  <si>
    <t>E00119</t>
  </si>
  <si>
    <t>E03579</t>
  </si>
  <si>
    <t>E03252</t>
  </si>
  <si>
    <t>Everly Lin</t>
  </si>
  <si>
    <t>E01465</t>
  </si>
  <si>
    <t>E01807</t>
  </si>
  <si>
    <t>E04749</t>
  </si>
  <si>
    <t>E04517</t>
  </si>
  <si>
    <t>E01789</t>
  </si>
  <si>
    <t>E02848</t>
  </si>
  <si>
    <t>E03362</t>
  </si>
  <si>
    <t>E03097</t>
  </si>
  <si>
    <t>E04048</t>
  </si>
  <si>
    <t>E03694</t>
  </si>
  <si>
    <t>E03277</t>
  </si>
  <si>
    <t>E03550</t>
  </si>
  <si>
    <t>E01116</t>
  </si>
  <si>
    <t>E02235</t>
  </si>
  <si>
    <t>E01422</t>
  </si>
  <si>
    <t>E02903</t>
  </si>
  <si>
    <t>E00218</t>
  </si>
  <si>
    <t>Field Engineer</t>
  </si>
  <si>
    <t>Hailey Song</t>
  </si>
  <si>
    <t>E04369</t>
  </si>
  <si>
    <t>Asher Morales</t>
  </si>
  <si>
    <t>Carter Ortiz</t>
  </si>
  <si>
    <t>E02938</t>
  </si>
  <si>
    <t>E02923</t>
  </si>
  <si>
    <t>E02190</t>
  </si>
  <si>
    <t>E00325</t>
  </si>
  <si>
    <t>E01412</t>
  </si>
  <si>
    <t>E02307</t>
  </si>
  <si>
    <t>John Dang</t>
  </si>
  <si>
    <t>E00553</t>
  </si>
  <si>
    <t>E03799</t>
  </si>
  <si>
    <t>E02960</t>
  </si>
  <si>
    <t>E04290</t>
  </si>
  <si>
    <t>Nicholas Wong</t>
  </si>
  <si>
    <t>E04458</t>
  </si>
  <si>
    <t>Wesley Adams</t>
  </si>
  <si>
    <t>E04799</t>
  </si>
  <si>
    <t>E04962</t>
  </si>
  <si>
    <t>E00144</t>
  </si>
  <si>
    <t>E01981</t>
  </si>
  <si>
    <t>E03025</t>
  </si>
  <si>
    <t>E00287</t>
  </si>
  <si>
    <t>E00116</t>
  </si>
  <si>
    <t>E00691</t>
  </si>
  <si>
    <t>E03429</t>
  </si>
  <si>
    <t>E00813</t>
  </si>
  <si>
    <t>E03402</t>
  </si>
  <si>
    <t>E01985</t>
  </si>
  <si>
    <t>E02642</t>
  </si>
  <si>
    <t>E01832</t>
  </si>
  <si>
    <t>Daniel Jordan</t>
  </si>
  <si>
    <t>E03595</t>
  </si>
  <si>
    <t>E00044</t>
  </si>
  <si>
    <t>E03170</t>
  </si>
  <si>
    <t>E02047</t>
  </si>
  <si>
    <t>E03547</t>
  </si>
  <si>
    <t>E02522</t>
  </si>
  <si>
    <t>E01540</t>
  </si>
  <si>
    <t>E00502</t>
  </si>
  <si>
    <t>E03863</t>
  </si>
  <si>
    <t>E04018</t>
  </si>
  <si>
    <t>E02770</t>
  </si>
  <si>
    <t>E00591</t>
  </si>
  <si>
    <t>E03854</t>
  </si>
  <si>
    <t>E00639</t>
  </si>
  <si>
    <t>E01249</t>
  </si>
  <si>
    <t>E02420</t>
  </si>
  <si>
    <t>E01466</t>
  </si>
  <si>
    <t>E00401</t>
  </si>
  <si>
    <t>Raelynn Gupta</t>
  </si>
  <si>
    <t>E00791</t>
  </si>
  <si>
    <t>E00834</t>
  </si>
  <si>
    <t>E02183</t>
  </si>
  <si>
    <t>E02791</t>
  </si>
  <si>
    <t>E04131</t>
  </si>
  <si>
    <t>E03956</t>
  </si>
  <si>
    <t>E04784</t>
  </si>
  <si>
    <t>E00752</t>
  </si>
  <si>
    <t>E00431</t>
  </si>
  <si>
    <t>Allison Leung</t>
  </si>
  <si>
    <t>E00703</t>
  </si>
  <si>
    <t>Brooklyn Daniels</t>
  </si>
  <si>
    <t>E00880</t>
  </si>
  <si>
    <t>E04853</t>
  </si>
  <si>
    <t>E03870</t>
  </si>
  <si>
    <t>E02833</t>
  </si>
  <si>
    <t>E04217</t>
  </si>
  <si>
    <t>E02252</t>
  </si>
  <si>
    <t>E00342</t>
  </si>
  <si>
    <t>E03506</t>
  </si>
  <si>
    <t>E00701</t>
  </si>
  <si>
    <t>E00699</t>
  </si>
  <si>
    <t>E01611</t>
  </si>
  <si>
    <t>E04035</t>
  </si>
  <si>
    <t>E04163</t>
  </si>
  <si>
    <t>E01501</t>
  </si>
  <si>
    <t>E02489</t>
  </si>
  <si>
    <t>E03908</t>
  </si>
  <si>
    <t>E02942</t>
  </si>
  <si>
    <t>E01309</t>
  </si>
  <si>
    <t>Christopher Lim</t>
  </si>
  <si>
    <t>E04670</t>
  </si>
  <si>
    <t>E02710</t>
  </si>
  <si>
    <t>E04920</t>
  </si>
  <si>
    <t>E01281</t>
  </si>
  <si>
    <t>E03296</t>
  </si>
  <si>
    <t>E00380</t>
  </si>
  <si>
    <t>E01409</t>
  </si>
  <si>
    <t>E02375</t>
  </si>
  <si>
    <t>E01378</t>
  </si>
  <si>
    <t>E04969</t>
  </si>
  <si>
    <t>E02576</t>
  </si>
  <si>
    <t>E00810</t>
  </si>
  <si>
    <t>Lincoln Henderson</t>
  </si>
  <si>
    <t>E01546</t>
  </si>
  <si>
    <t>E02074</t>
  </si>
  <si>
    <t>E03047</t>
  </si>
  <si>
    <t>Sophie Silva</t>
  </si>
  <si>
    <t>E03567</t>
  </si>
  <si>
    <t>E02071</t>
  </si>
  <si>
    <t>E00181</t>
  </si>
  <si>
    <t>E00981</t>
  </si>
  <si>
    <t>E02861</t>
  </si>
  <si>
    <t>E00568</t>
  </si>
  <si>
    <t>E02850</t>
  </si>
  <si>
    <t>Hailey Dang</t>
  </si>
  <si>
    <t>E02415</t>
  </si>
  <si>
    <t>E00607</t>
  </si>
  <si>
    <t>E04194</t>
  </si>
  <si>
    <t>E00443</t>
  </si>
  <si>
    <t>E00862</t>
  </si>
  <si>
    <t>E04299</t>
  </si>
  <si>
    <t>E02939</t>
  </si>
  <si>
    <t>E02855</t>
  </si>
  <si>
    <t>E00206</t>
  </si>
  <si>
    <t>E02258</t>
  </si>
  <si>
    <t>E01006</t>
  </si>
  <si>
    <t>E01967</t>
  </si>
  <si>
    <t>E04128</t>
  </si>
  <si>
    <t>E02813</t>
  </si>
  <si>
    <t>E01132</t>
  </si>
  <si>
    <t>E04265</t>
  </si>
  <si>
    <t>E04536</t>
  </si>
  <si>
    <t>E00023</t>
  </si>
  <si>
    <t>E01631</t>
  </si>
  <si>
    <t>Ruby Barnes</t>
  </si>
  <si>
    <t>E01486</t>
  </si>
  <si>
    <t>E00941</t>
  </si>
  <si>
    <t>E00559</t>
  </si>
  <si>
    <t>E01898</t>
  </si>
  <si>
    <t>Camila Evans</t>
  </si>
  <si>
    <t>E04127</t>
  </si>
  <si>
    <t>E04877</t>
  </si>
  <si>
    <t>Jeremiah Lu</t>
  </si>
  <si>
    <t>E02033</t>
  </si>
  <si>
    <t>E00091</t>
  </si>
  <si>
    <t>E00555</t>
  </si>
  <si>
    <t>E02984</t>
  </si>
  <si>
    <t>E04607</t>
  </si>
  <si>
    <t>E00900</t>
  </si>
  <si>
    <t>E03394</t>
  </si>
  <si>
    <t>E02604</t>
  </si>
  <si>
    <t>E01902</t>
  </si>
  <si>
    <t>E01111</t>
  </si>
  <si>
    <t>E00836</t>
  </si>
  <si>
    <t>E02468</t>
  </si>
  <si>
    <t>E04542</t>
  </si>
  <si>
    <t>E03574</t>
  </si>
  <si>
    <t>E01883</t>
  </si>
  <si>
    <t>Brooklyn Ruiz</t>
  </si>
  <si>
    <t>E03000</t>
  </si>
  <si>
    <t>E02094</t>
  </si>
  <si>
    <t>E00929</t>
  </si>
  <si>
    <t>E02825</t>
  </si>
  <si>
    <t>Theodore Ngo</t>
  </si>
  <si>
    <t>E01584</t>
  </si>
  <si>
    <t>E00344</t>
  </si>
  <si>
    <t>E04601</t>
  </si>
  <si>
    <t>E01947</t>
  </si>
  <si>
    <t>E04959</t>
  </si>
  <si>
    <t>E03875</t>
  </si>
  <si>
    <t>E00154</t>
  </si>
  <si>
    <t>E03096</t>
  </si>
  <si>
    <t>E01225</t>
  </si>
  <si>
    <t>E04332</t>
  </si>
  <si>
    <t>E04308</t>
  </si>
  <si>
    <t>Axel Soto</t>
  </si>
  <si>
    <t>E02378</t>
  </si>
  <si>
    <t>E03928</t>
  </si>
  <si>
    <t>E00556</t>
  </si>
  <si>
    <t>E03327</t>
  </si>
  <si>
    <t>E04811</t>
  </si>
  <si>
    <t>E03455</t>
  </si>
  <si>
    <t>E03018</t>
  </si>
  <si>
    <t>Lucy Avila</t>
  </si>
  <si>
    <t>E03227</t>
  </si>
  <si>
    <t>E03440</t>
  </si>
  <si>
    <t>E02877</t>
  </si>
  <si>
    <t>E03255</t>
  </si>
  <si>
    <t>Luna Simmons</t>
  </si>
  <si>
    <t>E03717</t>
  </si>
  <si>
    <t>E01578</t>
  </si>
  <si>
    <t>E03521</t>
  </si>
  <si>
    <t>E02112</t>
  </si>
  <si>
    <t>E03325</t>
  </si>
  <si>
    <t>E03972</t>
  </si>
  <si>
    <t>Julia Sandoval</t>
  </si>
  <si>
    <t>E04386</t>
  </si>
  <si>
    <t>E00365</t>
  </si>
  <si>
    <t>E00432</t>
  </si>
  <si>
    <t>E00626</t>
  </si>
  <si>
    <t>E03354</t>
  </si>
  <si>
    <t>E01241</t>
  </si>
  <si>
    <t>E03718</t>
  </si>
  <si>
    <t>E02681</t>
  </si>
  <si>
    <t>E04288</t>
  </si>
  <si>
    <t>Alice Soto</t>
  </si>
  <si>
    <t>E01264</t>
  </si>
  <si>
    <t>E01371</t>
  </si>
  <si>
    <t>E02103</t>
  </si>
  <si>
    <t>E00697</t>
  </si>
  <si>
    <t>E01754</t>
  </si>
  <si>
    <t>E04345</t>
  </si>
  <si>
    <t>E04697</t>
  </si>
  <si>
    <t>E00265</t>
  </si>
  <si>
    <t>E04487</t>
  </si>
  <si>
    <t>E03181</t>
  </si>
  <si>
    <t>E01952</t>
  </si>
  <si>
    <t>E04732</t>
  </si>
  <si>
    <t>E00480</t>
  </si>
  <si>
    <t>E03749</t>
  </si>
  <si>
    <t>E03981</t>
  </si>
  <si>
    <t>E03994</t>
  </si>
  <si>
    <t>E00276</t>
  </si>
  <si>
    <t>E04213</t>
  </si>
  <si>
    <t>E03802</t>
  </si>
  <si>
    <t>Ayla Ng</t>
  </si>
  <si>
    <t>E04379</t>
  </si>
  <si>
    <t>E00592</t>
  </si>
  <si>
    <t>E00422</t>
  </si>
  <si>
    <t>E01712</t>
  </si>
  <si>
    <t>E02856</t>
  </si>
  <si>
    <t>E04112</t>
  </si>
  <si>
    <t>E00089</t>
  </si>
  <si>
    <t>Samantha Rogers</t>
  </si>
  <si>
    <t>E02628</t>
  </si>
  <si>
    <t>E00595</t>
  </si>
  <si>
    <t>E01423</t>
  </si>
  <si>
    <t>E02217</t>
  </si>
  <si>
    <t>E04940</t>
  </si>
  <si>
    <t>E01639</t>
  </si>
  <si>
    <t>E04109</t>
  </si>
  <si>
    <t>E02473</t>
  </si>
  <si>
    <t>E04926</t>
  </si>
  <si>
    <t>E04474</t>
  </si>
  <si>
    <t>E04267</t>
  </si>
  <si>
    <t>E04419</t>
  </si>
  <si>
    <t>E04625</t>
  </si>
  <si>
    <t>E03419</t>
  </si>
  <si>
    <t>E03305</t>
  </si>
  <si>
    <t>E02147</t>
  </si>
  <si>
    <t>E04484</t>
  </si>
  <si>
    <t>E02313</t>
  </si>
  <si>
    <t>E00436</t>
  </si>
  <si>
    <t>Hannah King</t>
  </si>
  <si>
    <t>E02189</t>
  </si>
  <si>
    <t>Quinn Xiong</t>
  </si>
  <si>
    <t>E02783</t>
  </si>
  <si>
    <t>E02139</t>
  </si>
  <si>
    <t>E01638</t>
  </si>
  <si>
    <t>E03680</t>
  </si>
  <si>
    <t>Andrew Huynh</t>
  </si>
  <si>
    <t>E04089</t>
  </si>
  <si>
    <t>E03980</t>
  </si>
  <si>
    <t>Zoe Sanchez</t>
  </si>
  <si>
    <t>E04222</t>
  </si>
  <si>
    <t>E01787</t>
  </si>
  <si>
    <t>E00268</t>
  </si>
  <si>
    <t>E04123</t>
  </si>
  <si>
    <t>E01499</t>
  </si>
  <si>
    <t>Jackson Jordan</t>
  </si>
  <si>
    <t>E04387</t>
  </si>
  <si>
    <t>E03300</t>
  </si>
  <si>
    <t>E01125</t>
  </si>
  <si>
    <t>E03774</t>
  </si>
  <si>
    <t>E01977</t>
  </si>
  <si>
    <t>E02088</t>
  </si>
  <si>
    <t>E01338</t>
  </si>
  <si>
    <t>E02875</t>
  </si>
  <si>
    <t>Rylee Bui</t>
  </si>
  <si>
    <t>E03465</t>
  </si>
  <si>
    <t>E04598</t>
  </si>
  <si>
    <t>Piper Richardson</t>
  </si>
  <si>
    <t>E01037</t>
  </si>
  <si>
    <t>E01103</t>
  </si>
  <si>
    <t>E02363</t>
  </si>
  <si>
    <t>E01123</t>
  </si>
  <si>
    <t>Peyton Walker</t>
  </si>
  <si>
    <t>E02387</t>
  </si>
  <si>
    <t>Emily Davis</t>
  </si>
  <si>
    <t>E04105</t>
  </si>
  <si>
    <t>Theodore Dinh</t>
  </si>
  <si>
    <t>Luna Sanders</t>
  </si>
  <si>
    <t>Penelope Jordan</t>
  </si>
  <si>
    <t>Austin Vo</t>
  </si>
  <si>
    <t>E00644</t>
  </si>
  <si>
    <t>Joshua Gupta</t>
  </si>
  <si>
    <t>Luke Martin</t>
  </si>
  <si>
    <t>E04533</t>
  </si>
  <si>
    <t>Easton Bailey</t>
  </si>
  <si>
    <t>E03838</t>
  </si>
  <si>
    <t>Madeline Walker</t>
  </si>
  <si>
    <t>Savannah Ali</t>
  </si>
  <si>
    <t>E03344</t>
  </si>
  <si>
    <t>Camila Rogers</t>
  </si>
  <si>
    <t>Eli Jones</t>
  </si>
  <si>
    <t>E04239</t>
  </si>
  <si>
    <t>Everleigh Ng</t>
  </si>
  <si>
    <t>E03496</t>
  </si>
  <si>
    <t>Robert Yang</t>
  </si>
  <si>
    <t>E00549</t>
  </si>
  <si>
    <t>Isabella Xi</t>
  </si>
  <si>
    <t>E00163</t>
  </si>
  <si>
    <t>Bella Powell</t>
  </si>
  <si>
    <t>E00884</t>
  </si>
  <si>
    <t>Camila Silva</t>
  </si>
  <si>
    <t>E04116</t>
  </si>
  <si>
    <t>David Barnes</t>
  </si>
  <si>
    <t>Adam Dang</t>
  </si>
  <si>
    <t>Elias Alvarado</t>
  </si>
  <si>
    <t>Eva Rivera</t>
  </si>
  <si>
    <t>E03484</t>
  </si>
  <si>
    <t>Logan Rivera</t>
  </si>
  <si>
    <t>E00671</t>
  </si>
  <si>
    <t>Leonardo Dixon</t>
  </si>
  <si>
    <t>Mateo Her</t>
  </si>
  <si>
    <t>E02206</t>
  </si>
  <si>
    <t>Jose Henderson</t>
  </si>
  <si>
    <t>Abigail Mejia</t>
  </si>
  <si>
    <t>Wyatt Chin</t>
  </si>
  <si>
    <t>E03343</t>
  </si>
  <si>
    <t>Carson Lu</t>
  </si>
  <si>
    <t>E00304</t>
  </si>
  <si>
    <t>Dylan Choi</t>
  </si>
  <si>
    <t>E02594</t>
  </si>
  <si>
    <t>Ezekiel Kumar</t>
  </si>
  <si>
    <t>E00402</t>
  </si>
  <si>
    <t>Dominic Guzman</t>
  </si>
  <si>
    <t>Angel Powell</t>
  </si>
  <si>
    <t>E03549</t>
  </si>
  <si>
    <t>Mateo Vu</t>
  </si>
  <si>
    <t>E03247</t>
  </si>
  <si>
    <t>Caroline Jenkins</t>
  </si>
  <si>
    <t>Nora Brown</t>
  </si>
  <si>
    <t>E04152</t>
  </si>
  <si>
    <t>E01628</t>
  </si>
  <si>
    <t>Jackson Perry</t>
  </si>
  <si>
    <t>Riley Padilla</t>
  </si>
  <si>
    <t>E01417</t>
  </si>
  <si>
    <t>Leah Pena</t>
  </si>
  <si>
    <t>Owen Lam</t>
  </si>
  <si>
    <t>Kennedy Foster</t>
  </si>
  <si>
    <t>John Moore</t>
  </si>
  <si>
    <t>E04600</t>
  </si>
  <si>
    <t>William Vu</t>
  </si>
  <si>
    <t>E00586</t>
  </si>
  <si>
    <t>Sadie Washington</t>
  </si>
  <si>
    <t>E03538</t>
  </si>
  <si>
    <t>Gabriel Holmes</t>
  </si>
  <si>
    <t>E02185</t>
  </si>
  <si>
    <t>Wyatt Rojas</t>
  </si>
  <si>
    <t>E03830</t>
  </si>
  <si>
    <t>Eva Coleman</t>
  </si>
  <si>
    <t>E03720</t>
  </si>
  <si>
    <t>Dominic Clark</t>
  </si>
  <si>
    <t>Lucy Alexander</t>
  </si>
  <si>
    <t>E04917</t>
  </si>
  <si>
    <t>Everleigh Washington</t>
  </si>
  <si>
    <t>E00415</t>
  </si>
  <si>
    <t>Leilani Butler</t>
  </si>
  <si>
    <t>E02862</t>
  </si>
  <si>
    <t>Peyton Huang</t>
  </si>
  <si>
    <t>E04207</t>
  </si>
  <si>
    <t>John Contreras</t>
  </si>
  <si>
    <t>Rylee Yu</t>
  </si>
  <si>
    <t>E01797</t>
  </si>
  <si>
    <t>Piper Lewis</t>
  </si>
  <si>
    <t>E01839</t>
  </si>
  <si>
    <t>Stella Alexander</t>
  </si>
  <si>
    <t>E01633</t>
  </si>
  <si>
    <t>Addison Do</t>
  </si>
  <si>
    <t>E01848</t>
  </si>
  <si>
    <t>Zoey Jackson</t>
  </si>
  <si>
    <t>E00716</t>
  </si>
  <si>
    <t>John Chow</t>
  </si>
  <si>
    <t>Ava Ayala</t>
  </si>
  <si>
    <t>Natalia Salazar</t>
  </si>
  <si>
    <t>E04000</t>
  </si>
  <si>
    <t>Skylar Carrillo</t>
  </si>
  <si>
    <t>Christian Sanders</t>
  </si>
  <si>
    <t>E03824</t>
  </si>
  <si>
    <t>Penelope Coleman</t>
  </si>
  <si>
    <t>E03906</t>
  </si>
  <si>
    <t>Everly Walker</t>
  </si>
  <si>
    <t>E04798</t>
  </si>
  <si>
    <t>Aurora Ali</t>
  </si>
  <si>
    <t>Penelope Guerrero</t>
  </si>
  <si>
    <t>E03349</t>
  </si>
  <si>
    <t>Anna Mehta</t>
  </si>
  <si>
    <t>E02966</t>
  </si>
  <si>
    <t>William Foster</t>
  </si>
  <si>
    <t>Jade Rojas</t>
  </si>
  <si>
    <t>E00105</t>
  </si>
  <si>
    <t>Isla Espinoza</t>
  </si>
  <si>
    <t>E00665</t>
  </si>
  <si>
    <t>David Chu</t>
  </si>
  <si>
    <t>Thomas Padilla</t>
  </si>
  <si>
    <t>Miles Salazar</t>
  </si>
  <si>
    <t>Mila Hong</t>
  </si>
  <si>
    <t>E03417</t>
  </si>
  <si>
    <t>Benjamin Moua</t>
  </si>
  <si>
    <t>E00254</t>
  </si>
  <si>
    <t>Samuel Morales</t>
  </si>
  <si>
    <t>E02166</t>
  </si>
  <si>
    <t>John Soto</t>
  </si>
  <si>
    <t>E00935</t>
  </si>
  <si>
    <t>Joseph Martin</t>
  </si>
  <si>
    <t>E01525</t>
  </si>
  <si>
    <t>Jose Ross</t>
  </si>
  <si>
    <t>E00386</t>
  </si>
  <si>
    <t>Parker James</t>
  </si>
  <si>
    <t>E00416</t>
  </si>
  <si>
    <t>Everleigh Fernandez</t>
  </si>
  <si>
    <t>E03383</t>
  </si>
  <si>
    <t>Lincoln Hall</t>
  </si>
  <si>
    <t>E01516</t>
  </si>
  <si>
    <t>Willow Mai</t>
  </si>
  <si>
    <t>E01234</t>
  </si>
  <si>
    <t>Jack Cheng</t>
  </si>
  <si>
    <t>Genesis Navarro</t>
  </si>
  <si>
    <t>Eliza Hernandez</t>
  </si>
  <si>
    <t>E01258</t>
  </si>
  <si>
    <t>Gabriel Brooks</t>
  </si>
  <si>
    <t>E00440</t>
  </si>
  <si>
    <t>Jack Huynh</t>
  </si>
  <si>
    <t>Everly Chow</t>
  </si>
  <si>
    <t>E00972</t>
  </si>
  <si>
    <t>Amelia Salazar</t>
  </si>
  <si>
    <t>E04562</t>
  </si>
  <si>
    <t>Xavier Zheng</t>
  </si>
  <si>
    <t>E02802</t>
  </si>
  <si>
    <t>Matthew Chau</t>
  </si>
  <si>
    <t>E01427</t>
  </si>
  <si>
    <t>Mia Cheng</t>
  </si>
  <si>
    <t>E04568</t>
  </si>
  <si>
    <t>E04931</t>
  </si>
  <si>
    <t>Zoe Romero</t>
  </si>
  <si>
    <t>Nolan Bui</t>
  </si>
  <si>
    <t>E03890</t>
  </si>
  <si>
    <t>Nevaeh Jones</t>
  </si>
  <si>
    <t>E01194</t>
  </si>
  <si>
    <t>Samantha Adams</t>
  </si>
  <si>
    <t>Madeline Shin</t>
  </si>
  <si>
    <t>Noah King</t>
  </si>
  <si>
    <t>E03816</t>
  </si>
  <si>
    <t>Leilani Chow</t>
  </si>
  <si>
    <t>E01261</t>
  </si>
  <si>
    <t>Connor Simmons</t>
  </si>
  <si>
    <t>E03612</t>
  </si>
  <si>
    <t>Grayson Cooper</t>
  </si>
  <si>
    <t>E01388</t>
  </si>
  <si>
    <t>Ivy Soto</t>
  </si>
  <si>
    <t>Aurora Simmons</t>
  </si>
  <si>
    <t>E04413</t>
  </si>
  <si>
    <t>Andrew Thomas</t>
  </si>
  <si>
    <t>Ezekiel Desai</t>
  </si>
  <si>
    <t>Gabriella Gupta</t>
  </si>
  <si>
    <t>E04903</t>
  </si>
  <si>
    <t>Skylar Liu</t>
  </si>
  <si>
    <t>E04735</t>
  </si>
  <si>
    <t>Nova Coleman</t>
  </si>
  <si>
    <t>Evelyn Dinh</t>
  </si>
  <si>
    <t>E03583</t>
  </si>
  <si>
    <t>Brooks Marquez</t>
  </si>
  <si>
    <t>E02017</t>
  </si>
  <si>
    <t>Connor Joseph</t>
  </si>
  <si>
    <t>E01642</t>
  </si>
  <si>
    <t>Mia Lam</t>
  </si>
  <si>
    <t>Scarlett Rodriguez</t>
  </si>
  <si>
    <t>Cora Rivera</t>
  </si>
  <si>
    <t>E02872</t>
  </si>
  <si>
    <t>Liam Jung</t>
  </si>
  <si>
    <t>E02331</t>
  </si>
  <si>
    <t>Sophia Huynh</t>
  </si>
  <si>
    <t>E00417</t>
  </si>
  <si>
    <t>Athena Carrillo</t>
  </si>
  <si>
    <t>Greyson Sanders</t>
  </si>
  <si>
    <t>E03061</t>
  </si>
  <si>
    <t>E00013</t>
  </si>
  <si>
    <t>Elena Vang</t>
  </si>
  <si>
    <t>Natalia Diaz</t>
  </si>
  <si>
    <t>E04769</t>
  </si>
  <si>
    <t>Mila Leung</t>
  </si>
  <si>
    <t>E03042</t>
  </si>
  <si>
    <t>Ava Nelson</t>
  </si>
  <si>
    <t>E00527</t>
  </si>
  <si>
    <t>Mateo Chu</t>
  </si>
  <si>
    <t>E01095</t>
  </si>
  <si>
    <t>Isla Lai</t>
  </si>
  <si>
    <t>Ezekiel Reed</t>
  </si>
  <si>
    <t>E01713</t>
  </si>
  <si>
    <t>Nolan Guzman</t>
  </si>
  <si>
    <t>E00128</t>
  </si>
  <si>
    <t>Everleigh Espinoza</t>
  </si>
  <si>
    <t>E03849</t>
  </si>
  <si>
    <t>Evelyn Jung</t>
  </si>
  <si>
    <t>E02464</t>
  </si>
  <si>
    <t>E00306</t>
  </si>
  <si>
    <t>Mateo Williams</t>
  </si>
  <si>
    <t>E03737</t>
  </si>
  <si>
    <t>Kennedy Rahman</t>
  </si>
  <si>
    <t>Levi Mendez</t>
  </si>
  <si>
    <t>Julian Fong</t>
  </si>
  <si>
    <t>E02706</t>
  </si>
  <si>
    <t>Nevaeh Kang</t>
  </si>
  <si>
    <t>E00170</t>
  </si>
  <si>
    <t>Hannah Nelson</t>
  </si>
  <si>
    <t>E01425</t>
  </si>
  <si>
    <t>Anthony Rogers</t>
  </si>
  <si>
    <t>E00130</t>
  </si>
  <si>
    <t>Paisley Kang</t>
  </si>
  <si>
    <t>Matthew Gupta</t>
  </si>
  <si>
    <t>Silas Chavez</t>
  </si>
  <si>
    <t>E04682</t>
  </si>
  <si>
    <t>Colton Thao</t>
  </si>
  <si>
    <t>E00957</t>
  </si>
  <si>
    <t>Genesis Perry</t>
  </si>
  <si>
    <t>Alexander Bryant</t>
  </si>
  <si>
    <t>Elias Zhang</t>
  </si>
  <si>
    <t>E00521</t>
  </si>
  <si>
    <t>Lily Carter</t>
  </si>
  <si>
    <t>Joseph Ruiz</t>
  </si>
  <si>
    <t>E01533</t>
  </si>
  <si>
    <t>Avery Bailey</t>
  </si>
  <si>
    <t>E04449</t>
  </si>
  <si>
    <t>Miles Hsu</t>
  </si>
  <si>
    <t>Piper Cheng</t>
  </si>
  <si>
    <t>E00816</t>
  </si>
  <si>
    <t>Skylar Watson</t>
  </si>
  <si>
    <t>E02283</t>
  </si>
  <si>
    <t>Jaxon Park</t>
  </si>
  <si>
    <t>E04888</t>
  </si>
  <si>
    <t>Elijah Henry</t>
  </si>
  <si>
    <t>E03907</t>
  </si>
  <si>
    <t>Camila Watson</t>
  </si>
  <si>
    <t>Lucas Thomas</t>
  </si>
  <si>
    <t>Skylar Doan</t>
  </si>
  <si>
    <t>Hudson Liu</t>
  </si>
  <si>
    <t>E01141</t>
  </si>
  <si>
    <t>Gianna Williams</t>
  </si>
  <si>
    <t>E02254</t>
  </si>
  <si>
    <t>Jaxson Sandoval</t>
  </si>
  <si>
    <t>E04504</t>
  </si>
  <si>
    <t>Jameson Alvarado</t>
  </si>
  <si>
    <t>Joseph Ly</t>
  </si>
  <si>
    <t>Daniel Richardson</t>
  </si>
  <si>
    <t>E04130</t>
  </si>
  <si>
    <t>Elias Figueroa</t>
  </si>
  <si>
    <t>Emma Brooks</t>
  </si>
  <si>
    <t>E00085</t>
  </si>
  <si>
    <t>Isla Wong</t>
  </si>
  <si>
    <t>E00672</t>
  </si>
  <si>
    <t>Mila Pena</t>
  </si>
  <si>
    <t>E04618</t>
  </si>
  <si>
    <t>Mason Zhao</t>
  </si>
  <si>
    <t>Jaxson Mai</t>
  </si>
  <si>
    <t>Ava Garza</t>
  </si>
  <si>
    <t>E00535</t>
  </si>
  <si>
    <t>Nathan Mendez</t>
  </si>
  <si>
    <t>E04630</t>
  </si>
  <si>
    <t>Maria Griffin</t>
  </si>
  <si>
    <t>E00874</t>
  </si>
  <si>
    <t>Alexander Choi</t>
  </si>
  <si>
    <t>Maria Hong</t>
  </si>
  <si>
    <t>Sophie Ali</t>
  </si>
  <si>
    <t>E03446</t>
  </si>
  <si>
    <t>Julian Ross</t>
  </si>
  <si>
    <t>E01361</t>
  </si>
  <si>
    <t>Emma Hill</t>
  </si>
  <si>
    <t>Leilani Yee</t>
  </si>
  <si>
    <t>E03719</t>
  </si>
  <si>
    <t>Jack Brown</t>
  </si>
  <si>
    <t>E03269</t>
  </si>
  <si>
    <t>Charlotte Chu</t>
  </si>
  <si>
    <t>Jeremiah Chu</t>
  </si>
  <si>
    <t>Miles Cho</t>
  </si>
  <si>
    <t>E02216</t>
  </si>
  <si>
    <t>Caleb Marquez</t>
  </si>
  <si>
    <t>E02803</t>
  </si>
  <si>
    <t>Eli Soto</t>
  </si>
  <si>
    <t>Carter Mejia</t>
  </si>
  <si>
    <t>Ethan Clark</t>
  </si>
  <si>
    <t>E03189</t>
  </si>
  <si>
    <t>Asher Jackson</t>
  </si>
  <si>
    <t>E03560</t>
  </si>
  <si>
    <t>E00769</t>
  </si>
  <si>
    <t>Jose Kang</t>
  </si>
  <si>
    <t>Aubrey Romero</t>
  </si>
  <si>
    <t>E02333</t>
  </si>
  <si>
    <t>Jaxson Wright</t>
  </si>
  <si>
    <t>E01002</t>
  </si>
  <si>
    <t>Elias Ali</t>
  </si>
  <si>
    <t>E03520</t>
  </si>
  <si>
    <t>Nolan Pena</t>
  </si>
  <si>
    <t>Luna Liu</t>
  </si>
  <si>
    <t>E00233</t>
  </si>
  <si>
    <t>Brooklyn Reyes</t>
  </si>
  <si>
    <t>E02639</t>
  </si>
  <si>
    <t>Hadley Parker</t>
  </si>
  <si>
    <t>Jonathan Chavez</t>
  </si>
  <si>
    <t>Sarah Ayala</t>
  </si>
  <si>
    <t>E00715</t>
  </si>
  <si>
    <t>Elijah Kang</t>
  </si>
  <si>
    <t>Ella White</t>
  </si>
  <si>
    <t>E02421</t>
  </si>
  <si>
    <t>Jordan Truong</t>
  </si>
  <si>
    <t>E00523</t>
  </si>
  <si>
    <t>E03615</t>
  </si>
  <si>
    <t>Daniel Dixon</t>
  </si>
  <si>
    <t>E02761</t>
  </si>
  <si>
    <t>Luca Duong</t>
  </si>
  <si>
    <t>E02121</t>
  </si>
  <si>
    <t>Levi Brown</t>
  </si>
  <si>
    <t>Mason Cho</t>
  </si>
  <si>
    <t>E00725</t>
  </si>
  <si>
    <t>Nova Herrera</t>
  </si>
  <si>
    <t>E03027</t>
  </si>
  <si>
    <t>Elijah Watson</t>
  </si>
  <si>
    <t>E03689</t>
  </si>
  <si>
    <t>Wesley Gray</t>
  </si>
  <si>
    <t>E01986</t>
  </si>
  <si>
    <t>Wesley Sharma</t>
  </si>
  <si>
    <t>E01286</t>
  </si>
  <si>
    <t>Mateo Mendez</t>
  </si>
  <si>
    <t>Jose Molina</t>
  </si>
  <si>
    <t>E04342</t>
  </si>
  <si>
    <t>Samantha Barnes</t>
  </si>
  <si>
    <t>E03904</t>
  </si>
  <si>
    <t>Hunter Ortiz</t>
  </si>
  <si>
    <t>E01291</t>
  </si>
  <si>
    <t>Thomas Aguilar</t>
  </si>
  <si>
    <t>Skylar Bell</t>
  </si>
  <si>
    <t>E01484</t>
  </si>
  <si>
    <t>Anna Zhu</t>
  </si>
  <si>
    <t>E03864</t>
  </si>
  <si>
    <t>Ella Hunter</t>
  </si>
  <si>
    <t>E00488</t>
  </si>
  <si>
    <t>Emery Hunter</t>
  </si>
  <si>
    <t>E02227</t>
  </si>
  <si>
    <t>Sofia Parker</t>
  </si>
  <si>
    <t>E04802</t>
  </si>
  <si>
    <t>Lucy Fong</t>
  </si>
  <si>
    <t>E01970</t>
  </si>
  <si>
    <t>Vivian Barnes</t>
  </si>
  <si>
    <t>Kai Chow</t>
  </si>
  <si>
    <t>E02031</t>
  </si>
  <si>
    <t>Melody Cooper</t>
  </si>
  <si>
    <t>James Bui</t>
  </si>
  <si>
    <t>E04871</t>
  </si>
  <si>
    <t>Liam Grant</t>
  </si>
  <si>
    <t>Owen Han</t>
  </si>
  <si>
    <t>E04742</t>
  </si>
  <si>
    <t>Kinsley Vega</t>
  </si>
  <si>
    <t>E01070</t>
  </si>
  <si>
    <t>Leonardo Martin</t>
  </si>
  <si>
    <t>E04359</t>
  </si>
  <si>
    <t>Greyson Lam</t>
  </si>
  <si>
    <t>E03268</t>
  </si>
  <si>
    <t>Emilia Rivera</t>
  </si>
  <si>
    <t>Penelope Johnson</t>
  </si>
  <si>
    <t>E01221</t>
  </si>
  <si>
    <t>Eva Figueroa</t>
  </si>
  <si>
    <t>Ezekiel Jordan</t>
  </si>
  <si>
    <t>E01687</t>
  </si>
  <si>
    <t>Luke Mai</t>
  </si>
  <si>
    <t>E02844</t>
  </si>
  <si>
    <t>Charles Diaz</t>
  </si>
  <si>
    <t>Adam Espinoza</t>
  </si>
  <si>
    <t>Jack Maldonado</t>
  </si>
  <si>
    <t>E03935</t>
  </si>
  <si>
    <t>Cora Jiang</t>
  </si>
  <si>
    <t>E00742</t>
  </si>
  <si>
    <t>Cooper Mitchell</t>
  </si>
  <si>
    <t>E02810</t>
  </si>
  <si>
    <t>Layla Torres</t>
  </si>
  <si>
    <t>E01860</t>
  </si>
  <si>
    <t>Jack Edwards</t>
  </si>
  <si>
    <t>E04890</t>
  </si>
  <si>
    <t>Eleanor Chan</t>
  </si>
  <si>
    <t>E02285</t>
  </si>
  <si>
    <t>Aria Xi</t>
  </si>
  <si>
    <t>E00842</t>
  </si>
  <si>
    <t>John Vega</t>
  </si>
  <si>
    <t>E01271</t>
  </si>
  <si>
    <t>Luke Munoz</t>
  </si>
  <si>
    <t>E01921</t>
  </si>
  <si>
    <t>Sarah Daniels</t>
  </si>
  <si>
    <t>E03664</t>
  </si>
  <si>
    <t>Aria Castro</t>
  </si>
  <si>
    <t>Autumn Joseph</t>
  </si>
  <si>
    <t>E00870</t>
  </si>
  <si>
    <t>Evelyn Liang</t>
  </si>
  <si>
    <t>E04167</t>
  </si>
  <si>
    <t>Henry Alvarez</t>
  </si>
  <si>
    <t>E00245</t>
  </si>
  <si>
    <t>Benjamin Delgado</t>
  </si>
  <si>
    <t>E00976</t>
  </si>
  <si>
    <t>Zoe Rodriguez</t>
  </si>
  <si>
    <t>Axel Chu</t>
  </si>
  <si>
    <t>Cameron Evans</t>
  </si>
  <si>
    <t>E04103</t>
  </si>
  <si>
    <t>Isabella Soto</t>
  </si>
  <si>
    <t>Eva Jenkins</t>
  </si>
  <si>
    <t>Cameron Powell</t>
  </si>
  <si>
    <t>E01232</t>
  </si>
  <si>
    <t>Samantha Foster</t>
  </si>
  <si>
    <t>E04572</t>
  </si>
  <si>
    <t>Jade Li</t>
  </si>
  <si>
    <t>E02747</t>
  </si>
  <si>
    <t>Kinsley Acosta</t>
  </si>
  <si>
    <t>E01064</t>
  </si>
  <si>
    <t>Clara Kang</t>
  </si>
  <si>
    <t>E00178</t>
  </si>
  <si>
    <t>Harper Alexander</t>
  </si>
  <si>
    <t>E01091</t>
  </si>
  <si>
    <t>Carter Reed</t>
  </si>
  <si>
    <t>Charlotte Ruiz</t>
  </si>
  <si>
    <t>Everleigh Jiang</t>
  </si>
  <si>
    <t>Audrey Smith</t>
  </si>
  <si>
    <t>Emery Acosta</t>
  </si>
  <si>
    <t>E02072</t>
  </si>
  <si>
    <t>Charles Robinson</t>
  </si>
  <si>
    <t>E02555</t>
  </si>
  <si>
    <t>Landon Lopez</t>
  </si>
  <si>
    <t>E00187</t>
  </si>
  <si>
    <t>Miles Mehta</t>
  </si>
  <si>
    <t>Ezra Simmons</t>
  </si>
  <si>
    <t>E02062</t>
  </si>
  <si>
    <t>Nora Santiago</t>
  </si>
  <si>
    <t>E00034</t>
  </si>
  <si>
    <t>Caroline Herrera</t>
  </si>
  <si>
    <t>E00273</t>
  </si>
  <si>
    <t>David Owens</t>
  </si>
  <si>
    <t>Avery Yee</t>
  </si>
  <si>
    <t>E01403</t>
  </si>
  <si>
    <t>Xavier Park</t>
  </si>
  <si>
    <t>E03438</t>
  </si>
  <si>
    <t>E04136</t>
  </si>
  <si>
    <t>Mason Cao</t>
  </si>
  <si>
    <t>E02944</t>
  </si>
  <si>
    <t>Joshua Fong</t>
  </si>
  <si>
    <t>Maria Chin</t>
  </si>
  <si>
    <t>E00078</t>
  </si>
  <si>
    <t>Eva Garcia</t>
  </si>
  <si>
    <t>E00825</t>
  </si>
  <si>
    <t>Anna Molina</t>
  </si>
  <si>
    <t>E04972</t>
  </si>
  <si>
    <t>Logan Bryant</t>
  </si>
  <si>
    <t>E03941</t>
  </si>
  <si>
    <t>Isla Han</t>
  </si>
  <si>
    <t>E02148</t>
  </si>
  <si>
    <t>Christopher Vega</t>
  </si>
  <si>
    <t>Lillian Park</t>
  </si>
  <si>
    <t>Kennedy Zhang</t>
  </si>
  <si>
    <t>E04800</t>
  </si>
  <si>
    <t>Eli Han</t>
  </si>
  <si>
    <t>E02838</t>
  </si>
  <si>
    <t>Julia Pham</t>
  </si>
  <si>
    <t>E02980</t>
  </si>
  <si>
    <t>Hailey Shin</t>
  </si>
  <si>
    <t>E04477</t>
  </si>
  <si>
    <t>Connor Grant</t>
  </si>
  <si>
    <t>E04348</t>
  </si>
  <si>
    <t>Natalia Owens</t>
  </si>
  <si>
    <t>Maria He</t>
  </si>
  <si>
    <t>Jade Yi</t>
  </si>
  <si>
    <t>E04126</t>
  </si>
  <si>
    <t>Dominic Baker</t>
  </si>
  <si>
    <t>E01896</t>
  </si>
  <si>
    <t>Adam Nelson</t>
  </si>
  <si>
    <t>Autumn Reed</t>
  </si>
  <si>
    <t>Robert Edwards</t>
  </si>
  <si>
    <t>E04037</t>
  </si>
  <si>
    <t>Roman Martinez</t>
  </si>
  <si>
    <t>Eleanor Li</t>
  </si>
  <si>
    <t>Connor Vang</t>
  </si>
  <si>
    <t>E02038</t>
  </si>
  <si>
    <t>Ellie Chung</t>
  </si>
  <si>
    <t>E03474</t>
  </si>
  <si>
    <t>Violet Hall</t>
  </si>
  <si>
    <t>Dylan Padilla</t>
  </si>
  <si>
    <t>E00702</t>
  </si>
  <si>
    <t>Nathan Pham</t>
  </si>
  <si>
    <t>E03081</t>
  </si>
  <si>
    <t>Ayla Brown</t>
  </si>
  <si>
    <t>Isaac Mitchell</t>
  </si>
  <si>
    <t>Jayden Jimenez</t>
  </si>
  <si>
    <t>Jaxon Tran</t>
  </si>
  <si>
    <t>E01753</t>
  </si>
  <si>
    <t>Connor Fong</t>
  </si>
  <si>
    <t>E04072</t>
  </si>
  <si>
    <t>Emery Mitchell</t>
  </si>
  <si>
    <t>Landon Luu</t>
  </si>
  <si>
    <t>Sophia Ahmed</t>
  </si>
  <si>
    <t>E00467</t>
  </si>
  <si>
    <t>Sofia Dinh</t>
  </si>
  <si>
    <t>Jonathan Patel</t>
  </si>
  <si>
    <t>Piper Patterson</t>
  </si>
  <si>
    <t>Cora Evans</t>
  </si>
  <si>
    <t>E04779</t>
  </si>
  <si>
    <t>Cameron Young</t>
  </si>
  <si>
    <t>E00501</t>
  </si>
  <si>
    <t>Melody Ho</t>
  </si>
  <si>
    <t>Aiden Bryant</t>
  </si>
  <si>
    <t>Grayson Walker</t>
  </si>
  <si>
    <t>E00311</t>
  </si>
  <si>
    <t>Scarlett Figueroa</t>
  </si>
  <si>
    <t>E04567</t>
  </si>
  <si>
    <t>Madeline Hoang</t>
  </si>
  <si>
    <t>E04378</t>
  </si>
  <si>
    <t>E03251</t>
  </si>
  <si>
    <t>Ruby Medina</t>
  </si>
  <si>
    <t>E03167</t>
  </si>
  <si>
    <t>Luke Zheng</t>
  </si>
  <si>
    <t>E03347</t>
  </si>
  <si>
    <t>Rylee Dinh</t>
  </si>
  <si>
    <t>Miles Evans</t>
  </si>
  <si>
    <t>E01351</t>
  </si>
  <si>
    <t>Leo Owens</t>
  </si>
  <si>
    <t>Caroline Owens</t>
  </si>
  <si>
    <t>E03807</t>
  </si>
  <si>
    <t>Kennedy Do</t>
  </si>
  <si>
    <t>Jade Acosta</t>
  </si>
  <si>
    <t>Mila Vasquez</t>
  </si>
  <si>
    <t>Allison Ayala</t>
  </si>
  <si>
    <t>E04816</t>
  </si>
  <si>
    <t>Jace Zhang</t>
  </si>
  <si>
    <t>Allison Medina</t>
  </si>
  <si>
    <t>E02914</t>
  </si>
  <si>
    <t>Maria Wilson</t>
  </si>
  <si>
    <t>Everly Coleman</t>
  </si>
  <si>
    <t>Jordan Gomez</t>
  </si>
  <si>
    <t>Isla Chavez</t>
  </si>
  <si>
    <t>Hannah Gomez</t>
  </si>
  <si>
    <t>E03630</t>
  </si>
  <si>
    <t>Jacob Davis</t>
  </si>
  <si>
    <t>Eli Gupta</t>
  </si>
  <si>
    <t>E03045</t>
  </si>
  <si>
    <t>E01924</t>
  </si>
  <si>
    <t>Anna Gutierrez</t>
  </si>
  <si>
    <t>Samuel Vega</t>
  </si>
  <si>
    <t>Liliana Do</t>
  </si>
  <si>
    <t>E04590</t>
  </si>
  <si>
    <t>Isaac Sanders</t>
  </si>
  <si>
    <t>Genesis Xiong</t>
  </si>
  <si>
    <t>E04224</t>
  </si>
  <si>
    <t>Lucas Ramos</t>
  </si>
  <si>
    <t>E03423</t>
  </si>
  <si>
    <t>Santiago f Gonzalez</t>
  </si>
  <si>
    <t>Henry Zhu</t>
  </si>
  <si>
    <t>E00788</t>
  </si>
  <si>
    <t>Emily Contreras</t>
  </si>
  <si>
    <t>E00207</t>
  </si>
  <si>
    <t>Hailey Lai</t>
  </si>
  <si>
    <t>Vivian Guzman</t>
  </si>
  <si>
    <t>E04571</t>
  </si>
  <si>
    <t>Hadley Contreras</t>
  </si>
  <si>
    <t>E02652</t>
  </si>
  <si>
    <t>Nathan Sun</t>
  </si>
  <si>
    <t>E02693</t>
  </si>
  <si>
    <t>Grace Campos</t>
  </si>
  <si>
    <t>E03359</t>
  </si>
  <si>
    <t>Autumn Ortiz</t>
  </si>
  <si>
    <t>E00399</t>
  </si>
  <si>
    <t>Connor Walker</t>
  </si>
  <si>
    <t>E02971</t>
  </si>
  <si>
    <t>Mia Wu</t>
  </si>
  <si>
    <t>Julia Luong</t>
  </si>
  <si>
    <t>Eleanor Delgado</t>
  </si>
  <si>
    <t>Addison Roberts</t>
  </si>
  <si>
    <t>Camila Li</t>
  </si>
  <si>
    <t>E04729</t>
  </si>
  <si>
    <t>Ezekiel Fong</t>
  </si>
  <si>
    <t>E00360</t>
  </si>
  <si>
    <t>Dylan Thao</t>
  </si>
  <si>
    <t>E02284</t>
  </si>
  <si>
    <t>Josephine Salazar</t>
  </si>
  <si>
    <t>Genesis Hu</t>
  </si>
  <si>
    <t>E04168</t>
  </si>
  <si>
    <t>Mila Juarez</t>
  </si>
  <si>
    <t>Daniel Perry</t>
  </si>
  <si>
    <t>E01357</t>
  </si>
  <si>
    <t>Paisley Hunter</t>
  </si>
  <si>
    <t>Everleigh White</t>
  </si>
  <si>
    <t>E03090</t>
  </si>
  <si>
    <t>Penelope Choi</t>
  </si>
  <si>
    <t>E03591</t>
  </si>
  <si>
    <t>Piper Sun</t>
  </si>
  <si>
    <t>E03328</t>
  </si>
  <si>
    <t>Lucy Johnson</t>
  </si>
  <si>
    <t>E04937</t>
  </si>
  <si>
    <t>Ian Ngo</t>
  </si>
  <si>
    <t>E00515</t>
  </si>
  <si>
    <t>Joseph Vazquez</t>
  </si>
  <si>
    <t>Hadley Guerrero</t>
  </si>
  <si>
    <t>Jose Brown</t>
  </si>
  <si>
    <t>E01711</t>
  </si>
  <si>
    <t>Benjamin Ford</t>
  </si>
  <si>
    <t>E00500</t>
  </si>
  <si>
    <t>Henry Shah</t>
  </si>
  <si>
    <t>Ivy Daniels</t>
  </si>
  <si>
    <t>Thomas Chang</t>
  </si>
  <si>
    <t>Caroline Phan</t>
  </si>
  <si>
    <t>E02023</t>
  </si>
  <si>
    <t>Maverick Mehta</t>
  </si>
  <si>
    <t>E03166</t>
  </si>
  <si>
    <t>Austin Edwards</t>
  </si>
  <si>
    <t>E02599</t>
  </si>
  <si>
    <t>Daniel Huang</t>
  </si>
  <si>
    <t>E01014</t>
  </si>
  <si>
    <t>Lucas Phan</t>
  </si>
  <si>
    <t>E04529</t>
  </si>
  <si>
    <t>Gabriel Yu</t>
  </si>
  <si>
    <t>Mason Watson</t>
  </si>
  <si>
    <t>E00632</t>
  </si>
  <si>
    <t>Angel Chang</t>
  </si>
  <si>
    <t>E02108</t>
  </si>
  <si>
    <t>Madeline Coleman</t>
  </si>
  <si>
    <t>Thomas Vazquez</t>
  </si>
  <si>
    <t>E03685</t>
  </si>
  <si>
    <t>Silas Hunter</t>
  </si>
  <si>
    <t>E01089</t>
  </si>
  <si>
    <t>Nicholas Brooks</t>
  </si>
  <si>
    <t>E03988</t>
  </si>
  <si>
    <t>Dominic Thomas</t>
  </si>
  <si>
    <t>Ian Wu</t>
  </si>
  <si>
    <t>E02417</t>
  </si>
  <si>
    <t>Alice Young</t>
  </si>
  <si>
    <t>E00359</t>
  </si>
  <si>
    <t>Logan Carrillo</t>
  </si>
  <si>
    <t>Caroline Alexander</t>
  </si>
  <si>
    <t>E01479</t>
  </si>
  <si>
    <t>Serenity Bailey</t>
  </si>
  <si>
    <t>Elena Tan</t>
  </si>
  <si>
    <t>E02769</t>
  </si>
  <si>
    <t>Eliza Adams</t>
  </si>
  <si>
    <t>E03893</t>
  </si>
  <si>
    <t>Alice Xiong</t>
  </si>
  <si>
    <t>Isla Yoon</t>
  </si>
  <si>
    <t>E03540</t>
  </si>
  <si>
    <t>Emma Perry</t>
  </si>
  <si>
    <t>Riley Marquez</t>
  </si>
  <si>
    <t>Caroline Hu</t>
  </si>
  <si>
    <t>Madison Kumar</t>
  </si>
  <si>
    <t>Matthew Lim</t>
  </si>
  <si>
    <t>E01762</t>
  </si>
  <si>
    <t>Maya Ngo</t>
  </si>
  <si>
    <t>E02632</t>
  </si>
  <si>
    <t>E04226</t>
  </si>
  <si>
    <t>Andrew Moore</t>
  </si>
  <si>
    <t>E04101</t>
  </si>
  <si>
    <t>Olivia Harris</t>
  </si>
  <si>
    <t>Genesis Banks</t>
  </si>
  <si>
    <t>E02534</t>
  </si>
  <si>
    <t>Victoria Johnson</t>
  </si>
  <si>
    <t>E01238</t>
  </si>
  <si>
    <t>Eloise Griffin</t>
  </si>
  <si>
    <t>E01118</t>
  </si>
  <si>
    <t>Roman Yang</t>
  </si>
  <si>
    <t>E04041</t>
  </si>
  <si>
    <t>Clara Huynh</t>
  </si>
  <si>
    <t>Kai Flores</t>
  </si>
  <si>
    <t>E01052</t>
  </si>
  <si>
    <t>Jaxson Dinh</t>
  </si>
  <si>
    <t>E04165</t>
  </si>
  <si>
    <t>Sophie Vang</t>
  </si>
  <si>
    <t>E02295</t>
  </si>
  <si>
    <t>Axel Jordan</t>
  </si>
  <si>
    <t>E04546</t>
  </si>
  <si>
    <t>Jade Hunter</t>
  </si>
  <si>
    <t>Lydia Williams</t>
  </si>
  <si>
    <t>Emery Chang</t>
  </si>
  <si>
    <t>Savannah He</t>
  </si>
  <si>
    <t>E04645</t>
  </si>
  <si>
    <t>Elias Ahmed</t>
  </si>
  <si>
    <t>E03880</t>
  </si>
  <si>
    <t>Samantha Woods</t>
  </si>
  <si>
    <t>E02730</t>
  </si>
  <si>
    <t>Amelia Choi</t>
  </si>
  <si>
    <t>E00965</t>
  </si>
  <si>
    <t>Jacob Khan</t>
  </si>
  <si>
    <t>E04639</t>
  </si>
  <si>
    <t>Luna Taylor</t>
  </si>
  <si>
    <t>E00465</t>
  </si>
  <si>
    <t>Dominic Parker</t>
  </si>
  <si>
    <t>E03058</t>
  </si>
  <si>
    <t>Angel Xiong</t>
  </si>
  <si>
    <t>E02337</t>
  </si>
  <si>
    <t>Emma Cao</t>
  </si>
  <si>
    <t>E04927</t>
  </si>
  <si>
    <t>Ezekiel Bryant</t>
  </si>
  <si>
    <t>Natalie Hwang</t>
  </si>
  <si>
    <t>E04538</t>
  </si>
  <si>
    <t>Adeline Yang</t>
  </si>
  <si>
    <t>E02633</t>
  </si>
  <si>
    <t>Allison Roberts</t>
  </si>
  <si>
    <t>E02965</t>
  </si>
  <si>
    <t>Andrew Do</t>
  </si>
  <si>
    <t>Eliana Grant</t>
  </si>
  <si>
    <t>E02895</t>
  </si>
  <si>
    <t>Mila Soto</t>
  </si>
  <si>
    <t>Gabriella Johnson</t>
  </si>
  <si>
    <t>E00758</t>
  </si>
  <si>
    <t>Jonathan Khan</t>
  </si>
  <si>
    <t>Elias Dang</t>
  </si>
  <si>
    <t>E02943</t>
  </si>
  <si>
    <t>Bella Lopez</t>
  </si>
  <si>
    <t>Luca Truong</t>
  </si>
  <si>
    <t>E03461</t>
  </si>
  <si>
    <t>Nathan Lau</t>
  </si>
  <si>
    <t>E03490</t>
  </si>
  <si>
    <t>Henry Campos</t>
  </si>
  <si>
    <t>E04466</t>
  </si>
  <si>
    <t>Connor Bell</t>
  </si>
  <si>
    <t>E03226</t>
  </si>
  <si>
    <t>Angel Stewart</t>
  </si>
  <si>
    <t>Landon Brown</t>
  </si>
  <si>
    <t>E02678</t>
  </si>
  <si>
    <t>Nicholas Rivera</t>
  </si>
  <si>
    <t>Gabriel Carter</t>
  </si>
  <si>
    <t>E00747</t>
  </si>
  <si>
    <t>Leilani Baker</t>
  </si>
  <si>
    <t>Ian Flores</t>
  </si>
  <si>
    <t>E01416</t>
  </si>
  <si>
    <t>Hudson Thompson</t>
  </si>
  <si>
    <t>E01524</t>
  </si>
  <si>
    <t>Ian Miller</t>
  </si>
  <si>
    <t>Harper Chin</t>
  </si>
  <si>
    <t>E02801</t>
  </si>
  <si>
    <t>Santiago f Brooks</t>
  </si>
  <si>
    <t>E04155</t>
  </si>
  <si>
    <t>Dylan Dominguez</t>
  </si>
  <si>
    <t>Everett Lee</t>
  </si>
  <si>
    <t>Madelyn Mehta</t>
  </si>
  <si>
    <t>Athena Vasquez</t>
  </si>
  <si>
    <t>E00624</t>
  </si>
  <si>
    <t>William Watson</t>
  </si>
  <si>
    <t>Everleigh Nunez</t>
  </si>
  <si>
    <t>E01845</t>
  </si>
  <si>
    <t>Leo Fernandez</t>
  </si>
  <si>
    <t>Joshua Lin</t>
  </si>
  <si>
    <t>E00145</t>
  </si>
  <si>
    <t>Alexander Rivera</t>
  </si>
  <si>
    <t>David Desai</t>
  </si>
  <si>
    <t>Aubrey Yoon</t>
  </si>
  <si>
    <t>Grayson Brown</t>
  </si>
  <si>
    <t>Noah Chen</t>
  </si>
  <si>
    <t>E00784</t>
  </si>
  <si>
    <t>Ella Nguyen</t>
  </si>
  <si>
    <t>E04925</t>
  </si>
  <si>
    <t>Athena Jordan</t>
  </si>
  <si>
    <t>E04448</t>
  </si>
  <si>
    <t>Adrian Ruiz</t>
  </si>
  <si>
    <t>E04817</t>
  </si>
  <si>
    <t>Jameson Chen</t>
  </si>
  <si>
    <t>E00403</t>
  </si>
  <si>
    <t>Liliana Soto</t>
  </si>
  <si>
    <t>Lincoln Reyes</t>
  </si>
  <si>
    <t>E04358</t>
  </si>
  <si>
    <t>Grayson Soto</t>
  </si>
  <si>
    <t>E04662</t>
  </si>
  <si>
    <t>Julia Morris</t>
  </si>
  <si>
    <t>E01496</t>
  </si>
  <si>
    <t>Ava Ortiz</t>
  </si>
  <si>
    <t>E01870</t>
  </si>
  <si>
    <t>Carson Chau</t>
  </si>
  <si>
    <t>E03971</t>
  </si>
  <si>
    <t>Lillian Chen</t>
  </si>
  <si>
    <t>E03616</t>
  </si>
  <si>
    <t>Josiah Lewis</t>
  </si>
  <si>
    <t>E00153</t>
  </si>
  <si>
    <t>Claire Jones</t>
  </si>
  <si>
    <t>Nova Hill</t>
  </si>
  <si>
    <t>E00096</t>
  </si>
  <si>
    <t>Peyton Cruz</t>
  </si>
  <si>
    <t>E02140</t>
  </si>
  <si>
    <t>Naomi Zhao</t>
  </si>
  <si>
    <t>E00826</t>
  </si>
  <si>
    <t>E03881</t>
  </si>
  <si>
    <t>Andrew Reed</t>
  </si>
  <si>
    <t>Brooklyn Collins</t>
  </si>
  <si>
    <t>E02613</t>
  </si>
  <si>
    <t>John Jung</t>
  </si>
  <si>
    <t>E00864</t>
  </si>
  <si>
    <t>Samantha Aguilar</t>
  </si>
  <si>
    <t>E01760</t>
  </si>
  <si>
    <t>Madeline Acosta</t>
  </si>
  <si>
    <t>E03223</t>
  </si>
  <si>
    <t>Ethan Joseph</t>
  </si>
  <si>
    <t>E01262</t>
  </si>
  <si>
    <t>E01075</t>
  </si>
  <si>
    <t>Joshua Juarez</t>
  </si>
  <si>
    <t>E00364</t>
  </si>
  <si>
    <t>Matthew Howard</t>
  </si>
  <si>
    <t>E04108</t>
  </si>
  <si>
    <t>Jade Figueroa</t>
  </si>
  <si>
    <t>E02917</t>
  </si>
  <si>
    <t>Everett Morales</t>
  </si>
  <si>
    <t>Genesis Hunter</t>
  </si>
  <si>
    <t>E03393</t>
  </si>
  <si>
    <t>Henry Figueroa</t>
  </si>
  <si>
    <t>E02977</t>
  </si>
  <si>
    <t>Nicholas Song</t>
  </si>
  <si>
    <t>E03371</t>
  </si>
  <si>
    <t>Jack Alexander</t>
  </si>
  <si>
    <t>E02531</t>
  </si>
  <si>
    <t>Jameson Foster</t>
  </si>
  <si>
    <t>Leonardo Lo</t>
  </si>
  <si>
    <t>Ella Huang</t>
  </si>
  <si>
    <t>Liam Jordan</t>
  </si>
  <si>
    <t>E03697</t>
  </si>
  <si>
    <t>Isaac Woods</t>
  </si>
  <si>
    <t>E00593</t>
  </si>
  <si>
    <t>Luke Wilson</t>
  </si>
  <si>
    <t>Lyla Alvarez</t>
  </si>
  <si>
    <t>E03889</t>
  </si>
  <si>
    <t>Caleb Flores</t>
  </si>
  <si>
    <t>E01958</t>
  </si>
  <si>
    <t>Angel Lin</t>
  </si>
  <si>
    <t>Easton Moore</t>
  </si>
  <si>
    <t>E01167</t>
  </si>
  <si>
    <t>Kinsley Collins</t>
  </si>
  <si>
    <t>E00099</t>
  </si>
  <si>
    <t>Brooklyn Salazar</t>
  </si>
  <si>
    <t>Scarlett Jenkins</t>
  </si>
  <si>
    <t>E00711</t>
  </si>
  <si>
    <t>Melody Chin</t>
  </si>
  <si>
    <t>E04795</t>
  </si>
  <si>
    <t>Eloise Alexander</t>
  </si>
  <si>
    <t>E03912</t>
  </si>
  <si>
    <t>Carter Turner</t>
  </si>
  <si>
    <t>Andrew Ma</t>
  </si>
  <si>
    <t>Hailey Xi</t>
  </si>
  <si>
    <t>E04756</t>
  </si>
  <si>
    <t>Aiden Le</t>
  </si>
  <si>
    <t>E04114</t>
  </si>
  <si>
    <t>James Castillo</t>
  </si>
  <si>
    <t>Greyson Dang</t>
  </si>
  <si>
    <t>Wesley Dominguez</t>
  </si>
  <si>
    <t>E04403</t>
  </si>
  <si>
    <t>Dominic Hu</t>
  </si>
  <si>
    <t>E00103</t>
  </si>
  <si>
    <t>Nora Park</t>
  </si>
  <si>
    <t>Audrey Hwang</t>
  </si>
  <si>
    <t>Ella Jenkins</t>
  </si>
  <si>
    <t>E02179</t>
  </si>
  <si>
    <t>Peyton Owens</t>
  </si>
  <si>
    <t>E04242</t>
  </si>
  <si>
    <t>Alice Lopez</t>
  </si>
  <si>
    <t>Dominic Le</t>
  </si>
  <si>
    <t>E03065</t>
  </si>
  <si>
    <t>Ezra Ortiz</t>
  </si>
  <si>
    <t>E01377</t>
  </si>
  <si>
    <t>Grayson Luu</t>
  </si>
  <si>
    <t>Brooks Stewart</t>
  </si>
  <si>
    <t>E01668</t>
  </si>
  <si>
    <t>Naomi Xi</t>
  </si>
  <si>
    <t>Silas Estrada</t>
  </si>
  <si>
    <t>Skylar Ayala</t>
  </si>
  <si>
    <t>Lydia Huynh</t>
  </si>
  <si>
    <t>Hazel Cortez</t>
  </si>
  <si>
    <t>Everleigh Adams</t>
  </si>
  <si>
    <t>Layla Salazar</t>
  </si>
  <si>
    <t>E03113</t>
  </si>
  <si>
    <t>Willow Chen</t>
  </si>
  <si>
    <t>E01488</t>
  </si>
  <si>
    <t>Penelope Griffin</t>
  </si>
  <si>
    <t>Lillian Romero</t>
  </si>
  <si>
    <t>Stella Wu</t>
  </si>
  <si>
    <t>Parker Vang</t>
  </si>
  <si>
    <t>Mila Roberts</t>
  </si>
  <si>
    <t>Isaac Liu</t>
  </si>
  <si>
    <t>Jacob Doan</t>
  </si>
  <si>
    <t>Raelynn Ma</t>
  </si>
  <si>
    <t>E03114</t>
  </si>
  <si>
    <t>Jameson Juarez</t>
  </si>
  <si>
    <t>E04004</t>
  </si>
  <si>
    <t>Everleigh Shah</t>
  </si>
  <si>
    <t>E04472</t>
  </si>
  <si>
    <t>Alexander Foster</t>
  </si>
  <si>
    <t>E00161</t>
  </si>
  <si>
    <t>Ryan Ha</t>
  </si>
  <si>
    <t>E04417</t>
  </si>
  <si>
    <t>Chloe Salazar</t>
  </si>
  <si>
    <t>Layla Scott</t>
  </si>
  <si>
    <t>Leah Khan</t>
  </si>
  <si>
    <t>E02857</t>
  </si>
  <si>
    <t>Mason Jimenez</t>
  </si>
  <si>
    <t>E03059</t>
  </si>
  <si>
    <t>E02477</t>
  </si>
  <si>
    <t>Amelia Bui</t>
  </si>
  <si>
    <t>E00022</t>
  </si>
  <si>
    <t>Elena Her</t>
  </si>
  <si>
    <t>E03370</t>
  </si>
  <si>
    <t>Ian Cortez</t>
  </si>
  <si>
    <t>Christian Ali</t>
  </si>
  <si>
    <t>E03160</t>
  </si>
  <si>
    <t>E03919</t>
  </si>
  <si>
    <t>Grayson Chan</t>
  </si>
  <si>
    <t>E01724</t>
  </si>
  <si>
    <t>Nolan Molina</t>
  </si>
  <si>
    <t>E04087</t>
  </si>
  <si>
    <t>Adam Kaur</t>
  </si>
  <si>
    <t>Amelia Kaur</t>
  </si>
  <si>
    <t>E03805</t>
  </si>
  <si>
    <t>Autumn Gonzales</t>
  </si>
  <si>
    <t>E00319</t>
  </si>
  <si>
    <t>Ezra Wilson</t>
  </si>
  <si>
    <t>E01090</t>
  </si>
  <si>
    <t>Jacob Cheng</t>
  </si>
  <si>
    <t>E04323</t>
  </si>
  <si>
    <t>Melody Valdez</t>
  </si>
  <si>
    <t>E02687</t>
  </si>
  <si>
    <t>Caroline Nelson</t>
  </si>
  <si>
    <t>E01407</t>
  </si>
  <si>
    <t>Ellie Guerrero</t>
  </si>
  <si>
    <t>E02748</t>
  </si>
  <si>
    <t>Genesis Zhu</t>
  </si>
  <si>
    <t>E01995</t>
  </si>
  <si>
    <t>Jonathan Ho</t>
  </si>
  <si>
    <t>E01714</t>
  </si>
  <si>
    <t>Savannah Park</t>
  </si>
  <si>
    <t>E04491</t>
  </si>
  <si>
    <t>Nathan Chan</t>
  </si>
  <si>
    <t>E01076</t>
  </si>
  <si>
    <t>Sofia Vu</t>
  </si>
  <si>
    <t>Ruby Choi</t>
  </si>
  <si>
    <t>E02843</t>
  </si>
  <si>
    <t>Lily Pena</t>
  </si>
  <si>
    <t>E03758</t>
  </si>
  <si>
    <t>Liam Zhang</t>
  </si>
  <si>
    <t>E02063</t>
  </si>
  <si>
    <t>Ian Gutierrez</t>
  </si>
  <si>
    <t>E00638</t>
  </si>
  <si>
    <t>David Simmons</t>
  </si>
  <si>
    <t>E03571</t>
  </si>
  <si>
    <t>E01820</t>
  </si>
  <si>
    <t>Nathan Miller</t>
  </si>
  <si>
    <t>James Singh</t>
  </si>
  <si>
    <t>E00184</t>
  </si>
  <si>
    <t>Kayden Ortega</t>
  </si>
  <si>
    <t>Lucy Figueroa</t>
  </si>
  <si>
    <t>E02899</t>
  </si>
  <si>
    <t>Joshua Cortez</t>
  </si>
  <si>
    <t>E02478</t>
  </si>
  <si>
    <t>Alexander Morris</t>
  </si>
  <si>
    <t>E04170</t>
  </si>
  <si>
    <t>Grayson Chin</t>
  </si>
  <si>
    <t>Allison Espinoza</t>
  </si>
  <si>
    <t>Naomi Chu</t>
  </si>
  <si>
    <t>Jameson Martin</t>
  </si>
  <si>
    <t>E02492</t>
  </si>
  <si>
    <t>Sebastian Gupta</t>
  </si>
  <si>
    <t>E01733</t>
  </si>
  <si>
    <t>Eloise Pham</t>
  </si>
  <si>
    <t>Valentina Davis</t>
  </si>
  <si>
    <t>E04938</t>
  </si>
  <si>
    <t>E04952</t>
  </si>
  <si>
    <t>Paisley Gomez</t>
  </si>
  <si>
    <t>Madison Li</t>
  </si>
  <si>
    <t>Everleigh Simmons</t>
  </si>
  <si>
    <t>E03947</t>
  </si>
  <si>
    <t>Logan Soto</t>
  </si>
  <si>
    <t>E04535</t>
  </si>
  <si>
    <t>Charlotte Vo</t>
  </si>
  <si>
    <t>Alice Thompson</t>
  </si>
  <si>
    <t>E01432</t>
  </si>
  <si>
    <t>Peyton Garza</t>
  </si>
  <si>
    <t>Nora Nelson</t>
  </si>
  <si>
    <t>E03578</t>
  </si>
  <si>
    <t>Maverick Li</t>
  </si>
  <si>
    <t>E03563</t>
  </si>
  <si>
    <t>Ian Barnes</t>
  </si>
  <si>
    <t>E02781</t>
  </si>
  <si>
    <t>Athena Vu</t>
  </si>
  <si>
    <t>E04739</t>
  </si>
  <si>
    <t>Ruby Washington</t>
  </si>
  <si>
    <t>E02665</t>
  </si>
  <si>
    <t>Bella Butler</t>
  </si>
  <si>
    <t>E04132</t>
  </si>
  <si>
    <t>Kinsley Henry</t>
  </si>
  <si>
    <t>Kennedy Romero</t>
  </si>
  <si>
    <t>E04277</t>
  </si>
  <si>
    <t>Zoe Do</t>
  </si>
  <si>
    <t>Everett Khan</t>
  </si>
  <si>
    <t>E02012</t>
  </si>
  <si>
    <t>Anna Han</t>
  </si>
  <si>
    <t>E02881</t>
  </si>
  <si>
    <t>Leilani Sharma</t>
  </si>
  <si>
    <t>Jordan Cho</t>
  </si>
  <si>
    <t>E00605</t>
  </si>
  <si>
    <t>Nova Williams</t>
  </si>
  <si>
    <t>E04641</t>
  </si>
  <si>
    <t>Scarlett Hill</t>
  </si>
  <si>
    <t>E01019</t>
  </si>
  <si>
    <t>Dominic Scott</t>
  </si>
  <si>
    <t>E01519</t>
  </si>
  <si>
    <t>Anthony Marquez</t>
  </si>
  <si>
    <t>Elena Patterson</t>
  </si>
  <si>
    <t>Madison Nelson</t>
  </si>
  <si>
    <t>E01366</t>
  </si>
  <si>
    <t>William Walker</t>
  </si>
  <si>
    <t>E04005</t>
  </si>
  <si>
    <t>Lincoln Wong</t>
  </si>
  <si>
    <t>James Huang</t>
  </si>
  <si>
    <t>Emery Ford</t>
  </si>
  <si>
    <t>E01591</t>
  </si>
  <si>
    <t>Paisley Trinh</t>
  </si>
  <si>
    <t>Hudson Williams</t>
  </si>
  <si>
    <t>Harper Phan</t>
  </si>
  <si>
    <t>Madeline Allen</t>
  </si>
  <si>
    <t>Charles Moore</t>
  </si>
  <si>
    <t>E03064</t>
  </si>
  <si>
    <t>Lincoln Fong</t>
  </si>
  <si>
    <t>Isla Guzman</t>
  </si>
  <si>
    <t>Hailey Foster</t>
  </si>
  <si>
    <t>E00446</t>
  </si>
  <si>
    <t>Hudson Hill</t>
  </si>
  <si>
    <t>Wyatt Li</t>
  </si>
  <si>
    <t>E04174</t>
  </si>
  <si>
    <t>Maverick Henry</t>
  </si>
  <si>
    <t>E01899</t>
  </si>
  <si>
    <t>Xavier Jackson</t>
  </si>
  <si>
    <t>E02562</t>
  </si>
  <si>
    <t>Christian Medina</t>
  </si>
  <si>
    <t>Autumn Leung</t>
  </si>
  <si>
    <t>Robert Vazquez</t>
  </si>
  <si>
    <t>E03642</t>
  </si>
  <si>
    <t>Aria Roberts</t>
  </si>
  <si>
    <t>E02884</t>
  </si>
  <si>
    <t>Axel Johnson</t>
  </si>
  <si>
    <t>Madeline Garcia</t>
  </si>
  <si>
    <t>E04720</t>
  </si>
  <si>
    <t>Christopher Chung</t>
  </si>
  <si>
    <t>Eliana Turner</t>
  </si>
  <si>
    <t>E03273</t>
  </si>
  <si>
    <t>Daniel Shah</t>
  </si>
  <si>
    <t>Penelope Gonzalez</t>
  </si>
  <si>
    <t>Mila Allen</t>
  </si>
  <si>
    <t>Emilia Chu</t>
  </si>
  <si>
    <t>E02563</t>
  </si>
  <si>
    <t>Emily Clark</t>
  </si>
  <si>
    <t>E04221</t>
  </si>
  <si>
    <t>Roman King</t>
  </si>
  <si>
    <t>E04887</t>
  </si>
  <si>
    <t>Emery Do</t>
  </si>
  <si>
    <t>Autumn Thao</t>
  </si>
  <si>
    <t>E01636</t>
  </si>
  <si>
    <t>Naomi Coleman</t>
  </si>
  <si>
    <t>E01387</t>
  </si>
  <si>
    <t>Cora Zheng</t>
  </si>
  <si>
    <t>E01363</t>
  </si>
  <si>
    <t>Ayla Daniels</t>
  </si>
  <si>
    <t>E02249</t>
  </si>
  <si>
    <t>Allison Daniels</t>
  </si>
  <si>
    <t>E02987</t>
  </si>
  <si>
    <t>Mateo Harris</t>
  </si>
  <si>
    <t>E03655</t>
  </si>
  <si>
    <t>Julian Lee</t>
  </si>
  <si>
    <t>E03626</t>
  </si>
  <si>
    <t>Nicholas Avila</t>
  </si>
  <si>
    <t>Hailey Watson</t>
  </si>
  <si>
    <t>E02920</t>
  </si>
  <si>
    <t>Willow Woods</t>
  </si>
  <si>
    <t>E03220</t>
  </si>
  <si>
    <t>Alexander Gonzales</t>
  </si>
  <si>
    <t>E01347</t>
  </si>
  <si>
    <t>Aiden Gonzales</t>
  </si>
  <si>
    <t>E03968</t>
  </si>
  <si>
    <t>Joshua Chin</t>
  </si>
  <si>
    <t>Paisley Hall</t>
  </si>
  <si>
    <t>E01150</t>
  </si>
  <si>
    <t>Hannah Mejia</t>
  </si>
  <si>
    <t>Elizabeth Huang</t>
  </si>
  <si>
    <t>E01877</t>
  </si>
  <si>
    <t>Abigail Garza</t>
  </si>
  <si>
    <t>E01193</t>
  </si>
  <si>
    <t>Raelynn Lu</t>
  </si>
  <si>
    <t>Charles Luu</t>
  </si>
  <si>
    <t>Lydia Espinoza</t>
  </si>
  <si>
    <t>Adeline Thao</t>
  </si>
  <si>
    <t>Kinsley Dixon</t>
  </si>
  <si>
    <t>E04150</t>
  </si>
  <si>
    <t>Natalia Vu</t>
  </si>
  <si>
    <t>E02846</t>
  </si>
  <si>
    <t>Julia Mai</t>
  </si>
  <si>
    <t>E04247</t>
  </si>
  <si>
    <t>Everly Lai</t>
  </si>
  <si>
    <t>Adam He</t>
  </si>
  <si>
    <t>E03648</t>
  </si>
  <si>
    <t>Vivian Hunter</t>
  </si>
  <si>
    <t>E02192</t>
  </si>
  <si>
    <t>Eliana Li</t>
  </si>
  <si>
    <t>E03262</t>
  </si>
  <si>
    <t>Logan Mitchell</t>
  </si>
  <si>
    <t>E02716</t>
  </si>
  <si>
    <t>Dominic Dinh</t>
  </si>
  <si>
    <t>Lucas Daniels</t>
  </si>
  <si>
    <t>Andrew Holmes</t>
  </si>
  <si>
    <t>E03471</t>
  </si>
  <si>
    <t>E00717</t>
  </si>
  <si>
    <t>Kennedy Vargas</t>
  </si>
  <si>
    <t>E01966</t>
  </si>
  <si>
    <t>Thomas Williams</t>
  </si>
  <si>
    <t>E03683</t>
  </si>
  <si>
    <t>Raelynn Hong</t>
  </si>
  <si>
    <t>Eli Reed</t>
  </si>
  <si>
    <t>E04766</t>
  </si>
  <si>
    <t>Lyla Yoon</t>
  </si>
  <si>
    <t>Hannah White</t>
  </si>
  <si>
    <t>Theodore Xi</t>
  </si>
  <si>
    <t>E04088</t>
  </si>
  <si>
    <t>Ezra Liang</t>
  </si>
  <si>
    <t>E02066</t>
  </si>
  <si>
    <t>Grayson Yee</t>
  </si>
  <si>
    <t>Eli Richardson</t>
  </si>
  <si>
    <t>E03364</t>
  </si>
  <si>
    <t>Audrey Lee</t>
  </si>
  <si>
    <t>Jameson Allen</t>
  </si>
  <si>
    <t>Eliza Chen</t>
  </si>
  <si>
    <t>E03681</t>
  </si>
  <si>
    <t>Lyla Chen</t>
  </si>
  <si>
    <t>E02298</t>
  </si>
  <si>
    <t>Emily Doan</t>
  </si>
  <si>
    <t>Jack Mai</t>
  </si>
  <si>
    <t>E02440</t>
  </si>
  <si>
    <t>Grayson Turner</t>
  </si>
  <si>
    <t>E04699</t>
  </si>
  <si>
    <t>Ivy Tang</t>
  </si>
  <si>
    <t>Robert Zhang</t>
  </si>
  <si>
    <t>E01649</t>
  </si>
  <si>
    <t>Eva Alvarado</t>
  </si>
  <si>
    <t>Abigail Vang</t>
  </si>
  <si>
    <t>Claire Adams</t>
  </si>
  <si>
    <t>E00955</t>
  </si>
  <si>
    <t>Theodore Marquez</t>
  </si>
  <si>
    <t>Hunter Nunez</t>
  </si>
  <si>
    <t>E02798</t>
  </si>
  <si>
    <t>Charles Henderson</t>
  </si>
  <si>
    <t>Camila Cortez</t>
  </si>
  <si>
    <t>E02818</t>
  </si>
  <si>
    <t>Aaron Garza</t>
  </si>
  <si>
    <t>E02907</t>
  </si>
  <si>
    <t>Jose Singh</t>
  </si>
  <si>
    <t>Gabriel Joseph</t>
  </si>
  <si>
    <t>E02391</t>
  </si>
  <si>
    <t>Natalia Santos</t>
  </si>
  <si>
    <t>E01429</t>
  </si>
  <si>
    <t>Dylan Wilson</t>
  </si>
  <si>
    <t>E00494</t>
  </si>
  <si>
    <t>Robert Alvarez</t>
  </si>
  <si>
    <t>E00634</t>
  </si>
  <si>
    <t>Samantha Chavez</t>
  </si>
  <si>
    <t>Samuel Bailey</t>
  </si>
  <si>
    <t>E04683</t>
  </si>
  <si>
    <t>Ezekiel Delgado</t>
  </si>
  <si>
    <t>Benjamin Ramirez</t>
  </si>
  <si>
    <t>E03834</t>
  </si>
  <si>
    <t>Anthony Carter</t>
  </si>
  <si>
    <t>Ethan Tang</t>
  </si>
  <si>
    <t>Sebastian Rogers</t>
  </si>
  <si>
    <t>Miles Thao</t>
  </si>
  <si>
    <t>E04157</t>
  </si>
  <si>
    <t>William Cao</t>
  </si>
  <si>
    <t>E03528</t>
  </si>
  <si>
    <t>Leo Hsu</t>
  </si>
  <si>
    <t>E04547</t>
  </si>
  <si>
    <t>Avery Grant</t>
  </si>
  <si>
    <t>E04415</t>
  </si>
  <si>
    <t>Penelope Fong</t>
  </si>
  <si>
    <t>Vivian Thao</t>
  </si>
  <si>
    <t>E02800</t>
  </si>
  <si>
    <t>Eva Estrada</t>
  </si>
  <si>
    <t>Emma Luna</t>
  </si>
  <si>
    <t>E01268</t>
  </si>
  <si>
    <t>Charlotte Wu</t>
  </si>
  <si>
    <t>Vivian Chu</t>
  </si>
  <si>
    <t>E01209</t>
  </si>
  <si>
    <t>Jayden Williams</t>
  </si>
  <si>
    <t>E02024</t>
  </si>
  <si>
    <t>Amelia Bell</t>
  </si>
  <si>
    <t>E02427</t>
  </si>
  <si>
    <t>Addison Mehta</t>
  </si>
  <si>
    <t>Alexander Jackson</t>
  </si>
  <si>
    <t>E00951</t>
  </si>
  <si>
    <t>E03248</t>
  </si>
  <si>
    <t>Lyla Stewart</t>
  </si>
  <si>
    <t>E04444</t>
  </si>
  <si>
    <t>Skylar Evans</t>
  </si>
  <si>
    <t>Lincoln Huynh</t>
  </si>
  <si>
    <t>E02276</t>
  </si>
  <si>
    <t>Hazel Griffin</t>
  </si>
  <si>
    <t>E02649</t>
  </si>
  <si>
    <t>Charles Gonzalez</t>
  </si>
  <si>
    <t>E00503</t>
  </si>
  <si>
    <t>Leah Patterson</t>
  </si>
  <si>
    <t>E01706</t>
  </si>
  <si>
    <t>Avery Sun</t>
  </si>
  <si>
    <t>E00676</t>
  </si>
  <si>
    <t>Isaac Yoon</t>
  </si>
  <si>
    <t>E02005</t>
  </si>
  <si>
    <t>Isabella Bui</t>
  </si>
  <si>
    <t>E01895</t>
  </si>
  <si>
    <t>Gabriel Zhou</t>
  </si>
  <si>
    <t>E01396</t>
  </si>
  <si>
    <t>Jack Vu</t>
  </si>
  <si>
    <t>E00749</t>
  </si>
  <si>
    <t>Valentina Moua</t>
  </si>
  <si>
    <t>E01941</t>
  </si>
  <si>
    <t>Quinn Trinh</t>
  </si>
  <si>
    <t>E01413</t>
  </si>
  <si>
    <t>Miles Dang</t>
  </si>
  <si>
    <t>Leah Bryant</t>
  </si>
  <si>
    <t>Henry Jung</t>
  </si>
  <si>
    <t>Benjamin Mai</t>
  </si>
  <si>
    <t>E00608</t>
  </si>
  <si>
    <t>E04189</t>
  </si>
  <si>
    <t>Ariana Kim</t>
  </si>
  <si>
    <t>E02732</t>
  </si>
  <si>
    <t>Alice Tran</t>
  </si>
  <si>
    <t>E00324</t>
  </si>
  <si>
    <t>E00518</t>
  </si>
  <si>
    <t>Lydia Morales</t>
  </si>
  <si>
    <t>Liam Sanders</t>
  </si>
  <si>
    <t>E04564</t>
  </si>
  <si>
    <t>Luke Sanchez</t>
  </si>
  <si>
    <t>Grace Sun</t>
  </si>
  <si>
    <t>E00412</t>
  </si>
  <si>
    <t>Ezra Banks</t>
  </si>
  <si>
    <t>E01844</t>
  </si>
  <si>
    <t>Jayden Kang</t>
  </si>
  <si>
    <t>E00667</t>
  </si>
  <si>
    <t>Skylar Shah</t>
  </si>
  <si>
    <t>Sebastian Le</t>
  </si>
  <si>
    <t>Luca Nelson</t>
  </si>
  <si>
    <t>Riley Ramirez</t>
  </si>
  <si>
    <t>E02720</t>
  </si>
  <si>
    <t>Jaxon Fong</t>
  </si>
  <si>
    <t>Kayden Jordan</t>
  </si>
  <si>
    <t>E01188</t>
  </si>
  <si>
    <t>Alexander James</t>
  </si>
  <si>
    <t>E02428</t>
  </si>
  <si>
    <t>Connor Luu</t>
  </si>
  <si>
    <t>E03289</t>
  </si>
  <si>
    <t>Christopher Lam</t>
  </si>
  <si>
    <t>Sophie Owens</t>
  </si>
  <si>
    <t>Addison Perez</t>
  </si>
  <si>
    <t>E04249</t>
  </si>
  <si>
    <t>Hadley Dang</t>
  </si>
  <si>
    <t>Ethan Mehta</t>
  </si>
  <si>
    <t>Madison Her</t>
  </si>
  <si>
    <t>E04363</t>
  </si>
  <si>
    <t>Savannah Singh</t>
  </si>
  <si>
    <t>Nevaeh Hsu</t>
  </si>
  <si>
    <t>E03866</t>
  </si>
  <si>
    <t>Jordan Zhu</t>
  </si>
  <si>
    <t>Jackson Navarro</t>
  </si>
  <si>
    <t>E04095</t>
  </si>
  <si>
    <t>Sadie Patterson</t>
  </si>
  <si>
    <t>E04079</t>
  </si>
  <si>
    <t>Christopher Butler</t>
  </si>
  <si>
    <t>E01508</t>
  </si>
  <si>
    <t>Penelope Rodriguez</t>
  </si>
  <si>
    <t>E02259</t>
  </si>
  <si>
    <t>Emily Lau</t>
  </si>
  <si>
    <t>Sophie Oh</t>
  </si>
  <si>
    <t>E01834</t>
  </si>
  <si>
    <t>Chloe Allen</t>
  </si>
  <si>
    <t>E03124</t>
  </si>
  <si>
    <t>Caleb Nelson</t>
  </si>
  <si>
    <t>Oliver Moua</t>
  </si>
  <si>
    <t>Wesley Doan</t>
  </si>
  <si>
    <t>E03910</t>
  </si>
  <si>
    <t>Nova Hsu</t>
  </si>
  <si>
    <t>Levi Moreno</t>
  </si>
  <si>
    <t>Gianna Ha</t>
  </si>
  <si>
    <t>E00035</t>
  </si>
  <si>
    <t>Lillian Gonzales</t>
  </si>
  <si>
    <t>Ezra Singh</t>
  </si>
  <si>
    <t>E01755</t>
  </si>
  <si>
    <t>Audrey Patel</t>
  </si>
  <si>
    <t>Brooklyn Cho</t>
  </si>
  <si>
    <t>Piper Ramos</t>
  </si>
  <si>
    <t>Eleanor Williams</t>
  </si>
  <si>
    <t>E00371</t>
  </si>
  <si>
    <t>Melody Grant</t>
  </si>
  <si>
    <t>E02992</t>
  </si>
  <si>
    <t>Paisley Sanders</t>
  </si>
  <si>
    <t>Santiago f Gray</t>
  </si>
  <si>
    <t>Josephine Richardson</t>
  </si>
  <si>
    <t>E03532</t>
  </si>
  <si>
    <t>Jaxson Santiago</t>
  </si>
  <si>
    <t>E00863</t>
  </si>
  <si>
    <t>Lincoln Ramos</t>
  </si>
  <si>
    <t>E03310</t>
  </si>
  <si>
    <t>Dylan Campbell</t>
  </si>
  <si>
    <t>Olivia Gray</t>
  </si>
  <si>
    <t>E01242</t>
  </si>
  <si>
    <t>Emery Doan</t>
  </si>
  <si>
    <t>E02535</t>
  </si>
  <si>
    <t>Caroline Perez</t>
  </si>
  <si>
    <t>E00369</t>
  </si>
  <si>
    <t>Genesis Woods</t>
  </si>
  <si>
    <t>E03332</t>
  </si>
  <si>
    <t>Ruby Sun</t>
  </si>
  <si>
    <t>E03278</t>
  </si>
  <si>
    <t>Nevaeh James</t>
  </si>
  <si>
    <t>Parker Sandoval</t>
  </si>
  <si>
    <t>E03055</t>
  </si>
  <si>
    <t>Austin Rojas</t>
  </si>
  <si>
    <t>E01943</t>
  </si>
  <si>
    <t>Vivian Espinoza</t>
  </si>
  <si>
    <t>Cooper Gupta</t>
  </si>
  <si>
    <t>E04637</t>
  </si>
  <si>
    <t>Samuel Song</t>
  </si>
  <si>
    <t>E03240</t>
  </si>
  <si>
    <t>Aiden Silva</t>
  </si>
  <si>
    <t>E00340</t>
  </si>
  <si>
    <t>Eliana Allen</t>
  </si>
  <si>
    <t>E04751</t>
  </si>
  <si>
    <t>Grayson James</t>
  </si>
  <si>
    <t>E04636</t>
  </si>
  <si>
    <t>Hailey Yee</t>
  </si>
  <si>
    <t>Ian Vargas</t>
  </si>
  <si>
    <t>John Trinh</t>
  </si>
  <si>
    <t>Sofia Trinh</t>
  </si>
  <si>
    <t>Santiago f Moua</t>
  </si>
  <si>
    <t>E03149</t>
  </si>
  <si>
    <t>Layla Collins</t>
  </si>
  <si>
    <t>E00952</t>
  </si>
  <si>
    <t>Jaxon Powell</t>
  </si>
  <si>
    <t>Naomi Washington</t>
  </si>
  <si>
    <t>Ryan Holmes</t>
  </si>
  <si>
    <t>E04994</t>
  </si>
  <si>
    <t>Bella Holmes</t>
  </si>
  <si>
    <t>E00447</t>
  </si>
  <si>
    <t>Hailey Sanchez</t>
  </si>
  <si>
    <t>Sofia Yoon</t>
  </si>
  <si>
    <t>E02035</t>
  </si>
  <si>
    <t>Eli Rahman</t>
  </si>
  <si>
    <t>Christopher Howard</t>
  </si>
  <si>
    <t>E03611</t>
  </si>
  <si>
    <t>Alice Mehta</t>
  </si>
  <si>
    <t>E04464</t>
  </si>
  <si>
    <t>Cooper Yoon</t>
  </si>
  <si>
    <t>E02135</t>
  </si>
  <si>
    <t>John Delgado</t>
  </si>
  <si>
    <t>E01684</t>
  </si>
  <si>
    <t>Jaxson Liang</t>
  </si>
  <si>
    <t>E02968</t>
  </si>
  <si>
    <t>Caroline Santos</t>
  </si>
  <si>
    <t>Lily Henderson</t>
  </si>
  <si>
    <t>E01108</t>
  </si>
  <si>
    <t>Hannah Martinez</t>
  </si>
  <si>
    <t>William Phillips</t>
  </si>
  <si>
    <t>E03519</t>
  </si>
  <si>
    <t>Eliza Zheng</t>
  </si>
  <si>
    <t>Joshua Yang</t>
  </si>
  <si>
    <t>E03795</t>
  </si>
  <si>
    <t>Hazel Young</t>
  </si>
  <si>
    <t>E00508</t>
  </si>
  <si>
    <t>Thomas Jung</t>
  </si>
  <si>
    <t>Xavier Perez</t>
  </si>
  <si>
    <t>E01582</t>
  </si>
  <si>
    <t>Elijah Coleman</t>
  </si>
  <si>
    <t>Clara Sanchez</t>
  </si>
  <si>
    <t>E04872</t>
  </si>
  <si>
    <t>Isaac Stewart</t>
  </si>
  <si>
    <t>E03159</t>
  </si>
  <si>
    <t>Claire Romero</t>
  </si>
  <si>
    <t>E01337</t>
  </si>
  <si>
    <t>Andrew Coleman</t>
  </si>
  <si>
    <t>E00102</t>
  </si>
  <si>
    <t>Riley Rojas</t>
  </si>
  <si>
    <t>E03637</t>
  </si>
  <si>
    <t>Landon Thao</t>
  </si>
  <si>
    <t>Hadley Ford</t>
  </si>
  <si>
    <t>Austin Brown</t>
  </si>
  <si>
    <t>Christian Fong</t>
  </si>
  <si>
    <t>Hazel Alvarez</t>
  </si>
  <si>
    <t>Isabella Bailey</t>
  </si>
  <si>
    <t>Hadley Yee</t>
  </si>
  <si>
    <t>E00203</t>
  </si>
  <si>
    <t>Julia Doan</t>
  </si>
  <si>
    <t>E00647</t>
  </si>
  <si>
    <t>Dylan Ali</t>
  </si>
  <si>
    <t>Eloise Trinh</t>
  </si>
  <si>
    <t>E02453</t>
  </si>
  <si>
    <t>Dylan Kumar</t>
  </si>
  <si>
    <t>Emily Gupta</t>
  </si>
  <si>
    <t>Silas Rivera</t>
  </si>
  <si>
    <t>E00459</t>
  </si>
  <si>
    <t>E03007</t>
  </si>
  <si>
    <t>Isaac Joseph</t>
  </si>
  <si>
    <t>Leilani Thao</t>
  </si>
  <si>
    <t>Madeline Watson</t>
  </si>
  <si>
    <t>Silas Huang</t>
  </si>
  <si>
    <t>Jeremiah Hernandez</t>
  </si>
  <si>
    <t>Jace Washington</t>
  </si>
  <si>
    <t>E03379</t>
  </si>
  <si>
    <t>Landon Kim</t>
  </si>
  <si>
    <t>E02153</t>
  </si>
  <si>
    <t>Peyton Vasquez</t>
  </si>
  <si>
    <t>E00994</t>
  </si>
  <si>
    <t>Charlotte Baker</t>
  </si>
  <si>
    <t>E00943</t>
  </si>
  <si>
    <t>Elena Mendoza</t>
  </si>
  <si>
    <t>E00869</t>
  </si>
  <si>
    <t>Nova Lin</t>
  </si>
  <si>
    <t>E03457</t>
  </si>
  <si>
    <t>Ivy Desai</t>
  </si>
  <si>
    <t>E02193</t>
  </si>
  <si>
    <t>Josephine Acosta</t>
  </si>
  <si>
    <t>E00577</t>
  </si>
  <si>
    <t>Nora Nunez</t>
  </si>
  <si>
    <t>E00538</t>
  </si>
  <si>
    <t>Caleb Xiong</t>
  </si>
  <si>
    <t>E01415</t>
  </si>
  <si>
    <t>Henry Green</t>
  </si>
  <si>
    <t>Madelyn Chan</t>
  </si>
  <si>
    <t>E00225</t>
  </si>
  <si>
    <t>Angel Delgado</t>
  </si>
  <si>
    <t>E02889</t>
  </si>
  <si>
    <t>Mia Herrera</t>
  </si>
  <si>
    <t>E04978</t>
  </si>
  <si>
    <t>Peyton Harris</t>
  </si>
  <si>
    <t>David Herrera</t>
  </si>
  <si>
    <t>E01652</t>
  </si>
  <si>
    <t>Avery Dominguez</t>
  </si>
  <si>
    <t>Grace Carter</t>
  </si>
  <si>
    <t>E04335</t>
  </si>
  <si>
    <t>Parker Allen</t>
  </si>
  <si>
    <t>E01300</t>
  </si>
  <si>
    <t>Sadie Lee</t>
  </si>
  <si>
    <t>E03102</t>
  </si>
  <si>
    <t>Cooper Valdez</t>
  </si>
  <si>
    <t>Sebastian Fong</t>
  </si>
  <si>
    <t>E02059</t>
  </si>
  <si>
    <t>Roman Munoz</t>
  </si>
  <si>
    <t>E03894</t>
  </si>
  <si>
    <t>Charlotte Chang</t>
  </si>
  <si>
    <t>E03106</t>
  </si>
  <si>
    <t>Xavier Davis</t>
  </si>
  <si>
    <t>E01350</t>
  </si>
  <si>
    <t>Natalie Carter</t>
  </si>
  <si>
    <t>E02900</t>
  </si>
  <si>
    <t>Elena Richardson</t>
  </si>
  <si>
    <t>E02202</t>
  </si>
  <si>
    <t>Emilia Bailey</t>
  </si>
  <si>
    <t>E02696</t>
  </si>
  <si>
    <t>Ryan Lu</t>
  </si>
  <si>
    <t>E01722</t>
  </si>
  <si>
    <t>Asher Huynh</t>
  </si>
  <si>
    <t>Kinsley Martinez</t>
  </si>
  <si>
    <t>E00640</t>
  </si>
  <si>
    <t>Paisley Bryant</t>
  </si>
  <si>
    <t>E02554</t>
  </si>
  <si>
    <t>Joshua Ramirez</t>
  </si>
  <si>
    <t>E03412</t>
  </si>
  <si>
    <t>Joshua Martin</t>
  </si>
  <si>
    <t>E00646</t>
  </si>
  <si>
    <t>Angel Do</t>
  </si>
  <si>
    <t>E03580</t>
  </si>
  <si>
    <t>Maverick Medina</t>
  </si>
  <si>
    <t>Isaac Han</t>
  </si>
  <si>
    <t>Eliza Liang</t>
  </si>
  <si>
    <t>Zoe Zhou</t>
  </si>
  <si>
    <t>E01749</t>
  </si>
  <si>
    <t>Nathan Lee</t>
  </si>
  <si>
    <t>E02888</t>
  </si>
  <si>
    <t>Elijah Ramos</t>
  </si>
  <si>
    <t>Jaxson Coleman</t>
  </si>
  <si>
    <t>Hailey Hong</t>
  </si>
  <si>
    <t>Gabriella Zhu</t>
  </si>
  <si>
    <t>E02684</t>
  </si>
  <si>
    <t>Aaron Maldonado</t>
  </si>
  <si>
    <t>E02561</t>
  </si>
  <si>
    <t>Samantha Vargas</t>
  </si>
  <si>
    <t>E03168</t>
  </si>
  <si>
    <t>Nora Le</t>
  </si>
  <si>
    <t>Alice Roberts</t>
  </si>
  <si>
    <t>E03691</t>
  </si>
  <si>
    <t>Colton Garcia</t>
  </si>
  <si>
    <t>Stella Lai</t>
  </si>
  <si>
    <t>Leonardo Luong</t>
  </si>
  <si>
    <t>E00282</t>
  </si>
  <si>
    <t>Jeremiah Castillo</t>
  </si>
  <si>
    <t>Cooper Jiang</t>
  </si>
  <si>
    <t>Penelope Silva</t>
  </si>
  <si>
    <t>E02558</t>
  </si>
  <si>
    <t>Jose Richardson</t>
  </si>
  <si>
    <t>E00956</t>
  </si>
  <si>
    <t>Eleanor Chau</t>
  </si>
  <si>
    <t>E03858</t>
  </si>
  <si>
    <t>John Cho</t>
  </si>
  <si>
    <t>E02221</t>
  </si>
  <si>
    <t>Julian Delgado</t>
  </si>
  <si>
    <t>E00126</t>
  </si>
  <si>
    <t>Isabella Scott</t>
  </si>
  <si>
    <t>E02627</t>
  </si>
  <si>
    <t>Parker Avila</t>
  </si>
  <si>
    <t>E03778</t>
  </si>
  <si>
    <t>Luke Vu</t>
  </si>
  <si>
    <t>E00481</t>
  </si>
  <si>
    <t>Jameson Nelson</t>
  </si>
  <si>
    <t>Adrian Fernandez</t>
  </si>
  <si>
    <t>E03902</t>
  </si>
  <si>
    <t>Madison Hunter</t>
  </si>
  <si>
    <t>E02310</t>
  </si>
  <si>
    <t>Jordan Phillips</t>
  </si>
  <si>
    <t>E02661</t>
  </si>
  <si>
    <t>Maya Chan</t>
  </si>
  <si>
    <t>Wesley King</t>
  </si>
  <si>
    <t>E00682</t>
  </si>
  <si>
    <t>Sofia Fernandez</t>
  </si>
  <si>
    <t>Maverick Figueroa</t>
  </si>
  <si>
    <t>E00785</t>
  </si>
  <si>
    <t>Hannah Hoang</t>
  </si>
  <si>
    <t>Violet Garcia</t>
  </si>
  <si>
    <t>Aaliyah Mai</t>
  </si>
  <si>
    <t>E02703</t>
  </si>
  <si>
    <t>Austin Vang</t>
  </si>
  <si>
    <t>E02191</t>
  </si>
  <si>
    <t>Maria Sun</t>
  </si>
  <si>
    <t>E00156</t>
  </si>
  <si>
    <t>Madelyn Scott</t>
  </si>
  <si>
    <t>Dylan Chin</t>
  </si>
  <si>
    <t>E04032</t>
  </si>
  <si>
    <t>Emery Zhang</t>
  </si>
  <si>
    <t>E00005</t>
  </si>
  <si>
    <t>Riley Washington</t>
  </si>
  <si>
    <t>E04354</t>
  </si>
  <si>
    <t>Raelynn Rios</t>
  </si>
  <si>
    <t>Anthony Hong</t>
  </si>
  <si>
    <t>E03430</t>
  </si>
  <si>
    <t>Leo Herrera</t>
  </si>
  <si>
    <t>Robert Wright</t>
  </si>
  <si>
    <t>E04762</t>
  </si>
  <si>
    <t>Audrey Richardson</t>
  </si>
  <si>
    <t>E01148</t>
  </si>
  <si>
    <t>Scarlett Kumar</t>
  </si>
  <si>
    <t>E03094</t>
  </si>
  <si>
    <t>Wesley Young</t>
  </si>
  <si>
    <t>E01909</t>
  </si>
  <si>
    <t>Lillian Khan</t>
  </si>
  <si>
    <t>E04398</t>
  </si>
  <si>
    <t>Oliver Yang</t>
  </si>
  <si>
    <t>E02521</t>
  </si>
  <si>
    <t>Lily Nguyen</t>
  </si>
  <si>
    <t>E03545</t>
  </si>
  <si>
    <t>Sofia Cheng</t>
  </si>
  <si>
    <t>Age Group</t>
  </si>
  <si>
    <t>Total Salary</t>
  </si>
  <si>
    <t>Bouns Group</t>
  </si>
  <si>
    <t>Retired</t>
  </si>
  <si>
    <t>Grand Total</t>
  </si>
  <si>
    <t>Hire Year Group</t>
  </si>
  <si>
    <t>1992-1996</t>
  </si>
  <si>
    <t>1997-2001</t>
  </si>
  <si>
    <t>2002-2006</t>
  </si>
  <si>
    <t>2012-2016</t>
  </si>
  <si>
    <t>2017-2021</t>
  </si>
  <si>
    <t>2007-2011</t>
  </si>
  <si>
    <t>Yes</t>
  </si>
  <si>
    <t>% of Employyes</t>
  </si>
  <si>
    <t>0%</t>
  </si>
  <si>
    <t>Young Adults 25-30</t>
  </si>
  <si>
    <t>Old Adults 55+</t>
  </si>
  <si>
    <t>Adults 31-54</t>
  </si>
  <si>
    <t>5%-10%</t>
  </si>
  <si>
    <t>11%-15%</t>
  </si>
  <si>
    <t>16%-20%</t>
  </si>
  <si>
    <t>36%-40%</t>
  </si>
  <si>
    <t>31%-35%</t>
  </si>
  <si>
    <t>21%-30%</t>
  </si>
  <si>
    <t>Max Salary</t>
  </si>
  <si>
    <t>% of retirements</t>
  </si>
  <si>
    <t xml:space="preserve">% Young </t>
  </si>
  <si>
    <t>% Adault</t>
  </si>
  <si>
    <t>% Old</t>
  </si>
  <si>
    <t>Total Average of Annual Salary</t>
  </si>
  <si>
    <t>Average of Annual Salary</t>
  </si>
  <si>
    <t>Total Count of Employee</t>
  </si>
  <si>
    <t>Count of Employee</t>
  </si>
  <si>
    <t>Gender / Avg Salary</t>
  </si>
  <si>
    <t>Hiring Year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</si>
</sst>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4" formatCode="_(&quot;SAR&quot;* #,##0.00_);_(&quot;SAR&quot;* \(#,##0.00\);_(&quot;SAR&quot;* &quot;-&quot;??_);_(@_)"/>
    <numFmt numFmtId="164" formatCode="&quot;$&quot;#,##0_);\(&quot;$&quot;#,##0\);&quot;$&quot;0_)"/>
    <numFmt numFmtId="165" formatCode="#,##0%_);\(#,##0%\);0%_)"/>
    <numFmt numFmtId="166" formatCode="_([$$-409]* #,##0_);_([$$-409]* \(#,##0\);_([$$-409]* &quot;-&quot;??_);_(@_)"/>
    <numFmt numFmtId="167" formatCode="0.0%"/>
  </numFmts>
  <fonts count="4" x14ac:knownFonts="1">
    <font>
      <sz val="11"/>
      <color theme="1"/>
      <name val="Calibri"/>
      <family val="2"/>
      <scheme val="minor"/>
    </font>
    <font>
      <b/>
      <sz val="11"/>
      <color rgb="FFFFFFFF"/>
      <name val="Calibri"/>
      <family val="2"/>
      <scheme val="minor"/>
    </font>
    <font>
      <sz val="12"/>
      <color theme="0"/>
      <name val="Calibri"/>
      <family val="2"/>
      <scheme val="minor"/>
    </font>
    <font>
      <sz val="11"/>
      <color theme="1"/>
      <name val="Calibri"/>
      <family val="2"/>
      <scheme val="minor"/>
    </font>
  </fonts>
  <fills count="4">
    <fill>
      <patternFill patternType="none"/>
    </fill>
    <fill>
      <patternFill patternType="gray125"/>
    </fill>
    <fill>
      <patternFill patternType="solid">
        <fgColor rgb="FF3DB182"/>
        <bgColor indexed="64"/>
      </patternFill>
    </fill>
    <fill>
      <patternFill patternType="solid">
        <fgColor theme="8"/>
      </patternFill>
    </fill>
  </fills>
  <borders count="4">
    <border>
      <left/>
      <right/>
      <top/>
      <bottom/>
      <diagonal/>
    </border>
    <border>
      <left/>
      <right style="medium">
        <color rgb="FFFFFFFF"/>
      </right>
      <top/>
      <bottom/>
      <diagonal/>
    </border>
    <border>
      <left style="medium">
        <color rgb="FFFFFFFF"/>
      </left>
      <right style="medium">
        <color rgb="FFFFFFFF"/>
      </right>
      <top/>
      <bottom/>
      <diagonal/>
    </border>
    <border>
      <left style="medium">
        <color rgb="FFFFFFFF"/>
      </left>
      <right/>
      <top/>
      <bottom/>
      <diagonal/>
    </border>
  </borders>
  <cellStyleXfs count="4">
    <xf numFmtId="0" fontId="0" fillId="0" borderId="0"/>
    <xf numFmtId="0" fontId="2" fillId="3" borderId="0" applyNumberFormat="0" applyBorder="0" applyAlignment="0" applyProtection="0"/>
    <xf numFmtId="44" fontId="3" fillId="0" borderId="0" applyFont="0" applyFill="0" applyBorder="0" applyAlignment="0" applyProtection="0"/>
    <xf numFmtId="9" fontId="3" fillId="0" borderId="0" applyFont="0" applyFill="0" applyBorder="0" applyAlignment="0" applyProtection="0"/>
  </cellStyleXfs>
  <cellXfs count="25">
    <xf numFmtId="0" fontId="0" fillId="0" borderId="0" xfId="0"/>
    <xf numFmtId="14" fontId="0" fillId="0" borderId="0" xfId="0" applyNumberFormat="1"/>
    <xf numFmtId="164" fontId="0" fillId="0" borderId="0" xfId="0" applyNumberFormat="1"/>
    <xf numFmtId="165" fontId="0" fillId="0" borderId="0" xfId="0" applyNumberFormat="1"/>
    <xf numFmtId="0" fontId="1" fillId="2" borderId="1" xfId="0" applyFont="1" applyFill="1" applyBorder="1" applyAlignment="1">
      <alignment horizontal="left"/>
    </xf>
    <xf numFmtId="0" fontId="1" fillId="2" borderId="2" xfId="0" applyFont="1" applyFill="1" applyBorder="1" applyAlignment="1">
      <alignment horizontal="left"/>
    </xf>
    <xf numFmtId="14" fontId="1" fillId="2" borderId="3" xfId="0" applyNumberFormat="1" applyFont="1" applyFill="1" applyBorder="1" applyAlignment="1">
      <alignment horizontal="left"/>
    </xf>
    <xf numFmtId="0" fontId="0" fillId="0" borderId="0" xfId="0" applyAlignment="1">
      <alignment horizontal="left"/>
    </xf>
    <xf numFmtId="9" fontId="0" fillId="0" borderId="0" xfId="0" applyNumberFormat="1"/>
    <xf numFmtId="166" fontId="0" fillId="0" borderId="0" xfId="0" applyNumberFormat="1"/>
    <xf numFmtId="10" fontId="0" fillId="0" borderId="0" xfId="0" applyNumberFormat="1"/>
    <xf numFmtId="167" fontId="0" fillId="0" borderId="0" xfId="0" applyNumberFormat="1"/>
    <xf numFmtId="0" fontId="0" fillId="0" borderId="0" xfId="0" pivotButton="1"/>
    <xf numFmtId="1" fontId="0" fillId="0" borderId="0" xfId="0" applyNumberFormat="1"/>
    <xf numFmtId="0" fontId="2" fillId="3" borderId="0" xfId="1"/>
    <xf numFmtId="0" fontId="2" fillId="3" borderId="1" xfId="1" applyBorder="1" applyAlignment="1">
      <alignment horizontal="left"/>
    </xf>
    <xf numFmtId="0" fontId="2" fillId="3" borderId="2" xfId="1" applyBorder="1" applyAlignment="1">
      <alignment horizontal="left"/>
    </xf>
    <xf numFmtId="9" fontId="2" fillId="3" borderId="2" xfId="1" applyNumberFormat="1" applyBorder="1" applyAlignment="1">
      <alignment horizontal="left"/>
    </xf>
    <xf numFmtId="167" fontId="2" fillId="3" borderId="2" xfId="1" applyNumberFormat="1" applyBorder="1" applyAlignment="1">
      <alignment horizontal="left"/>
    </xf>
    <xf numFmtId="166" fontId="2" fillId="3" borderId="2" xfId="1" applyNumberFormat="1" applyBorder="1" applyAlignment="1">
      <alignment horizontal="left"/>
    </xf>
    <xf numFmtId="14" fontId="2" fillId="3" borderId="3" xfId="1" applyNumberFormat="1" applyBorder="1" applyAlignment="1">
      <alignment horizontal="left"/>
    </xf>
    <xf numFmtId="14" fontId="2" fillId="3" borderId="2" xfId="1" applyNumberFormat="1" applyBorder="1" applyAlignment="1">
      <alignment horizontal="left"/>
    </xf>
    <xf numFmtId="0" fontId="0" fillId="0" borderId="0" xfId="0" applyNumberFormat="1"/>
    <xf numFmtId="166" fontId="0" fillId="0" borderId="0" xfId="2" applyNumberFormat="1" applyFont="1"/>
    <xf numFmtId="9" fontId="0" fillId="0" borderId="0" xfId="3" applyFont="1"/>
  </cellXfs>
  <cellStyles count="4">
    <cellStyle name="Accent5" xfId="1" builtinId="45"/>
    <cellStyle name="Currency" xfId="2" builtinId="4"/>
    <cellStyle name="Normal" xfId="0" builtinId="0"/>
    <cellStyle name="Percent" xfId="3" builtinId="5"/>
  </cellStyles>
  <dxfs count="32">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dxf>
    <dxf>
      <numFmt numFmtId="14" formatCode="0.00%"/>
    </dxf>
    <dxf>
      <numFmt numFmtId="166" formatCode="_([$$-409]* #,##0_);_([$$-409]* \(#,##0\);_([$$-409]* &quot;-&quot;??_);_(@_)"/>
    </dxf>
    <dxf>
      <numFmt numFmtId="166" formatCode="_([$$-409]* #,##0_);_([$$-409]* \(#,##0\);_([$$-409]* &quot;-&quot;??_);_(@_)"/>
    </dxf>
    <dxf>
      <numFmt numFmtId="166" formatCode="_([$$-409]* #,##0_);_([$$-409]* \(#,##0\);_([$$-409]* &quot;-&quot;??_);_(@_)"/>
    </dxf>
    <dxf>
      <numFmt numFmtId="13" formatCode="0%"/>
    </dxf>
    <dxf>
      <numFmt numFmtId="166" formatCode="_([$$-409]* #,##0_);_([$$-409]* \(#,##0\);_([$$-409]* &quot;-&quot;??_);_(@_)"/>
    </dxf>
    <dxf>
      <numFmt numFmtId="1" formatCode="0"/>
    </dxf>
    <dxf>
      <numFmt numFmtId="13" formatCode="0%"/>
    </dxf>
    <dxf>
      <numFmt numFmtId="166" formatCode="_([$$-409]* #,##0_);_([$$-409]* \(#,##0\);_([$$-409]* &quot;-&quot;??_);_(@_)"/>
    </dxf>
    <dxf>
      <numFmt numFmtId="13" formatCode="0%"/>
    </dxf>
    <dxf>
      <numFmt numFmtId="166" formatCode="_([$$-409]* #,##0_);_([$$-409]* \(#,##0\);_([$$-409]* &quot;-&quot;??_);_(@_)"/>
    </dxf>
    <dxf>
      <numFmt numFmtId="13" formatCode="0%"/>
    </dxf>
    <dxf>
      <numFmt numFmtId="166" formatCode="_([$$-409]* #,##0_);_([$$-409]* \(#,##0\);_([$$-409]* &quot;-&quot;??_);_(@_)"/>
    </dxf>
    <dxf>
      <numFmt numFmtId="167" formatCode="0.0%"/>
    </dxf>
    <dxf>
      <numFmt numFmtId="168" formatCode="m/d/yyyy"/>
    </dxf>
    <dxf>
      <numFmt numFmtId="165" formatCode="#,##0%_);\(#,##0%\);0%_)"/>
    </dxf>
    <dxf>
      <numFmt numFmtId="164" formatCode="&quot;$&quot;#,##0_);\(&quot;$&quot;#,##0\);&quot;$&quot;0_)"/>
    </dxf>
    <dxf>
      <numFmt numFmtId="168" formatCode="m/d/yyyy"/>
    </dxf>
    <dxf>
      <font>
        <b/>
        <i val="0"/>
        <strike val="0"/>
        <condense val="0"/>
        <extend val="0"/>
        <outline val="0"/>
        <shadow val="0"/>
        <u val="none"/>
        <vertAlign val="baseline"/>
        <sz val="11"/>
        <color rgb="FFFFFFFF"/>
        <name val="Calibri"/>
        <family val="2"/>
        <scheme val="minor"/>
      </font>
      <fill>
        <patternFill patternType="solid">
          <fgColor indexed="64"/>
          <bgColor rgb="FF3DB182"/>
        </patternFill>
      </fill>
      <alignment horizontal="left" vertical="bottom" textRotation="0" wrapText="0" indent="0" justifyLastLine="0" shrinkToFit="0" readingOrder="0"/>
      <border diagonalUp="0" diagonalDown="0" outline="0">
        <left style="medium">
          <color rgb="FFFFFFFF"/>
        </left>
        <right style="medium">
          <color rgb="FFFFFFFF"/>
        </right>
        <top/>
        <bottom/>
      </border>
    </dxf>
    <dxf>
      <numFmt numFmtId="19" formatCode="dd/mm/yyyy"/>
    </dxf>
    <dxf>
      <numFmt numFmtId="168" formatCode="m/d/yyyy"/>
    </dxf>
    <dxf>
      <numFmt numFmtId="166" formatCode="_([$$-409]* #,##0_);_([$$-409]* \(#,##0\);_([$$-409]* &quot;-&quot;??_);_(@_)"/>
    </dxf>
    <dxf>
      <numFmt numFmtId="13" formatCode="0%"/>
    </dxf>
    <dxf>
      <numFmt numFmtId="164" formatCode="&quot;$&quot;#,##0_);\(&quot;$&quot;#,##0\);&quot;$&quot;0_)"/>
    </dxf>
    <dxf>
      <numFmt numFmtId="19" formatCode="dd/mm/yyyy"/>
    </dxf>
    <dxf>
      <numFmt numFmtId="168" formatCode="m/d/yyyy"/>
    </dxf>
    <dxf>
      <numFmt numFmtId="0" formatCode="General"/>
    </dxf>
    <dxf>
      <alignment horizontal="left" vertical="bottom" textRotation="0" wrapText="0" indent="0" justifyLastLine="0" shrinkToFit="0" readingOrder="0"/>
      <border diagonalUp="0" diagonalDown="0">
        <left style="medium">
          <color rgb="FFFFFFFF"/>
        </left>
        <right style="medium">
          <color rgb="FFFFFFFF"/>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07/relationships/slicerCache" Target="slicerCaches/slicerCache3.xml"/><Relationship Id="rId18"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07/relationships/slicerCache" Target="slicerCaches/slicerCache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20"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pivotCacheDefinition" Target="pivotCache/pivotCacheDefinition1.xml"/><Relationship Id="rId19" Type="http://schemas.microsoft.com/office/2017/10/relationships/person" Target="persons/person.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07/relationships/slicerCache" Target="slicerCaches/slicerCache4.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[Employee Sample Data Analysis_Dashboard.xlsx]# of Employees AgeGroup_Dep!PivotTable1</c:name>
    <c:fmtId val="4"/>
  </c:pivotSource>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US"/>
              <a:t># of Employees: Age Group / Department</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SA"/>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dLbl>
          <c:idx val="0"/>
          <c:showLegendKey val="0"/>
          <c:showVal val="0"/>
          <c:showCatName val="0"/>
          <c:showSerName val="0"/>
          <c:showPercent val="0"/>
          <c:showBubbleSize val="0"/>
          <c:extLst>
            <c:ext xmlns:c15="http://schemas.microsoft.com/office/drawing/2012/chart" uri="{CE6537A1-D6FC-4f65-9D91-7224C49458BB}"/>
          </c:extLst>
        </c:dLbl>
      </c:pivotFmt>
      <c:pivotFmt>
        <c:idx val="5"/>
        <c:dLbl>
          <c:idx val="0"/>
          <c:showLegendKey val="0"/>
          <c:showVal val="0"/>
          <c:showCatName val="0"/>
          <c:showSerName val="0"/>
          <c:showPercent val="0"/>
          <c:showBubbleSize val="0"/>
          <c:extLst>
            <c:ext xmlns:c15="http://schemas.microsoft.com/office/drawing/2012/chart" uri="{CE6537A1-D6FC-4f65-9D91-7224C49458BB}"/>
          </c:extLst>
        </c:dLbl>
      </c:pivotFmt>
      <c:pivotFmt>
        <c:idx val="6"/>
        <c:dLbl>
          <c:idx val="0"/>
          <c:showLegendKey val="0"/>
          <c:showVal val="0"/>
          <c:showCatName val="0"/>
          <c:showSerName val="0"/>
          <c:showPercent val="0"/>
          <c:showBubbleSize val="0"/>
          <c:extLst>
            <c:ext xmlns:c15="http://schemas.microsoft.com/office/drawing/2012/chart" uri="{CE6537A1-D6FC-4f65-9D91-7224C49458BB}"/>
          </c:extLst>
        </c:dLbl>
      </c:pivotFmt>
      <c:pivotFmt>
        <c:idx val="7"/>
        <c:dLbl>
          <c:idx val="0"/>
          <c:showLegendKey val="0"/>
          <c:showVal val="0"/>
          <c:showCatName val="0"/>
          <c:showSerName val="0"/>
          <c:showPercent val="0"/>
          <c:showBubbleSize val="0"/>
          <c:extLst>
            <c:ext xmlns:c15="http://schemas.microsoft.com/office/drawing/2012/chart" uri="{CE6537A1-D6FC-4f65-9D91-7224C49458BB}"/>
          </c:extLst>
        </c:dLbl>
      </c:pivotFmt>
      <c:pivotFmt>
        <c:idx val="8"/>
        <c:dLbl>
          <c:idx val="0"/>
          <c:showLegendKey val="0"/>
          <c:showVal val="0"/>
          <c:showCatName val="0"/>
          <c:showSerName val="0"/>
          <c:showPercent val="0"/>
          <c:showBubbleSize val="0"/>
          <c:extLst>
            <c:ext xmlns:c15="http://schemas.microsoft.com/office/drawing/2012/chart" uri="{CE6537A1-D6FC-4f65-9D91-7224C49458BB}"/>
          </c:extLst>
        </c:dLbl>
      </c:pivotFmt>
      <c:pivotFmt>
        <c:idx val="9"/>
        <c:dLbl>
          <c:idx val="0"/>
          <c:showLegendKey val="0"/>
          <c:showVal val="0"/>
          <c:showCatName val="0"/>
          <c:showSerName val="0"/>
          <c:showPercent val="0"/>
          <c:showBubbleSize val="0"/>
          <c:extLst>
            <c:ext xmlns:c15="http://schemas.microsoft.com/office/drawing/2012/chart" uri="{CE6537A1-D6FC-4f65-9D91-7224C49458BB}"/>
          </c:extLst>
        </c:dLbl>
      </c:pivotFmt>
      <c:pivotFmt>
        <c:idx val="10"/>
        <c:dLbl>
          <c:idx val="0"/>
          <c:showLegendKey val="0"/>
          <c:showVal val="0"/>
          <c:showCatName val="0"/>
          <c:showSerName val="0"/>
          <c:showPercent val="0"/>
          <c:showBubbleSize val="0"/>
          <c:extLst>
            <c:ext xmlns:c15="http://schemas.microsoft.com/office/drawing/2012/chart" uri="{CE6537A1-D6FC-4f65-9D91-7224C49458BB}"/>
          </c:extLst>
        </c:dLbl>
      </c:pivotFmt>
      <c:pivotFmt>
        <c:idx val="11"/>
        <c:dLbl>
          <c:idx val="0"/>
          <c:showLegendKey val="0"/>
          <c:showVal val="0"/>
          <c:showCatName val="0"/>
          <c:showSerName val="0"/>
          <c:showPercent val="0"/>
          <c:showBubbleSize val="0"/>
          <c:extLst>
            <c:ext xmlns:c15="http://schemas.microsoft.com/office/drawing/2012/chart" uri="{CE6537A1-D6FC-4f65-9D91-7224C49458BB}"/>
          </c:extLst>
        </c:dLbl>
      </c:pivotFmt>
      <c:pivotFmt>
        <c:idx val="12"/>
        <c:dLbl>
          <c:idx val="0"/>
          <c:showLegendKey val="0"/>
          <c:showVal val="0"/>
          <c:showCatName val="0"/>
          <c:showSerName val="0"/>
          <c:showPercent val="0"/>
          <c:showBubbleSize val="0"/>
          <c:extLst>
            <c:ext xmlns:c15="http://schemas.microsoft.com/office/drawing/2012/chart" uri="{CE6537A1-D6FC-4f65-9D91-7224C49458BB}"/>
          </c:extLst>
        </c:dLbl>
      </c:pivotFmt>
      <c:pivotFmt>
        <c:idx val="13"/>
        <c:dLbl>
          <c:idx val="0"/>
          <c:showLegendKey val="0"/>
          <c:showVal val="0"/>
          <c:showCatName val="0"/>
          <c:showSerName val="0"/>
          <c:showPercent val="0"/>
          <c:showBubbleSize val="0"/>
          <c:extLst>
            <c:ext xmlns:c15="http://schemas.microsoft.com/office/drawing/2012/chart" uri="{CE6537A1-D6FC-4f65-9D91-7224C49458BB}"/>
          </c:extLst>
        </c:dLbl>
      </c:pivotFmt>
      <c:pivotFmt>
        <c:idx val="14"/>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SA"/>
            </a:p>
          </c:txPr>
          <c:showLegendKey val="0"/>
          <c:showVal val="0"/>
          <c:showCatName val="0"/>
          <c:showSerName val="0"/>
          <c:showPercent val="0"/>
          <c:showBubbleSize val="0"/>
          <c:extLst>
            <c:ext xmlns:c15="http://schemas.microsoft.com/office/drawing/2012/chart" uri="{CE6537A1-D6FC-4f65-9D91-7224C49458BB}"/>
          </c:extLst>
        </c:dLbl>
      </c:pivotFmt>
      <c:pivotFmt>
        <c:idx val="15"/>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SA"/>
            </a:p>
          </c:txPr>
          <c:showLegendKey val="0"/>
          <c:showVal val="0"/>
          <c:showCatName val="0"/>
          <c:showSerName val="0"/>
          <c:showPercent val="0"/>
          <c:showBubbleSize val="0"/>
          <c:extLst>
            <c:ext xmlns:c15="http://schemas.microsoft.com/office/drawing/2012/chart" uri="{CE6537A1-D6FC-4f65-9D91-7224C49458BB}"/>
          </c:extLst>
        </c:dLbl>
      </c:pivotFmt>
      <c:pivotFmt>
        <c:idx val="16"/>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SA"/>
            </a:p>
          </c:txPr>
          <c:showLegendKey val="0"/>
          <c:showVal val="0"/>
          <c:showCatName val="0"/>
          <c:showSerName val="0"/>
          <c:showPercent val="0"/>
          <c:showBubbleSize val="0"/>
          <c:extLst>
            <c:ext xmlns:c15="http://schemas.microsoft.com/office/drawing/2012/chart" uri="{CE6537A1-D6FC-4f65-9D91-7224C49458BB}"/>
          </c:extLst>
        </c:dLbl>
      </c:pivotFmt>
      <c:pivotFmt>
        <c:idx val="17"/>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SA"/>
            </a:p>
          </c:txPr>
          <c:showLegendKey val="0"/>
          <c:showVal val="0"/>
          <c:showCatName val="0"/>
          <c:showSerName val="0"/>
          <c:showPercent val="0"/>
          <c:showBubbleSize val="0"/>
          <c:extLst>
            <c:ext xmlns:c15="http://schemas.microsoft.com/office/drawing/2012/chart" uri="{CE6537A1-D6FC-4f65-9D91-7224C49458BB}"/>
          </c:extLst>
        </c:dLbl>
      </c:pivotFmt>
      <c:pivotFmt>
        <c:idx val="18"/>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SA"/>
            </a:p>
          </c:txPr>
          <c:showLegendKey val="0"/>
          <c:showVal val="0"/>
          <c:showCatName val="0"/>
          <c:showSerName val="0"/>
          <c:showPercent val="0"/>
          <c:showBubbleSize val="0"/>
          <c:extLst>
            <c:ext xmlns:c15="http://schemas.microsoft.com/office/drawing/2012/chart" uri="{CE6537A1-D6FC-4f65-9D91-7224C49458BB}"/>
          </c:extLst>
        </c:dLbl>
      </c:pivotFmt>
      <c:pivotFmt>
        <c:idx val="19"/>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SA"/>
            </a:p>
          </c:txPr>
          <c:showLegendKey val="0"/>
          <c:showVal val="0"/>
          <c:showCatName val="0"/>
          <c:showSerName val="0"/>
          <c:showPercent val="0"/>
          <c:showBubbleSize val="0"/>
          <c:extLst>
            <c:ext xmlns:c15="http://schemas.microsoft.com/office/drawing/2012/chart" uri="{CE6537A1-D6FC-4f65-9D91-7224C49458BB}"/>
          </c:extLst>
        </c:dLbl>
      </c:pivotFmt>
      <c:pivotFmt>
        <c:idx val="20"/>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SA"/>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 of Employees AgeGroup_Dep'!$B$3:$B$4</c:f>
              <c:strCache>
                <c:ptCount val="1"/>
                <c:pt idx="0">
                  <c:v>Accounting</c:v>
                </c:pt>
              </c:strCache>
            </c:strRef>
          </c:tx>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 of Employees AgeGroup_Dep'!$A$5:$A$8</c:f>
              <c:strCache>
                <c:ptCount val="3"/>
                <c:pt idx="0">
                  <c:v>Young Adults 25-30</c:v>
                </c:pt>
                <c:pt idx="1">
                  <c:v>Adults 31-54</c:v>
                </c:pt>
                <c:pt idx="2">
                  <c:v>Old Adults 55+</c:v>
                </c:pt>
              </c:strCache>
            </c:strRef>
          </c:cat>
          <c:val>
            <c:numRef>
              <c:f>'# of Employees AgeGroup_Dep'!$B$5:$B$8</c:f>
              <c:numCache>
                <c:formatCode>General</c:formatCode>
                <c:ptCount val="3"/>
                <c:pt idx="0">
                  <c:v>17</c:v>
                </c:pt>
                <c:pt idx="1">
                  <c:v>52</c:v>
                </c:pt>
                <c:pt idx="2">
                  <c:v>27</c:v>
                </c:pt>
              </c:numCache>
            </c:numRef>
          </c:val>
          <c:extLst>
            <c:ext xmlns:c16="http://schemas.microsoft.com/office/drawing/2014/chart" uri="{C3380CC4-5D6E-409C-BE32-E72D297353CC}">
              <c16:uniqueId val="{00000000-1E79-354E-8ABA-CA881A784480}"/>
            </c:ext>
          </c:extLst>
        </c:ser>
        <c:ser>
          <c:idx val="1"/>
          <c:order val="1"/>
          <c:tx>
            <c:strRef>
              <c:f>'# of Employees AgeGroup_Dep'!$C$3:$C$4</c:f>
              <c:strCache>
                <c:ptCount val="1"/>
                <c:pt idx="0">
                  <c:v>Engineering</c:v>
                </c:pt>
              </c:strCache>
            </c:strRef>
          </c:tx>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 of Employees AgeGroup_Dep'!$A$5:$A$8</c:f>
              <c:strCache>
                <c:ptCount val="3"/>
                <c:pt idx="0">
                  <c:v>Young Adults 25-30</c:v>
                </c:pt>
                <c:pt idx="1">
                  <c:v>Adults 31-54</c:v>
                </c:pt>
                <c:pt idx="2">
                  <c:v>Old Adults 55+</c:v>
                </c:pt>
              </c:strCache>
            </c:strRef>
          </c:cat>
          <c:val>
            <c:numRef>
              <c:f>'# of Employees AgeGroup_Dep'!$C$5:$C$8</c:f>
              <c:numCache>
                <c:formatCode>General</c:formatCode>
                <c:ptCount val="3"/>
                <c:pt idx="0">
                  <c:v>25</c:v>
                </c:pt>
                <c:pt idx="1">
                  <c:v>90</c:v>
                </c:pt>
                <c:pt idx="2">
                  <c:v>43</c:v>
                </c:pt>
              </c:numCache>
            </c:numRef>
          </c:val>
          <c:extLst>
            <c:ext xmlns:c16="http://schemas.microsoft.com/office/drawing/2014/chart" uri="{C3380CC4-5D6E-409C-BE32-E72D297353CC}">
              <c16:uniqueId val="{00000007-69CE-904E-A7C3-CA2F4E02B0EE}"/>
            </c:ext>
          </c:extLst>
        </c:ser>
        <c:ser>
          <c:idx val="2"/>
          <c:order val="2"/>
          <c:tx>
            <c:strRef>
              <c:f>'# of Employees AgeGroup_Dep'!$D$3:$D$4</c:f>
              <c:strCache>
                <c:ptCount val="1"/>
                <c:pt idx="0">
                  <c:v>Finance</c:v>
                </c:pt>
              </c:strCache>
            </c:strRef>
          </c:tx>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 of Employees AgeGroup_Dep'!$A$5:$A$8</c:f>
              <c:strCache>
                <c:ptCount val="3"/>
                <c:pt idx="0">
                  <c:v>Young Adults 25-30</c:v>
                </c:pt>
                <c:pt idx="1">
                  <c:v>Adults 31-54</c:v>
                </c:pt>
                <c:pt idx="2">
                  <c:v>Old Adults 55+</c:v>
                </c:pt>
              </c:strCache>
            </c:strRef>
          </c:cat>
          <c:val>
            <c:numRef>
              <c:f>'# of Employees AgeGroup_Dep'!$D$5:$D$8</c:f>
              <c:numCache>
                <c:formatCode>General</c:formatCode>
                <c:ptCount val="3"/>
                <c:pt idx="0">
                  <c:v>14</c:v>
                </c:pt>
                <c:pt idx="1">
                  <c:v>75</c:v>
                </c:pt>
                <c:pt idx="2">
                  <c:v>31</c:v>
                </c:pt>
              </c:numCache>
            </c:numRef>
          </c:val>
          <c:extLst>
            <c:ext xmlns:c16="http://schemas.microsoft.com/office/drawing/2014/chart" uri="{C3380CC4-5D6E-409C-BE32-E72D297353CC}">
              <c16:uniqueId val="{00000008-69CE-904E-A7C3-CA2F4E02B0EE}"/>
            </c:ext>
          </c:extLst>
        </c:ser>
        <c:ser>
          <c:idx val="3"/>
          <c:order val="3"/>
          <c:tx>
            <c:strRef>
              <c:f>'# of Employees AgeGroup_Dep'!$E$3:$E$4</c:f>
              <c:strCache>
                <c:ptCount val="1"/>
                <c:pt idx="0">
                  <c:v>Human Resources</c:v>
                </c:pt>
              </c:strCache>
            </c:strRef>
          </c:tx>
          <c:spPr>
            <a:gradFill rotWithShape="1">
              <a:gsLst>
                <a:gs pos="0">
                  <a:schemeClr val="accent6">
                    <a:lumMod val="60000"/>
                    <a:satMod val="103000"/>
                    <a:lumMod val="102000"/>
                    <a:tint val="94000"/>
                  </a:schemeClr>
                </a:gs>
                <a:gs pos="50000">
                  <a:schemeClr val="accent6">
                    <a:lumMod val="60000"/>
                    <a:satMod val="110000"/>
                    <a:lumMod val="100000"/>
                    <a:shade val="100000"/>
                  </a:schemeClr>
                </a:gs>
                <a:gs pos="100000">
                  <a:schemeClr val="accent6">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 of Employees AgeGroup_Dep'!$A$5:$A$8</c:f>
              <c:strCache>
                <c:ptCount val="3"/>
                <c:pt idx="0">
                  <c:v>Young Adults 25-30</c:v>
                </c:pt>
                <c:pt idx="1">
                  <c:v>Adults 31-54</c:v>
                </c:pt>
                <c:pt idx="2">
                  <c:v>Old Adults 55+</c:v>
                </c:pt>
              </c:strCache>
            </c:strRef>
          </c:cat>
          <c:val>
            <c:numRef>
              <c:f>'# of Employees AgeGroup_Dep'!$E$5:$E$8</c:f>
              <c:numCache>
                <c:formatCode>General</c:formatCode>
                <c:ptCount val="3"/>
                <c:pt idx="0">
                  <c:v>14</c:v>
                </c:pt>
                <c:pt idx="1">
                  <c:v>85</c:v>
                </c:pt>
                <c:pt idx="2">
                  <c:v>26</c:v>
                </c:pt>
              </c:numCache>
            </c:numRef>
          </c:val>
          <c:extLst>
            <c:ext xmlns:c16="http://schemas.microsoft.com/office/drawing/2014/chart" uri="{C3380CC4-5D6E-409C-BE32-E72D297353CC}">
              <c16:uniqueId val="{00000009-69CE-904E-A7C3-CA2F4E02B0EE}"/>
            </c:ext>
          </c:extLst>
        </c:ser>
        <c:ser>
          <c:idx val="4"/>
          <c:order val="4"/>
          <c:tx>
            <c:strRef>
              <c:f>'# of Employees AgeGroup_Dep'!$F$3:$F$4</c:f>
              <c:strCache>
                <c:ptCount val="1"/>
                <c:pt idx="0">
                  <c:v>IT</c:v>
                </c:pt>
              </c:strCache>
            </c:strRef>
          </c:tx>
          <c:spPr>
            <a:gradFill rotWithShape="1">
              <a:gsLst>
                <a:gs pos="0">
                  <a:schemeClr val="accent5">
                    <a:lumMod val="60000"/>
                    <a:satMod val="103000"/>
                    <a:lumMod val="102000"/>
                    <a:tint val="94000"/>
                  </a:schemeClr>
                </a:gs>
                <a:gs pos="50000">
                  <a:schemeClr val="accent5">
                    <a:lumMod val="60000"/>
                    <a:satMod val="110000"/>
                    <a:lumMod val="100000"/>
                    <a:shade val="100000"/>
                  </a:schemeClr>
                </a:gs>
                <a:gs pos="100000">
                  <a:schemeClr val="accent5">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 of Employees AgeGroup_Dep'!$A$5:$A$8</c:f>
              <c:strCache>
                <c:ptCount val="3"/>
                <c:pt idx="0">
                  <c:v>Young Adults 25-30</c:v>
                </c:pt>
                <c:pt idx="1">
                  <c:v>Adults 31-54</c:v>
                </c:pt>
                <c:pt idx="2">
                  <c:v>Old Adults 55+</c:v>
                </c:pt>
              </c:strCache>
            </c:strRef>
          </c:cat>
          <c:val>
            <c:numRef>
              <c:f>'# of Employees AgeGroup_Dep'!$F$5:$F$8</c:f>
              <c:numCache>
                <c:formatCode>General</c:formatCode>
                <c:ptCount val="3"/>
                <c:pt idx="0">
                  <c:v>34</c:v>
                </c:pt>
                <c:pt idx="1">
                  <c:v>154</c:v>
                </c:pt>
                <c:pt idx="2">
                  <c:v>53</c:v>
                </c:pt>
              </c:numCache>
            </c:numRef>
          </c:val>
          <c:extLst>
            <c:ext xmlns:c16="http://schemas.microsoft.com/office/drawing/2014/chart" uri="{C3380CC4-5D6E-409C-BE32-E72D297353CC}">
              <c16:uniqueId val="{0000000A-69CE-904E-A7C3-CA2F4E02B0EE}"/>
            </c:ext>
          </c:extLst>
        </c:ser>
        <c:ser>
          <c:idx val="5"/>
          <c:order val="5"/>
          <c:tx>
            <c:strRef>
              <c:f>'# of Employees AgeGroup_Dep'!$G$3:$G$4</c:f>
              <c:strCache>
                <c:ptCount val="1"/>
                <c:pt idx="0">
                  <c:v>Marketing</c:v>
                </c:pt>
              </c:strCache>
            </c:strRef>
          </c:tx>
          <c:spPr>
            <a:gradFill rotWithShape="1">
              <a:gsLst>
                <a:gs pos="0">
                  <a:schemeClr val="accent4">
                    <a:lumMod val="60000"/>
                    <a:satMod val="103000"/>
                    <a:lumMod val="102000"/>
                    <a:tint val="94000"/>
                  </a:schemeClr>
                </a:gs>
                <a:gs pos="50000">
                  <a:schemeClr val="accent4">
                    <a:lumMod val="60000"/>
                    <a:satMod val="110000"/>
                    <a:lumMod val="100000"/>
                    <a:shade val="100000"/>
                  </a:schemeClr>
                </a:gs>
                <a:gs pos="100000">
                  <a:schemeClr val="accent4">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 of Employees AgeGroup_Dep'!$A$5:$A$8</c:f>
              <c:strCache>
                <c:ptCount val="3"/>
                <c:pt idx="0">
                  <c:v>Young Adults 25-30</c:v>
                </c:pt>
                <c:pt idx="1">
                  <c:v>Adults 31-54</c:v>
                </c:pt>
                <c:pt idx="2">
                  <c:v>Old Adults 55+</c:v>
                </c:pt>
              </c:strCache>
            </c:strRef>
          </c:cat>
          <c:val>
            <c:numRef>
              <c:f>'# of Employees AgeGroup_Dep'!$G$5:$G$8</c:f>
              <c:numCache>
                <c:formatCode>General</c:formatCode>
                <c:ptCount val="3"/>
                <c:pt idx="0">
                  <c:v>22</c:v>
                </c:pt>
                <c:pt idx="1">
                  <c:v>73</c:v>
                </c:pt>
                <c:pt idx="2">
                  <c:v>25</c:v>
                </c:pt>
              </c:numCache>
            </c:numRef>
          </c:val>
          <c:extLst>
            <c:ext xmlns:c16="http://schemas.microsoft.com/office/drawing/2014/chart" uri="{C3380CC4-5D6E-409C-BE32-E72D297353CC}">
              <c16:uniqueId val="{0000000B-69CE-904E-A7C3-CA2F4E02B0EE}"/>
            </c:ext>
          </c:extLst>
        </c:ser>
        <c:ser>
          <c:idx val="6"/>
          <c:order val="6"/>
          <c:tx>
            <c:strRef>
              <c:f>'# of Employees AgeGroup_Dep'!$H$3:$H$4</c:f>
              <c:strCache>
                <c:ptCount val="1"/>
                <c:pt idx="0">
                  <c:v>Sales</c:v>
                </c:pt>
              </c:strCache>
            </c:strRef>
          </c:tx>
          <c:spPr>
            <a:gradFill rotWithShape="1">
              <a:gsLst>
                <a:gs pos="0">
                  <a:schemeClr val="accent6">
                    <a:lumMod val="80000"/>
                    <a:lumOff val="20000"/>
                    <a:satMod val="103000"/>
                    <a:lumMod val="102000"/>
                    <a:tint val="94000"/>
                  </a:schemeClr>
                </a:gs>
                <a:gs pos="50000">
                  <a:schemeClr val="accent6">
                    <a:lumMod val="80000"/>
                    <a:lumOff val="20000"/>
                    <a:satMod val="110000"/>
                    <a:lumMod val="100000"/>
                    <a:shade val="100000"/>
                  </a:schemeClr>
                </a:gs>
                <a:gs pos="100000">
                  <a:schemeClr val="accent6">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 of Employees AgeGroup_Dep'!$A$5:$A$8</c:f>
              <c:strCache>
                <c:ptCount val="3"/>
                <c:pt idx="0">
                  <c:v>Young Adults 25-30</c:v>
                </c:pt>
                <c:pt idx="1">
                  <c:v>Adults 31-54</c:v>
                </c:pt>
                <c:pt idx="2">
                  <c:v>Old Adults 55+</c:v>
                </c:pt>
              </c:strCache>
            </c:strRef>
          </c:cat>
          <c:val>
            <c:numRef>
              <c:f>'# of Employees AgeGroup_Dep'!$H$5:$H$8</c:f>
              <c:numCache>
                <c:formatCode>General</c:formatCode>
                <c:ptCount val="3"/>
                <c:pt idx="0">
                  <c:v>24</c:v>
                </c:pt>
                <c:pt idx="1">
                  <c:v>89</c:v>
                </c:pt>
                <c:pt idx="2">
                  <c:v>27</c:v>
                </c:pt>
              </c:numCache>
            </c:numRef>
          </c:val>
          <c:extLst>
            <c:ext xmlns:c16="http://schemas.microsoft.com/office/drawing/2014/chart" uri="{C3380CC4-5D6E-409C-BE32-E72D297353CC}">
              <c16:uniqueId val="{0000000C-69CE-904E-A7C3-CA2F4E02B0EE}"/>
            </c:ext>
          </c:extLst>
        </c:ser>
        <c:dLbls>
          <c:showLegendKey val="0"/>
          <c:showVal val="0"/>
          <c:showCatName val="0"/>
          <c:showSerName val="0"/>
          <c:showPercent val="0"/>
          <c:showBubbleSize val="0"/>
        </c:dLbls>
        <c:gapWidth val="100"/>
        <c:overlap val="-24"/>
        <c:axId val="1816053423"/>
        <c:axId val="1816018767"/>
      </c:barChart>
      <c:catAx>
        <c:axId val="1816053423"/>
        <c:scaling>
          <c:orientation val="minMax"/>
        </c:scaling>
        <c:delete val="0"/>
        <c:axPos val="b"/>
        <c:title>
          <c:tx>
            <c:rich>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r>
                  <a:rPr lang="en-US"/>
                  <a:t>Age Group</a:t>
                </a:r>
              </a:p>
            </c:rich>
          </c:tx>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SA"/>
            </a:p>
          </c:txPr>
        </c:title>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SA"/>
          </a:p>
        </c:txPr>
        <c:crossAx val="1816018767"/>
        <c:crosses val="autoZero"/>
        <c:auto val="1"/>
        <c:lblAlgn val="ctr"/>
        <c:lblOffset val="100"/>
        <c:noMultiLvlLbl val="0"/>
      </c:catAx>
      <c:valAx>
        <c:axId val="1816018767"/>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r>
                  <a:rPr lang="en-US"/>
                  <a:t># of Employee</a:t>
                </a:r>
              </a:p>
            </c:rich>
          </c:tx>
          <c:overlay val="0"/>
          <c:spPr>
            <a:noFill/>
            <a:ln>
              <a:noFill/>
            </a:ln>
            <a:effectLst/>
          </c:spPr>
          <c:txPr>
            <a:bodyPr rot="-54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SA"/>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SA"/>
          </a:p>
        </c:txPr>
        <c:crossAx val="1816053423"/>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SA"/>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SA"/>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[Employee Sample Data Analysis_Dashboard.xlsx]Hiring by Gender over the Years!PivotTable1</c:name>
    <c:fmtId val="4"/>
  </c:pivotSource>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US"/>
              <a:t>Hiring by Gender over the Years</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SA"/>
        </a:p>
      </c:txPr>
    </c:title>
    <c:autoTitleDeleted val="0"/>
    <c:pivotFmts>
      <c:pivotFmt>
        <c:idx val="0"/>
      </c:pivotFmt>
      <c:pivotFmt>
        <c:idx val="1"/>
      </c:pivotFmt>
      <c:pivotFmt>
        <c:idx val="2"/>
      </c:pivotFmt>
      <c:pivotFmt>
        <c:idx val="3"/>
      </c:pivotFmt>
      <c:pivotFmt>
        <c:idx val="4"/>
      </c:pivotFmt>
      <c:pivotFmt>
        <c:idx val="5"/>
      </c:pivotFmt>
      <c:pivotFmt>
        <c:idx val="6"/>
      </c:pivotFmt>
      <c:pivotFmt>
        <c:idx val="7"/>
      </c:pivotFmt>
      <c:pivotFmt>
        <c:idx val="8"/>
      </c:pivotFmt>
      <c:pivotFmt>
        <c:idx val="9"/>
      </c:pivotFmt>
      <c:pivotFmt>
        <c:idx val="10"/>
      </c:pivotFmt>
      <c:pivotFmt>
        <c:idx val="11"/>
      </c:pivotFmt>
      <c:pivotFmt>
        <c:idx val="12"/>
      </c:pivotFmt>
      <c:pivotFmt>
        <c:idx val="13"/>
      </c:pivotFmt>
      <c:pivotFmt>
        <c:idx val="14"/>
      </c:pivotFmt>
      <c:pivotFmt>
        <c:idx val="15"/>
      </c:pivotFmt>
      <c:pivotFmt>
        <c:idx val="16"/>
      </c:pivotFmt>
      <c:pivotFmt>
        <c:idx val="17"/>
      </c:pivotFmt>
      <c:pivotFmt>
        <c:idx val="18"/>
      </c:pivotFmt>
      <c:pivotFmt>
        <c:idx val="19"/>
      </c:pivotFmt>
      <c:pivotFmt>
        <c:idx val="20"/>
        <c:spPr>
          <a:ln w="34925" cap="rnd">
            <a:solidFill>
              <a:schemeClr val="accent5"/>
            </a:solidFill>
            <a:round/>
          </a:ln>
          <a:effectLst>
            <a:outerShdw blurRad="57150" dist="19050" dir="5400000" algn="ctr" rotWithShape="0">
              <a:srgbClr val="000000">
                <a:alpha val="63000"/>
              </a:srgbClr>
            </a:outerShdw>
          </a:effectLst>
        </c:spPr>
        <c:marker>
          <c:symbol val="circle"/>
          <c:size val="6"/>
          <c:spPr>
            <a:solidFill>
              <a:schemeClr val="accent5"/>
            </a:solidFill>
            <a:ln w="9525">
              <a:solidFill>
                <a:schemeClr val="accent6"/>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SA"/>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1"/>
        <c:spPr>
          <a:ln w="34925" cap="rnd">
            <a:solidFill>
              <a:schemeClr val="accent5"/>
            </a:solidFill>
            <a:round/>
          </a:ln>
          <a:effectLst>
            <a:outerShdw blurRad="57150" dist="19050" dir="5400000" algn="ctr" rotWithShape="0">
              <a:srgbClr val="000000">
                <a:alpha val="63000"/>
              </a:srgbClr>
            </a:outerShdw>
          </a:effectLst>
        </c:spPr>
        <c:marker>
          <c:symbol val="circle"/>
          <c:size val="6"/>
        </c:marker>
      </c:pivotFmt>
      <c:pivotFmt>
        <c:idx val="22"/>
        <c:spPr>
          <a:ln w="34925" cap="rnd">
            <a:solidFill>
              <a:schemeClr val="accent6"/>
            </a:solidFill>
            <a:round/>
          </a:ln>
          <a:effectLst>
            <a:outerShdw blurRad="57150" dist="19050" dir="5400000" algn="ctr" rotWithShape="0">
              <a:srgbClr val="000000">
                <a:alpha val="63000"/>
              </a:srgbClr>
            </a:outerShdw>
          </a:effectLst>
        </c:spPr>
        <c:marker>
          <c:symbol val="circle"/>
          <c:size val="6"/>
          <c:spPr>
            <a:solidFill>
              <a:schemeClr val="accent6"/>
            </a:solidFill>
            <a:ln w="9525">
              <a:solidFill>
                <a:schemeClr val="accent5"/>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SA"/>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3"/>
        <c:spPr>
          <a:ln w="34925" cap="rnd">
            <a:solidFill>
              <a:schemeClr val="accent6"/>
            </a:solidFill>
            <a:round/>
          </a:ln>
          <a:effectLst>
            <a:outerShdw blurRad="57150" dist="19050" dir="5400000" algn="ctr" rotWithShape="0">
              <a:srgbClr val="000000">
                <a:alpha val="63000"/>
              </a:srgbClr>
            </a:outerShdw>
          </a:effectLst>
        </c:spPr>
        <c:marker>
          <c:symbol val="circle"/>
          <c:size val="6"/>
        </c:marker>
      </c:pivotFmt>
      <c:pivotFmt>
        <c:idx val="24"/>
        <c:spPr>
          <a:ln w="34925" cap="rnd">
            <a:solidFill>
              <a:schemeClr val="accent5"/>
            </a:solidFill>
            <a:round/>
          </a:ln>
          <a:effectLst>
            <a:outerShdw blurRad="57150" dist="19050" dir="5400000" algn="ctr" rotWithShape="0">
              <a:srgbClr val="000000">
                <a:alpha val="63000"/>
              </a:srgbClr>
            </a:outerShdw>
          </a:effectLst>
        </c:spPr>
        <c:marker>
          <c:symbol val="circle"/>
          <c:size val="6"/>
          <c:spPr>
            <a:solidFill>
              <a:schemeClr val="accent5"/>
            </a:solidFill>
            <a:ln w="9525">
              <a:solidFill>
                <a:schemeClr val="accent6"/>
              </a:solidFill>
              <a:round/>
            </a:ln>
            <a:effectLst>
              <a:outerShdw blurRad="57150" dist="19050" dir="5400000" algn="ctr" rotWithShape="0">
                <a:srgbClr val="000000">
                  <a:alpha val="63000"/>
                </a:srgbClr>
              </a:outerShdw>
            </a:effectLst>
          </c:spPr>
        </c:marker>
      </c:pivotFmt>
    </c:pivotFmts>
    <c:plotArea>
      <c:layout/>
      <c:lineChart>
        <c:grouping val="standard"/>
        <c:varyColors val="0"/>
        <c:ser>
          <c:idx val="0"/>
          <c:order val="0"/>
          <c:tx>
            <c:strRef>
              <c:f>'Hiring by Gender over the Years'!$B$3:$B$4</c:f>
              <c:strCache>
                <c:ptCount val="1"/>
                <c:pt idx="0">
                  <c:v>Female</c:v>
                </c:pt>
              </c:strCache>
            </c:strRef>
          </c:tx>
          <c:spPr>
            <a:ln w="34925" cap="rnd">
              <a:solidFill>
                <a:schemeClr val="accent5"/>
              </a:solidFill>
              <a:round/>
            </a:ln>
            <a:effectLst>
              <a:outerShdw blurRad="57150" dist="19050" dir="5400000" algn="ctr" rotWithShape="0">
                <a:srgbClr val="000000">
                  <a:alpha val="63000"/>
                </a:srgbClr>
              </a:outerShdw>
            </a:effectLst>
          </c:spPr>
          <c:marker>
            <c:symbol val="circle"/>
            <c:size val="6"/>
            <c:spPr>
              <a:solidFill>
                <a:schemeClr val="accent5"/>
              </a:solidFill>
              <a:ln w="9525">
                <a:solidFill>
                  <a:schemeClr val="accent6"/>
                </a:solidFill>
                <a:round/>
              </a:ln>
              <a:effectLst>
                <a:outerShdw blurRad="57150" dist="19050" dir="5400000" algn="ctr" rotWithShape="0">
                  <a:srgbClr val="000000">
                    <a:alpha val="63000"/>
                  </a:srgbClr>
                </a:outerShdw>
              </a:effectLst>
            </c:spPr>
          </c:marker>
          <c:dPt>
            <c:idx val="5"/>
            <c:marker>
              <c:symbol val="circle"/>
              <c:size val="6"/>
              <c:spPr>
                <a:solidFill>
                  <a:schemeClr val="accent5"/>
                </a:solidFill>
                <a:ln w="9525">
                  <a:solidFill>
                    <a:schemeClr val="accent6"/>
                  </a:solidFill>
                  <a:round/>
                </a:ln>
                <a:effectLst>
                  <a:outerShdw blurRad="57150" dist="19050" dir="5400000" algn="ctr" rotWithShape="0">
                    <a:srgbClr val="000000">
                      <a:alpha val="63000"/>
                    </a:srgbClr>
                  </a:outerShdw>
                </a:effectLst>
              </c:spPr>
            </c:marker>
            <c:bubble3D val="0"/>
            <c:spPr>
              <a:ln w="34925" cap="rnd">
                <a:solidFill>
                  <a:schemeClr val="accent5"/>
                </a:solidFill>
                <a:round/>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0-87CE-E84F-93DD-2E27046028A4}"/>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SA"/>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'Hiring by Gender over the Years'!$A$5:$A$11</c:f>
              <c:strCache>
                <c:ptCount val="6"/>
                <c:pt idx="0">
                  <c:v>1992-1996</c:v>
                </c:pt>
                <c:pt idx="1">
                  <c:v>1997-2001</c:v>
                </c:pt>
                <c:pt idx="2">
                  <c:v>2002-2006</c:v>
                </c:pt>
                <c:pt idx="3">
                  <c:v>2007-2011</c:v>
                </c:pt>
                <c:pt idx="4">
                  <c:v>2012-2016</c:v>
                </c:pt>
                <c:pt idx="5">
                  <c:v>2017-2021</c:v>
                </c:pt>
              </c:strCache>
            </c:strRef>
          </c:cat>
          <c:val>
            <c:numRef>
              <c:f>'Hiring by Gender over the Years'!$B$5:$B$11</c:f>
              <c:numCache>
                <c:formatCode>0</c:formatCode>
                <c:ptCount val="6"/>
                <c:pt idx="0">
                  <c:v>23</c:v>
                </c:pt>
                <c:pt idx="1">
                  <c:v>29</c:v>
                </c:pt>
                <c:pt idx="2">
                  <c:v>71</c:v>
                </c:pt>
                <c:pt idx="3">
                  <c:v>85</c:v>
                </c:pt>
                <c:pt idx="4">
                  <c:v>112</c:v>
                </c:pt>
                <c:pt idx="5">
                  <c:v>198</c:v>
                </c:pt>
              </c:numCache>
            </c:numRef>
          </c:val>
          <c:smooth val="0"/>
          <c:extLst>
            <c:ext xmlns:c16="http://schemas.microsoft.com/office/drawing/2014/chart" uri="{C3380CC4-5D6E-409C-BE32-E72D297353CC}">
              <c16:uniqueId val="{00000001-87CE-E84F-93DD-2E27046028A4}"/>
            </c:ext>
          </c:extLst>
        </c:ser>
        <c:ser>
          <c:idx val="1"/>
          <c:order val="1"/>
          <c:tx>
            <c:strRef>
              <c:f>'Hiring by Gender over the Years'!$C$3:$C$4</c:f>
              <c:strCache>
                <c:ptCount val="1"/>
                <c:pt idx="0">
                  <c:v>Male</c:v>
                </c:pt>
              </c:strCache>
            </c:strRef>
          </c:tx>
          <c:spPr>
            <a:ln w="34925" cap="rnd">
              <a:solidFill>
                <a:schemeClr val="accent6"/>
              </a:solidFill>
              <a:round/>
            </a:ln>
            <a:effectLst>
              <a:outerShdw blurRad="57150" dist="19050" dir="5400000" algn="ctr" rotWithShape="0">
                <a:srgbClr val="000000">
                  <a:alpha val="63000"/>
                </a:srgbClr>
              </a:outerShdw>
            </a:effectLst>
          </c:spPr>
          <c:marker>
            <c:symbol val="circle"/>
            <c:size val="6"/>
            <c:spPr>
              <a:solidFill>
                <a:schemeClr val="accent6"/>
              </a:solidFill>
              <a:ln w="9525">
                <a:solidFill>
                  <a:schemeClr val="accent5"/>
                </a:solidFill>
                <a:round/>
              </a:ln>
              <a:effectLst>
                <a:outerShdw blurRad="57150" dist="19050" dir="5400000" algn="ctr" rotWithShape="0">
                  <a:srgbClr val="000000">
                    <a:alpha val="63000"/>
                  </a:srgbClr>
                </a:outerShdw>
              </a:effectLst>
            </c:spPr>
          </c:marker>
          <c:dPt>
            <c:idx val="5"/>
            <c:marker>
              <c:symbol val="circle"/>
              <c:size val="6"/>
              <c:spPr>
                <a:solidFill>
                  <a:schemeClr val="accent6"/>
                </a:solidFill>
                <a:ln w="9525">
                  <a:solidFill>
                    <a:schemeClr val="accent5"/>
                  </a:solidFill>
                  <a:round/>
                </a:ln>
                <a:effectLst>
                  <a:outerShdw blurRad="57150" dist="19050" dir="5400000" algn="ctr" rotWithShape="0">
                    <a:srgbClr val="000000">
                      <a:alpha val="63000"/>
                    </a:srgbClr>
                  </a:outerShdw>
                </a:effectLst>
              </c:spPr>
            </c:marker>
            <c:bubble3D val="0"/>
            <c:spPr>
              <a:ln w="34925" cap="rnd">
                <a:solidFill>
                  <a:schemeClr val="accent6"/>
                </a:solidFill>
                <a:round/>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2-87CE-E84F-93DD-2E27046028A4}"/>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SA"/>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'Hiring by Gender over the Years'!$A$5:$A$11</c:f>
              <c:strCache>
                <c:ptCount val="6"/>
                <c:pt idx="0">
                  <c:v>1992-1996</c:v>
                </c:pt>
                <c:pt idx="1">
                  <c:v>1997-2001</c:v>
                </c:pt>
                <c:pt idx="2">
                  <c:v>2002-2006</c:v>
                </c:pt>
                <c:pt idx="3">
                  <c:v>2007-2011</c:v>
                </c:pt>
                <c:pt idx="4">
                  <c:v>2012-2016</c:v>
                </c:pt>
                <c:pt idx="5">
                  <c:v>2017-2021</c:v>
                </c:pt>
              </c:strCache>
            </c:strRef>
          </c:cat>
          <c:val>
            <c:numRef>
              <c:f>'Hiring by Gender over the Years'!$C$5:$C$11</c:f>
              <c:numCache>
                <c:formatCode>0</c:formatCode>
                <c:ptCount val="6"/>
                <c:pt idx="0">
                  <c:v>23</c:v>
                </c:pt>
                <c:pt idx="1">
                  <c:v>44</c:v>
                </c:pt>
                <c:pt idx="2">
                  <c:v>57</c:v>
                </c:pt>
                <c:pt idx="3">
                  <c:v>83</c:v>
                </c:pt>
                <c:pt idx="4">
                  <c:v>115</c:v>
                </c:pt>
                <c:pt idx="5">
                  <c:v>160</c:v>
                </c:pt>
              </c:numCache>
            </c:numRef>
          </c:val>
          <c:smooth val="0"/>
          <c:extLst>
            <c:ext xmlns:c16="http://schemas.microsoft.com/office/drawing/2014/chart" uri="{C3380CC4-5D6E-409C-BE32-E72D297353CC}">
              <c16:uniqueId val="{00000003-87CE-E84F-93DD-2E27046028A4}"/>
            </c:ext>
          </c:extLst>
        </c:ser>
        <c:dLbls>
          <c:dLblPos val="ctr"/>
          <c:showLegendKey val="0"/>
          <c:showVal val="1"/>
          <c:showCatName val="0"/>
          <c:showSerName val="0"/>
          <c:showPercent val="0"/>
          <c:showBubbleSize val="0"/>
        </c:dLbls>
        <c:marker val="1"/>
        <c:smooth val="0"/>
        <c:axId val="1963804272"/>
        <c:axId val="1963806000"/>
      </c:lineChart>
      <c:catAx>
        <c:axId val="1963804272"/>
        <c:scaling>
          <c:orientation val="minMax"/>
        </c:scaling>
        <c:delete val="0"/>
        <c:axPos val="b"/>
        <c:title>
          <c:tx>
            <c:rich>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r>
                  <a:rPr lang="en-US"/>
                  <a:t>Hiring Year Periods</a:t>
                </a:r>
              </a:p>
            </c:rich>
          </c:tx>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SA"/>
            </a:p>
          </c:txPr>
        </c:title>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SA"/>
          </a:p>
        </c:txPr>
        <c:crossAx val="1963806000"/>
        <c:crosses val="autoZero"/>
        <c:auto val="1"/>
        <c:lblAlgn val="ctr"/>
        <c:lblOffset val="100"/>
        <c:noMultiLvlLbl val="0"/>
      </c:catAx>
      <c:valAx>
        <c:axId val="1963806000"/>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r>
                  <a:rPr lang="en-US" sz="900" b="0" i="0" u="none" strike="noStrike" kern="1200" baseline="0">
                    <a:solidFill>
                      <a:sysClr val="windowText" lastClr="000000">
                        <a:lumMod val="65000"/>
                        <a:lumOff val="35000"/>
                      </a:sysClr>
                    </a:solidFill>
                  </a:rPr>
                  <a:t># of Employee</a:t>
                </a:r>
              </a:p>
            </c:rich>
          </c:tx>
          <c:overlay val="0"/>
          <c:spPr>
            <a:noFill/>
            <a:ln>
              <a:noFill/>
            </a:ln>
            <a:effectLst/>
          </c:spPr>
          <c:txPr>
            <a:bodyPr rot="-54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SA"/>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SA"/>
          </a:p>
        </c:txPr>
        <c:crossAx val="196380427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SA"/>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a:softEdge rad="31750"/>
    </a:effectLst>
  </c:spPr>
  <c:txPr>
    <a:bodyPr/>
    <a:lstStyle/>
    <a:p>
      <a:pPr>
        <a:defRPr/>
      </a:pPr>
      <a:endParaRPr lang="en-SA"/>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[Employee Sample Data Analysis_Dashboard.xlsx]%of Ethnicity in the company!PivotTable1</c:name>
    <c:fmtId val="5"/>
  </c:pivotSource>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a:t>Percentage of Ethnicities in the Company</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SA"/>
        </a:p>
      </c:txPr>
    </c:title>
    <c:autoTitleDeleted val="0"/>
    <c:pivotFmts>
      <c:pivotFmt>
        <c:idx val="0"/>
        <c:dLbl>
          <c:idx val="0"/>
          <c:showLegendKey val="0"/>
          <c:showVal val="0"/>
          <c:showCatName val="0"/>
          <c:showSerName val="0"/>
          <c:showPercent val="1"/>
          <c:showBubbleSize val="0"/>
          <c:extLst>
            <c:ext xmlns:c15="http://schemas.microsoft.com/office/drawing/2012/chart" uri="{CE6537A1-D6FC-4f65-9D91-7224C49458BB}"/>
          </c:extLst>
        </c:dLbl>
      </c:pivotFmt>
      <c:pivotFmt>
        <c:idx val="1"/>
        <c:dLbl>
          <c:idx val="0"/>
          <c:showLegendKey val="0"/>
          <c:showVal val="0"/>
          <c:showCatName val="0"/>
          <c:showSerName val="0"/>
          <c:showPercent val="1"/>
          <c:showBubbleSize val="0"/>
          <c:extLst>
            <c:ext xmlns:c15="http://schemas.microsoft.com/office/drawing/2012/chart" uri="{CE6537A1-D6FC-4f65-9D91-7224C49458BB}"/>
          </c:extLst>
        </c:dLbl>
      </c:pivotFmt>
      <c:pivotFmt>
        <c:idx val="2"/>
        <c:dLbl>
          <c:idx val="0"/>
          <c:showLegendKey val="0"/>
          <c:showVal val="0"/>
          <c:showCatName val="0"/>
          <c:showSerName val="0"/>
          <c:showPercent val="1"/>
          <c:showBubbleSize val="0"/>
          <c:extLst>
            <c:ext xmlns:c15="http://schemas.microsoft.com/office/drawing/2012/chart" uri="{CE6537A1-D6FC-4f65-9D91-7224C49458BB}"/>
          </c:extLst>
        </c:dLbl>
      </c:pivotFmt>
      <c:pivotFmt>
        <c:idx val="3"/>
        <c:dLbl>
          <c:idx val="0"/>
          <c:showLegendKey val="0"/>
          <c:showVal val="0"/>
          <c:showCatName val="0"/>
          <c:showSerName val="0"/>
          <c:showPercent val="1"/>
          <c:showBubbleSize val="0"/>
          <c:extLst>
            <c:ext xmlns:c15="http://schemas.microsoft.com/office/drawing/2012/chart" uri="{CE6537A1-D6FC-4f65-9D91-7224C49458BB}"/>
          </c:extLst>
        </c:dLbl>
      </c:pivotFmt>
      <c:pivotFmt>
        <c:idx val="4"/>
        <c:dLbl>
          <c:idx val="0"/>
          <c:showLegendKey val="0"/>
          <c:showVal val="0"/>
          <c:showCatName val="0"/>
          <c:showSerName val="0"/>
          <c:showPercent val="1"/>
          <c:showBubbleSize val="0"/>
          <c:extLst>
            <c:ext xmlns:c15="http://schemas.microsoft.com/office/drawing/2012/chart" uri="{CE6537A1-D6FC-4f65-9D91-7224C49458BB}"/>
          </c:extLst>
        </c:dLbl>
      </c:pivotFmt>
      <c:pivotFmt>
        <c:idx val="5"/>
        <c:dLbl>
          <c:idx val="0"/>
          <c:showLegendKey val="0"/>
          <c:showVal val="0"/>
          <c:showCatName val="0"/>
          <c:showSerName val="0"/>
          <c:showPercent val="1"/>
          <c:showBubbleSize val="0"/>
          <c:extLst>
            <c:ext xmlns:c15="http://schemas.microsoft.com/office/drawing/2012/chart" uri="{CE6537A1-D6FC-4f65-9D91-7224C49458BB}"/>
          </c:extLst>
        </c:dLbl>
      </c:pivotFmt>
      <c:pivotFmt>
        <c:idx val="6"/>
        <c:dLbl>
          <c:idx val="0"/>
          <c:showLegendKey val="0"/>
          <c:showVal val="0"/>
          <c:showCatName val="0"/>
          <c:showSerName val="0"/>
          <c:showPercent val="1"/>
          <c:showBubbleSize val="0"/>
          <c:extLst>
            <c:ext xmlns:c15="http://schemas.microsoft.com/office/drawing/2012/chart" uri="{CE6537A1-D6FC-4f65-9D91-7224C49458BB}"/>
          </c:extLst>
        </c:dLbl>
      </c:pivotFmt>
      <c:pivotFmt>
        <c:idx val="7"/>
        <c:dLbl>
          <c:idx val="0"/>
          <c:showLegendKey val="0"/>
          <c:showVal val="0"/>
          <c:showCatName val="1"/>
          <c:showSerName val="0"/>
          <c:showPercent val="1"/>
          <c:showBubbleSize val="0"/>
          <c:extLst>
            <c:ext xmlns:c15="http://schemas.microsoft.com/office/drawing/2012/chart" uri="{CE6537A1-D6FC-4f65-9D91-7224C49458BB}"/>
          </c:extLst>
        </c:dLbl>
      </c:pivotFmt>
      <c:pivotFmt>
        <c:idx val="8"/>
      </c:pivotFmt>
      <c:pivotFmt>
        <c:idx val="9"/>
      </c:pivotFmt>
      <c:pivotFmt>
        <c:idx val="10"/>
      </c:pivotFmt>
      <c:pivotFmt>
        <c:idx val="11"/>
      </c:pivotFmt>
      <c:pivotFmt>
        <c:idx val="12"/>
        <c:dLbl>
          <c:idx val="0"/>
          <c:showLegendKey val="0"/>
          <c:showVal val="0"/>
          <c:showCatName val="1"/>
          <c:showSerName val="0"/>
          <c:showPercent val="1"/>
          <c:showBubbleSize val="0"/>
          <c:extLst>
            <c:ext xmlns:c15="http://schemas.microsoft.com/office/drawing/2012/chart" uri="{CE6537A1-D6FC-4f65-9D91-7224C49458BB}"/>
          </c:extLst>
        </c:dLbl>
      </c:pivotFmt>
      <c:pivotFmt>
        <c:idx val="13"/>
      </c:pivotFmt>
      <c:pivotFmt>
        <c:idx val="14"/>
      </c:pivotFmt>
      <c:pivotFmt>
        <c:idx val="15"/>
      </c:pivotFmt>
      <c:pivotFmt>
        <c:idx val="16"/>
      </c:pivotFmt>
      <c:pivotFmt>
        <c:idx val="17"/>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SA"/>
            </a:p>
          </c:txPr>
          <c:showLegendKey val="0"/>
          <c:showVal val="0"/>
          <c:showCatName val="1"/>
          <c:showSerName val="0"/>
          <c:showPercent val="1"/>
          <c:showBubbleSize val="0"/>
          <c:extLst>
            <c:ext xmlns:c15="http://schemas.microsoft.com/office/drawing/2012/chart" uri="{CE6537A1-D6FC-4f65-9D91-7224C49458BB}"/>
          </c:extLst>
        </c:dLbl>
      </c:pivotFmt>
      <c:pivotFmt>
        <c:idx val="18"/>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sp3d/>
        </c:spPr>
      </c:pivotFmt>
      <c:pivotFmt>
        <c:idx val="19"/>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sp3d/>
        </c:spPr>
      </c:pivotFmt>
      <c:pivotFmt>
        <c:idx val="20"/>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sp3d/>
        </c:spPr>
      </c:pivotFmt>
      <c:pivotFmt>
        <c:idx val="21"/>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sp3d/>
        </c:spPr>
      </c:pivotFmt>
    </c:pivotFmts>
    <c:view3D>
      <c:rotX val="3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'%of Ethnicity in the company'!$B$3</c:f>
              <c:strCache>
                <c:ptCount val="1"/>
                <c:pt idx="0">
                  <c:v>Total</c:v>
                </c:pt>
              </c:strCache>
            </c:strRef>
          </c:tx>
          <c:dPt>
            <c:idx val="0"/>
            <c:bubble3D val="0"/>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sp3d/>
            </c:spPr>
            <c:extLst>
              <c:ext xmlns:c16="http://schemas.microsoft.com/office/drawing/2014/chart" uri="{C3380CC4-5D6E-409C-BE32-E72D297353CC}">
                <c16:uniqueId val="{00000001-82C4-9D40-80FF-A414CC6E3D3C}"/>
              </c:ext>
            </c:extLst>
          </c:dPt>
          <c:dPt>
            <c:idx val="1"/>
            <c:bubble3D val="0"/>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sp3d/>
            </c:spPr>
            <c:extLst>
              <c:ext xmlns:c16="http://schemas.microsoft.com/office/drawing/2014/chart" uri="{C3380CC4-5D6E-409C-BE32-E72D297353CC}">
                <c16:uniqueId val="{00000003-82C4-9D40-80FF-A414CC6E3D3C}"/>
              </c:ext>
            </c:extLst>
          </c:dPt>
          <c:dPt>
            <c:idx val="2"/>
            <c:bubble3D val="0"/>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sp3d/>
            </c:spPr>
            <c:extLst>
              <c:ext xmlns:c16="http://schemas.microsoft.com/office/drawing/2014/chart" uri="{C3380CC4-5D6E-409C-BE32-E72D297353CC}">
                <c16:uniqueId val="{00000005-82C4-9D40-80FF-A414CC6E3D3C}"/>
              </c:ext>
            </c:extLst>
          </c:dPt>
          <c:dPt>
            <c:idx val="3"/>
            <c:bubble3D val="0"/>
            <c:spPr>
              <a:gradFill rotWithShape="1">
                <a:gsLst>
                  <a:gs pos="0">
                    <a:schemeClr val="accent6">
                      <a:lumMod val="60000"/>
                      <a:satMod val="103000"/>
                      <a:lumMod val="102000"/>
                      <a:tint val="94000"/>
                    </a:schemeClr>
                  </a:gs>
                  <a:gs pos="50000">
                    <a:schemeClr val="accent6">
                      <a:lumMod val="60000"/>
                      <a:satMod val="110000"/>
                      <a:lumMod val="100000"/>
                      <a:shade val="100000"/>
                    </a:schemeClr>
                  </a:gs>
                  <a:gs pos="100000">
                    <a:schemeClr val="accent6">
                      <a:lumMod val="60000"/>
                      <a:lumMod val="99000"/>
                      <a:satMod val="120000"/>
                      <a:shade val="78000"/>
                    </a:schemeClr>
                  </a:gs>
                </a:gsLst>
                <a:lin ang="5400000" scaled="0"/>
              </a:gradFill>
              <a:ln>
                <a:noFill/>
              </a:ln>
              <a:effectLst/>
              <a:sp3d/>
            </c:spPr>
            <c:extLst>
              <c:ext xmlns:c16="http://schemas.microsoft.com/office/drawing/2014/chart" uri="{C3380CC4-5D6E-409C-BE32-E72D297353CC}">
                <c16:uniqueId val="{00000007-82C4-9D40-80FF-A414CC6E3D3C}"/>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SA"/>
              </a:p>
            </c:txPr>
            <c:showLegendKey val="0"/>
            <c:showVal val="0"/>
            <c:showCatName val="1"/>
            <c:showSerName val="0"/>
            <c:showPercent val="1"/>
            <c:showBubbleSize val="0"/>
            <c:showLeaderLines val="1"/>
            <c:leaderLines>
              <c:spPr>
                <a:ln w="9525">
                  <a:solidFill>
                    <a:schemeClr val="tx2">
                      <a:lumMod val="35000"/>
                      <a:lumOff val="65000"/>
                    </a:schemeClr>
                  </a:solidFill>
                </a:ln>
                <a:effectLst/>
              </c:spPr>
            </c:leaderLines>
            <c:extLst>
              <c:ext xmlns:c15="http://schemas.microsoft.com/office/drawing/2012/chart" uri="{CE6537A1-D6FC-4f65-9D91-7224C49458BB}"/>
            </c:extLst>
          </c:dLbls>
          <c:cat>
            <c:strRef>
              <c:f>'%of Ethnicity in the company'!$A$4:$A$8</c:f>
              <c:strCache>
                <c:ptCount val="4"/>
                <c:pt idx="0">
                  <c:v>Asian</c:v>
                </c:pt>
                <c:pt idx="1">
                  <c:v>Black</c:v>
                </c:pt>
                <c:pt idx="2">
                  <c:v>Caucasian</c:v>
                </c:pt>
                <c:pt idx="3">
                  <c:v>Latino</c:v>
                </c:pt>
              </c:strCache>
            </c:strRef>
          </c:cat>
          <c:val>
            <c:numRef>
              <c:f>'%of Ethnicity in the company'!$B$4:$B$8</c:f>
              <c:numCache>
                <c:formatCode>0.00%</c:formatCode>
                <c:ptCount val="4"/>
                <c:pt idx="0">
                  <c:v>0.40400000000000003</c:v>
                </c:pt>
                <c:pt idx="1">
                  <c:v>7.3999999999999996E-2</c:v>
                </c:pt>
                <c:pt idx="2">
                  <c:v>0.27100000000000002</c:v>
                </c:pt>
                <c:pt idx="3">
                  <c:v>0.251</c:v>
                </c:pt>
              </c:numCache>
            </c:numRef>
          </c:val>
          <c:extLst>
            <c:ext xmlns:c16="http://schemas.microsoft.com/office/drawing/2014/chart" uri="{C3380CC4-5D6E-409C-BE32-E72D297353CC}">
              <c16:uniqueId val="{00000008-82C4-9D40-80FF-A414CC6E3D3C}"/>
            </c:ext>
          </c:extLst>
        </c:ser>
        <c:dLbls>
          <c:showLegendKey val="0"/>
          <c:showVal val="0"/>
          <c:showCatName val="1"/>
          <c:showSerName val="0"/>
          <c:showPercent val="1"/>
          <c:showBubbleSize val="0"/>
          <c:showLeaderLines val="1"/>
        </c:dLbls>
      </c:pie3D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SA"/>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[Employee Sample Data Analysis_Dashboard.xlsx]Total bouns gender_Dep!PivotTable1</c:name>
    <c:fmtId val="4"/>
  </c:pivotSource>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US"/>
              <a:t>Bouns Given to Employees </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SA"/>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dLblPos val="inEnd"/>
          <c:showLegendKey val="0"/>
          <c:showVal val="0"/>
          <c:showCatName val="1"/>
          <c:showSerName val="0"/>
          <c:showPercent val="1"/>
          <c:showBubbleSize val="0"/>
          <c:extLst>
            <c:ext xmlns:c15="http://schemas.microsoft.com/office/drawing/2012/chart" uri="{CE6537A1-D6FC-4f65-9D91-7224C49458BB}"/>
          </c:extLst>
        </c:dLbl>
      </c:pivotFmt>
      <c:pivotFmt>
        <c:idx val="4"/>
      </c:pivotFmt>
      <c:pivotFmt>
        <c:idx val="5"/>
      </c:pivotFmt>
      <c:pivotFmt>
        <c:idx val="6"/>
      </c:pivotFmt>
      <c:pivotFmt>
        <c:idx val="7"/>
      </c:pivotFmt>
      <c:pivotFmt>
        <c:idx val="8"/>
      </c:pivotFmt>
      <c:pivotFmt>
        <c:idx val="9"/>
      </c:pivotFmt>
      <c:pivotFmt>
        <c:idx val="10"/>
      </c:pivotFmt>
      <c:pivotFmt>
        <c:idx val="11"/>
        <c:dLbl>
          <c:idx val="0"/>
          <c:dLblPos val="inEnd"/>
          <c:showLegendKey val="0"/>
          <c:showVal val="0"/>
          <c:showCatName val="1"/>
          <c:showSerName val="0"/>
          <c:showPercent val="1"/>
          <c:showBubbleSize val="0"/>
          <c:extLst>
            <c:ext xmlns:c15="http://schemas.microsoft.com/office/drawing/2012/chart" uri="{CE6537A1-D6FC-4f65-9D91-7224C49458BB}"/>
          </c:extLst>
        </c:dLbl>
      </c:pivotFmt>
      <c:pivotFmt>
        <c:idx val="12"/>
      </c:pivotFmt>
      <c:pivotFmt>
        <c:idx val="13"/>
      </c:pivotFmt>
      <c:pivotFmt>
        <c:idx val="14"/>
      </c:pivotFmt>
      <c:pivotFmt>
        <c:idx val="15"/>
      </c:pivotFmt>
      <c:pivotFmt>
        <c:idx val="16"/>
      </c:pivotFmt>
      <c:pivotFmt>
        <c:idx val="17"/>
      </c:pivotFmt>
      <c:pivotFmt>
        <c:idx val="18"/>
      </c:pivotFmt>
      <c:pivotFmt>
        <c:idx val="19"/>
        <c:dLbl>
          <c:idx val="0"/>
          <c:dLblPos val="outEnd"/>
          <c:showLegendKey val="0"/>
          <c:showVal val="1"/>
          <c:showCatName val="1"/>
          <c:showSerName val="0"/>
          <c:showPercent val="0"/>
          <c:showBubbleSize val="0"/>
          <c:extLst>
            <c:ext xmlns:c15="http://schemas.microsoft.com/office/drawing/2012/chart" uri="{CE6537A1-D6FC-4f65-9D91-7224C49458BB}"/>
          </c:extLst>
        </c:dLbl>
      </c:pivotFmt>
      <c:pivotFmt>
        <c:idx val="20"/>
      </c:pivotFmt>
      <c:pivotFmt>
        <c:idx val="21"/>
      </c:pivotFmt>
      <c:pivotFmt>
        <c:idx val="22"/>
      </c:pivotFmt>
      <c:pivotFmt>
        <c:idx val="23"/>
      </c:pivotFmt>
      <c:pivotFmt>
        <c:idx val="24"/>
      </c:pivotFmt>
      <c:pivotFmt>
        <c:idx val="25"/>
      </c:pivotFmt>
      <c:pivotFmt>
        <c:idx val="26"/>
      </c:pivotFmt>
      <c:pivotFmt>
        <c:idx val="27"/>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28"/>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29"/>
      </c:pivotFmt>
      <c:pivotFmt>
        <c:idx val="30"/>
      </c:pivotFmt>
      <c:pivotFmt>
        <c:idx val="31"/>
      </c:pivotFmt>
      <c:pivotFmt>
        <c:idx val="32"/>
      </c:pivotFmt>
      <c:pivotFmt>
        <c:idx val="33"/>
      </c:pivotFmt>
      <c:pivotFmt>
        <c:idx val="34"/>
      </c:pivotFmt>
      <c:pivotFmt>
        <c:idx val="35"/>
      </c:pivotFmt>
      <c:pivotFmt>
        <c:idx val="36"/>
      </c:pivotFmt>
      <c:pivotFmt>
        <c:idx val="37"/>
      </c:pivotFmt>
      <c:pivotFmt>
        <c:idx val="38"/>
      </c:pivotFmt>
      <c:pivotFmt>
        <c:idx val="39"/>
      </c:pivotFmt>
      <c:pivotFmt>
        <c:idx val="40"/>
      </c:pivotFmt>
      <c:pivotFmt>
        <c:idx val="41"/>
      </c:pivotFmt>
      <c:pivotFmt>
        <c:idx val="42"/>
      </c:pivotFmt>
      <c:pivotFmt>
        <c:idx val="43"/>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44"/>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45"/>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46"/>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47"/>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48"/>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49"/>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50"/>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51"/>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52"/>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53"/>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54"/>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55"/>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56"/>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57"/>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58"/>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59"/>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60"/>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61"/>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62"/>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63"/>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64"/>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65"/>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66"/>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67"/>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68"/>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69"/>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70"/>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71"/>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72"/>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73"/>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74"/>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75"/>
        <c:dLbl>
          <c:idx val="0"/>
          <c:showLegendKey val="0"/>
          <c:showVal val="1"/>
          <c:showCatName val="0"/>
          <c:showSerName val="0"/>
          <c:showPercent val="0"/>
          <c:showBubbleSize val="0"/>
          <c:extLst>
            <c:ext xmlns:c15="http://schemas.microsoft.com/office/drawing/2012/chart" uri="{CE6537A1-D6FC-4f65-9D91-7224C49458BB}"/>
          </c:extLst>
        </c:dLbl>
      </c:pivotFmt>
      <c:pivotFmt>
        <c:idx val="76"/>
        <c:dLbl>
          <c:idx val="0"/>
          <c:showLegendKey val="0"/>
          <c:showVal val="1"/>
          <c:showCatName val="0"/>
          <c:showSerName val="0"/>
          <c:showPercent val="0"/>
          <c:showBubbleSize val="0"/>
          <c:extLst>
            <c:ext xmlns:c15="http://schemas.microsoft.com/office/drawing/2012/chart" uri="{CE6537A1-D6FC-4f65-9D91-7224C49458BB}"/>
          </c:extLst>
        </c:dLbl>
      </c:pivotFmt>
      <c:pivotFmt>
        <c:idx val="77"/>
        <c:dLbl>
          <c:idx val="0"/>
          <c:showLegendKey val="0"/>
          <c:showVal val="1"/>
          <c:showCatName val="0"/>
          <c:showSerName val="0"/>
          <c:showPercent val="0"/>
          <c:showBubbleSize val="0"/>
          <c:extLst>
            <c:ext xmlns:c15="http://schemas.microsoft.com/office/drawing/2012/chart" uri="{CE6537A1-D6FC-4f65-9D91-7224C49458BB}"/>
          </c:extLst>
        </c:dLbl>
      </c:pivotFmt>
      <c:pivotFmt>
        <c:idx val="78"/>
        <c:dLbl>
          <c:idx val="0"/>
          <c:showLegendKey val="0"/>
          <c:showVal val="1"/>
          <c:showCatName val="0"/>
          <c:showSerName val="0"/>
          <c:showPercent val="0"/>
          <c:showBubbleSize val="0"/>
          <c:extLst>
            <c:ext xmlns:c15="http://schemas.microsoft.com/office/drawing/2012/chart" uri="{CE6537A1-D6FC-4f65-9D91-7224C49458BB}"/>
          </c:extLst>
        </c:dLbl>
      </c:pivotFmt>
      <c:pivotFmt>
        <c:idx val="79"/>
        <c:dLbl>
          <c:idx val="0"/>
          <c:showLegendKey val="0"/>
          <c:showVal val="1"/>
          <c:showCatName val="0"/>
          <c:showSerName val="0"/>
          <c:showPercent val="0"/>
          <c:showBubbleSize val="0"/>
          <c:extLst>
            <c:ext xmlns:c15="http://schemas.microsoft.com/office/drawing/2012/chart" uri="{CE6537A1-D6FC-4f65-9D91-7224C49458BB}"/>
          </c:extLst>
        </c:dLbl>
      </c:pivotFmt>
      <c:pivotFmt>
        <c:idx val="80"/>
        <c:dLbl>
          <c:idx val="0"/>
          <c:showLegendKey val="0"/>
          <c:showVal val="1"/>
          <c:showCatName val="0"/>
          <c:showSerName val="0"/>
          <c:showPercent val="0"/>
          <c:showBubbleSize val="0"/>
          <c:extLst>
            <c:ext xmlns:c15="http://schemas.microsoft.com/office/drawing/2012/chart" uri="{CE6537A1-D6FC-4f65-9D91-7224C49458BB}"/>
          </c:extLst>
        </c:dLbl>
      </c:pivotFmt>
      <c:pivotFmt>
        <c:idx val="81"/>
        <c:dLbl>
          <c:idx val="0"/>
          <c:showLegendKey val="0"/>
          <c:showVal val="1"/>
          <c:showCatName val="0"/>
          <c:showSerName val="0"/>
          <c:showPercent val="0"/>
          <c:showBubbleSize val="0"/>
          <c:extLst>
            <c:ext xmlns:c15="http://schemas.microsoft.com/office/drawing/2012/chart" uri="{CE6537A1-D6FC-4f65-9D91-7224C49458BB}"/>
          </c:extLst>
        </c:dLbl>
      </c:pivotFmt>
      <c:pivotFmt>
        <c:idx val="82"/>
        <c:dLbl>
          <c:idx val="0"/>
          <c:showLegendKey val="0"/>
          <c:showVal val="1"/>
          <c:showCatName val="0"/>
          <c:showSerName val="0"/>
          <c:showPercent val="0"/>
          <c:showBubbleSize val="0"/>
          <c:extLst>
            <c:ext xmlns:c15="http://schemas.microsoft.com/office/drawing/2012/chart" uri="{CE6537A1-D6FC-4f65-9D91-7224C49458BB}"/>
          </c:extLst>
        </c:dLbl>
      </c:pivotFmt>
      <c:pivotFmt>
        <c:idx val="83"/>
        <c:dLbl>
          <c:idx val="0"/>
          <c:showLegendKey val="0"/>
          <c:showVal val="1"/>
          <c:showCatName val="0"/>
          <c:showSerName val="0"/>
          <c:showPercent val="0"/>
          <c:showBubbleSize val="0"/>
          <c:extLst>
            <c:ext xmlns:c15="http://schemas.microsoft.com/office/drawing/2012/chart" uri="{CE6537A1-D6FC-4f65-9D91-7224C49458BB}"/>
          </c:extLst>
        </c:dLbl>
      </c:pivotFmt>
      <c:pivotFmt>
        <c:idx val="84"/>
        <c:dLbl>
          <c:idx val="0"/>
          <c:showLegendKey val="0"/>
          <c:showVal val="1"/>
          <c:showCatName val="0"/>
          <c:showSerName val="0"/>
          <c:showPercent val="0"/>
          <c:showBubbleSize val="0"/>
          <c:extLst>
            <c:ext xmlns:c15="http://schemas.microsoft.com/office/drawing/2012/chart" uri="{CE6537A1-D6FC-4f65-9D91-7224C49458BB}"/>
          </c:extLst>
        </c:dLbl>
      </c:pivotFmt>
      <c:pivotFmt>
        <c:idx val="85"/>
        <c:dLbl>
          <c:idx val="0"/>
          <c:showLegendKey val="0"/>
          <c:showVal val="1"/>
          <c:showCatName val="0"/>
          <c:showSerName val="0"/>
          <c:showPercent val="0"/>
          <c:showBubbleSize val="0"/>
          <c:extLst>
            <c:ext xmlns:c15="http://schemas.microsoft.com/office/drawing/2012/chart" uri="{CE6537A1-D6FC-4f65-9D91-7224C49458BB}"/>
          </c:extLst>
        </c:dLbl>
      </c:pivotFmt>
      <c:pivotFmt>
        <c:idx val="86"/>
        <c:dLbl>
          <c:idx val="0"/>
          <c:showLegendKey val="0"/>
          <c:showVal val="1"/>
          <c:showCatName val="0"/>
          <c:showSerName val="0"/>
          <c:showPercent val="0"/>
          <c:showBubbleSize val="0"/>
          <c:extLst>
            <c:ext xmlns:c15="http://schemas.microsoft.com/office/drawing/2012/chart" uri="{CE6537A1-D6FC-4f65-9D91-7224C49458BB}"/>
          </c:extLst>
        </c:dLbl>
      </c:pivotFmt>
      <c:pivotFmt>
        <c:idx val="87"/>
        <c:dLbl>
          <c:idx val="0"/>
          <c:showLegendKey val="0"/>
          <c:showVal val="1"/>
          <c:showCatName val="0"/>
          <c:showSerName val="0"/>
          <c:showPercent val="0"/>
          <c:showBubbleSize val="0"/>
          <c:extLst>
            <c:ext xmlns:c15="http://schemas.microsoft.com/office/drawing/2012/chart" uri="{CE6537A1-D6FC-4f65-9D91-7224C49458BB}"/>
          </c:extLst>
        </c:dLbl>
      </c:pivotFmt>
      <c:pivotFmt>
        <c:idx val="88"/>
        <c:dLbl>
          <c:idx val="0"/>
          <c:showLegendKey val="0"/>
          <c:showVal val="1"/>
          <c:showCatName val="0"/>
          <c:showSerName val="0"/>
          <c:showPercent val="0"/>
          <c:showBubbleSize val="0"/>
          <c:extLst>
            <c:ext xmlns:c15="http://schemas.microsoft.com/office/drawing/2012/chart" uri="{CE6537A1-D6FC-4f65-9D91-7224C49458BB}"/>
          </c:extLst>
        </c:dLbl>
      </c:pivotFmt>
      <c:pivotFmt>
        <c:idx val="89"/>
        <c:dLbl>
          <c:idx val="0"/>
          <c:showLegendKey val="0"/>
          <c:showVal val="1"/>
          <c:showCatName val="0"/>
          <c:showSerName val="0"/>
          <c:showPercent val="0"/>
          <c:showBubbleSize val="0"/>
          <c:extLst>
            <c:ext xmlns:c15="http://schemas.microsoft.com/office/drawing/2012/chart" uri="{CE6537A1-D6FC-4f65-9D91-7224C49458BB}"/>
          </c:extLst>
        </c:dLbl>
      </c:pivotFmt>
      <c:pivotFmt>
        <c:idx val="90"/>
        <c:dLbl>
          <c:idx val="0"/>
          <c:showLegendKey val="0"/>
          <c:showVal val="1"/>
          <c:showCatName val="0"/>
          <c:showSerName val="0"/>
          <c:showPercent val="0"/>
          <c:showBubbleSize val="0"/>
          <c:extLst>
            <c:ext xmlns:c15="http://schemas.microsoft.com/office/drawing/2012/chart" uri="{CE6537A1-D6FC-4f65-9D91-7224C49458BB}"/>
          </c:extLst>
        </c:dLbl>
      </c:pivotFmt>
      <c:pivotFmt>
        <c:idx val="91"/>
        <c:dLbl>
          <c:idx val="0"/>
          <c:showLegendKey val="0"/>
          <c:showVal val="1"/>
          <c:showCatName val="0"/>
          <c:showSerName val="0"/>
          <c:showPercent val="0"/>
          <c:showBubbleSize val="0"/>
          <c:extLst>
            <c:ext xmlns:c15="http://schemas.microsoft.com/office/drawing/2012/chart" uri="{CE6537A1-D6FC-4f65-9D91-7224C49458BB}"/>
          </c:extLst>
        </c:dLbl>
      </c:pivotFmt>
      <c:pivotFmt>
        <c:idx val="92"/>
        <c:dLbl>
          <c:idx val="0"/>
          <c:showLegendKey val="0"/>
          <c:showVal val="1"/>
          <c:showCatName val="0"/>
          <c:showSerName val="0"/>
          <c:showPercent val="0"/>
          <c:showBubbleSize val="0"/>
          <c:extLst>
            <c:ext xmlns:c15="http://schemas.microsoft.com/office/drawing/2012/chart" uri="{CE6537A1-D6FC-4f65-9D91-7224C49458BB}"/>
          </c:extLst>
        </c:dLbl>
      </c:pivotFmt>
      <c:pivotFmt>
        <c:idx val="93"/>
        <c:dLbl>
          <c:idx val="0"/>
          <c:showLegendKey val="0"/>
          <c:showVal val="1"/>
          <c:showCatName val="0"/>
          <c:showSerName val="0"/>
          <c:showPercent val="0"/>
          <c:showBubbleSize val="0"/>
          <c:extLst>
            <c:ext xmlns:c15="http://schemas.microsoft.com/office/drawing/2012/chart" uri="{CE6537A1-D6FC-4f65-9D91-7224C49458BB}"/>
          </c:extLst>
        </c:dLbl>
      </c:pivotFmt>
      <c:pivotFmt>
        <c:idx val="94"/>
        <c:dLbl>
          <c:idx val="0"/>
          <c:showLegendKey val="0"/>
          <c:showVal val="1"/>
          <c:showCatName val="0"/>
          <c:showSerName val="0"/>
          <c:showPercent val="0"/>
          <c:showBubbleSize val="0"/>
          <c:extLst>
            <c:ext xmlns:c15="http://schemas.microsoft.com/office/drawing/2012/chart" uri="{CE6537A1-D6FC-4f65-9D91-7224C49458BB}"/>
          </c:extLst>
        </c:dLbl>
      </c:pivotFmt>
      <c:pivotFmt>
        <c:idx val="95"/>
        <c:dLbl>
          <c:idx val="0"/>
          <c:showLegendKey val="0"/>
          <c:showVal val="1"/>
          <c:showCatName val="0"/>
          <c:showSerName val="0"/>
          <c:showPercent val="0"/>
          <c:showBubbleSize val="0"/>
          <c:extLst>
            <c:ext xmlns:c15="http://schemas.microsoft.com/office/drawing/2012/chart" uri="{CE6537A1-D6FC-4f65-9D91-7224C49458BB}"/>
          </c:extLst>
        </c:dLbl>
      </c:pivotFmt>
      <c:pivotFmt>
        <c:idx val="96"/>
        <c:dLbl>
          <c:idx val="0"/>
          <c:showLegendKey val="0"/>
          <c:showVal val="1"/>
          <c:showCatName val="0"/>
          <c:showSerName val="0"/>
          <c:showPercent val="0"/>
          <c:showBubbleSize val="0"/>
          <c:extLst>
            <c:ext xmlns:c15="http://schemas.microsoft.com/office/drawing/2012/chart" uri="{CE6537A1-D6FC-4f65-9D91-7224C49458BB}"/>
          </c:extLst>
        </c:dLbl>
      </c:pivotFmt>
      <c:pivotFmt>
        <c:idx val="97"/>
        <c:dLbl>
          <c:idx val="0"/>
          <c:showLegendKey val="0"/>
          <c:showVal val="1"/>
          <c:showCatName val="0"/>
          <c:showSerName val="0"/>
          <c:showPercent val="0"/>
          <c:showBubbleSize val="0"/>
          <c:extLst>
            <c:ext xmlns:c15="http://schemas.microsoft.com/office/drawing/2012/chart" uri="{CE6537A1-D6FC-4f65-9D91-7224C49458BB}"/>
          </c:extLst>
        </c:dLbl>
      </c:pivotFmt>
      <c:pivotFmt>
        <c:idx val="98"/>
        <c:dLbl>
          <c:idx val="0"/>
          <c:showLegendKey val="0"/>
          <c:showVal val="1"/>
          <c:showCatName val="0"/>
          <c:showSerName val="0"/>
          <c:showPercent val="0"/>
          <c:showBubbleSize val="0"/>
          <c:extLst>
            <c:ext xmlns:c15="http://schemas.microsoft.com/office/drawing/2012/chart" uri="{CE6537A1-D6FC-4f65-9D91-7224C49458BB}"/>
          </c:extLst>
        </c:dLbl>
      </c:pivotFmt>
      <c:pivotFmt>
        <c:idx val="99"/>
        <c:dLbl>
          <c:idx val="0"/>
          <c:showLegendKey val="0"/>
          <c:showVal val="1"/>
          <c:showCatName val="0"/>
          <c:showSerName val="0"/>
          <c:showPercent val="0"/>
          <c:showBubbleSize val="0"/>
          <c:extLst>
            <c:ext xmlns:c15="http://schemas.microsoft.com/office/drawing/2012/chart" uri="{CE6537A1-D6FC-4f65-9D91-7224C49458BB}"/>
          </c:extLst>
        </c:dLbl>
      </c:pivotFmt>
      <c:pivotFmt>
        <c:idx val="100"/>
        <c:dLbl>
          <c:idx val="0"/>
          <c:showLegendKey val="0"/>
          <c:showVal val="1"/>
          <c:showCatName val="0"/>
          <c:showSerName val="0"/>
          <c:showPercent val="0"/>
          <c:showBubbleSize val="0"/>
          <c:extLst>
            <c:ext xmlns:c15="http://schemas.microsoft.com/office/drawing/2012/chart" uri="{CE6537A1-D6FC-4f65-9D91-7224C49458BB}"/>
          </c:extLst>
        </c:dLbl>
      </c:pivotFmt>
      <c:pivotFmt>
        <c:idx val="101"/>
        <c:dLbl>
          <c:idx val="0"/>
          <c:showLegendKey val="0"/>
          <c:showVal val="1"/>
          <c:showCatName val="0"/>
          <c:showSerName val="0"/>
          <c:showPercent val="0"/>
          <c:showBubbleSize val="0"/>
          <c:extLst>
            <c:ext xmlns:c15="http://schemas.microsoft.com/office/drawing/2012/chart" uri="{CE6537A1-D6FC-4f65-9D91-7224C49458BB}"/>
          </c:extLst>
        </c:dLbl>
      </c:pivotFmt>
      <c:pivotFmt>
        <c:idx val="102"/>
        <c:dLbl>
          <c:idx val="0"/>
          <c:showLegendKey val="0"/>
          <c:showVal val="1"/>
          <c:showCatName val="0"/>
          <c:showSerName val="0"/>
          <c:showPercent val="0"/>
          <c:showBubbleSize val="0"/>
          <c:extLst>
            <c:ext xmlns:c15="http://schemas.microsoft.com/office/drawing/2012/chart" uri="{CE6537A1-D6FC-4f65-9D91-7224C49458BB}"/>
          </c:extLst>
        </c:dLbl>
      </c:pivotFmt>
      <c:pivotFmt>
        <c:idx val="103"/>
        <c:dLbl>
          <c:idx val="0"/>
          <c:showLegendKey val="0"/>
          <c:showVal val="1"/>
          <c:showCatName val="0"/>
          <c:showSerName val="0"/>
          <c:showPercent val="0"/>
          <c:showBubbleSize val="0"/>
          <c:extLst>
            <c:ext xmlns:c15="http://schemas.microsoft.com/office/drawing/2012/chart" uri="{CE6537A1-D6FC-4f65-9D91-7224C49458BB}"/>
          </c:extLst>
        </c:dLbl>
      </c:pivotFmt>
      <c:pivotFmt>
        <c:idx val="104"/>
        <c:dLbl>
          <c:idx val="0"/>
          <c:showLegendKey val="0"/>
          <c:showVal val="1"/>
          <c:showCatName val="0"/>
          <c:showSerName val="0"/>
          <c:showPercent val="0"/>
          <c:showBubbleSize val="0"/>
          <c:extLst>
            <c:ext xmlns:c15="http://schemas.microsoft.com/office/drawing/2012/chart" uri="{CE6537A1-D6FC-4f65-9D91-7224C49458BB}"/>
          </c:extLst>
        </c:dLbl>
      </c:pivotFmt>
      <c:pivotFmt>
        <c:idx val="105"/>
        <c:dLbl>
          <c:idx val="0"/>
          <c:showLegendKey val="0"/>
          <c:showVal val="1"/>
          <c:showCatName val="0"/>
          <c:showSerName val="0"/>
          <c:showPercent val="0"/>
          <c:showBubbleSize val="0"/>
          <c:extLst>
            <c:ext xmlns:c15="http://schemas.microsoft.com/office/drawing/2012/chart" uri="{CE6537A1-D6FC-4f65-9D91-7224C49458BB}"/>
          </c:extLst>
        </c:dLbl>
      </c:pivotFmt>
      <c:pivotFmt>
        <c:idx val="106"/>
        <c:dLbl>
          <c:idx val="0"/>
          <c:showLegendKey val="0"/>
          <c:showVal val="1"/>
          <c:showCatName val="0"/>
          <c:showSerName val="0"/>
          <c:showPercent val="0"/>
          <c:showBubbleSize val="0"/>
          <c:extLst>
            <c:ext xmlns:c15="http://schemas.microsoft.com/office/drawing/2012/chart" uri="{CE6537A1-D6FC-4f65-9D91-7224C49458BB}"/>
          </c:extLst>
        </c:dLbl>
      </c:pivotFmt>
      <c:pivotFmt>
        <c:idx val="107"/>
        <c:dLbl>
          <c:idx val="0"/>
          <c:showLegendKey val="0"/>
          <c:showVal val="1"/>
          <c:showCatName val="0"/>
          <c:showSerName val="0"/>
          <c:showPercent val="0"/>
          <c:showBubbleSize val="0"/>
          <c:extLst>
            <c:ext xmlns:c15="http://schemas.microsoft.com/office/drawing/2012/chart" uri="{CE6537A1-D6FC-4f65-9D91-7224C49458BB}"/>
          </c:extLst>
        </c:dLbl>
      </c:pivotFmt>
      <c:pivotFmt>
        <c:idx val="108"/>
        <c:dLbl>
          <c:idx val="0"/>
          <c:showLegendKey val="0"/>
          <c:showVal val="1"/>
          <c:showCatName val="0"/>
          <c:showSerName val="0"/>
          <c:showPercent val="0"/>
          <c:showBubbleSize val="0"/>
          <c:extLst>
            <c:ext xmlns:c15="http://schemas.microsoft.com/office/drawing/2012/chart" uri="{CE6537A1-D6FC-4f65-9D91-7224C49458BB}"/>
          </c:extLst>
        </c:dLbl>
      </c:pivotFmt>
      <c:pivotFmt>
        <c:idx val="109"/>
        <c:dLbl>
          <c:idx val="0"/>
          <c:showLegendKey val="0"/>
          <c:showVal val="1"/>
          <c:showCatName val="0"/>
          <c:showSerName val="0"/>
          <c:showPercent val="0"/>
          <c:showBubbleSize val="0"/>
          <c:extLst>
            <c:ext xmlns:c15="http://schemas.microsoft.com/office/drawing/2012/chart" uri="{CE6537A1-D6FC-4f65-9D91-7224C49458BB}"/>
          </c:extLst>
        </c:dLbl>
      </c:pivotFmt>
      <c:pivotFmt>
        <c:idx val="110"/>
        <c:dLbl>
          <c:idx val="0"/>
          <c:showLegendKey val="0"/>
          <c:showVal val="1"/>
          <c:showCatName val="0"/>
          <c:showSerName val="0"/>
          <c:showPercent val="0"/>
          <c:showBubbleSize val="0"/>
          <c:extLst>
            <c:ext xmlns:c15="http://schemas.microsoft.com/office/drawing/2012/chart" uri="{CE6537A1-D6FC-4f65-9D91-7224C49458BB}"/>
          </c:extLst>
        </c:dLbl>
      </c:pivotFmt>
      <c:pivotFmt>
        <c:idx val="111"/>
        <c:dLbl>
          <c:idx val="0"/>
          <c:showLegendKey val="0"/>
          <c:showVal val="0"/>
          <c:showCatName val="0"/>
          <c:showSerName val="0"/>
          <c:showPercent val="0"/>
          <c:showBubbleSize val="0"/>
          <c:extLst>
            <c:ext xmlns:c15="http://schemas.microsoft.com/office/drawing/2012/chart" uri="{CE6537A1-D6FC-4f65-9D91-7224C49458BB}"/>
          </c:extLst>
        </c:dLbl>
      </c:pivotFmt>
      <c:pivotFmt>
        <c:idx val="112"/>
        <c:dLbl>
          <c:idx val="0"/>
          <c:showLegendKey val="0"/>
          <c:showVal val="0"/>
          <c:showCatName val="0"/>
          <c:showSerName val="0"/>
          <c:showPercent val="0"/>
          <c:showBubbleSize val="0"/>
          <c:extLst>
            <c:ext xmlns:c15="http://schemas.microsoft.com/office/drawing/2012/chart" uri="{CE6537A1-D6FC-4f65-9D91-7224C49458BB}"/>
          </c:extLst>
        </c:dLbl>
      </c:pivotFmt>
      <c:pivotFmt>
        <c:idx val="113"/>
        <c:dLbl>
          <c:idx val="0"/>
          <c:showLegendKey val="0"/>
          <c:showVal val="0"/>
          <c:showCatName val="0"/>
          <c:showSerName val="0"/>
          <c:showPercent val="0"/>
          <c:showBubbleSize val="0"/>
          <c:extLst>
            <c:ext xmlns:c15="http://schemas.microsoft.com/office/drawing/2012/chart" uri="{CE6537A1-D6FC-4f65-9D91-7224C49458BB}"/>
          </c:extLst>
        </c:dLbl>
      </c:pivotFmt>
      <c:pivotFmt>
        <c:idx val="114"/>
        <c:dLbl>
          <c:idx val="0"/>
          <c:showLegendKey val="0"/>
          <c:showVal val="0"/>
          <c:showCatName val="0"/>
          <c:showSerName val="0"/>
          <c:showPercent val="0"/>
          <c:showBubbleSize val="0"/>
          <c:extLst>
            <c:ext xmlns:c15="http://schemas.microsoft.com/office/drawing/2012/chart" uri="{CE6537A1-D6FC-4f65-9D91-7224C49458BB}"/>
          </c:extLst>
        </c:dLbl>
      </c:pivotFmt>
      <c:pivotFmt>
        <c:idx val="115"/>
        <c:dLbl>
          <c:idx val="0"/>
          <c:showLegendKey val="0"/>
          <c:showVal val="0"/>
          <c:showCatName val="0"/>
          <c:showSerName val="0"/>
          <c:showPercent val="0"/>
          <c:showBubbleSize val="0"/>
          <c:extLst>
            <c:ext xmlns:c15="http://schemas.microsoft.com/office/drawing/2012/chart" uri="{CE6537A1-D6FC-4f65-9D91-7224C49458BB}"/>
          </c:extLst>
        </c:dLbl>
      </c:pivotFmt>
      <c:pivotFmt>
        <c:idx val="116"/>
        <c:dLbl>
          <c:idx val="0"/>
          <c:showLegendKey val="0"/>
          <c:showVal val="0"/>
          <c:showCatName val="0"/>
          <c:showSerName val="0"/>
          <c:showPercent val="0"/>
          <c:showBubbleSize val="0"/>
          <c:extLst>
            <c:ext xmlns:c15="http://schemas.microsoft.com/office/drawing/2012/chart" uri="{CE6537A1-D6FC-4f65-9D91-7224C49458BB}"/>
          </c:extLst>
        </c:dLbl>
      </c:pivotFmt>
      <c:pivotFmt>
        <c:idx val="117"/>
        <c:dLbl>
          <c:idx val="0"/>
          <c:showLegendKey val="0"/>
          <c:showVal val="0"/>
          <c:showCatName val="0"/>
          <c:showSerName val="0"/>
          <c:showPercent val="0"/>
          <c:showBubbleSize val="0"/>
          <c:extLst>
            <c:ext xmlns:c15="http://schemas.microsoft.com/office/drawing/2012/chart" uri="{CE6537A1-D6FC-4f65-9D91-7224C49458BB}"/>
          </c:extLst>
        </c:dLbl>
      </c:pivotFmt>
      <c:pivotFmt>
        <c:idx val="118"/>
        <c:dLbl>
          <c:idx val="0"/>
          <c:showLegendKey val="0"/>
          <c:showVal val="0"/>
          <c:showCatName val="0"/>
          <c:showSerName val="0"/>
          <c:showPercent val="0"/>
          <c:showBubbleSize val="0"/>
          <c:extLst>
            <c:ext xmlns:c15="http://schemas.microsoft.com/office/drawing/2012/chart" uri="{CE6537A1-D6FC-4f65-9D91-7224C49458BB}"/>
          </c:extLst>
        </c:dLbl>
      </c:pivotFmt>
      <c:pivotFmt>
        <c:idx val="119"/>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SA"/>
            </a:p>
          </c:txPr>
          <c:showLegendKey val="0"/>
          <c:showVal val="0"/>
          <c:showCatName val="0"/>
          <c:showSerName val="0"/>
          <c:showPercent val="0"/>
          <c:showBubbleSize val="0"/>
          <c:extLst>
            <c:ext xmlns:c15="http://schemas.microsoft.com/office/drawing/2012/chart" uri="{CE6537A1-D6FC-4f65-9D91-7224C49458BB}"/>
          </c:extLst>
        </c:dLbl>
      </c:pivotFmt>
      <c:pivotFmt>
        <c:idx val="120"/>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SA"/>
            </a:p>
          </c:txPr>
          <c:showLegendKey val="0"/>
          <c:showVal val="0"/>
          <c:showCatName val="0"/>
          <c:showSerName val="0"/>
          <c:showPercent val="0"/>
          <c:showBubbleSize val="0"/>
          <c:extLst>
            <c:ext xmlns:c15="http://schemas.microsoft.com/office/drawing/2012/chart" uri="{CE6537A1-D6FC-4f65-9D91-7224C49458BB}"/>
          </c:extLst>
        </c:dLbl>
      </c:pivotFmt>
      <c:pivotFmt>
        <c:idx val="121"/>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SA"/>
            </a:p>
          </c:txPr>
          <c:showLegendKey val="0"/>
          <c:showVal val="0"/>
          <c:showCatName val="0"/>
          <c:showSerName val="0"/>
          <c:showPercent val="0"/>
          <c:showBubbleSize val="0"/>
          <c:extLst>
            <c:ext xmlns:c15="http://schemas.microsoft.com/office/drawing/2012/chart" uri="{CE6537A1-D6FC-4f65-9D91-7224C49458BB}"/>
          </c:extLst>
        </c:dLbl>
      </c:pivotFmt>
      <c:pivotFmt>
        <c:idx val="122"/>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SA"/>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'Total bouns gender_Dep'!$B$3:$B$4</c:f>
              <c:strCache>
                <c:ptCount val="1"/>
                <c:pt idx="0">
                  <c:v>Corporate</c:v>
                </c:pt>
              </c:strCache>
            </c:strRef>
          </c:tx>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'Total bouns gender_Dep'!$A$5:$A$12</c:f>
              <c:strCache>
                <c:ptCount val="7"/>
                <c:pt idx="0">
                  <c:v>36%-40%</c:v>
                </c:pt>
                <c:pt idx="1">
                  <c:v>31%-35%</c:v>
                </c:pt>
                <c:pt idx="2">
                  <c:v>21%-30%</c:v>
                </c:pt>
                <c:pt idx="3">
                  <c:v>16%-20%</c:v>
                </c:pt>
                <c:pt idx="4">
                  <c:v>11%-15%</c:v>
                </c:pt>
                <c:pt idx="5">
                  <c:v>5%-10%</c:v>
                </c:pt>
                <c:pt idx="6">
                  <c:v>0%</c:v>
                </c:pt>
              </c:strCache>
            </c:strRef>
          </c:cat>
          <c:val>
            <c:numRef>
              <c:f>'Total bouns gender_Dep'!$B$5:$B$12</c:f>
              <c:numCache>
                <c:formatCode>_([$$-409]* #,##0_);_([$$-409]* \(#,##0\);_([$$-409]* "-"??_);_(@_)</c:formatCode>
                <c:ptCount val="7"/>
                <c:pt idx="0">
                  <c:v>310407.7533333333</c:v>
                </c:pt>
                <c:pt idx="1">
                  <c:v>296118.55666666664</c:v>
                </c:pt>
                <c:pt idx="2">
                  <c:v>226340.14999999994</c:v>
                </c:pt>
                <c:pt idx="3">
                  <c:v>207822.28</c:v>
                </c:pt>
                <c:pt idx="4">
                  <c:v>155034.79269230767</c:v>
                </c:pt>
                <c:pt idx="5">
                  <c:v>120504.56303030303</c:v>
                </c:pt>
                <c:pt idx="6">
                  <c:v>75329.84210526316</c:v>
                </c:pt>
              </c:numCache>
            </c:numRef>
          </c:val>
          <c:extLst>
            <c:ext xmlns:c16="http://schemas.microsoft.com/office/drawing/2014/chart" uri="{C3380CC4-5D6E-409C-BE32-E72D297353CC}">
              <c16:uniqueId val="{00000000-FDE0-EA47-9E60-7E42B0416E43}"/>
            </c:ext>
          </c:extLst>
        </c:ser>
        <c:ser>
          <c:idx val="1"/>
          <c:order val="1"/>
          <c:tx>
            <c:strRef>
              <c:f>'Total bouns gender_Dep'!$C$3:$C$4</c:f>
              <c:strCache>
                <c:ptCount val="1"/>
                <c:pt idx="0">
                  <c:v>Manufacturing</c:v>
                </c:pt>
              </c:strCache>
            </c:strRef>
          </c:tx>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'Total bouns gender_Dep'!$A$5:$A$12</c:f>
              <c:strCache>
                <c:ptCount val="7"/>
                <c:pt idx="0">
                  <c:v>36%-40%</c:v>
                </c:pt>
                <c:pt idx="1">
                  <c:v>31%-35%</c:v>
                </c:pt>
                <c:pt idx="2">
                  <c:v>21%-30%</c:v>
                </c:pt>
                <c:pt idx="3">
                  <c:v>16%-20%</c:v>
                </c:pt>
                <c:pt idx="4">
                  <c:v>11%-15%</c:v>
                </c:pt>
                <c:pt idx="5">
                  <c:v>5%-10%</c:v>
                </c:pt>
                <c:pt idx="6">
                  <c:v>0%</c:v>
                </c:pt>
              </c:strCache>
            </c:strRef>
          </c:cat>
          <c:val>
            <c:numRef>
              <c:f>'Total bouns gender_Dep'!$C$5:$C$12</c:f>
              <c:numCache>
                <c:formatCode>_([$$-409]* #,##0_);_([$$-409]* \(#,##0\);_([$$-409]* "-"??_);_(@_)</c:formatCode>
                <c:ptCount val="7"/>
                <c:pt idx="0">
                  <c:v>311107.0345454546</c:v>
                </c:pt>
                <c:pt idx="1">
                  <c:v>289309.82142857142</c:v>
                </c:pt>
                <c:pt idx="2">
                  <c:v>221273.27533333332</c:v>
                </c:pt>
                <c:pt idx="3">
                  <c:v>200533.45333333334</c:v>
                </c:pt>
                <c:pt idx="4">
                  <c:v>160389.54484848486</c:v>
                </c:pt>
                <c:pt idx="5">
                  <c:v>120660.17628571429</c:v>
                </c:pt>
                <c:pt idx="6">
                  <c:v>72134.481481481474</c:v>
                </c:pt>
              </c:numCache>
            </c:numRef>
          </c:val>
          <c:extLst>
            <c:ext xmlns:c16="http://schemas.microsoft.com/office/drawing/2014/chart" uri="{C3380CC4-5D6E-409C-BE32-E72D297353CC}">
              <c16:uniqueId val="{00000001-FDE0-EA47-9E60-7E42B0416E43}"/>
            </c:ext>
          </c:extLst>
        </c:ser>
        <c:ser>
          <c:idx val="2"/>
          <c:order val="2"/>
          <c:tx>
            <c:strRef>
              <c:f>'Total bouns gender_Dep'!$D$3:$D$4</c:f>
              <c:strCache>
                <c:ptCount val="1"/>
                <c:pt idx="0">
                  <c:v>Research &amp; Development</c:v>
                </c:pt>
              </c:strCache>
            </c:strRef>
          </c:tx>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'Total bouns gender_Dep'!$A$5:$A$12</c:f>
              <c:strCache>
                <c:ptCount val="7"/>
                <c:pt idx="0">
                  <c:v>36%-40%</c:v>
                </c:pt>
                <c:pt idx="1">
                  <c:v>31%-35%</c:v>
                </c:pt>
                <c:pt idx="2">
                  <c:v>21%-30%</c:v>
                </c:pt>
                <c:pt idx="3">
                  <c:v>16%-20%</c:v>
                </c:pt>
                <c:pt idx="4">
                  <c:v>11%-15%</c:v>
                </c:pt>
                <c:pt idx="5">
                  <c:v>5%-10%</c:v>
                </c:pt>
                <c:pt idx="6">
                  <c:v>0%</c:v>
                </c:pt>
              </c:strCache>
            </c:strRef>
          </c:cat>
          <c:val>
            <c:numRef>
              <c:f>'Total bouns gender_Dep'!$D$5:$D$12</c:f>
              <c:numCache>
                <c:formatCode>_([$$-409]* #,##0_);_([$$-409]* \(#,##0\);_([$$-409]* "-"??_);_(@_)</c:formatCode>
                <c:ptCount val="7"/>
                <c:pt idx="0">
                  <c:v>307984.49000000005</c:v>
                </c:pt>
                <c:pt idx="1">
                  <c:v>278989.87875000003</c:v>
                </c:pt>
                <c:pt idx="2">
                  <c:v>231656.98777777777</c:v>
                </c:pt>
                <c:pt idx="3">
                  <c:v>199234.4522222222</c:v>
                </c:pt>
                <c:pt idx="4">
                  <c:v>149336.76357142857</c:v>
                </c:pt>
                <c:pt idx="5">
                  <c:v>121105.16964285713</c:v>
                </c:pt>
                <c:pt idx="6">
                  <c:v>74339.603305785131</c:v>
                </c:pt>
              </c:numCache>
            </c:numRef>
          </c:val>
          <c:extLst>
            <c:ext xmlns:c16="http://schemas.microsoft.com/office/drawing/2014/chart" uri="{C3380CC4-5D6E-409C-BE32-E72D297353CC}">
              <c16:uniqueId val="{00000002-FDE0-EA47-9E60-7E42B0416E43}"/>
            </c:ext>
          </c:extLst>
        </c:ser>
        <c:ser>
          <c:idx val="3"/>
          <c:order val="3"/>
          <c:tx>
            <c:strRef>
              <c:f>'Total bouns gender_Dep'!$E$3:$E$4</c:f>
              <c:strCache>
                <c:ptCount val="1"/>
                <c:pt idx="0">
                  <c:v>Speciality Products</c:v>
                </c:pt>
              </c:strCache>
            </c:strRef>
          </c:tx>
          <c:spPr>
            <a:gradFill rotWithShape="1">
              <a:gsLst>
                <a:gs pos="0">
                  <a:schemeClr val="accent6">
                    <a:lumMod val="60000"/>
                    <a:satMod val="103000"/>
                    <a:lumMod val="102000"/>
                    <a:tint val="94000"/>
                  </a:schemeClr>
                </a:gs>
                <a:gs pos="50000">
                  <a:schemeClr val="accent6">
                    <a:lumMod val="60000"/>
                    <a:satMod val="110000"/>
                    <a:lumMod val="100000"/>
                    <a:shade val="100000"/>
                  </a:schemeClr>
                </a:gs>
                <a:gs pos="100000">
                  <a:schemeClr val="accent6">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'Total bouns gender_Dep'!$A$5:$A$12</c:f>
              <c:strCache>
                <c:ptCount val="7"/>
                <c:pt idx="0">
                  <c:v>36%-40%</c:v>
                </c:pt>
                <c:pt idx="1">
                  <c:v>31%-35%</c:v>
                </c:pt>
                <c:pt idx="2">
                  <c:v>21%-30%</c:v>
                </c:pt>
                <c:pt idx="3">
                  <c:v>16%-20%</c:v>
                </c:pt>
                <c:pt idx="4">
                  <c:v>11%-15%</c:v>
                </c:pt>
                <c:pt idx="5">
                  <c:v>5%-10%</c:v>
                </c:pt>
                <c:pt idx="6">
                  <c:v>0%</c:v>
                </c:pt>
              </c:strCache>
            </c:strRef>
          </c:cat>
          <c:val>
            <c:numRef>
              <c:f>'Total bouns gender_Dep'!$E$5:$E$12</c:f>
              <c:numCache>
                <c:formatCode>_([$$-409]* #,##0_);_([$$-409]* \(#,##0\);_([$$-409]* "-"??_);_(@_)</c:formatCode>
                <c:ptCount val="7"/>
                <c:pt idx="0">
                  <c:v>315386.93</c:v>
                </c:pt>
                <c:pt idx="1">
                  <c:v>292118.26642857149</c:v>
                </c:pt>
                <c:pt idx="2">
                  <c:v>224468.30370370366</c:v>
                </c:pt>
                <c:pt idx="3">
                  <c:v>205191.60181818184</c:v>
                </c:pt>
                <c:pt idx="4">
                  <c:v>149914.41580645161</c:v>
                </c:pt>
                <c:pt idx="5">
                  <c:v>122028.07119047621</c:v>
                </c:pt>
                <c:pt idx="6">
                  <c:v>74280.203125</c:v>
                </c:pt>
              </c:numCache>
            </c:numRef>
          </c:val>
          <c:extLst>
            <c:ext xmlns:c16="http://schemas.microsoft.com/office/drawing/2014/chart" uri="{C3380CC4-5D6E-409C-BE32-E72D297353CC}">
              <c16:uniqueId val="{00000003-FDE0-EA47-9E60-7E42B0416E43}"/>
            </c:ext>
          </c:extLst>
        </c:ser>
        <c:dLbls>
          <c:showLegendKey val="0"/>
          <c:showVal val="0"/>
          <c:showCatName val="0"/>
          <c:showSerName val="0"/>
          <c:showPercent val="0"/>
          <c:showBubbleSize val="0"/>
        </c:dLbls>
        <c:gapWidth val="100"/>
        <c:overlap val="-24"/>
        <c:axId val="1715062064"/>
        <c:axId val="588272367"/>
      </c:barChart>
      <c:catAx>
        <c:axId val="1715062064"/>
        <c:scaling>
          <c:orientation val="minMax"/>
        </c:scaling>
        <c:delete val="0"/>
        <c:axPos val="b"/>
        <c:title>
          <c:tx>
            <c:rich>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r>
                  <a:rPr lang="en-US"/>
                  <a:t>Bouns Group</a:t>
                </a:r>
              </a:p>
            </c:rich>
          </c:tx>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SA"/>
            </a:p>
          </c:txPr>
        </c:title>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SA"/>
          </a:p>
        </c:txPr>
        <c:crossAx val="588272367"/>
        <c:crosses val="autoZero"/>
        <c:auto val="1"/>
        <c:lblAlgn val="ctr"/>
        <c:lblOffset val="100"/>
        <c:noMultiLvlLbl val="0"/>
      </c:catAx>
      <c:valAx>
        <c:axId val="588272367"/>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r>
                  <a:rPr lang="en-US" sz="900" b="0" i="0" u="none" strike="noStrike" kern="1200" baseline="0">
                    <a:solidFill>
                      <a:sysClr val="windowText" lastClr="000000">
                        <a:lumMod val="65000"/>
                        <a:lumOff val="35000"/>
                      </a:sysClr>
                    </a:solidFill>
                  </a:rPr>
                  <a:t>Avreage</a:t>
                </a:r>
                <a:r>
                  <a:rPr lang="en-US"/>
                  <a:t>  Annual Salary</a:t>
                </a:r>
              </a:p>
            </c:rich>
          </c:tx>
          <c:overlay val="0"/>
          <c:spPr>
            <a:noFill/>
            <a:ln>
              <a:noFill/>
            </a:ln>
            <a:effectLst/>
          </c:spPr>
          <c:txPr>
            <a:bodyPr rot="-54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SA"/>
            </a:p>
          </c:txPr>
        </c:title>
        <c:numFmt formatCode="_([$$-409]* #,##0_);_([$$-409]* \(#,##0\);_([$$-409]*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SA"/>
          </a:p>
        </c:txPr>
        <c:crossAx val="171506206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SA"/>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SA"/>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[Employee Sample Data Analysis_Dashboard.xlsx]Retirement based on hiring year!PivotTable2</c:name>
    <c:fmtId val="4"/>
  </c:pivotSource>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US"/>
              <a:t>Retirement based on Hiring Year</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SA"/>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dLbl>
          <c:idx val="0"/>
          <c:showLegendKey val="0"/>
          <c:showVal val="0"/>
          <c:showCatName val="0"/>
          <c:showSerName val="0"/>
          <c:showPercent val="0"/>
          <c:showBubbleSize val="0"/>
          <c:extLst>
            <c:ext xmlns:c15="http://schemas.microsoft.com/office/drawing/2012/chart" uri="{CE6537A1-D6FC-4f65-9D91-7224C49458BB}"/>
          </c:extLst>
        </c:dLbl>
      </c:pivotFmt>
      <c:pivotFmt>
        <c:idx val="5"/>
        <c:dLbl>
          <c:idx val="0"/>
          <c:showLegendKey val="0"/>
          <c:showVal val="0"/>
          <c:showCatName val="0"/>
          <c:showSerName val="0"/>
          <c:showPercent val="0"/>
          <c:showBubbleSize val="0"/>
          <c:extLst>
            <c:ext xmlns:c15="http://schemas.microsoft.com/office/drawing/2012/chart" uri="{CE6537A1-D6FC-4f65-9D91-7224C49458BB}"/>
          </c:extLst>
        </c:dLbl>
      </c:pivotFmt>
      <c:pivotFmt>
        <c:idx val="6"/>
        <c:dLbl>
          <c:idx val="0"/>
          <c:showLegendKey val="0"/>
          <c:showVal val="0"/>
          <c:showCatName val="0"/>
          <c:showSerName val="0"/>
          <c:showPercent val="0"/>
          <c:showBubbleSize val="0"/>
          <c:extLst>
            <c:ext xmlns:c15="http://schemas.microsoft.com/office/drawing/2012/chart" uri="{CE6537A1-D6FC-4f65-9D91-7224C49458BB}"/>
          </c:extLst>
        </c:dLbl>
      </c:pivotFmt>
      <c:pivotFmt>
        <c:idx val="7"/>
        <c:dLbl>
          <c:idx val="0"/>
          <c:showLegendKey val="0"/>
          <c:showVal val="0"/>
          <c:showCatName val="0"/>
          <c:showSerName val="0"/>
          <c:showPercent val="0"/>
          <c:showBubbleSize val="0"/>
          <c:extLst>
            <c:ext xmlns:c15="http://schemas.microsoft.com/office/drawing/2012/chart" uri="{CE6537A1-D6FC-4f65-9D91-7224C49458BB}"/>
          </c:extLst>
        </c:dLbl>
      </c:pivotFmt>
      <c:pivotFmt>
        <c:idx val="8"/>
        <c:dLbl>
          <c:idx val="0"/>
          <c:showLegendKey val="0"/>
          <c:showVal val="0"/>
          <c:showCatName val="0"/>
          <c:showSerName val="0"/>
          <c:showPercent val="0"/>
          <c:showBubbleSize val="0"/>
          <c:extLst>
            <c:ext xmlns:c15="http://schemas.microsoft.com/office/drawing/2012/chart" uri="{CE6537A1-D6FC-4f65-9D91-7224C49458BB}"/>
          </c:extLst>
        </c:dLbl>
      </c:pivotFmt>
      <c:pivotFmt>
        <c:idx val="9"/>
        <c:dLbl>
          <c:idx val="0"/>
          <c:showLegendKey val="0"/>
          <c:showVal val="0"/>
          <c:showCatName val="0"/>
          <c:showSerName val="0"/>
          <c:showPercent val="0"/>
          <c:showBubbleSize val="0"/>
          <c:extLst>
            <c:ext xmlns:c15="http://schemas.microsoft.com/office/drawing/2012/chart" uri="{CE6537A1-D6FC-4f65-9D91-7224C49458BB}"/>
          </c:extLst>
        </c:dLbl>
      </c:pivotFmt>
      <c:pivotFmt>
        <c:idx val="10"/>
        <c:dLbl>
          <c:idx val="0"/>
          <c:showLegendKey val="0"/>
          <c:showVal val="0"/>
          <c:showCatName val="0"/>
          <c:showSerName val="0"/>
          <c:showPercent val="0"/>
          <c:showBubbleSize val="0"/>
          <c:extLst>
            <c:ext xmlns:c15="http://schemas.microsoft.com/office/drawing/2012/chart" uri="{CE6537A1-D6FC-4f65-9D91-7224C49458BB}"/>
          </c:extLst>
        </c:dLbl>
      </c:pivotFmt>
      <c:pivotFmt>
        <c:idx val="11"/>
        <c:dLbl>
          <c:idx val="0"/>
          <c:showLegendKey val="0"/>
          <c:showVal val="0"/>
          <c:showCatName val="0"/>
          <c:showSerName val="0"/>
          <c:showPercent val="0"/>
          <c:showBubbleSize val="0"/>
          <c:extLst>
            <c:ext xmlns:c15="http://schemas.microsoft.com/office/drawing/2012/chart" uri="{CE6537A1-D6FC-4f65-9D91-7224C49458BB}"/>
          </c:extLst>
        </c:dLbl>
      </c:pivotFmt>
      <c:pivotFmt>
        <c:idx val="12"/>
        <c:dLbl>
          <c:idx val="0"/>
          <c:showLegendKey val="0"/>
          <c:showVal val="0"/>
          <c:showCatName val="0"/>
          <c:showSerName val="0"/>
          <c:showPercent val="0"/>
          <c:showBubbleSize val="0"/>
          <c:extLst>
            <c:ext xmlns:c15="http://schemas.microsoft.com/office/drawing/2012/chart" uri="{CE6537A1-D6FC-4f65-9D91-7224C49458BB}"/>
          </c:extLst>
        </c:dLbl>
      </c:pivotFmt>
      <c:pivotFmt>
        <c:idx val="13"/>
        <c:dLbl>
          <c:idx val="0"/>
          <c:showLegendKey val="0"/>
          <c:showVal val="0"/>
          <c:showCatName val="0"/>
          <c:showSerName val="0"/>
          <c:showPercent val="0"/>
          <c:showBubbleSize val="0"/>
          <c:extLst>
            <c:ext xmlns:c15="http://schemas.microsoft.com/office/drawing/2012/chart" uri="{CE6537A1-D6FC-4f65-9D91-7224C49458BB}"/>
          </c:extLst>
        </c:dLbl>
      </c:pivotFmt>
      <c:pivotFmt>
        <c:idx val="14"/>
        <c:dLbl>
          <c:idx val="0"/>
          <c:showLegendKey val="0"/>
          <c:showVal val="0"/>
          <c:showCatName val="0"/>
          <c:showSerName val="0"/>
          <c:showPercent val="0"/>
          <c:showBubbleSize val="0"/>
          <c:extLst>
            <c:ext xmlns:c15="http://schemas.microsoft.com/office/drawing/2012/chart" uri="{CE6537A1-D6FC-4f65-9D91-7224C49458BB}"/>
          </c:extLst>
        </c:dLbl>
      </c:pivotFmt>
      <c:pivotFmt>
        <c:idx val="15"/>
        <c:dLbl>
          <c:idx val="0"/>
          <c:showLegendKey val="0"/>
          <c:showVal val="0"/>
          <c:showCatName val="0"/>
          <c:showSerName val="0"/>
          <c:showPercent val="0"/>
          <c:showBubbleSize val="0"/>
          <c:extLst>
            <c:ext xmlns:c15="http://schemas.microsoft.com/office/drawing/2012/chart" uri="{CE6537A1-D6FC-4f65-9D91-7224C49458BB}"/>
          </c:extLst>
        </c:dLbl>
      </c:pivotFmt>
      <c:pivotFmt>
        <c:idx val="16"/>
        <c:dLbl>
          <c:idx val="0"/>
          <c:showLegendKey val="0"/>
          <c:showVal val="0"/>
          <c:showCatName val="0"/>
          <c:showSerName val="0"/>
          <c:showPercent val="0"/>
          <c:showBubbleSize val="0"/>
          <c:extLst>
            <c:ext xmlns:c15="http://schemas.microsoft.com/office/drawing/2012/chart" uri="{CE6537A1-D6FC-4f65-9D91-7224C49458BB}"/>
          </c:extLst>
        </c:dLbl>
      </c:pivotFmt>
      <c:pivotFmt>
        <c:idx val="17"/>
        <c:dLbl>
          <c:idx val="0"/>
          <c:showLegendKey val="0"/>
          <c:showVal val="0"/>
          <c:showCatName val="0"/>
          <c:showSerName val="0"/>
          <c:showPercent val="0"/>
          <c:showBubbleSize val="0"/>
          <c:extLst>
            <c:ext xmlns:c15="http://schemas.microsoft.com/office/drawing/2012/chart" uri="{CE6537A1-D6FC-4f65-9D91-7224C49458BB}"/>
          </c:extLst>
        </c:dLbl>
      </c:pivotFmt>
      <c:pivotFmt>
        <c:idx val="18"/>
        <c:dLbl>
          <c:idx val="0"/>
          <c:showLegendKey val="0"/>
          <c:showVal val="0"/>
          <c:showCatName val="0"/>
          <c:showSerName val="0"/>
          <c:showPercent val="0"/>
          <c:showBubbleSize val="0"/>
          <c:extLst>
            <c:ext xmlns:c15="http://schemas.microsoft.com/office/drawing/2012/chart" uri="{CE6537A1-D6FC-4f65-9D91-7224C49458BB}"/>
          </c:extLst>
        </c:dLbl>
      </c:pivotFmt>
      <c:pivotFmt>
        <c:idx val="19"/>
        <c:dLbl>
          <c:idx val="0"/>
          <c:showLegendKey val="0"/>
          <c:showVal val="0"/>
          <c:showCatName val="0"/>
          <c:showSerName val="0"/>
          <c:showPercent val="0"/>
          <c:showBubbleSize val="0"/>
          <c:extLst>
            <c:ext xmlns:c15="http://schemas.microsoft.com/office/drawing/2012/chart" uri="{CE6537A1-D6FC-4f65-9D91-7224C49458BB}"/>
          </c:extLst>
        </c:dLbl>
      </c:pivotFmt>
      <c:pivotFmt>
        <c:idx val="20"/>
        <c:dLbl>
          <c:idx val="0"/>
          <c:showLegendKey val="0"/>
          <c:showVal val="0"/>
          <c:showCatName val="0"/>
          <c:showSerName val="0"/>
          <c:showPercent val="0"/>
          <c:showBubbleSize val="0"/>
          <c:extLst>
            <c:ext xmlns:c15="http://schemas.microsoft.com/office/drawing/2012/chart" uri="{CE6537A1-D6FC-4f65-9D91-7224C49458BB}"/>
          </c:extLst>
        </c:dLbl>
      </c:pivotFmt>
      <c:pivotFmt>
        <c:idx val="21"/>
        <c:dLbl>
          <c:idx val="0"/>
          <c:showLegendKey val="0"/>
          <c:showVal val="0"/>
          <c:showCatName val="0"/>
          <c:showSerName val="0"/>
          <c:showPercent val="0"/>
          <c:showBubbleSize val="0"/>
          <c:extLst>
            <c:ext xmlns:c15="http://schemas.microsoft.com/office/drawing/2012/chart" uri="{CE6537A1-D6FC-4f65-9D91-7224C49458BB}"/>
          </c:extLst>
        </c:dLbl>
      </c:pivotFmt>
      <c:pivotFmt>
        <c:idx val="22"/>
        <c:dLbl>
          <c:idx val="0"/>
          <c:showLegendKey val="0"/>
          <c:showVal val="0"/>
          <c:showCatName val="0"/>
          <c:showSerName val="0"/>
          <c:showPercent val="0"/>
          <c:showBubbleSize val="0"/>
          <c:extLst>
            <c:ext xmlns:c15="http://schemas.microsoft.com/office/drawing/2012/chart" uri="{CE6537A1-D6FC-4f65-9D91-7224C49458BB}"/>
          </c:extLst>
        </c:dLbl>
      </c:pivotFmt>
      <c:pivotFmt>
        <c:idx val="23"/>
        <c:dLbl>
          <c:idx val="0"/>
          <c:showLegendKey val="0"/>
          <c:showVal val="0"/>
          <c:showCatName val="0"/>
          <c:showSerName val="0"/>
          <c:showPercent val="0"/>
          <c:showBubbleSize val="0"/>
          <c:extLst>
            <c:ext xmlns:c15="http://schemas.microsoft.com/office/drawing/2012/chart" uri="{CE6537A1-D6FC-4f65-9D91-7224C49458BB}"/>
          </c:extLst>
        </c:dLbl>
      </c:pivotFmt>
      <c:pivotFmt>
        <c:idx val="24"/>
        <c:dLbl>
          <c:idx val="0"/>
          <c:showLegendKey val="0"/>
          <c:showVal val="0"/>
          <c:showCatName val="0"/>
          <c:showSerName val="0"/>
          <c:showPercent val="0"/>
          <c:showBubbleSize val="0"/>
          <c:extLst>
            <c:ext xmlns:c15="http://schemas.microsoft.com/office/drawing/2012/chart" uri="{CE6537A1-D6FC-4f65-9D91-7224C49458BB}"/>
          </c:extLst>
        </c:dLbl>
      </c:pivotFmt>
      <c:pivotFmt>
        <c:idx val="25"/>
        <c:dLbl>
          <c:idx val="0"/>
          <c:showLegendKey val="0"/>
          <c:showVal val="0"/>
          <c:showCatName val="0"/>
          <c:showSerName val="0"/>
          <c:showPercent val="0"/>
          <c:showBubbleSize val="0"/>
          <c:extLst>
            <c:ext xmlns:c15="http://schemas.microsoft.com/office/drawing/2012/chart" uri="{CE6537A1-D6FC-4f65-9D91-7224C49458BB}"/>
          </c:extLst>
        </c:dLbl>
      </c:pivotFmt>
      <c:pivotFmt>
        <c:idx val="26"/>
        <c:dLbl>
          <c:idx val="0"/>
          <c:showLegendKey val="0"/>
          <c:showVal val="0"/>
          <c:showCatName val="0"/>
          <c:showSerName val="0"/>
          <c:showPercent val="0"/>
          <c:showBubbleSize val="0"/>
          <c:extLst>
            <c:ext xmlns:c15="http://schemas.microsoft.com/office/drawing/2012/chart" uri="{CE6537A1-D6FC-4f65-9D91-7224C49458BB}"/>
          </c:extLst>
        </c:dLbl>
      </c:pivotFmt>
      <c:pivotFmt>
        <c:idx val="27"/>
        <c:dLbl>
          <c:idx val="0"/>
          <c:dLblPos val="ctr"/>
          <c:showLegendKey val="0"/>
          <c:showVal val="1"/>
          <c:showCatName val="0"/>
          <c:showSerName val="0"/>
          <c:showPercent val="0"/>
          <c:showBubbleSize val="0"/>
          <c:extLst>
            <c:ext xmlns:c15="http://schemas.microsoft.com/office/drawing/2012/chart" uri="{CE6537A1-D6FC-4f65-9D91-7224C49458BB}"/>
          </c:extLst>
        </c:dLbl>
      </c:pivotFmt>
      <c:pivotFmt>
        <c:idx val="28"/>
        <c:dLbl>
          <c:idx val="0"/>
          <c:showLegendKey val="0"/>
          <c:showVal val="1"/>
          <c:showCatName val="0"/>
          <c:showSerName val="0"/>
          <c:showPercent val="0"/>
          <c:showBubbleSize val="0"/>
          <c:extLst>
            <c:ext xmlns:c15="http://schemas.microsoft.com/office/drawing/2012/chart" uri="{CE6537A1-D6FC-4f65-9D91-7224C49458BB}"/>
          </c:extLst>
        </c:dLbl>
      </c:pivotFmt>
      <c:pivotFmt>
        <c:idx val="29"/>
        <c:dLbl>
          <c:idx val="0"/>
          <c:showLegendKey val="0"/>
          <c:showVal val="1"/>
          <c:showCatName val="0"/>
          <c:showSerName val="0"/>
          <c:showPercent val="0"/>
          <c:showBubbleSize val="0"/>
          <c:extLst>
            <c:ext xmlns:c15="http://schemas.microsoft.com/office/drawing/2012/chart" uri="{CE6537A1-D6FC-4f65-9D91-7224C49458BB}"/>
          </c:extLst>
        </c:dLbl>
      </c:pivotFmt>
      <c:pivotFmt>
        <c:idx val="30"/>
        <c:dLbl>
          <c:idx val="0"/>
          <c:showLegendKey val="0"/>
          <c:showVal val="1"/>
          <c:showCatName val="0"/>
          <c:showSerName val="0"/>
          <c:showPercent val="0"/>
          <c:showBubbleSize val="0"/>
          <c:extLst>
            <c:ext xmlns:c15="http://schemas.microsoft.com/office/drawing/2012/chart" uri="{CE6537A1-D6FC-4f65-9D91-7224C49458BB}"/>
          </c:extLst>
        </c:dLbl>
      </c:pivotFmt>
      <c:pivotFmt>
        <c:idx val="31"/>
      </c:pivotFmt>
      <c:pivotFmt>
        <c:idx val="32"/>
      </c:pivotFmt>
      <c:pivotFmt>
        <c:idx val="33"/>
      </c:pivotFmt>
      <c:pivotFmt>
        <c:idx val="34"/>
        <c:dLbl>
          <c:idx val="0"/>
          <c:showLegendKey val="0"/>
          <c:showVal val="1"/>
          <c:showCatName val="0"/>
          <c:showSerName val="0"/>
          <c:showPercent val="0"/>
          <c:showBubbleSize val="0"/>
          <c:extLst>
            <c:ext xmlns:c15="http://schemas.microsoft.com/office/drawing/2012/chart" uri="{CE6537A1-D6FC-4f65-9D91-7224C49458BB}"/>
          </c:extLst>
        </c:dLbl>
      </c:pivotFmt>
      <c:pivotFmt>
        <c:idx val="35"/>
        <c:dLbl>
          <c:idx val="0"/>
          <c:showLegendKey val="0"/>
          <c:showVal val="1"/>
          <c:showCatName val="0"/>
          <c:showSerName val="0"/>
          <c:showPercent val="0"/>
          <c:showBubbleSize val="0"/>
          <c:extLst>
            <c:ext xmlns:c15="http://schemas.microsoft.com/office/drawing/2012/chart" uri="{CE6537A1-D6FC-4f65-9D91-7224C49458BB}"/>
          </c:extLst>
        </c:dLbl>
      </c:pivotFmt>
      <c:pivotFmt>
        <c:idx val="36"/>
        <c:dLbl>
          <c:idx val="0"/>
          <c:showLegendKey val="0"/>
          <c:showVal val="1"/>
          <c:showCatName val="0"/>
          <c:showSerName val="0"/>
          <c:showPercent val="0"/>
          <c:showBubbleSize val="0"/>
          <c:extLst>
            <c:ext xmlns:c15="http://schemas.microsoft.com/office/drawing/2012/chart" uri="{CE6537A1-D6FC-4f65-9D91-7224C49458BB}"/>
          </c:extLst>
        </c:dLbl>
      </c:pivotFmt>
      <c:pivotFmt>
        <c:idx val="37"/>
        <c:spPr>
          <a:ln w="34925" cap="rnd">
            <a:solidFill>
              <a:schemeClr val="accent6"/>
            </a:solidFill>
            <a:round/>
          </a:ln>
          <a:effectLst>
            <a:outerShdw blurRad="57150" dist="19050" dir="5400000" algn="ctr" rotWithShape="0">
              <a:srgbClr val="000000">
                <a:alpha val="63000"/>
              </a:srgbClr>
            </a:outerShdw>
          </a:effectLst>
        </c:spPr>
        <c:marker>
          <c:symbol val="circle"/>
          <c:size val="6"/>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w="9525">
              <a:solidFill>
                <a:schemeClr val="accent6"/>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SA"/>
            </a:p>
          </c:txPr>
          <c:showLegendKey val="0"/>
          <c:showVal val="1"/>
          <c:showCatName val="0"/>
          <c:showSerName val="0"/>
          <c:showPercent val="0"/>
          <c:showBubbleSize val="0"/>
          <c:extLst>
            <c:ext xmlns:c15="http://schemas.microsoft.com/office/drawing/2012/chart" uri="{CE6537A1-D6FC-4f65-9D91-7224C49458BB}"/>
          </c:extLst>
        </c:dLbl>
      </c:pivotFmt>
      <c:pivotFmt>
        <c:idx val="38"/>
        <c:spPr>
          <a:ln w="34925" cap="rnd">
            <a:solidFill>
              <a:schemeClr val="accent6"/>
            </a:solidFill>
            <a:round/>
          </a:ln>
          <a:effectLst>
            <a:outerShdw blurRad="57150" dist="19050" dir="5400000" algn="ctr" rotWithShape="0">
              <a:srgbClr val="000000">
                <a:alpha val="63000"/>
              </a:srgbClr>
            </a:outerShdw>
          </a:effectLst>
        </c:spPr>
        <c:marker>
          <c:symbol val="circle"/>
          <c:size val="6"/>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w="9525">
              <a:solidFill>
                <a:schemeClr val="accent5"/>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SA"/>
            </a:p>
          </c:txPr>
          <c:showLegendKey val="0"/>
          <c:showVal val="1"/>
          <c:showCatName val="0"/>
          <c:showSerName val="0"/>
          <c:showPercent val="0"/>
          <c:showBubbleSize val="0"/>
          <c:extLst>
            <c:ext xmlns:c15="http://schemas.microsoft.com/office/drawing/2012/chart" uri="{CE6537A1-D6FC-4f65-9D91-7224C49458BB}"/>
          </c:extLst>
        </c:dLbl>
      </c:pivotFmt>
      <c:pivotFmt>
        <c:idx val="39"/>
        <c:spPr>
          <a:ln w="34925" cap="rnd">
            <a:solidFill>
              <a:schemeClr val="accent6"/>
            </a:solidFill>
            <a:round/>
          </a:ln>
          <a:effectLst>
            <a:outerShdw blurRad="57150" dist="19050" dir="5400000" algn="ctr" rotWithShape="0">
              <a:srgbClr val="000000">
                <a:alpha val="63000"/>
              </a:srgbClr>
            </a:outerShdw>
          </a:effectLst>
        </c:spPr>
        <c:marker>
          <c:symbol val="circle"/>
          <c:size val="6"/>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w="9525">
              <a:solidFill>
                <a:schemeClr val="accent4"/>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SA"/>
            </a:p>
          </c:txPr>
          <c:showLegendKey val="0"/>
          <c:showVal val="1"/>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'Retirement based on hiring year'!$B$3:$B$4</c:f>
              <c:strCache>
                <c:ptCount val="1"/>
                <c:pt idx="0">
                  <c:v>Brazil</c:v>
                </c:pt>
              </c:strCache>
            </c:strRef>
          </c:tx>
          <c:spPr>
            <a:ln w="34925" cap="rnd">
              <a:solidFill>
                <a:schemeClr val="accent6"/>
              </a:solidFill>
              <a:round/>
            </a:ln>
            <a:effectLst>
              <a:outerShdw blurRad="57150" dist="19050" dir="5400000" algn="ctr" rotWithShape="0">
                <a:srgbClr val="000000">
                  <a:alpha val="63000"/>
                </a:srgbClr>
              </a:outerShdw>
            </a:effectLst>
          </c:spPr>
          <c:marker>
            <c:symbol val="circle"/>
            <c:size val="6"/>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w="9525">
                <a:solidFill>
                  <a:schemeClr val="accent6"/>
                </a:solidFill>
                <a:round/>
              </a:ln>
              <a:effectLst>
                <a:outerShdw blurRad="57150" dist="19050" dir="5400000" algn="ctr" rotWithShape="0">
                  <a:srgbClr val="000000">
                    <a:alpha val="63000"/>
                  </a:srgbClr>
                </a:outerShdw>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SA"/>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'Retirement based on hiring year'!$A$5:$A$11</c:f>
              <c:strCache>
                <c:ptCount val="6"/>
                <c:pt idx="0">
                  <c:v>1992-1996</c:v>
                </c:pt>
                <c:pt idx="1">
                  <c:v>1997-2001</c:v>
                </c:pt>
                <c:pt idx="2">
                  <c:v>2002-2006</c:v>
                </c:pt>
                <c:pt idx="3">
                  <c:v>2007-2011</c:v>
                </c:pt>
                <c:pt idx="4">
                  <c:v>2012-2016</c:v>
                </c:pt>
                <c:pt idx="5">
                  <c:v>2017-2021</c:v>
                </c:pt>
              </c:strCache>
            </c:strRef>
          </c:cat>
          <c:val>
            <c:numRef>
              <c:f>'Retirement based on hiring year'!$B$5:$B$11</c:f>
              <c:numCache>
                <c:formatCode>General</c:formatCode>
                <c:ptCount val="6"/>
                <c:pt idx="0">
                  <c:v>1</c:v>
                </c:pt>
                <c:pt idx="1">
                  <c:v>2</c:v>
                </c:pt>
                <c:pt idx="2">
                  <c:v>2</c:v>
                </c:pt>
                <c:pt idx="3">
                  <c:v>1</c:v>
                </c:pt>
                <c:pt idx="4">
                  <c:v>2</c:v>
                </c:pt>
                <c:pt idx="5">
                  <c:v>3</c:v>
                </c:pt>
              </c:numCache>
            </c:numRef>
          </c:val>
          <c:smooth val="0"/>
          <c:extLst>
            <c:ext xmlns:c16="http://schemas.microsoft.com/office/drawing/2014/chart" uri="{C3380CC4-5D6E-409C-BE32-E72D297353CC}">
              <c16:uniqueId val="{00000000-24D5-C541-A1BE-DAFD8D2C965A}"/>
            </c:ext>
          </c:extLst>
        </c:ser>
        <c:ser>
          <c:idx val="1"/>
          <c:order val="1"/>
          <c:tx>
            <c:strRef>
              <c:f>'Retirement based on hiring year'!$C$3:$C$4</c:f>
              <c:strCache>
                <c:ptCount val="1"/>
                <c:pt idx="0">
                  <c:v>China</c:v>
                </c:pt>
              </c:strCache>
            </c:strRef>
          </c:tx>
          <c:spPr>
            <a:ln w="34925" cap="rnd">
              <a:solidFill>
                <a:schemeClr val="accent5"/>
              </a:solidFill>
              <a:round/>
            </a:ln>
            <a:effectLst>
              <a:outerShdw blurRad="57150" dist="19050" dir="5400000" algn="ctr" rotWithShape="0">
                <a:srgbClr val="000000">
                  <a:alpha val="63000"/>
                </a:srgbClr>
              </a:outerShdw>
            </a:effectLst>
          </c:spPr>
          <c:marker>
            <c:symbol val="circle"/>
            <c:size val="6"/>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w="9525">
                <a:solidFill>
                  <a:schemeClr val="accent5"/>
                </a:solidFill>
                <a:round/>
              </a:ln>
              <a:effectLst>
                <a:outerShdw blurRad="57150" dist="19050" dir="5400000" algn="ctr" rotWithShape="0">
                  <a:srgbClr val="000000">
                    <a:alpha val="63000"/>
                  </a:srgbClr>
                </a:outerShdw>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SA"/>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'Retirement based on hiring year'!$A$5:$A$11</c:f>
              <c:strCache>
                <c:ptCount val="6"/>
                <c:pt idx="0">
                  <c:v>1992-1996</c:v>
                </c:pt>
                <c:pt idx="1">
                  <c:v>1997-2001</c:v>
                </c:pt>
                <c:pt idx="2">
                  <c:v>2002-2006</c:v>
                </c:pt>
                <c:pt idx="3">
                  <c:v>2007-2011</c:v>
                </c:pt>
                <c:pt idx="4">
                  <c:v>2012-2016</c:v>
                </c:pt>
                <c:pt idx="5">
                  <c:v>2017-2021</c:v>
                </c:pt>
              </c:strCache>
            </c:strRef>
          </c:cat>
          <c:val>
            <c:numRef>
              <c:f>'Retirement based on hiring year'!$C$5:$C$11</c:f>
              <c:numCache>
                <c:formatCode>General</c:formatCode>
                <c:ptCount val="6"/>
                <c:pt idx="1">
                  <c:v>2</c:v>
                </c:pt>
                <c:pt idx="2">
                  <c:v>1</c:v>
                </c:pt>
                <c:pt idx="3">
                  <c:v>5</c:v>
                </c:pt>
                <c:pt idx="4">
                  <c:v>3</c:v>
                </c:pt>
                <c:pt idx="5">
                  <c:v>10</c:v>
                </c:pt>
              </c:numCache>
            </c:numRef>
          </c:val>
          <c:smooth val="0"/>
          <c:extLst>
            <c:ext xmlns:c16="http://schemas.microsoft.com/office/drawing/2014/chart" uri="{C3380CC4-5D6E-409C-BE32-E72D297353CC}">
              <c16:uniqueId val="{00000006-24D5-C541-A1BE-DAFD8D2C965A}"/>
            </c:ext>
          </c:extLst>
        </c:ser>
        <c:ser>
          <c:idx val="2"/>
          <c:order val="2"/>
          <c:tx>
            <c:strRef>
              <c:f>'Retirement based on hiring year'!$D$3:$D$4</c:f>
              <c:strCache>
                <c:ptCount val="1"/>
                <c:pt idx="0">
                  <c:v>United States</c:v>
                </c:pt>
              </c:strCache>
            </c:strRef>
          </c:tx>
          <c:spPr>
            <a:ln w="34925" cap="rnd">
              <a:solidFill>
                <a:schemeClr val="accent4"/>
              </a:solidFill>
              <a:round/>
            </a:ln>
            <a:effectLst>
              <a:outerShdw blurRad="57150" dist="19050" dir="5400000" algn="ctr" rotWithShape="0">
                <a:srgbClr val="000000">
                  <a:alpha val="63000"/>
                </a:srgbClr>
              </a:outerShdw>
            </a:effectLst>
          </c:spPr>
          <c:marker>
            <c:symbol val="circle"/>
            <c:size val="6"/>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w="9525">
                <a:solidFill>
                  <a:schemeClr val="accent4"/>
                </a:solidFill>
                <a:round/>
              </a:ln>
              <a:effectLst>
                <a:outerShdw blurRad="57150" dist="19050" dir="5400000" algn="ctr" rotWithShape="0">
                  <a:srgbClr val="000000">
                    <a:alpha val="63000"/>
                  </a:srgbClr>
                </a:outerShdw>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SA"/>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'Retirement based on hiring year'!$A$5:$A$11</c:f>
              <c:strCache>
                <c:ptCount val="6"/>
                <c:pt idx="0">
                  <c:v>1992-1996</c:v>
                </c:pt>
                <c:pt idx="1">
                  <c:v>1997-2001</c:v>
                </c:pt>
                <c:pt idx="2">
                  <c:v>2002-2006</c:v>
                </c:pt>
                <c:pt idx="3">
                  <c:v>2007-2011</c:v>
                </c:pt>
                <c:pt idx="4">
                  <c:v>2012-2016</c:v>
                </c:pt>
                <c:pt idx="5">
                  <c:v>2017-2021</c:v>
                </c:pt>
              </c:strCache>
            </c:strRef>
          </c:cat>
          <c:val>
            <c:numRef>
              <c:f>'Retirement based on hiring year'!$D$5:$D$11</c:f>
              <c:numCache>
                <c:formatCode>General</c:formatCode>
                <c:ptCount val="6"/>
                <c:pt idx="0">
                  <c:v>6</c:v>
                </c:pt>
                <c:pt idx="1">
                  <c:v>2</c:v>
                </c:pt>
                <c:pt idx="2">
                  <c:v>6</c:v>
                </c:pt>
                <c:pt idx="3">
                  <c:v>7</c:v>
                </c:pt>
                <c:pt idx="4">
                  <c:v>12</c:v>
                </c:pt>
                <c:pt idx="5">
                  <c:v>20</c:v>
                </c:pt>
              </c:numCache>
            </c:numRef>
          </c:val>
          <c:smooth val="0"/>
          <c:extLst>
            <c:ext xmlns:c16="http://schemas.microsoft.com/office/drawing/2014/chart" uri="{C3380CC4-5D6E-409C-BE32-E72D297353CC}">
              <c16:uniqueId val="{00000007-24D5-C541-A1BE-DAFD8D2C965A}"/>
            </c:ext>
          </c:extLst>
        </c:ser>
        <c:dLbls>
          <c:showLegendKey val="0"/>
          <c:showVal val="1"/>
          <c:showCatName val="0"/>
          <c:showSerName val="0"/>
          <c:showPercent val="0"/>
          <c:showBubbleSize val="0"/>
        </c:dLbls>
        <c:marker val="1"/>
        <c:smooth val="0"/>
        <c:axId val="75038863"/>
        <c:axId val="833687504"/>
      </c:lineChart>
      <c:catAx>
        <c:axId val="75038863"/>
        <c:scaling>
          <c:orientation val="minMax"/>
        </c:scaling>
        <c:delete val="0"/>
        <c:axPos val="b"/>
        <c:title>
          <c:tx>
            <c:rich>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r>
                  <a:rPr lang="en-US"/>
                  <a:t>Hiring year</a:t>
                </a:r>
              </a:p>
            </c:rich>
          </c:tx>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SA"/>
            </a:p>
          </c:txPr>
        </c:title>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SA"/>
          </a:p>
        </c:txPr>
        <c:crossAx val="833687504"/>
        <c:crosses val="autoZero"/>
        <c:auto val="1"/>
        <c:lblAlgn val="ctr"/>
        <c:lblOffset val="100"/>
        <c:noMultiLvlLbl val="0"/>
      </c:catAx>
      <c:valAx>
        <c:axId val="833687504"/>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r>
                  <a:rPr lang="en-US"/>
                  <a:t># of Employee</a:t>
                </a:r>
              </a:p>
            </c:rich>
          </c:tx>
          <c:overlay val="0"/>
          <c:spPr>
            <a:noFill/>
            <a:ln>
              <a:noFill/>
            </a:ln>
            <a:effectLst/>
          </c:spPr>
          <c:txPr>
            <a:bodyPr rot="-54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SA"/>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SA"/>
          </a:p>
        </c:txPr>
        <c:crossAx val="7503886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SA"/>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SA"/>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[Employee Sample Data Analysis_Dashboard.xlsx]# of Employees AgeGroup_Dep!PivotTable1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 of Employees</a:t>
            </a:r>
            <a:r>
              <a:rPr lang="en-US" baseline="0"/>
              <a:t>: </a:t>
            </a:r>
            <a:r>
              <a:rPr lang="en-US"/>
              <a:t>Age Group</a:t>
            </a:r>
            <a:r>
              <a:rPr lang="en-US" baseline="0"/>
              <a:t> / Department</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SA"/>
        </a:p>
      </c:txPr>
    </c:title>
    <c:autoTitleDeleted val="0"/>
    <c:pivotFmts>
      <c:pivotFmt>
        <c:idx val="0"/>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SA"/>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SA"/>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SA"/>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SA"/>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SA"/>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SA"/>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SA"/>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 of Employees AgeGroup_Dep'!$B$3:$B$4</c:f>
              <c:strCache>
                <c:ptCount val="1"/>
                <c:pt idx="0">
                  <c:v>Accounting</c:v>
                </c:pt>
              </c:strCache>
            </c:strRef>
          </c:tx>
          <c:spPr>
            <a:solidFill>
              <a:schemeClr val="accent6"/>
            </a:solidFill>
            <a:ln>
              <a:noFill/>
            </a:ln>
            <a:effectLst/>
          </c:spPr>
          <c:invertIfNegative val="0"/>
          <c:cat>
            <c:strRef>
              <c:f>'# of Employees AgeGroup_Dep'!$A$5:$A$8</c:f>
              <c:strCache>
                <c:ptCount val="3"/>
                <c:pt idx="0">
                  <c:v>Young Adults 25-30</c:v>
                </c:pt>
                <c:pt idx="1">
                  <c:v>Adults 31-54</c:v>
                </c:pt>
                <c:pt idx="2">
                  <c:v>Old Adults 55+</c:v>
                </c:pt>
              </c:strCache>
            </c:strRef>
          </c:cat>
          <c:val>
            <c:numRef>
              <c:f>'# of Employees AgeGroup_Dep'!$B$5:$B$8</c:f>
              <c:numCache>
                <c:formatCode>General</c:formatCode>
                <c:ptCount val="3"/>
                <c:pt idx="0">
                  <c:v>17</c:v>
                </c:pt>
                <c:pt idx="1">
                  <c:v>52</c:v>
                </c:pt>
                <c:pt idx="2">
                  <c:v>27</c:v>
                </c:pt>
              </c:numCache>
            </c:numRef>
          </c:val>
          <c:extLst>
            <c:ext xmlns:c16="http://schemas.microsoft.com/office/drawing/2014/chart" uri="{C3380CC4-5D6E-409C-BE32-E72D297353CC}">
              <c16:uniqueId val="{00000000-9DE2-9842-947A-370F6F0036EA}"/>
            </c:ext>
          </c:extLst>
        </c:ser>
        <c:ser>
          <c:idx val="1"/>
          <c:order val="1"/>
          <c:tx>
            <c:strRef>
              <c:f>'# of Employees AgeGroup_Dep'!$C$3:$C$4</c:f>
              <c:strCache>
                <c:ptCount val="1"/>
                <c:pt idx="0">
                  <c:v>Engineering</c:v>
                </c:pt>
              </c:strCache>
            </c:strRef>
          </c:tx>
          <c:spPr>
            <a:solidFill>
              <a:schemeClr val="accent5"/>
            </a:solidFill>
            <a:ln>
              <a:noFill/>
            </a:ln>
            <a:effectLst/>
          </c:spPr>
          <c:invertIfNegative val="0"/>
          <c:cat>
            <c:strRef>
              <c:f>'# of Employees AgeGroup_Dep'!$A$5:$A$8</c:f>
              <c:strCache>
                <c:ptCount val="3"/>
                <c:pt idx="0">
                  <c:v>Young Adults 25-30</c:v>
                </c:pt>
                <c:pt idx="1">
                  <c:v>Adults 31-54</c:v>
                </c:pt>
                <c:pt idx="2">
                  <c:v>Old Adults 55+</c:v>
                </c:pt>
              </c:strCache>
            </c:strRef>
          </c:cat>
          <c:val>
            <c:numRef>
              <c:f>'# of Employees AgeGroup_Dep'!$C$5:$C$8</c:f>
              <c:numCache>
                <c:formatCode>General</c:formatCode>
                <c:ptCount val="3"/>
                <c:pt idx="0">
                  <c:v>25</c:v>
                </c:pt>
                <c:pt idx="1">
                  <c:v>90</c:v>
                </c:pt>
                <c:pt idx="2">
                  <c:v>43</c:v>
                </c:pt>
              </c:numCache>
            </c:numRef>
          </c:val>
          <c:extLst>
            <c:ext xmlns:c16="http://schemas.microsoft.com/office/drawing/2014/chart" uri="{C3380CC4-5D6E-409C-BE32-E72D297353CC}">
              <c16:uniqueId val="{00000007-8064-DA48-A70B-7E002D489A6B}"/>
            </c:ext>
          </c:extLst>
        </c:ser>
        <c:ser>
          <c:idx val="2"/>
          <c:order val="2"/>
          <c:tx>
            <c:strRef>
              <c:f>'# of Employees AgeGroup_Dep'!$D$3:$D$4</c:f>
              <c:strCache>
                <c:ptCount val="1"/>
                <c:pt idx="0">
                  <c:v>Finance</c:v>
                </c:pt>
              </c:strCache>
            </c:strRef>
          </c:tx>
          <c:spPr>
            <a:solidFill>
              <a:schemeClr val="accent4"/>
            </a:solidFill>
            <a:ln>
              <a:noFill/>
            </a:ln>
            <a:effectLst/>
          </c:spPr>
          <c:invertIfNegative val="0"/>
          <c:cat>
            <c:strRef>
              <c:f>'# of Employees AgeGroup_Dep'!$A$5:$A$8</c:f>
              <c:strCache>
                <c:ptCount val="3"/>
                <c:pt idx="0">
                  <c:v>Young Adults 25-30</c:v>
                </c:pt>
                <c:pt idx="1">
                  <c:v>Adults 31-54</c:v>
                </c:pt>
                <c:pt idx="2">
                  <c:v>Old Adults 55+</c:v>
                </c:pt>
              </c:strCache>
            </c:strRef>
          </c:cat>
          <c:val>
            <c:numRef>
              <c:f>'# of Employees AgeGroup_Dep'!$D$5:$D$8</c:f>
              <c:numCache>
                <c:formatCode>General</c:formatCode>
                <c:ptCount val="3"/>
                <c:pt idx="0">
                  <c:v>14</c:v>
                </c:pt>
                <c:pt idx="1">
                  <c:v>75</c:v>
                </c:pt>
                <c:pt idx="2">
                  <c:v>31</c:v>
                </c:pt>
              </c:numCache>
            </c:numRef>
          </c:val>
          <c:extLst>
            <c:ext xmlns:c16="http://schemas.microsoft.com/office/drawing/2014/chart" uri="{C3380CC4-5D6E-409C-BE32-E72D297353CC}">
              <c16:uniqueId val="{00000008-8064-DA48-A70B-7E002D489A6B}"/>
            </c:ext>
          </c:extLst>
        </c:ser>
        <c:ser>
          <c:idx val="3"/>
          <c:order val="3"/>
          <c:tx>
            <c:strRef>
              <c:f>'# of Employees AgeGroup_Dep'!$E$3:$E$4</c:f>
              <c:strCache>
                <c:ptCount val="1"/>
                <c:pt idx="0">
                  <c:v>Human Resources</c:v>
                </c:pt>
              </c:strCache>
            </c:strRef>
          </c:tx>
          <c:spPr>
            <a:solidFill>
              <a:schemeClr val="accent6">
                <a:lumMod val="60000"/>
              </a:schemeClr>
            </a:solidFill>
            <a:ln>
              <a:noFill/>
            </a:ln>
            <a:effectLst/>
          </c:spPr>
          <c:invertIfNegative val="0"/>
          <c:cat>
            <c:strRef>
              <c:f>'# of Employees AgeGroup_Dep'!$A$5:$A$8</c:f>
              <c:strCache>
                <c:ptCount val="3"/>
                <c:pt idx="0">
                  <c:v>Young Adults 25-30</c:v>
                </c:pt>
                <c:pt idx="1">
                  <c:v>Adults 31-54</c:v>
                </c:pt>
                <c:pt idx="2">
                  <c:v>Old Adults 55+</c:v>
                </c:pt>
              </c:strCache>
            </c:strRef>
          </c:cat>
          <c:val>
            <c:numRef>
              <c:f>'# of Employees AgeGroup_Dep'!$E$5:$E$8</c:f>
              <c:numCache>
                <c:formatCode>General</c:formatCode>
                <c:ptCount val="3"/>
                <c:pt idx="0">
                  <c:v>14</c:v>
                </c:pt>
                <c:pt idx="1">
                  <c:v>85</c:v>
                </c:pt>
                <c:pt idx="2">
                  <c:v>26</c:v>
                </c:pt>
              </c:numCache>
            </c:numRef>
          </c:val>
          <c:extLst>
            <c:ext xmlns:c16="http://schemas.microsoft.com/office/drawing/2014/chart" uri="{C3380CC4-5D6E-409C-BE32-E72D297353CC}">
              <c16:uniqueId val="{00000009-8064-DA48-A70B-7E002D489A6B}"/>
            </c:ext>
          </c:extLst>
        </c:ser>
        <c:ser>
          <c:idx val="4"/>
          <c:order val="4"/>
          <c:tx>
            <c:strRef>
              <c:f>'# of Employees AgeGroup_Dep'!$F$3:$F$4</c:f>
              <c:strCache>
                <c:ptCount val="1"/>
                <c:pt idx="0">
                  <c:v>IT</c:v>
                </c:pt>
              </c:strCache>
            </c:strRef>
          </c:tx>
          <c:spPr>
            <a:solidFill>
              <a:schemeClr val="accent5">
                <a:lumMod val="60000"/>
              </a:schemeClr>
            </a:solidFill>
            <a:ln>
              <a:noFill/>
            </a:ln>
            <a:effectLst/>
          </c:spPr>
          <c:invertIfNegative val="0"/>
          <c:cat>
            <c:strRef>
              <c:f>'# of Employees AgeGroup_Dep'!$A$5:$A$8</c:f>
              <c:strCache>
                <c:ptCount val="3"/>
                <c:pt idx="0">
                  <c:v>Young Adults 25-30</c:v>
                </c:pt>
                <c:pt idx="1">
                  <c:v>Adults 31-54</c:v>
                </c:pt>
                <c:pt idx="2">
                  <c:v>Old Adults 55+</c:v>
                </c:pt>
              </c:strCache>
            </c:strRef>
          </c:cat>
          <c:val>
            <c:numRef>
              <c:f>'# of Employees AgeGroup_Dep'!$F$5:$F$8</c:f>
              <c:numCache>
                <c:formatCode>General</c:formatCode>
                <c:ptCount val="3"/>
                <c:pt idx="0">
                  <c:v>34</c:v>
                </c:pt>
                <c:pt idx="1">
                  <c:v>154</c:v>
                </c:pt>
                <c:pt idx="2">
                  <c:v>53</c:v>
                </c:pt>
              </c:numCache>
            </c:numRef>
          </c:val>
          <c:extLst>
            <c:ext xmlns:c16="http://schemas.microsoft.com/office/drawing/2014/chart" uri="{C3380CC4-5D6E-409C-BE32-E72D297353CC}">
              <c16:uniqueId val="{0000000A-8064-DA48-A70B-7E002D489A6B}"/>
            </c:ext>
          </c:extLst>
        </c:ser>
        <c:ser>
          <c:idx val="5"/>
          <c:order val="5"/>
          <c:tx>
            <c:strRef>
              <c:f>'# of Employees AgeGroup_Dep'!$G$3:$G$4</c:f>
              <c:strCache>
                <c:ptCount val="1"/>
                <c:pt idx="0">
                  <c:v>Marketing</c:v>
                </c:pt>
              </c:strCache>
            </c:strRef>
          </c:tx>
          <c:spPr>
            <a:solidFill>
              <a:schemeClr val="accent4">
                <a:lumMod val="60000"/>
              </a:schemeClr>
            </a:solidFill>
            <a:ln>
              <a:noFill/>
            </a:ln>
            <a:effectLst/>
          </c:spPr>
          <c:invertIfNegative val="0"/>
          <c:cat>
            <c:strRef>
              <c:f>'# of Employees AgeGroup_Dep'!$A$5:$A$8</c:f>
              <c:strCache>
                <c:ptCount val="3"/>
                <c:pt idx="0">
                  <c:v>Young Adults 25-30</c:v>
                </c:pt>
                <c:pt idx="1">
                  <c:v>Adults 31-54</c:v>
                </c:pt>
                <c:pt idx="2">
                  <c:v>Old Adults 55+</c:v>
                </c:pt>
              </c:strCache>
            </c:strRef>
          </c:cat>
          <c:val>
            <c:numRef>
              <c:f>'# of Employees AgeGroup_Dep'!$G$5:$G$8</c:f>
              <c:numCache>
                <c:formatCode>General</c:formatCode>
                <c:ptCount val="3"/>
                <c:pt idx="0">
                  <c:v>22</c:v>
                </c:pt>
                <c:pt idx="1">
                  <c:v>73</c:v>
                </c:pt>
                <c:pt idx="2">
                  <c:v>25</c:v>
                </c:pt>
              </c:numCache>
            </c:numRef>
          </c:val>
          <c:extLst>
            <c:ext xmlns:c16="http://schemas.microsoft.com/office/drawing/2014/chart" uri="{C3380CC4-5D6E-409C-BE32-E72D297353CC}">
              <c16:uniqueId val="{0000000B-8064-DA48-A70B-7E002D489A6B}"/>
            </c:ext>
          </c:extLst>
        </c:ser>
        <c:ser>
          <c:idx val="6"/>
          <c:order val="6"/>
          <c:tx>
            <c:strRef>
              <c:f>'# of Employees AgeGroup_Dep'!$H$3:$H$4</c:f>
              <c:strCache>
                <c:ptCount val="1"/>
                <c:pt idx="0">
                  <c:v>Sales</c:v>
                </c:pt>
              </c:strCache>
            </c:strRef>
          </c:tx>
          <c:spPr>
            <a:solidFill>
              <a:schemeClr val="accent6">
                <a:lumMod val="80000"/>
                <a:lumOff val="20000"/>
              </a:schemeClr>
            </a:solidFill>
            <a:ln>
              <a:noFill/>
            </a:ln>
            <a:effectLst/>
          </c:spPr>
          <c:invertIfNegative val="0"/>
          <c:cat>
            <c:strRef>
              <c:f>'# of Employees AgeGroup_Dep'!$A$5:$A$8</c:f>
              <c:strCache>
                <c:ptCount val="3"/>
                <c:pt idx="0">
                  <c:v>Young Adults 25-30</c:v>
                </c:pt>
                <c:pt idx="1">
                  <c:v>Adults 31-54</c:v>
                </c:pt>
                <c:pt idx="2">
                  <c:v>Old Adults 55+</c:v>
                </c:pt>
              </c:strCache>
            </c:strRef>
          </c:cat>
          <c:val>
            <c:numRef>
              <c:f>'# of Employees AgeGroup_Dep'!$H$5:$H$8</c:f>
              <c:numCache>
                <c:formatCode>General</c:formatCode>
                <c:ptCount val="3"/>
                <c:pt idx="0">
                  <c:v>24</c:v>
                </c:pt>
                <c:pt idx="1">
                  <c:v>89</c:v>
                </c:pt>
                <c:pt idx="2">
                  <c:v>27</c:v>
                </c:pt>
              </c:numCache>
            </c:numRef>
          </c:val>
          <c:extLst>
            <c:ext xmlns:c16="http://schemas.microsoft.com/office/drawing/2014/chart" uri="{C3380CC4-5D6E-409C-BE32-E72D297353CC}">
              <c16:uniqueId val="{0000000C-8064-DA48-A70B-7E002D489A6B}"/>
            </c:ext>
          </c:extLst>
        </c:ser>
        <c:dLbls>
          <c:showLegendKey val="0"/>
          <c:showVal val="0"/>
          <c:showCatName val="0"/>
          <c:showSerName val="0"/>
          <c:showPercent val="0"/>
          <c:showBubbleSize val="0"/>
        </c:dLbls>
        <c:gapWidth val="219"/>
        <c:overlap val="-27"/>
        <c:axId val="1816053423"/>
        <c:axId val="1816018767"/>
      </c:barChart>
      <c:catAx>
        <c:axId val="1816053423"/>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Age Group</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SA"/>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SA"/>
          </a:p>
        </c:txPr>
        <c:crossAx val="1816018767"/>
        <c:crosses val="autoZero"/>
        <c:auto val="1"/>
        <c:lblAlgn val="ctr"/>
        <c:lblOffset val="100"/>
        <c:noMultiLvlLbl val="0"/>
      </c:catAx>
      <c:valAx>
        <c:axId val="1816018767"/>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 of Employee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SA"/>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SA"/>
          </a:p>
        </c:txPr>
        <c:crossAx val="1816053423"/>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SA"/>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SA"/>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[Employee Sample Data Analysis_Dashboard.xlsx]Hiring by Gender over the Years!PivotTable1</c:name>
    <c:fmtId val="2"/>
  </c:pivotSource>
  <c:chart>
    <c:title>
      <c:tx>
        <c:rich>
          <a:bodyPr rot="0" spcFirstLastPara="1" vertOverflow="ellipsis" vert="horz" wrap="square" anchor="ctr" anchorCtr="1"/>
          <a:lstStyle/>
          <a:p>
            <a:pPr>
              <a:defRPr sz="2000" b="0" i="0" u="none" strike="noStrike" kern="1200" cap="none" spc="0" normalizeH="0" baseline="0">
                <a:solidFill>
                  <a:schemeClr val="tx1">
                    <a:lumMod val="65000"/>
                    <a:lumOff val="35000"/>
                  </a:schemeClr>
                </a:solidFill>
                <a:latin typeface="+mj-lt"/>
                <a:ea typeface="+mj-ea"/>
                <a:cs typeface="+mj-cs"/>
              </a:defRPr>
            </a:pPr>
            <a:r>
              <a:rPr lang="en-US"/>
              <a:t>Hiring by Gender over the Years</a:t>
            </a:r>
          </a:p>
        </c:rich>
      </c:tx>
      <c:overlay val="0"/>
      <c:spPr>
        <a:noFill/>
        <a:ln>
          <a:noFill/>
        </a:ln>
        <a:effectLst/>
      </c:spPr>
      <c:txPr>
        <a:bodyPr rot="0" spcFirstLastPara="1" vertOverflow="ellipsis" vert="horz" wrap="square" anchor="ctr" anchorCtr="1"/>
        <a:lstStyle/>
        <a:p>
          <a:pPr>
            <a:defRPr sz="2000" b="0" i="0" u="none" strike="noStrike" kern="1200" cap="none" spc="0" normalizeH="0" baseline="0">
              <a:solidFill>
                <a:schemeClr val="tx1">
                  <a:lumMod val="65000"/>
                  <a:lumOff val="35000"/>
                </a:schemeClr>
              </a:solidFill>
              <a:latin typeface="+mj-lt"/>
              <a:ea typeface="+mj-ea"/>
              <a:cs typeface="+mj-cs"/>
            </a:defRPr>
          </a:pPr>
          <a:endParaRPr lang="en-SA"/>
        </a:p>
      </c:txPr>
    </c:title>
    <c:autoTitleDeleted val="0"/>
    <c:pivotFmts>
      <c:pivotFmt>
        <c:idx val="0"/>
        <c:spPr>
          <a:ln w="38100" cap="rnd">
            <a:solidFill>
              <a:schemeClr val="accent6"/>
            </a:solidFill>
            <a:round/>
          </a:ln>
          <a:effectLst/>
        </c:spPr>
        <c:marker>
          <c:symbol val="circle"/>
          <c:size val="8"/>
          <c:spPr>
            <a:solidFill>
              <a:schemeClr val="accent6"/>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SA"/>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
        <c:spPr>
          <a:ln w="38100" cap="rnd">
            <a:solidFill>
              <a:schemeClr val="accent6"/>
            </a:solidFill>
            <a:round/>
          </a:ln>
          <a:effectLst/>
        </c:spPr>
        <c:marker>
          <c:symbol val="circle"/>
          <c:size val="8"/>
          <c:spPr>
            <a:solidFill>
              <a:schemeClr val="accent5"/>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SA"/>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
        <c:dLbl>
          <c:idx val="0"/>
          <c:showLegendKey val="0"/>
          <c:showVal val="1"/>
          <c:showCatName val="0"/>
          <c:showSerName val="0"/>
          <c:showPercent val="0"/>
          <c:showBubbleSize val="0"/>
          <c:extLst>
            <c:ext xmlns:c15="http://schemas.microsoft.com/office/drawing/2012/chart" uri="{CE6537A1-D6FC-4f65-9D91-7224C49458BB}"/>
          </c:extLst>
        </c:dLbl>
      </c:pivotFmt>
      <c:pivotFmt>
        <c:idx val="3"/>
        <c:dLbl>
          <c:idx val="0"/>
          <c:showLegendKey val="0"/>
          <c:showVal val="1"/>
          <c:showCatName val="0"/>
          <c:showSerName val="0"/>
          <c:showPercent val="0"/>
          <c:showBubbleSize val="0"/>
          <c:extLst>
            <c:ext xmlns:c15="http://schemas.microsoft.com/office/drawing/2012/chart" uri="{CE6537A1-D6FC-4f65-9D91-7224C49458BB}"/>
          </c:extLst>
        </c:dLbl>
      </c:pivotFmt>
      <c:pivotFmt>
        <c:idx val="4"/>
        <c:dLbl>
          <c:idx val="0"/>
          <c:showLegendKey val="0"/>
          <c:showVal val="1"/>
          <c:showCatName val="0"/>
          <c:showSerName val="0"/>
          <c:showPercent val="0"/>
          <c:showBubbleSize val="0"/>
          <c:extLst>
            <c:ext xmlns:c15="http://schemas.microsoft.com/office/drawing/2012/chart" uri="{CE6537A1-D6FC-4f65-9D91-7224C49458BB}"/>
          </c:extLst>
        </c:dLbl>
      </c:pivotFmt>
      <c:pivotFmt>
        <c:idx val="5"/>
        <c:dLbl>
          <c:idx val="0"/>
          <c:showLegendKey val="0"/>
          <c:showVal val="1"/>
          <c:showCatName val="0"/>
          <c:showSerName val="0"/>
          <c:showPercent val="0"/>
          <c:showBubbleSize val="0"/>
          <c:extLst>
            <c:ext xmlns:c15="http://schemas.microsoft.com/office/drawing/2012/chart" uri="{CE6537A1-D6FC-4f65-9D91-7224C49458BB}"/>
          </c:extLst>
        </c:dLbl>
      </c:pivotFmt>
      <c:pivotFmt>
        <c:idx val="6"/>
        <c:dLbl>
          <c:idx val="0"/>
          <c:showLegendKey val="0"/>
          <c:showVal val="1"/>
          <c:showCatName val="0"/>
          <c:showSerName val="0"/>
          <c:showPercent val="0"/>
          <c:showBubbleSize val="0"/>
          <c:extLst>
            <c:ext xmlns:c15="http://schemas.microsoft.com/office/drawing/2012/chart" uri="{CE6537A1-D6FC-4f65-9D91-7224C49458BB}"/>
          </c:extLst>
        </c:dLbl>
      </c:pivotFmt>
      <c:pivotFmt>
        <c:idx val="7"/>
        <c:dLbl>
          <c:idx val="0"/>
          <c:showLegendKey val="0"/>
          <c:showVal val="1"/>
          <c:showCatName val="0"/>
          <c:showSerName val="0"/>
          <c:showPercent val="0"/>
          <c:showBubbleSize val="0"/>
          <c:extLst>
            <c:ext xmlns:c15="http://schemas.microsoft.com/office/drawing/2012/chart" uri="{CE6537A1-D6FC-4f65-9D91-7224C49458BB}"/>
          </c:extLst>
        </c:dLbl>
      </c:pivotFmt>
      <c:pivotFmt>
        <c:idx val="8"/>
        <c:dLbl>
          <c:idx val="0"/>
          <c:showLegendKey val="0"/>
          <c:showVal val="1"/>
          <c:showCatName val="0"/>
          <c:showSerName val="0"/>
          <c:showPercent val="0"/>
          <c:showBubbleSize val="0"/>
          <c:extLst>
            <c:ext xmlns:c15="http://schemas.microsoft.com/office/drawing/2012/chart" uri="{CE6537A1-D6FC-4f65-9D91-7224C49458BB}"/>
          </c:extLst>
        </c:dLbl>
      </c:pivotFmt>
      <c:pivotFmt>
        <c:idx val="9"/>
        <c:dLbl>
          <c:idx val="0"/>
          <c:showLegendKey val="0"/>
          <c:showVal val="1"/>
          <c:showCatName val="0"/>
          <c:showSerName val="0"/>
          <c:showPercent val="0"/>
          <c:showBubbleSize val="0"/>
          <c:extLst>
            <c:ext xmlns:c15="http://schemas.microsoft.com/office/drawing/2012/chart" uri="{CE6537A1-D6FC-4f65-9D91-7224C49458BB}"/>
          </c:extLst>
        </c:dLbl>
      </c:pivotFmt>
      <c:pivotFmt>
        <c:idx val="10"/>
        <c:dLbl>
          <c:idx val="0"/>
          <c:showLegendKey val="0"/>
          <c:showVal val="1"/>
          <c:showCatName val="0"/>
          <c:showSerName val="0"/>
          <c:showPercent val="0"/>
          <c:showBubbleSize val="0"/>
          <c:extLst>
            <c:ext xmlns:c15="http://schemas.microsoft.com/office/drawing/2012/chart" uri="{CE6537A1-D6FC-4f65-9D91-7224C49458BB}"/>
          </c:extLst>
        </c:dLbl>
      </c:pivotFmt>
      <c:pivotFmt>
        <c:idx val="11"/>
        <c:dLbl>
          <c:idx val="0"/>
          <c:showLegendKey val="0"/>
          <c:showVal val="1"/>
          <c:showCatName val="0"/>
          <c:showSerName val="0"/>
          <c:showPercent val="0"/>
          <c:showBubbleSize val="0"/>
          <c:extLst>
            <c:ext xmlns:c15="http://schemas.microsoft.com/office/drawing/2012/chart" uri="{CE6537A1-D6FC-4f65-9D91-7224C49458BB}"/>
          </c:extLst>
        </c:dLbl>
      </c:pivotFmt>
      <c:pivotFmt>
        <c:idx val="12"/>
        <c:dLbl>
          <c:idx val="0"/>
          <c:showLegendKey val="0"/>
          <c:showVal val="1"/>
          <c:showCatName val="0"/>
          <c:showSerName val="0"/>
          <c:showPercent val="0"/>
          <c:showBubbleSize val="0"/>
          <c:extLst>
            <c:ext xmlns:c15="http://schemas.microsoft.com/office/drawing/2012/chart" uri="{CE6537A1-D6FC-4f65-9D91-7224C49458BB}"/>
          </c:extLst>
        </c:dLbl>
      </c:pivotFmt>
      <c:pivotFmt>
        <c:idx val="13"/>
        <c:dLbl>
          <c:idx val="0"/>
          <c:showLegendKey val="0"/>
          <c:showVal val="1"/>
          <c:showCatName val="0"/>
          <c:showSerName val="0"/>
          <c:showPercent val="0"/>
          <c:showBubbleSize val="0"/>
          <c:extLst>
            <c:ext xmlns:c15="http://schemas.microsoft.com/office/drawing/2012/chart" uri="{CE6537A1-D6FC-4f65-9D91-7224C49458BB}"/>
          </c:extLst>
        </c:dLbl>
      </c:pivotFmt>
      <c:pivotFmt>
        <c:idx val="14"/>
        <c:spPr>
          <a:ln w="38100" cap="rnd">
            <a:solidFill>
              <a:schemeClr val="accent6"/>
            </a:solidFill>
            <a:round/>
          </a:ln>
          <a:effectLst/>
        </c:spPr>
        <c:marker>
          <c:symbol val="circle"/>
          <c:size val="8"/>
          <c:spPr>
            <a:solidFill>
              <a:schemeClr val="accent6"/>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SA"/>
            </a:p>
          </c:txPr>
          <c:dLblPos val="ctr"/>
          <c:showLegendKey val="0"/>
          <c:showVal val="1"/>
          <c:showCatName val="0"/>
          <c:showSerName val="1"/>
          <c:showPercent val="0"/>
          <c:showBubbleSize val="0"/>
          <c:extLst>
            <c:ext xmlns:c15="http://schemas.microsoft.com/office/drawing/2012/chart" uri="{CE6537A1-D6FC-4f65-9D91-7224C49458BB}"/>
          </c:extLst>
        </c:dLbl>
      </c:pivotFmt>
      <c:pivotFmt>
        <c:idx val="15"/>
        <c:spPr>
          <a:ln w="38100" cap="rnd">
            <a:solidFill>
              <a:schemeClr val="accent6"/>
            </a:solidFill>
            <a:round/>
          </a:ln>
          <a:effectLst/>
        </c:spPr>
        <c:marker>
          <c:symbol val="circle"/>
          <c:size val="8"/>
          <c:spPr>
            <a:solidFill>
              <a:schemeClr val="accent5"/>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SA"/>
            </a:p>
          </c:txPr>
          <c:dLblPos val="ctr"/>
          <c:showLegendKey val="0"/>
          <c:showVal val="1"/>
          <c:showCatName val="0"/>
          <c:showSerName val="1"/>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'Hiring by Gender over the Years'!$B$3:$B$4</c:f>
              <c:strCache>
                <c:ptCount val="1"/>
                <c:pt idx="0">
                  <c:v>Female</c:v>
                </c:pt>
              </c:strCache>
            </c:strRef>
          </c:tx>
          <c:spPr>
            <a:ln w="38100" cap="rnd">
              <a:solidFill>
                <a:schemeClr val="accent6"/>
              </a:solidFill>
              <a:round/>
            </a:ln>
            <a:effectLst/>
          </c:spPr>
          <c:marker>
            <c:symbol val="circle"/>
            <c:size val="8"/>
            <c:spPr>
              <a:solidFill>
                <a:schemeClr val="accent6"/>
              </a:solidFill>
              <a:ln>
                <a:noFill/>
              </a:ln>
              <a:effectLst/>
            </c:spPr>
          </c:marker>
          <c:dPt>
            <c:idx val="5"/>
            <c:marker>
              <c:symbol val="circle"/>
              <c:size val="8"/>
              <c:spPr>
                <a:solidFill>
                  <a:schemeClr val="accent6"/>
                </a:solidFill>
                <a:ln>
                  <a:noFill/>
                </a:ln>
                <a:effectLst/>
              </c:spPr>
            </c:marker>
            <c:bubble3D val="0"/>
            <c:extLst>
              <c:ext xmlns:c16="http://schemas.microsoft.com/office/drawing/2014/chart" uri="{C3380CC4-5D6E-409C-BE32-E72D297353CC}">
                <c16:uniqueId val="{0000000F-F244-2947-B8A8-2BE60E4E1315}"/>
              </c:ext>
            </c:extLst>
          </c:dPt>
          <c:dLbls>
            <c:dLbl>
              <c:idx val="5"/>
              <c:dLblPos val="ctr"/>
              <c:showLegendKey val="0"/>
              <c:showVal val="1"/>
              <c:showCatName val="0"/>
              <c:showSerName val="1"/>
              <c:showPercent val="0"/>
              <c:showBubbleSize val="0"/>
              <c:extLst>
                <c:ext xmlns:c15="http://schemas.microsoft.com/office/drawing/2012/chart" uri="{CE6537A1-D6FC-4f65-9D91-7224C49458BB}"/>
                <c:ext xmlns:c16="http://schemas.microsoft.com/office/drawing/2014/chart" uri="{C3380CC4-5D6E-409C-BE32-E72D297353CC}">
                  <c16:uniqueId val="{0000000F-F244-2947-B8A8-2BE60E4E1315}"/>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SA"/>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'Hiring by Gender over the Years'!$A$5:$A$11</c:f>
              <c:strCache>
                <c:ptCount val="6"/>
                <c:pt idx="0">
                  <c:v>1992-1996</c:v>
                </c:pt>
                <c:pt idx="1">
                  <c:v>1997-2001</c:v>
                </c:pt>
                <c:pt idx="2">
                  <c:v>2002-2006</c:v>
                </c:pt>
                <c:pt idx="3">
                  <c:v>2007-2011</c:v>
                </c:pt>
                <c:pt idx="4">
                  <c:v>2012-2016</c:v>
                </c:pt>
                <c:pt idx="5">
                  <c:v>2017-2021</c:v>
                </c:pt>
              </c:strCache>
            </c:strRef>
          </c:cat>
          <c:val>
            <c:numRef>
              <c:f>'Hiring by Gender over the Years'!$B$5:$B$11</c:f>
              <c:numCache>
                <c:formatCode>0</c:formatCode>
                <c:ptCount val="6"/>
                <c:pt idx="0">
                  <c:v>23</c:v>
                </c:pt>
                <c:pt idx="1">
                  <c:v>29</c:v>
                </c:pt>
                <c:pt idx="2">
                  <c:v>71</c:v>
                </c:pt>
                <c:pt idx="3">
                  <c:v>85</c:v>
                </c:pt>
                <c:pt idx="4">
                  <c:v>112</c:v>
                </c:pt>
                <c:pt idx="5">
                  <c:v>198</c:v>
                </c:pt>
              </c:numCache>
            </c:numRef>
          </c:val>
          <c:smooth val="0"/>
          <c:extLst>
            <c:ext xmlns:c16="http://schemas.microsoft.com/office/drawing/2014/chart" uri="{C3380CC4-5D6E-409C-BE32-E72D297353CC}">
              <c16:uniqueId val="{00000000-F244-2947-B8A8-2BE60E4E1315}"/>
            </c:ext>
          </c:extLst>
        </c:ser>
        <c:ser>
          <c:idx val="1"/>
          <c:order val="1"/>
          <c:tx>
            <c:strRef>
              <c:f>'Hiring by Gender over the Years'!$C$3:$C$4</c:f>
              <c:strCache>
                <c:ptCount val="1"/>
                <c:pt idx="0">
                  <c:v>Male</c:v>
                </c:pt>
              </c:strCache>
            </c:strRef>
          </c:tx>
          <c:spPr>
            <a:ln w="38100" cap="rnd">
              <a:solidFill>
                <a:schemeClr val="accent5"/>
              </a:solidFill>
              <a:round/>
            </a:ln>
            <a:effectLst/>
          </c:spPr>
          <c:marker>
            <c:symbol val="circle"/>
            <c:size val="8"/>
            <c:spPr>
              <a:solidFill>
                <a:schemeClr val="accent5"/>
              </a:solidFill>
              <a:ln>
                <a:noFill/>
              </a:ln>
              <a:effectLst/>
            </c:spPr>
          </c:marker>
          <c:dPt>
            <c:idx val="5"/>
            <c:marker>
              <c:symbol val="circle"/>
              <c:size val="8"/>
              <c:spPr>
                <a:solidFill>
                  <a:schemeClr val="accent5"/>
                </a:solidFill>
                <a:ln>
                  <a:noFill/>
                </a:ln>
                <a:effectLst/>
              </c:spPr>
            </c:marker>
            <c:bubble3D val="0"/>
            <c:extLst>
              <c:ext xmlns:c16="http://schemas.microsoft.com/office/drawing/2014/chart" uri="{C3380CC4-5D6E-409C-BE32-E72D297353CC}">
                <c16:uniqueId val="{00000012-F244-2947-B8A8-2BE60E4E1315}"/>
              </c:ext>
            </c:extLst>
          </c:dPt>
          <c:dLbls>
            <c:dLbl>
              <c:idx val="5"/>
              <c:dLblPos val="ctr"/>
              <c:showLegendKey val="0"/>
              <c:showVal val="1"/>
              <c:showCatName val="0"/>
              <c:showSerName val="1"/>
              <c:showPercent val="0"/>
              <c:showBubbleSize val="0"/>
              <c:extLst>
                <c:ext xmlns:c15="http://schemas.microsoft.com/office/drawing/2012/chart" uri="{CE6537A1-D6FC-4f65-9D91-7224C49458BB}"/>
                <c:ext xmlns:c16="http://schemas.microsoft.com/office/drawing/2014/chart" uri="{C3380CC4-5D6E-409C-BE32-E72D297353CC}">
                  <c16:uniqueId val="{00000012-F244-2947-B8A8-2BE60E4E1315}"/>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SA"/>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'Hiring by Gender over the Years'!$A$5:$A$11</c:f>
              <c:strCache>
                <c:ptCount val="6"/>
                <c:pt idx="0">
                  <c:v>1992-1996</c:v>
                </c:pt>
                <c:pt idx="1">
                  <c:v>1997-2001</c:v>
                </c:pt>
                <c:pt idx="2">
                  <c:v>2002-2006</c:v>
                </c:pt>
                <c:pt idx="3">
                  <c:v>2007-2011</c:v>
                </c:pt>
                <c:pt idx="4">
                  <c:v>2012-2016</c:v>
                </c:pt>
                <c:pt idx="5">
                  <c:v>2017-2021</c:v>
                </c:pt>
              </c:strCache>
            </c:strRef>
          </c:cat>
          <c:val>
            <c:numRef>
              <c:f>'Hiring by Gender over the Years'!$C$5:$C$11</c:f>
              <c:numCache>
                <c:formatCode>0</c:formatCode>
                <c:ptCount val="6"/>
                <c:pt idx="0">
                  <c:v>23</c:v>
                </c:pt>
                <c:pt idx="1">
                  <c:v>44</c:v>
                </c:pt>
                <c:pt idx="2">
                  <c:v>57</c:v>
                </c:pt>
                <c:pt idx="3">
                  <c:v>83</c:v>
                </c:pt>
                <c:pt idx="4">
                  <c:v>115</c:v>
                </c:pt>
                <c:pt idx="5">
                  <c:v>160</c:v>
                </c:pt>
              </c:numCache>
            </c:numRef>
          </c:val>
          <c:smooth val="0"/>
          <c:extLst>
            <c:ext xmlns:c16="http://schemas.microsoft.com/office/drawing/2014/chart" uri="{C3380CC4-5D6E-409C-BE32-E72D297353CC}">
              <c16:uniqueId val="{00000001-F244-2947-B8A8-2BE60E4E1315}"/>
            </c:ext>
          </c:extLst>
        </c:ser>
        <c:dLbls>
          <c:dLblPos val="ctr"/>
          <c:showLegendKey val="0"/>
          <c:showVal val="1"/>
          <c:showCatName val="0"/>
          <c:showSerName val="0"/>
          <c:showPercent val="0"/>
          <c:showBubbleSize val="0"/>
        </c:dLbls>
        <c:marker val="1"/>
        <c:smooth val="0"/>
        <c:axId val="1963804272"/>
        <c:axId val="1963806000"/>
      </c:lineChart>
      <c:catAx>
        <c:axId val="196380427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cap="none" spc="0" normalizeH="0" baseline="0">
                <a:solidFill>
                  <a:schemeClr val="tx1">
                    <a:lumMod val="65000"/>
                    <a:lumOff val="35000"/>
                  </a:schemeClr>
                </a:solidFill>
                <a:latin typeface="+mn-lt"/>
                <a:ea typeface="+mn-ea"/>
                <a:cs typeface="+mn-cs"/>
              </a:defRPr>
            </a:pPr>
            <a:endParaRPr lang="en-SA"/>
          </a:p>
        </c:txPr>
        <c:crossAx val="1963806000"/>
        <c:crosses val="autoZero"/>
        <c:auto val="1"/>
        <c:lblAlgn val="ctr"/>
        <c:lblOffset val="100"/>
        <c:noMultiLvlLbl val="0"/>
      </c:catAx>
      <c:valAx>
        <c:axId val="1963806000"/>
        <c:scaling>
          <c:orientation val="minMax"/>
        </c:scaling>
        <c:delete val="0"/>
        <c:axPos val="l"/>
        <c:majorGridlines>
          <c:spPr>
            <a:ln w="9525" cap="flat" cmpd="sng" algn="ctr">
              <a:solidFill>
                <a:schemeClr val="tx1">
                  <a:lumMod val="15000"/>
                  <a:lumOff val="85000"/>
                </a:schemeClr>
              </a:solidFill>
              <a:round/>
            </a:ln>
            <a:effectLst/>
          </c:spPr>
        </c:majorGridlines>
        <c:minorGridlines>
          <c:spPr>
            <a:ln w="9525" cap="flat" cmpd="sng" algn="ctr">
              <a:solidFill>
                <a:schemeClr val="tx1">
                  <a:lumMod val="5000"/>
                  <a:lumOff val="95000"/>
                </a:schemeClr>
              </a:solidFill>
              <a:round/>
            </a:ln>
            <a:effectLst/>
          </c:spPr>
        </c:minorGridlines>
        <c:title>
          <c:tx>
            <c:rich>
              <a:bodyPr rot="-5400000" spcFirstLastPara="1" vertOverflow="ellipsis" vert="horz" wrap="square" anchor="ctr" anchorCtr="1"/>
              <a:lstStyle/>
              <a:p>
                <a:pPr>
                  <a:defRPr sz="900" b="0" i="0" u="none" strike="noStrike" kern="1200" cap="all" baseline="0">
                    <a:solidFill>
                      <a:schemeClr val="tx1">
                        <a:lumMod val="65000"/>
                        <a:lumOff val="35000"/>
                      </a:schemeClr>
                    </a:solidFill>
                    <a:latin typeface="+mn-lt"/>
                    <a:ea typeface="+mn-ea"/>
                    <a:cs typeface="+mn-cs"/>
                  </a:defRPr>
                </a:pPr>
                <a:r>
                  <a:rPr lang="en-US"/>
                  <a:t># of Employees</a:t>
                </a:r>
              </a:p>
            </c:rich>
          </c:tx>
          <c:overlay val="0"/>
          <c:spPr>
            <a:noFill/>
            <a:ln>
              <a:noFill/>
            </a:ln>
            <a:effectLst/>
          </c:spPr>
          <c:txPr>
            <a:bodyPr rot="-5400000" spcFirstLastPara="1" vertOverflow="ellipsis" vert="horz" wrap="square" anchor="ctr" anchorCtr="1"/>
            <a:lstStyle/>
            <a:p>
              <a:pPr>
                <a:defRPr sz="900" b="0" i="0" u="none" strike="noStrike" kern="1200" cap="all" baseline="0">
                  <a:solidFill>
                    <a:schemeClr val="tx1">
                      <a:lumMod val="65000"/>
                      <a:lumOff val="35000"/>
                    </a:schemeClr>
                  </a:solidFill>
                  <a:latin typeface="+mn-lt"/>
                  <a:ea typeface="+mn-ea"/>
                  <a:cs typeface="+mn-cs"/>
                </a:defRPr>
              </a:pPr>
              <a:endParaRPr lang="en-SA"/>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SA"/>
          </a:p>
        </c:txPr>
        <c:crossAx val="196380427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SA"/>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[Employee Sample Data Analysis_Dashboard.xlsx]%of Ethnicity in the company!PivotTable1</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Percentage of Ethnicity in the Company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SA"/>
        </a:p>
      </c:txPr>
    </c:title>
    <c:autoTitleDeleted val="0"/>
    <c:pivotFmts>
      <c:pivotFmt>
        <c:idx val="0"/>
        <c:dLbl>
          <c:idx val="0"/>
          <c:showLegendKey val="0"/>
          <c:showVal val="0"/>
          <c:showCatName val="0"/>
          <c:showSerName val="0"/>
          <c:showPercent val="1"/>
          <c:showBubbleSize val="0"/>
          <c:extLst>
            <c:ext xmlns:c15="http://schemas.microsoft.com/office/drawing/2012/chart" uri="{CE6537A1-D6FC-4f65-9D91-7224C49458BB}"/>
          </c:extLst>
        </c:dLbl>
      </c:pivotFmt>
      <c:pivotFmt>
        <c:idx val="1"/>
        <c:dLbl>
          <c:idx val="0"/>
          <c:showLegendKey val="0"/>
          <c:showVal val="0"/>
          <c:showCatName val="0"/>
          <c:showSerName val="0"/>
          <c:showPercent val="1"/>
          <c:showBubbleSize val="0"/>
          <c:extLst>
            <c:ext xmlns:c15="http://schemas.microsoft.com/office/drawing/2012/chart" uri="{CE6537A1-D6FC-4f65-9D91-7224C49458BB}"/>
          </c:extLst>
        </c:dLbl>
      </c:pivotFmt>
      <c:pivotFmt>
        <c:idx val="2"/>
        <c:dLbl>
          <c:idx val="0"/>
          <c:showLegendKey val="0"/>
          <c:showVal val="0"/>
          <c:showCatName val="0"/>
          <c:showSerName val="0"/>
          <c:showPercent val="1"/>
          <c:showBubbleSize val="0"/>
          <c:extLst>
            <c:ext xmlns:c15="http://schemas.microsoft.com/office/drawing/2012/chart" uri="{CE6537A1-D6FC-4f65-9D91-7224C49458BB}"/>
          </c:extLst>
        </c:dLbl>
      </c:pivotFmt>
      <c:pivotFmt>
        <c:idx val="3"/>
        <c:dLbl>
          <c:idx val="0"/>
          <c:showLegendKey val="0"/>
          <c:showVal val="0"/>
          <c:showCatName val="0"/>
          <c:showSerName val="0"/>
          <c:showPercent val="1"/>
          <c:showBubbleSize val="0"/>
          <c:extLst>
            <c:ext xmlns:c15="http://schemas.microsoft.com/office/drawing/2012/chart" uri="{CE6537A1-D6FC-4f65-9D91-7224C49458BB}"/>
          </c:extLst>
        </c:dLbl>
      </c:pivotFmt>
      <c:pivotFmt>
        <c:idx val="4"/>
        <c:dLbl>
          <c:idx val="0"/>
          <c:showLegendKey val="0"/>
          <c:showVal val="0"/>
          <c:showCatName val="0"/>
          <c:showSerName val="0"/>
          <c:showPercent val="1"/>
          <c:showBubbleSize val="0"/>
          <c:extLst>
            <c:ext xmlns:c15="http://schemas.microsoft.com/office/drawing/2012/chart" uri="{CE6537A1-D6FC-4f65-9D91-7224C49458BB}"/>
          </c:extLst>
        </c:dLbl>
      </c:pivotFmt>
      <c:pivotFmt>
        <c:idx val="5"/>
        <c:dLbl>
          <c:idx val="0"/>
          <c:showLegendKey val="0"/>
          <c:showVal val="0"/>
          <c:showCatName val="0"/>
          <c:showSerName val="0"/>
          <c:showPercent val="1"/>
          <c:showBubbleSize val="0"/>
          <c:extLst>
            <c:ext xmlns:c15="http://schemas.microsoft.com/office/drawing/2012/chart" uri="{CE6537A1-D6FC-4f65-9D91-7224C49458BB}"/>
          </c:extLst>
        </c:dLbl>
      </c:pivotFmt>
      <c:pivotFmt>
        <c:idx val="6"/>
        <c:dLbl>
          <c:idx val="0"/>
          <c:showLegendKey val="0"/>
          <c:showVal val="0"/>
          <c:showCatName val="0"/>
          <c:showSerName val="0"/>
          <c:showPercent val="1"/>
          <c:showBubbleSize val="0"/>
          <c:extLst>
            <c:ext xmlns:c15="http://schemas.microsoft.com/office/drawing/2012/chart" uri="{CE6537A1-D6FC-4f65-9D91-7224C49458BB}"/>
          </c:extLst>
        </c:dLbl>
      </c:pivotFmt>
      <c:pivotFmt>
        <c:idx val="7"/>
        <c:spPr>
          <a:solidFill>
            <a:schemeClr val="accent6"/>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SA"/>
            </a:p>
          </c:txPr>
          <c:showLegendKey val="0"/>
          <c:showVal val="0"/>
          <c:showCatName val="1"/>
          <c:showSerName val="0"/>
          <c:showPercent val="1"/>
          <c:showBubbleSize val="0"/>
          <c:extLst>
            <c:ext xmlns:c15="http://schemas.microsoft.com/office/drawing/2012/chart" uri="{CE6537A1-D6FC-4f65-9D91-7224C49458BB}"/>
          </c:extLst>
        </c:dLbl>
      </c:pivotFmt>
      <c:pivotFmt>
        <c:idx val="8"/>
        <c:spPr>
          <a:solidFill>
            <a:schemeClr val="accent6"/>
          </a:solidFill>
          <a:ln w="19050">
            <a:solidFill>
              <a:schemeClr val="lt1"/>
            </a:solidFill>
          </a:ln>
          <a:effectLst/>
        </c:spPr>
      </c:pivotFmt>
      <c:pivotFmt>
        <c:idx val="9"/>
        <c:spPr>
          <a:solidFill>
            <a:schemeClr val="accent6"/>
          </a:solidFill>
          <a:ln w="19050">
            <a:solidFill>
              <a:schemeClr val="lt1"/>
            </a:solidFill>
          </a:ln>
          <a:effectLst/>
        </c:spPr>
      </c:pivotFmt>
      <c:pivotFmt>
        <c:idx val="10"/>
        <c:spPr>
          <a:solidFill>
            <a:schemeClr val="accent6"/>
          </a:solidFill>
          <a:ln w="19050">
            <a:solidFill>
              <a:schemeClr val="lt1"/>
            </a:solidFill>
          </a:ln>
          <a:effectLst/>
        </c:spPr>
      </c:pivotFmt>
      <c:pivotFmt>
        <c:idx val="11"/>
        <c:spPr>
          <a:solidFill>
            <a:schemeClr val="accent6"/>
          </a:solidFill>
          <a:ln w="19050">
            <a:solidFill>
              <a:schemeClr val="lt1"/>
            </a:solidFill>
          </a:ln>
          <a:effectLst/>
        </c:spPr>
      </c:pivotFmt>
    </c:pivotFmts>
    <c:plotArea>
      <c:layout/>
      <c:doughnutChart>
        <c:varyColors val="1"/>
        <c:ser>
          <c:idx val="0"/>
          <c:order val="0"/>
          <c:tx>
            <c:strRef>
              <c:f>'%of Ethnicity in the company'!$B$3</c:f>
              <c:strCache>
                <c:ptCount val="1"/>
                <c:pt idx="0">
                  <c:v>Total</c:v>
                </c:pt>
              </c:strCache>
            </c:strRef>
          </c:tx>
          <c:dPt>
            <c:idx val="0"/>
            <c:bubble3D val="0"/>
            <c:spPr>
              <a:solidFill>
                <a:schemeClr val="accent6"/>
              </a:solidFill>
              <a:ln w="19050">
                <a:solidFill>
                  <a:schemeClr val="lt1"/>
                </a:solidFill>
              </a:ln>
              <a:effectLst/>
            </c:spPr>
            <c:extLst>
              <c:ext xmlns:c16="http://schemas.microsoft.com/office/drawing/2014/chart" uri="{C3380CC4-5D6E-409C-BE32-E72D297353CC}">
                <c16:uniqueId val="{00000001-7099-7C4F-A356-FE9CC40E0478}"/>
              </c:ext>
            </c:extLst>
          </c:dPt>
          <c:dPt>
            <c:idx val="1"/>
            <c:bubble3D val="0"/>
            <c:spPr>
              <a:solidFill>
                <a:schemeClr val="accent5"/>
              </a:solidFill>
              <a:ln w="19050">
                <a:solidFill>
                  <a:schemeClr val="lt1"/>
                </a:solidFill>
              </a:ln>
              <a:effectLst/>
            </c:spPr>
            <c:extLst>
              <c:ext xmlns:c16="http://schemas.microsoft.com/office/drawing/2014/chart" uri="{C3380CC4-5D6E-409C-BE32-E72D297353CC}">
                <c16:uniqueId val="{00000003-7099-7C4F-A356-FE9CC40E0478}"/>
              </c:ext>
            </c:extLst>
          </c:dPt>
          <c:dPt>
            <c:idx val="2"/>
            <c:bubble3D val="0"/>
            <c:spPr>
              <a:solidFill>
                <a:schemeClr val="accent4"/>
              </a:solidFill>
              <a:ln w="19050">
                <a:solidFill>
                  <a:schemeClr val="lt1"/>
                </a:solidFill>
              </a:ln>
              <a:effectLst/>
            </c:spPr>
            <c:extLst>
              <c:ext xmlns:c16="http://schemas.microsoft.com/office/drawing/2014/chart" uri="{C3380CC4-5D6E-409C-BE32-E72D297353CC}">
                <c16:uniqueId val="{00000005-7099-7C4F-A356-FE9CC40E0478}"/>
              </c:ext>
            </c:extLst>
          </c:dPt>
          <c:dPt>
            <c:idx val="3"/>
            <c:bubble3D val="0"/>
            <c:spPr>
              <a:solidFill>
                <a:schemeClr val="accent6">
                  <a:lumMod val="60000"/>
                </a:schemeClr>
              </a:solidFill>
              <a:ln w="19050">
                <a:solidFill>
                  <a:schemeClr val="lt1"/>
                </a:solidFill>
              </a:ln>
              <a:effectLst/>
            </c:spPr>
            <c:extLst>
              <c:ext xmlns:c16="http://schemas.microsoft.com/office/drawing/2014/chart" uri="{C3380CC4-5D6E-409C-BE32-E72D297353CC}">
                <c16:uniqueId val="{00000007-7099-7C4F-A356-FE9CC40E0478}"/>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SA"/>
              </a:p>
            </c:txPr>
            <c:showLegendKey val="0"/>
            <c:showVal val="0"/>
            <c:showCatName val="1"/>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'%of Ethnicity in the company'!$A$4:$A$8</c:f>
              <c:strCache>
                <c:ptCount val="4"/>
                <c:pt idx="0">
                  <c:v>Asian</c:v>
                </c:pt>
                <c:pt idx="1">
                  <c:v>Black</c:v>
                </c:pt>
                <c:pt idx="2">
                  <c:v>Caucasian</c:v>
                </c:pt>
                <c:pt idx="3">
                  <c:v>Latino</c:v>
                </c:pt>
              </c:strCache>
            </c:strRef>
          </c:cat>
          <c:val>
            <c:numRef>
              <c:f>'%of Ethnicity in the company'!$B$4:$B$8</c:f>
              <c:numCache>
                <c:formatCode>0.00%</c:formatCode>
                <c:ptCount val="4"/>
                <c:pt idx="0">
                  <c:v>0.40400000000000003</c:v>
                </c:pt>
                <c:pt idx="1">
                  <c:v>7.3999999999999996E-2</c:v>
                </c:pt>
                <c:pt idx="2">
                  <c:v>0.27100000000000002</c:v>
                </c:pt>
                <c:pt idx="3">
                  <c:v>0.251</c:v>
                </c:pt>
              </c:numCache>
            </c:numRef>
          </c:val>
          <c:extLst>
            <c:ext xmlns:c16="http://schemas.microsoft.com/office/drawing/2014/chart" uri="{C3380CC4-5D6E-409C-BE32-E72D297353CC}">
              <c16:uniqueId val="{00000000-6A69-B140-95DD-C171E292852D}"/>
            </c:ext>
          </c:extLst>
        </c:ser>
        <c:dLbls>
          <c:showLegendKey val="0"/>
          <c:showVal val="0"/>
          <c:showCatName val="1"/>
          <c:showSerName val="0"/>
          <c:showPercent val="1"/>
          <c:showBubbleSize val="0"/>
          <c:showLeaderLines val="1"/>
        </c:dLbls>
        <c:firstSliceAng val="0"/>
        <c:holeSize val="5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SA"/>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[Employee Sample Data Analysis_Dashboard.xlsx]Total bouns gender_Dep!PivotTable1</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Bouns</a:t>
            </a:r>
            <a:r>
              <a:rPr lang="en-US" baseline="0"/>
              <a:t> Given to Employees </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SA"/>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dLblPos val="inEnd"/>
          <c:showLegendKey val="0"/>
          <c:showVal val="0"/>
          <c:showCatName val="1"/>
          <c:showSerName val="0"/>
          <c:showPercent val="1"/>
          <c:showBubbleSize val="0"/>
          <c:extLst>
            <c:ext xmlns:c15="http://schemas.microsoft.com/office/drawing/2012/chart" uri="{CE6537A1-D6FC-4f65-9D91-7224C49458BB}"/>
          </c:extLst>
        </c:dLbl>
      </c:pivotFmt>
      <c:pivotFmt>
        <c:idx val="4"/>
      </c:pivotFmt>
      <c:pivotFmt>
        <c:idx val="5"/>
      </c:pivotFmt>
      <c:pivotFmt>
        <c:idx val="6"/>
      </c:pivotFmt>
      <c:pivotFmt>
        <c:idx val="7"/>
      </c:pivotFmt>
      <c:pivotFmt>
        <c:idx val="8"/>
      </c:pivotFmt>
      <c:pivotFmt>
        <c:idx val="9"/>
      </c:pivotFmt>
      <c:pivotFmt>
        <c:idx val="10"/>
      </c:pivotFmt>
      <c:pivotFmt>
        <c:idx val="11"/>
        <c:dLbl>
          <c:idx val="0"/>
          <c:dLblPos val="inEnd"/>
          <c:showLegendKey val="0"/>
          <c:showVal val="0"/>
          <c:showCatName val="1"/>
          <c:showSerName val="0"/>
          <c:showPercent val="1"/>
          <c:showBubbleSize val="0"/>
          <c:extLst>
            <c:ext xmlns:c15="http://schemas.microsoft.com/office/drawing/2012/chart" uri="{CE6537A1-D6FC-4f65-9D91-7224C49458BB}"/>
          </c:extLst>
        </c:dLbl>
      </c:pivotFmt>
      <c:pivotFmt>
        <c:idx val="12"/>
      </c:pivotFmt>
      <c:pivotFmt>
        <c:idx val="13"/>
      </c:pivotFmt>
      <c:pivotFmt>
        <c:idx val="14"/>
      </c:pivotFmt>
      <c:pivotFmt>
        <c:idx val="15"/>
      </c:pivotFmt>
      <c:pivotFmt>
        <c:idx val="16"/>
      </c:pivotFmt>
      <c:pivotFmt>
        <c:idx val="17"/>
      </c:pivotFmt>
      <c:pivotFmt>
        <c:idx val="18"/>
      </c:pivotFmt>
      <c:pivotFmt>
        <c:idx val="19"/>
        <c:dLbl>
          <c:idx val="0"/>
          <c:dLblPos val="outEnd"/>
          <c:showLegendKey val="0"/>
          <c:showVal val="1"/>
          <c:showCatName val="1"/>
          <c:showSerName val="0"/>
          <c:showPercent val="0"/>
          <c:showBubbleSize val="0"/>
          <c:extLst>
            <c:ext xmlns:c15="http://schemas.microsoft.com/office/drawing/2012/chart" uri="{CE6537A1-D6FC-4f65-9D91-7224C49458BB}"/>
          </c:extLst>
        </c:dLbl>
      </c:pivotFmt>
      <c:pivotFmt>
        <c:idx val="20"/>
        <c:spPr>
          <a:solidFill>
            <a:schemeClr val="accent6"/>
          </a:solidFill>
          <a:ln>
            <a:noFill/>
          </a:ln>
          <a:effectLst/>
        </c:spPr>
      </c:pivotFmt>
      <c:pivotFmt>
        <c:idx val="21"/>
        <c:spPr>
          <a:solidFill>
            <a:schemeClr val="accent6"/>
          </a:solidFill>
          <a:ln>
            <a:noFill/>
          </a:ln>
          <a:effectLst/>
        </c:spPr>
      </c:pivotFmt>
      <c:pivotFmt>
        <c:idx val="22"/>
        <c:spPr>
          <a:solidFill>
            <a:schemeClr val="accent6"/>
          </a:solidFill>
          <a:ln>
            <a:noFill/>
          </a:ln>
          <a:effectLst/>
        </c:spPr>
      </c:pivotFmt>
      <c:pivotFmt>
        <c:idx val="23"/>
        <c:spPr>
          <a:solidFill>
            <a:schemeClr val="accent6"/>
          </a:solidFill>
          <a:ln>
            <a:noFill/>
          </a:ln>
          <a:effectLst/>
        </c:spPr>
      </c:pivotFmt>
      <c:pivotFmt>
        <c:idx val="24"/>
        <c:spPr>
          <a:solidFill>
            <a:schemeClr val="accent6"/>
          </a:solidFill>
          <a:ln>
            <a:noFill/>
          </a:ln>
          <a:effectLst/>
        </c:spPr>
      </c:pivotFmt>
      <c:pivotFmt>
        <c:idx val="25"/>
        <c:spPr>
          <a:solidFill>
            <a:schemeClr val="accent6"/>
          </a:solidFill>
          <a:ln>
            <a:noFill/>
          </a:ln>
          <a:effectLst/>
        </c:spPr>
      </c:pivotFmt>
      <c:pivotFmt>
        <c:idx val="26"/>
        <c:spPr>
          <a:solidFill>
            <a:schemeClr val="accent6"/>
          </a:solidFill>
          <a:ln>
            <a:noFill/>
          </a:ln>
          <a:effectLst/>
        </c:spPr>
      </c:pivotFmt>
      <c:pivotFmt>
        <c:idx val="27"/>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SA"/>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8"/>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SA"/>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9"/>
      </c:pivotFmt>
      <c:pivotFmt>
        <c:idx val="30"/>
      </c:pivotFmt>
      <c:pivotFmt>
        <c:idx val="31"/>
      </c:pivotFmt>
      <c:pivotFmt>
        <c:idx val="32"/>
      </c:pivotFmt>
      <c:pivotFmt>
        <c:idx val="33"/>
      </c:pivotFmt>
      <c:pivotFmt>
        <c:idx val="34"/>
      </c:pivotFmt>
      <c:pivotFmt>
        <c:idx val="35"/>
      </c:pivotFmt>
      <c:pivotFmt>
        <c:idx val="36"/>
      </c:pivotFmt>
      <c:pivotFmt>
        <c:idx val="37"/>
      </c:pivotFmt>
      <c:pivotFmt>
        <c:idx val="38"/>
      </c:pivotFmt>
      <c:pivotFmt>
        <c:idx val="39"/>
      </c:pivotFmt>
      <c:pivotFmt>
        <c:idx val="40"/>
      </c:pivotFmt>
      <c:pivotFmt>
        <c:idx val="41"/>
      </c:pivotFmt>
      <c:pivotFmt>
        <c:idx val="42"/>
      </c:pivotFmt>
      <c:pivotFmt>
        <c:idx val="43"/>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SA"/>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4"/>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SA"/>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5"/>
        <c:spPr>
          <a:solidFill>
            <a:schemeClr val="accent6"/>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46"/>
        <c:spPr>
          <a:solidFill>
            <a:schemeClr val="accent6"/>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47"/>
        <c:spPr>
          <a:solidFill>
            <a:schemeClr val="accent6"/>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48"/>
        <c:spPr>
          <a:solidFill>
            <a:schemeClr val="accent6"/>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49"/>
        <c:spPr>
          <a:solidFill>
            <a:schemeClr val="accent6"/>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50"/>
        <c:spPr>
          <a:solidFill>
            <a:schemeClr val="accent6"/>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51"/>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SA"/>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2"/>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SA"/>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3"/>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SA"/>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4"/>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SA"/>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5"/>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SA"/>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6"/>
        <c:spPr>
          <a:solidFill>
            <a:schemeClr val="accent6"/>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57"/>
        <c:spPr>
          <a:solidFill>
            <a:schemeClr val="accent6"/>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58"/>
        <c:spPr>
          <a:solidFill>
            <a:schemeClr val="accent6"/>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59"/>
        <c:spPr>
          <a:solidFill>
            <a:schemeClr val="accent6"/>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60"/>
        <c:spPr>
          <a:solidFill>
            <a:schemeClr val="accent6"/>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61"/>
        <c:spPr>
          <a:solidFill>
            <a:schemeClr val="accent6"/>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62"/>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SA"/>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63"/>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SA"/>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64"/>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SA"/>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65"/>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SA"/>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66"/>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SA"/>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67"/>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SA"/>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68"/>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SA"/>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69"/>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SA"/>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70"/>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SA"/>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71"/>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SA"/>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72"/>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SA"/>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73"/>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SA"/>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74"/>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SA"/>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75"/>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SA"/>
            </a:p>
          </c:txPr>
          <c:showLegendKey val="0"/>
          <c:showVal val="1"/>
          <c:showCatName val="0"/>
          <c:showSerName val="0"/>
          <c:showPercent val="0"/>
          <c:showBubbleSize val="0"/>
          <c:extLst>
            <c:ext xmlns:c15="http://schemas.microsoft.com/office/drawing/2012/chart" uri="{CE6537A1-D6FC-4f65-9D91-7224C49458BB}"/>
          </c:extLst>
        </c:dLbl>
      </c:pivotFmt>
      <c:pivotFmt>
        <c:idx val="76"/>
        <c:spPr>
          <a:solidFill>
            <a:schemeClr val="accent6"/>
          </a:solidFill>
          <a:ln>
            <a:noFill/>
          </a:ln>
          <a:effectLst/>
        </c:spPr>
        <c:marker>
          <c:symbol val="none"/>
        </c:marker>
        <c:dLbl>
          <c:idx val="0"/>
          <c:showLegendKey val="0"/>
          <c:showVal val="1"/>
          <c:showCatName val="0"/>
          <c:showSerName val="0"/>
          <c:showPercent val="0"/>
          <c:showBubbleSize val="0"/>
          <c:extLst>
            <c:ext xmlns:c15="http://schemas.microsoft.com/office/drawing/2012/chart" uri="{CE6537A1-D6FC-4f65-9D91-7224C49458BB}"/>
          </c:extLst>
        </c:dLbl>
      </c:pivotFmt>
      <c:pivotFmt>
        <c:idx val="77"/>
        <c:spPr>
          <a:solidFill>
            <a:schemeClr val="accent6"/>
          </a:solidFill>
          <a:ln>
            <a:noFill/>
          </a:ln>
          <a:effectLst/>
        </c:spPr>
        <c:marker>
          <c:symbol val="none"/>
        </c:marker>
        <c:dLbl>
          <c:idx val="0"/>
          <c:showLegendKey val="0"/>
          <c:showVal val="1"/>
          <c:showCatName val="0"/>
          <c:showSerName val="0"/>
          <c:showPercent val="0"/>
          <c:showBubbleSize val="0"/>
          <c:extLst>
            <c:ext xmlns:c15="http://schemas.microsoft.com/office/drawing/2012/chart" uri="{CE6537A1-D6FC-4f65-9D91-7224C49458BB}"/>
          </c:extLst>
        </c:dLbl>
      </c:pivotFmt>
      <c:pivotFmt>
        <c:idx val="78"/>
        <c:spPr>
          <a:solidFill>
            <a:schemeClr val="accent6"/>
          </a:solidFill>
          <a:ln>
            <a:noFill/>
          </a:ln>
          <a:effectLst/>
        </c:spPr>
        <c:marker>
          <c:symbol val="none"/>
        </c:marker>
        <c:dLbl>
          <c:idx val="0"/>
          <c:showLegendKey val="0"/>
          <c:showVal val="1"/>
          <c:showCatName val="0"/>
          <c:showSerName val="0"/>
          <c:showPercent val="0"/>
          <c:showBubbleSize val="0"/>
          <c:extLst>
            <c:ext xmlns:c15="http://schemas.microsoft.com/office/drawing/2012/chart" uri="{CE6537A1-D6FC-4f65-9D91-7224C49458BB}"/>
          </c:extLst>
        </c:dLbl>
      </c:pivotFmt>
      <c:pivotFmt>
        <c:idx val="79"/>
        <c:spPr>
          <a:solidFill>
            <a:schemeClr val="accent6"/>
          </a:solidFill>
          <a:ln>
            <a:noFill/>
          </a:ln>
          <a:effectLst/>
        </c:spPr>
        <c:marker>
          <c:symbol val="none"/>
        </c:marker>
        <c:dLbl>
          <c:idx val="0"/>
          <c:showLegendKey val="0"/>
          <c:showVal val="1"/>
          <c:showCatName val="0"/>
          <c:showSerName val="0"/>
          <c:showPercent val="0"/>
          <c:showBubbleSize val="0"/>
          <c:extLst>
            <c:ext xmlns:c15="http://schemas.microsoft.com/office/drawing/2012/chart" uri="{CE6537A1-D6FC-4f65-9D91-7224C49458BB}"/>
          </c:extLst>
        </c:dLbl>
      </c:pivotFmt>
      <c:pivotFmt>
        <c:idx val="80"/>
        <c:spPr>
          <a:solidFill>
            <a:schemeClr val="accent6"/>
          </a:solidFill>
          <a:ln>
            <a:noFill/>
          </a:ln>
          <a:effectLst/>
        </c:spPr>
        <c:marker>
          <c:symbol val="none"/>
        </c:marker>
        <c:dLbl>
          <c:idx val="0"/>
          <c:showLegendKey val="0"/>
          <c:showVal val="1"/>
          <c:showCatName val="0"/>
          <c:showSerName val="0"/>
          <c:showPercent val="0"/>
          <c:showBubbleSize val="0"/>
          <c:extLst>
            <c:ext xmlns:c15="http://schemas.microsoft.com/office/drawing/2012/chart" uri="{CE6537A1-D6FC-4f65-9D91-7224C49458BB}"/>
          </c:extLst>
        </c:dLbl>
      </c:pivotFmt>
      <c:pivotFmt>
        <c:idx val="81"/>
        <c:spPr>
          <a:solidFill>
            <a:schemeClr val="accent6"/>
          </a:solidFill>
          <a:ln>
            <a:noFill/>
          </a:ln>
          <a:effectLst/>
        </c:spPr>
        <c:marker>
          <c:symbol val="none"/>
        </c:marker>
        <c:dLbl>
          <c:idx val="0"/>
          <c:showLegendKey val="0"/>
          <c:showVal val="1"/>
          <c:showCatName val="0"/>
          <c:showSerName val="0"/>
          <c:showPercent val="0"/>
          <c:showBubbleSize val="0"/>
          <c:extLst>
            <c:ext xmlns:c15="http://schemas.microsoft.com/office/drawing/2012/chart" uri="{CE6537A1-D6FC-4f65-9D91-7224C49458BB}"/>
          </c:extLst>
        </c:dLbl>
      </c:pivotFmt>
      <c:pivotFmt>
        <c:idx val="82"/>
        <c:spPr>
          <a:solidFill>
            <a:schemeClr val="accent6"/>
          </a:solidFill>
          <a:ln>
            <a:noFill/>
          </a:ln>
          <a:effectLst/>
        </c:spPr>
        <c:marker>
          <c:symbol val="none"/>
        </c:marker>
        <c:dLbl>
          <c:idx val="0"/>
          <c:showLegendKey val="0"/>
          <c:showVal val="1"/>
          <c:showCatName val="0"/>
          <c:showSerName val="0"/>
          <c:showPercent val="0"/>
          <c:showBubbleSize val="0"/>
          <c:extLst>
            <c:ext xmlns:c15="http://schemas.microsoft.com/office/drawing/2012/chart" uri="{CE6537A1-D6FC-4f65-9D91-7224C49458BB}"/>
          </c:extLst>
        </c:dLbl>
      </c:pivotFmt>
      <c:pivotFmt>
        <c:idx val="83"/>
        <c:spPr>
          <a:solidFill>
            <a:schemeClr val="accent6"/>
          </a:solidFill>
          <a:ln>
            <a:noFill/>
          </a:ln>
          <a:effectLst/>
        </c:spPr>
        <c:marker>
          <c:symbol val="none"/>
        </c:marker>
        <c:dLbl>
          <c:idx val="0"/>
          <c:showLegendKey val="0"/>
          <c:showVal val="1"/>
          <c:showCatName val="0"/>
          <c:showSerName val="0"/>
          <c:showPercent val="0"/>
          <c:showBubbleSize val="0"/>
          <c:extLst>
            <c:ext xmlns:c15="http://schemas.microsoft.com/office/drawing/2012/chart" uri="{CE6537A1-D6FC-4f65-9D91-7224C49458BB}"/>
          </c:extLst>
        </c:dLbl>
      </c:pivotFmt>
      <c:pivotFmt>
        <c:idx val="84"/>
        <c:spPr>
          <a:solidFill>
            <a:schemeClr val="accent6"/>
          </a:solidFill>
          <a:ln>
            <a:noFill/>
          </a:ln>
          <a:effectLst/>
        </c:spPr>
        <c:marker>
          <c:symbol val="none"/>
        </c:marker>
        <c:dLbl>
          <c:idx val="0"/>
          <c:showLegendKey val="0"/>
          <c:showVal val="1"/>
          <c:showCatName val="0"/>
          <c:showSerName val="0"/>
          <c:showPercent val="0"/>
          <c:showBubbleSize val="0"/>
          <c:extLst>
            <c:ext xmlns:c15="http://schemas.microsoft.com/office/drawing/2012/chart" uri="{CE6537A1-D6FC-4f65-9D91-7224C49458BB}"/>
          </c:extLst>
        </c:dLbl>
      </c:pivotFmt>
      <c:pivotFmt>
        <c:idx val="85"/>
        <c:spPr>
          <a:solidFill>
            <a:schemeClr val="accent6"/>
          </a:solidFill>
          <a:ln>
            <a:noFill/>
          </a:ln>
          <a:effectLst/>
        </c:spPr>
        <c:marker>
          <c:symbol val="none"/>
        </c:marker>
        <c:dLbl>
          <c:idx val="0"/>
          <c:showLegendKey val="0"/>
          <c:showVal val="1"/>
          <c:showCatName val="0"/>
          <c:showSerName val="0"/>
          <c:showPercent val="0"/>
          <c:showBubbleSize val="0"/>
          <c:extLst>
            <c:ext xmlns:c15="http://schemas.microsoft.com/office/drawing/2012/chart" uri="{CE6537A1-D6FC-4f65-9D91-7224C49458BB}"/>
          </c:extLst>
        </c:dLbl>
      </c:pivotFmt>
      <c:pivotFmt>
        <c:idx val="86"/>
        <c:spPr>
          <a:solidFill>
            <a:schemeClr val="accent6"/>
          </a:solidFill>
          <a:ln>
            <a:noFill/>
          </a:ln>
          <a:effectLst/>
        </c:spPr>
        <c:marker>
          <c:symbol val="none"/>
        </c:marker>
        <c:dLbl>
          <c:idx val="0"/>
          <c:showLegendKey val="0"/>
          <c:showVal val="1"/>
          <c:showCatName val="0"/>
          <c:showSerName val="0"/>
          <c:showPercent val="0"/>
          <c:showBubbleSize val="0"/>
          <c:extLst>
            <c:ext xmlns:c15="http://schemas.microsoft.com/office/drawing/2012/chart" uri="{CE6537A1-D6FC-4f65-9D91-7224C49458BB}"/>
          </c:extLst>
        </c:dLbl>
      </c:pivotFmt>
      <c:pivotFmt>
        <c:idx val="87"/>
        <c:spPr>
          <a:solidFill>
            <a:schemeClr val="accent6"/>
          </a:solidFill>
          <a:ln>
            <a:noFill/>
          </a:ln>
          <a:effectLst/>
        </c:spPr>
        <c:marker>
          <c:symbol val="none"/>
        </c:marker>
        <c:dLbl>
          <c:idx val="0"/>
          <c:showLegendKey val="0"/>
          <c:showVal val="1"/>
          <c:showCatName val="0"/>
          <c:showSerName val="0"/>
          <c:showPercent val="0"/>
          <c:showBubbleSize val="0"/>
          <c:extLst>
            <c:ext xmlns:c15="http://schemas.microsoft.com/office/drawing/2012/chart" uri="{CE6537A1-D6FC-4f65-9D91-7224C49458BB}"/>
          </c:extLst>
        </c:dLbl>
      </c:pivotFmt>
      <c:pivotFmt>
        <c:idx val="88"/>
        <c:spPr>
          <a:solidFill>
            <a:schemeClr val="accent6"/>
          </a:solidFill>
          <a:ln>
            <a:noFill/>
          </a:ln>
          <a:effectLst/>
        </c:spPr>
        <c:marker>
          <c:symbol val="none"/>
        </c:marker>
        <c:dLbl>
          <c:idx val="0"/>
          <c:showLegendKey val="0"/>
          <c:showVal val="1"/>
          <c:showCatName val="0"/>
          <c:showSerName val="0"/>
          <c:showPercent val="0"/>
          <c:showBubbleSize val="0"/>
          <c:extLst>
            <c:ext xmlns:c15="http://schemas.microsoft.com/office/drawing/2012/chart" uri="{CE6537A1-D6FC-4f65-9D91-7224C49458BB}"/>
          </c:extLst>
        </c:dLbl>
      </c:pivotFmt>
      <c:pivotFmt>
        <c:idx val="89"/>
        <c:spPr>
          <a:solidFill>
            <a:schemeClr val="accent6"/>
          </a:solidFill>
          <a:ln>
            <a:noFill/>
          </a:ln>
          <a:effectLst/>
        </c:spPr>
        <c:marker>
          <c:symbol val="none"/>
        </c:marker>
        <c:dLbl>
          <c:idx val="0"/>
          <c:showLegendKey val="0"/>
          <c:showVal val="1"/>
          <c:showCatName val="0"/>
          <c:showSerName val="0"/>
          <c:showPercent val="0"/>
          <c:showBubbleSize val="0"/>
          <c:extLst>
            <c:ext xmlns:c15="http://schemas.microsoft.com/office/drawing/2012/chart" uri="{CE6537A1-D6FC-4f65-9D91-7224C49458BB}"/>
          </c:extLst>
        </c:dLbl>
      </c:pivotFmt>
      <c:pivotFmt>
        <c:idx val="90"/>
        <c:spPr>
          <a:solidFill>
            <a:schemeClr val="accent6"/>
          </a:solidFill>
          <a:ln>
            <a:noFill/>
          </a:ln>
          <a:effectLst/>
        </c:spPr>
        <c:marker>
          <c:symbol val="none"/>
        </c:marker>
        <c:dLbl>
          <c:idx val="0"/>
          <c:showLegendKey val="0"/>
          <c:showVal val="1"/>
          <c:showCatName val="0"/>
          <c:showSerName val="0"/>
          <c:showPercent val="0"/>
          <c:showBubbleSize val="0"/>
          <c:extLst>
            <c:ext xmlns:c15="http://schemas.microsoft.com/office/drawing/2012/chart" uri="{CE6537A1-D6FC-4f65-9D91-7224C49458BB}"/>
          </c:extLst>
        </c:dLbl>
      </c:pivotFmt>
      <c:pivotFmt>
        <c:idx val="91"/>
        <c:spPr>
          <a:solidFill>
            <a:schemeClr val="accent6"/>
          </a:solidFill>
          <a:ln>
            <a:noFill/>
          </a:ln>
          <a:effectLst/>
        </c:spPr>
        <c:marker>
          <c:symbol val="none"/>
        </c:marker>
        <c:dLbl>
          <c:idx val="0"/>
          <c:showLegendKey val="0"/>
          <c:showVal val="1"/>
          <c:showCatName val="0"/>
          <c:showSerName val="0"/>
          <c:showPercent val="0"/>
          <c:showBubbleSize val="0"/>
          <c:extLst>
            <c:ext xmlns:c15="http://schemas.microsoft.com/office/drawing/2012/chart" uri="{CE6537A1-D6FC-4f65-9D91-7224C49458BB}"/>
          </c:extLst>
        </c:dLbl>
      </c:pivotFmt>
      <c:pivotFmt>
        <c:idx val="92"/>
        <c:spPr>
          <a:solidFill>
            <a:schemeClr val="accent6"/>
          </a:solidFill>
          <a:ln>
            <a:noFill/>
          </a:ln>
          <a:effectLst/>
        </c:spPr>
        <c:marker>
          <c:symbol val="none"/>
        </c:marker>
        <c:dLbl>
          <c:idx val="0"/>
          <c:showLegendKey val="0"/>
          <c:showVal val="1"/>
          <c:showCatName val="0"/>
          <c:showSerName val="0"/>
          <c:showPercent val="0"/>
          <c:showBubbleSize val="0"/>
          <c:extLst>
            <c:ext xmlns:c15="http://schemas.microsoft.com/office/drawing/2012/chart" uri="{CE6537A1-D6FC-4f65-9D91-7224C49458BB}"/>
          </c:extLst>
        </c:dLbl>
      </c:pivotFmt>
      <c:pivotFmt>
        <c:idx val="93"/>
        <c:spPr>
          <a:solidFill>
            <a:schemeClr val="accent6"/>
          </a:solidFill>
          <a:ln>
            <a:noFill/>
          </a:ln>
          <a:effectLst/>
        </c:spPr>
        <c:marker>
          <c:symbol val="none"/>
        </c:marker>
        <c:dLbl>
          <c:idx val="0"/>
          <c:showLegendKey val="0"/>
          <c:showVal val="1"/>
          <c:showCatName val="0"/>
          <c:showSerName val="0"/>
          <c:showPercent val="0"/>
          <c:showBubbleSize val="0"/>
          <c:extLst>
            <c:ext xmlns:c15="http://schemas.microsoft.com/office/drawing/2012/chart" uri="{CE6537A1-D6FC-4f65-9D91-7224C49458BB}"/>
          </c:extLst>
        </c:dLbl>
      </c:pivotFmt>
      <c:pivotFmt>
        <c:idx val="94"/>
        <c:spPr>
          <a:solidFill>
            <a:schemeClr val="accent6"/>
          </a:solidFill>
          <a:ln>
            <a:noFill/>
          </a:ln>
          <a:effectLst/>
        </c:spPr>
        <c:marker>
          <c:symbol val="none"/>
        </c:marker>
        <c:dLbl>
          <c:idx val="0"/>
          <c:showLegendKey val="0"/>
          <c:showVal val="1"/>
          <c:showCatName val="0"/>
          <c:showSerName val="0"/>
          <c:showPercent val="0"/>
          <c:showBubbleSize val="0"/>
          <c:extLst>
            <c:ext xmlns:c15="http://schemas.microsoft.com/office/drawing/2012/chart" uri="{CE6537A1-D6FC-4f65-9D91-7224C49458BB}"/>
          </c:extLst>
        </c:dLbl>
      </c:pivotFmt>
      <c:pivotFmt>
        <c:idx val="95"/>
        <c:spPr>
          <a:solidFill>
            <a:schemeClr val="accent6"/>
          </a:solidFill>
          <a:ln>
            <a:noFill/>
          </a:ln>
          <a:effectLst/>
        </c:spPr>
        <c:marker>
          <c:symbol val="none"/>
        </c:marker>
        <c:dLbl>
          <c:idx val="0"/>
          <c:showLegendKey val="0"/>
          <c:showVal val="1"/>
          <c:showCatName val="0"/>
          <c:showSerName val="0"/>
          <c:showPercent val="0"/>
          <c:showBubbleSize val="0"/>
          <c:extLst>
            <c:ext xmlns:c15="http://schemas.microsoft.com/office/drawing/2012/chart" uri="{CE6537A1-D6FC-4f65-9D91-7224C49458BB}"/>
          </c:extLst>
        </c:dLbl>
      </c:pivotFmt>
      <c:pivotFmt>
        <c:idx val="96"/>
        <c:spPr>
          <a:solidFill>
            <a:schemeClr val="accent6"/>
          </a:solidFill>
          <a:ln>
            <a:noFill/>
          </a:ln>
          <a:effectLst/>
        </c:spPr>
        <c:marker>
          <c:symbol val="none"/>
        </c:marker>
        <c:dLbl>
          <c:idx val="0"/>
          <c:showLegendKey val="0"/>
          <c:showVal val="1"/>
          <c:showCatName val="0"/>
          <c:showSerName val="0"/>
          <c:showPercent val="0"/>
          <c:showBubbleSize val="0"/>
          <c:extLst>
            <c:ext xmlns:c15="http://schemas.microsoft.com/office/drawing/2012/chart" uri="{CE6537A1-D6FC-4f65-9D91-7224C49458BB}"/>
          </c:extLst>
        </c:dLbl>
      </c:pivotFmt>
      <c:pivotFmt>
        <c:idx val="97"/>
        <c:spPr>
          <a:solidFill>
            <a:schemeClr val="accent6"/>
          </a:solidFill>
          <a:ln>
            <a:noFill/>
          </a:ln>
          <a:effectLst/>
        </c:spPr>
        <c:marker>
          <c:symbol val="none"/>
        </c:marker>
        <c:dLbl>
          <c:idx val="0"/>
          <c:showLegendKey val="0"/>
          <c:showVal val="1"/>
          <c:showCatName val="0"/>
          <c:showSerName val="0"/>
          <c:showPercent val="0"/>
          <c:showBubbleSize val="0"/>
          <c:extLst>
            <c:ext xmlns:c15="http://schemas.microsoft.com/office/drawing/2012/chart" uri="{CE6537A1-D6FC-4f65-9D91-7224C49458BB}"/>
          </c:extLst>
        </c:dLbl>
      </c:pivotFmt>
      <c:pivotFmt>
        <c:idx val="98"/>
        <c:spPr>
          <a:solidFill>
            <a:schemeClr val="accent6"/>
          </a:solidFill>
          <a:ln>
            <a:noFill/>
          </a:ln>
          <a:effectLst/>
        </c:spPr>
        <c:marker>
          <c:symbol val="none"/>
        </c:marker>
        <c:dLbl>
          <c:idx val="0"/>
          <c:showLegendKey val="0"/>
          <c:showVal val="1"/>
          <c:showCatName val="0"/>
          <c:showSerName val="0"/>
          <c:showPercent val="0"/>
          <c:showBubbleSize val="0"/>
          <c:extLst>
            <c:ext xmlns:c15="http://schemas.microsoft.com/office/drawing/2012/chart" uri="{CE6537A1-D6FC-4f65-9D91-7224C49458BB}"/>
          </c:extLst>
        </c:dLbl>
      </c:pivotFmt>
      <c:pivotFmt>
        <c:idx val="99"/>
        <c:spPr>
          <a:solidFill>
            <a:schemeClr val="accent6"/>
          </a:solidFill>
          <a:ln>
            <a:noFill/>
          </a:ln>
          <a:effectLst/>
        </c:spPr>
        <c:marker>
          <c:symbol val="none"/>
        </c:marker>
        <c:dLbl>
          <c:idx val="0"/>
          <c:showLegendKey val="0"/>
          <c:showVal val="1"/>
          <c:showCatName val="0"/>
          <c:showSerName val="0"/>
          <c:showPercent val="0"/>
          <c:showBubbleSize val="0"/>
          <c:extLst>
            <c:ext xmlns:c15="http://schemas.microsoft.com/office/drawing/2012/chart" uri="{CE6537A1-D6FC-4f65-9D91-7224C49458BB}"/>
          </c:extLst>
        </c:dLbl>
      </c:pivotFmt>
      <c:pivotFmt>
        <c:idx val="100"/>
        <c:spPr>
          <a:solidFill>
            <a:schemeClr val="accent6"/>
          </a:solidFill>
          <a:ln>
            <a:noFill/>
          </a:ln>
          <a:effectLst/>
        </c:spPr>
        <c:marker>
          <c:symbol val="none"/>
        </c:marker>
        <c:dLbl>
          <c:idx val="0"/>
          <c:showLegendKey val="0"/>
          <c:showVal val="1"/>
          <c:showCatName val="0"/>
          <c:showSerName val="0"/>
          <c:showPercent val="0"/>
          <c:showBubbleSize val="0"/>
          <c:extLst>
            <c:ext xmlns:c15="http://schemas.microsoft.com/office/drawing/2012/chart" uri="{CE6537A1-D6FC-4f65-9D91-7224C49458BB}"/>
          </c:extLst>
        </c:dLbl>
      </c:pivotFmt>
      <c:pivotFmt>
        <c:idx val="101"/>
        <c:spPr>
          <a:solidFill>
            <a:schemeClr val="accent6"/>
          </a:solidFill>
          <a:ln>
            <a:noFill/>
          </a:ln>
          <a:effectLst/>
        </c:spPr>
        <c:marker>
          <c:symbol val="none"/>
        </c:marker>
        <c:dLbl>
          <c:idx val="0"/>
          <c:showLegendKey val="0"/>
          <c:showVal val="1"/>
          <c:showCatName val="0"/>
          <c:showSerName val="0"/>
          <c:showPercent val="0"/>
          <c:showBubbleSize val="0"/>
          <c:extLst>
            <c:ext xmlns:c15="http://schemas.microsoft.com/office/drawing/2012/chart" uri="{CE6537A1-D6FC-4f65-9D91-7224C49458BB}"/>
          </c:extLst>
        </c:dLbl>
      </c:pivotFmt>
      <c:pivotFmt>
        <c:idx val="102"/>
        <c:spPr>
          <a:solidFill>
            <a:schemeClr val="accent6"/>
          </a:solidFill>
          <a:ln>
            <a:noFill/>
          </a:ln>
          <a:effectLst/>
        </c:spPr>
        <c:marker>
          <c:symbol val="none"/>
        </c:marker>
        <c:dLbl>
          <c:idx val="0"/>
          <c:showLegendKey val="0"/>
          <c:showVal val="1"/>
          <c:showCatName val="0"/>
          <c:showSerName val="0"/>
          <c:showPercent val="0"/>
          <c:showBubbleSize val="0"/>
          <c:extLst>
            <c:ext xmlns:c15="http://schemas.microsoft.com/office/drawing/2012/chart" uri="{CE6537A1-D6FC-4f65-9D91-7224C49458BB}"/>
          </c:extLst>
        </c:dLbl>
      </c:pivotFmt>
      <c:pivotFmt>
        <c:idx val="103"/>
        <c:spPr>
          <a:solidFill>
            <a:schemeClr val="accent6"/>
          </a:solidFill>
          <a:ln>
            <a:noFill/>
          </a:ln>
          <a:effectLst/>
        </c:spPr>
        <c:marker>
          <c:symbol val="none"/>
        </c:marker>
        <c:dLbl>
          <c:idx val="0"/>
          <c:showLegendKey val="0"/>
          <c:showVal val="1"/>
          <c:showCatName val="0"/>
          <c:showSerName val="0"/>
          <c:showPercent val="0"/>
          <c:showBubbleSize val="0"/>
          <c:extLst>
            <c:ext xmlns:c15="http://schemas.microsoft.com/office/drawing/2012/chart" uri="{CE6537A1-D6FC-4f65-9D91-7224C49458BB}"/>
          </c:extLst>
        </c:dLbl>
      </c:pivotFmt>
      <c:pivotFmt>
        <c:idx val="104"/>
        <c:spPr>
          <a:solidFill>
            <a:schemeClr val="accent6"/>
          </a:solidFill>
          <a:ln>
            <a:noFill/>
          </a:ln>
          <a:effectLst/>
        </c:spPr>
        <c:marker>
          <c:symbol val="none"/>
        </c:marker>
        <c:dLbl>
          <c:idx val="0"/>
          <c:showLegendKey val="0"/>
          <c:showVal val="1"/>
          <c:showCatName val="0"/>
          <c:showSerName val="0"/>
          <c:showPercent val="0"/>
          <c:showBubbleSize val="0"/>
          <c:extLst>
            <c:ext xmlns:c15="http://schemas.microsoft.com/office/drawing/2012/chart" uri="{CE6537A1-D6FC-4f65-9D91-7224C49458BB}"/>
          </c:extLst>
        </c:dLbl>
      </c:pivotFmt>
      <c:pivotFmt>
        <c:idx val="105"/>
        <c:spPr>
          <a:solidFill>
            <a:schemeClr val="accent6"/>
          </a:solidFill>
          <a:ln>
            <a:noFill/>
          </a:ln>
          <a:effectLst/>
        </c:spPr>
        <c:marker>
          <c:symbol val="none"/>
        </c:marker>
        <c:dLbl>
          <c:idx val="0"/>
          <c:showLegendKey val="0"/>
          <c:showVal val="1"/>
          <c:showCatName val="0"/>
          <c:showSerName val="0"/>
          <c:showPercent val="0"/>
          <c:showBubbleSize val="0"/>
          <c:extLst>
            <c:ext xmlns:c15="http://schemas.microsoft.com/office/drawing/2012/chart" uri="{CE6537A1-D6FC-4f65-9D91-7224C49458BB}"/>
          </c:extLst>
        </c:dLbl>
      </c:pivotFmt>
      <c:pivotFmt>
        <c:idx val="106"/>
        <c:spPr>
          <a:solidFill>
            <a:schemeClr val="accent6"/>
          </a:solidFill>
          <a:ln>
            <a:noFill/>
          </a:ln>
          <a:effectLst/>
        </c:spPr>
        <c:marker>
          <c:symbol val="none"/>
        </c:marker>
        <c:dLbl>
          <c:idx val="0"/>
          <c:showLegendKey val="0"/>
          <c:showVal val="1"/>
          <c:showCatName val="0"/>
          <c:showSerName val="0"/>
          <c:showPercent val="0"/>
          <c:showBubbleSize val="0"/>
          <c:extLst>
            <c:ext xmlns:c15="http://schemas.microsoft.com/office/drawing/2012/chart" uri="{CE6537A1-D6FC-4f65-9D91-7224C49458BB}"/>
          </c:extLst>
        </c:dLbl>
      </c:pivotFmt>
      <c:pivotFmt>
        <c:idx val="107"/>
        <c:spPr>
          <a:solidFill>
            <a:schemeClr val="accent6"/>
          </a:solidFill>
          <a:ln>
            <a:noFill/>
          </a:ln>
          <a:effectLst/>
        </c:spPr>
        <c:marker>
          <c:symbol val="none"/>
        </c:marker>
        <c:dLbl>
          <c:idx val="0"/>
          <c:showLegendKey val="0"/>
          <c:showVal val="1"/>
          <c:showCatName val="0"/>
          <c:showSerName val="0"/>
          <c:showPercent val="0"/>
          <c:showBubbleSize val="0"/>
          <c:extLst>
            <c:ext xmlns:c15="http://schemas.microsoft.com/office/drawing/2012/chart" uri="{CE6537A1-D6FC-4f65-9D91-7224C49458BB}"/>
          </c:extLst>
        </c:dLbl>
      </c:pivotFmt>
      <c:pivotFmt>
        <c:idx val="108"/>
        <c:spPr>
          <a:solidFill>
            <a:schemeClr val="accent6"/>
          </a:solidFill>
          <a:ln>
            <a:noFill/>
          </a:ln>
          <a:effectLst/>
        </c:spPr>
        <c:marker>
          <c:symbol val="none"/>
        </c:marker>
        <c:dLbl>
          <c:idx val="0"/>
          <c:showLegendKey val="0"/>
          <c:showVal val="1"/>
          <c:showCatName val="0"/>
          <c:showSerName val="0"/>
          <c:showPercent val="0"/>
          <c:showBubbleSize val="0"/>
          <c:extLst>
            <c:ext xmlns:c15="http://schemas.microsoft.com/office/drawing/2012/chart" uri="{CE6537A1-D6FC-4f65-9D91-7224C49458BB}"/>
          </c:extLst>
        </c:dLbl>
      </c:pivotFmt>
      <c:pivotFmt>
        <c:idx val="109"/>
        <c:spPr>
          <a:solidFill>
            <a:schemeClr val="accent6"/>
          </a:solidFill>
          <a:ln>
            <a:noFill/>
          </a:ln>
          <a:effectLst/>
        </c:spPr>
        <c:marker>
          <c:symbol val="none"/>
        </c:marker>
        <c:dLbl>
          <c:idx val="0"/>
          <c:showLegendKey val="0"/>
          <c:showVal val="1"/>
          <c:showCatName val="0"/>
          <c:showSerName val="0"/>
          <c:showPercent val="0"/>
          <c:showBubbleSize val="0"/>
          <c:extLst>
            <c:ext xmlns:c15="http://schemas.microsoft.com/office/drawing/2012/chart" uri="{CE6537A1-D6FC-4f65-9D91-7224C49458BB}"/>
          </c:extLst>
        </c:dLbl>
      </c:pivotFmt>
      <c:pivotFmt>
        <c:idx val="110"/>
        <c:spPr>
          <a:solidFill>
            <a:schemeClr val="accent6"/>
          </a:solidFill>
          <a:ln>
            <a:noFill/>
          </a:ln>
          <a:effectLst/>
        </c:spPr>
        <c:marker>
          <c:symbol val="none"/>
        </c:marker>
        <c:dLbl>
          <c:idx val="0"/>
          <c:showLegendKey val="0"/>
          <c:showVal val="1"/>
          <c:showCatName val="0"/>
          <c:showSerName val="0"/>
          <c:showPercent val="0"/>
          <c:showBubbleSize val="0"/>
          <c:extLst>
            <c:ext xmlns:c15="http://schemas.microsoft.com/office/drawing/2012/chart" uri="{CE6537A1-D6FC-4f65-9D91-7224C49458BB}"/>
          </c:extLst>
        </c:dLbl>
      </c:pivotFmt>
      <c:pivotFmt>
        <c:idx val="111"/>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SA"/>
            </a:p>
          </c:txPr>
          <c:showLegendKey val="0"/>
          <c:showVal val="0"/>
          <c:showCatName val="0"/>
          <c:showSerName val="0"/>
          <c:showPercent val="0"/>
          <c:showBubbleSize val="0"/>
          <c:extLst>
            <c:ext xmlns:c15="http://schemas.microsoft.com/office/drawing/2012/chart" uri="{CE6537A1-D6FC-4f65-9D91-7224C49458BB}"/>
          </c:extLst>
        </c:dLbl>
      </c:pivotFmt>
      <c:pivotFmt>
        <c:idx val="112"/>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SA"/>
            </a:p>
          </c:txPr>
          <c:showLegendKey val="0"/>
          <c:showVal val="0"/>
          <c:showCatName val="0"/>
          <c:showSerName val="0"/>
          <c:showPercent val="0"/>
          <c:showBubbleSize val="0"/>
          <c:extLst>
            <c:ext xmlns:c15="http://schemas.microsoft.com/office/drawing/2012/chart" uri="{CE6537A1-D6FC-4f65-9D91-7224C49458BB}"/>
          </c:extLst>
        </c:dLbl>
      </c:pivotFmt>
      <c:pivotFmt>
        <c:idx val="113"/>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SA"/>
            </a:p>
          </c:txPr>
          <c:showLegendKey val="0"/>
          <c:showVal val="0"/>
          <c:showCatName val="0"/>
          <c:showSerName val="0"/>
          <c:showPercent val="0"/>
          <c:showBubbleSize val="0"/>
          <c:extLst>
            <c:ext xmlns:c15="http://schemas.microsoft.com/office/drawing/2012/chart" uri="{CE6537A1-D6FC-4f65-9D91-7224C49458BB}"/>
          </c:extLst>
        </c:dLbl>
      </c:pivotFmt>
      <c:pivotFmt>
        <c:idx val="114"/>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SA"/>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'Total bouns gender_Dep'!$B$3:$B$4</c:f>
              <c:strCache>
                <c:ptCount val="1"/>
                <c:pt idx="0">
                  <c:v>Corporate</c:v>
                </c:pt>
              </c:strCache>
            </c:strRef>
          </c:tx>
          <c:spPr>
            <a:solidFill>
              <a:schemeClr val="accent6"/>
            </a:solidFill>
            <a:ln>
              <a:noFill/>
            </a:ln>
            <a:effectLst/>
          </c:spPr>
          <c:invertIfNegative val="0"/>
          <c:cat>
            <c:strRef>
              <c:f>'Total bouns gender_Dep'!$A$5:$A$12</c:f>
              <c:strCache>
                <c:ptCount val="7"/>
                <c:pt idx="0">
                  <c:v>36%-40%</c:v>
                </c:pt>
                <c:pt idx="1">
                  <c:v>31%-35%</c:v>
                </c:pt>
                <c:pt idx="2">
                  <c:v>21%-30%</c:v>
                </c:pt>
                <c:pt idx="3">
                  <c:v>16%-20%</c:v>
                </c:pt>
                <c:pt idx="4">
                  <c:v>11%-15%</c:v>
                </c:pt>
                <c:pt idx="5">
                  <c:v>5%-10%</c:v>
                </c:pt>
                <c:pt idx="6">
                  <c:v>0%</c:v>
                </c:pt>
              </c:strCache>
            </c:strRef>
          </c:cat>
          <c:val>
            <c:numRef>
              <c:f>'Total bouns gender_Dep'!$B$5:$B$12</c:f>
              <c:numCache>
                <c:formatCode>_([$$-409]* #,##0_);_([$$-409]* \(#,##0\);_([$$-409]* "-"??_);_(@_)</c:formatCode>
                <c:ptCount val="7"/>
                <c:pt idx="0">
                  <c:v>310407.7533333333</c:v>
                </c:pt>
                <c:pt idx="1">
                  <c:v>296118.55666666664</c:v>
                </c:pt>
                <c:pt idx="2">
                  <c:v>226340.14999999994</c:v>
                </c:pt>
                <c:pt idx="3">
                  <c:v>207822.28</c:v>
                </c:pt>
                <c:pt idx="4">
                  <c:v>155034.79269230767</c:v>
                </c:pt>
                <c:pt idx="5">
                  <c:v>120504.56303030303</c:v>
                </c:pt>
                <c:pt idx="6">
                  <c:v>75329.84210526316</c:v>
                </c:pt>
              </c:numCache>
            </c:numRef>
          </c:val>
          <c:extLst>
            <c:ext xmlns:c16="http://schemas.microsoft.com/office/drawing/2014/chart" uri="{C3380CC4-5D6E-409C-BE32-E72D297353CC}">
              <c16:uniqueId val="{0000000F-AC26-834C-B323-05490A391C97}"/>
            </c:ext>
          </c:extLst>
        </c:ser>
        <c:ser>
          <c:idx val="1"/>
          <c:order val="1"/>
          <c:tx>
            <c:strRef>
              <c:f>'Total bouns gender_Dep'!$C$3:$C$4</c:f>
              <c:strCache>
                <c:ptCount val="1"/>
                <c:pt idx="0">
                  <c:v>Manufacturing</c:v>
                </c:pt>
              </c:strCache>
            </c:strRef>
          </c:tx>
          <c:spPr>
            <a:solidFill>
              <a:schemeClr val="accent5"/>
            </a:solidFill>
            <a:ln>
              <a:noFill/>
            </a:ln>
            <a:effectLst/>
          </c:spPr>
          <c:invertIfNegative val="0"/>
          <c:cat>
            <c:strRef>
              <c:f>'Total bouns gender_Dep'!$A$5:$A$12</c:f>
              <c:strCache>
                <c:ptCount val="7"/>
                <c:pt idx="0">
                  <c:v>36%-40%</c:v>
                </c:pt>
                <c:pt idx="1">
                  <c:v>31%-35%</c:v>
                </c:pt>
                <c:pt idx="2">
                  <c:v>21%-30%</c:v>
                </c:pt>
                <c:pt idx="3">
                  <c:v>16%-20%</c:v>
                </c:pt>
                <c:pt idx="4">
                  <c:v>11%-15%</c:v>
                </c:pt>
                <c:pt idx="5">
                  <c:v>5%-10%</c:v>
                </c:pt>
                <c:pt idx="6">
                  <c:v>0%</c:v>
                </c:pt>
              </c:strCache>
            </c:strRef>
          </c:cat>
          <c:val>
            <c:numRef>
              <c:f>'Total bouns gender_Dep'!$C$5:$C$12</c:f>
              <c:numCache>
                <c:formatCode>_([$$-409]* #,##0_);_([$$-409]* \(#,##0\);_([$$-409]* "-"??_);_(@_)</c:formatCode>
                <c:ptCount val="7"/>
                <c:pt idx="0">
                  <c:v>311107.0345454546</c:v>
                </c:pt>
                <c:pt idx="1">
                  <c:v>289309.82142857142</c:v>
                </c:pt>
                <c:pt idx="2">
                  <c:v>221273.27533333332</c:v>
                </c:pt>
                <c:pt idx="3">
                  <c:v>200533.45333333334</c:v>
                </c:pt>
                <c:pt idx="4">
                  <c:v>160389.54484848486</c:v>
                </c:pt>
                <c:pt idx="5">
                  <c:v>120660.17628571429</c:v>
                </c:pt>
                <c:pt idx="6">
                  <c:v>72134.481481481474</c:v>
                </c:pt>
              </c:numCache>
            </c:numRef>
          </c:val>
          <c:extLst>
            <c:ext xmlns:c16="http://schemas.microsoft.com/office/drawing/2014/chart" uri="{C3380CC4-5D6E-409C-BE32-E72D297353CC}">
              <c16:uniqueId val="{00000021-1A06-4F47-921C-D02278A76F06}"/>
            </c:ext>
          </c:extLst>
        </c:ser>
        <c:ser>
          <c:idx val="2"/>
          <c:order val="2"/>
          <c:tx>
            <c:strRef>
              <c:f>'Total bouns gender_Dep'!$D$3:$D$4</c:f>
              <c:strCache>
                <c:ptCount val="1"/>
                <c:pt idx="0">
                  <c:v>Research &amp; Development</c:v>
                </c:pt>
              </c:strCache>
            </c:strRef>
          </c:tx>
          <c:spPr>
            <a:solidFill>
              <a:schemeClr val="accent4"/>
            </a:solidFill>
            <a:ln>
              <a:noFill/>
            </a:ln>
            <a:effectLst/>
          </c:spPr>
          <c:invertIfNegative val="0"/>
          <c:cat>
            <c:strRef>
              <c:f>'Total bouns gender_Dep'!$A$5:$A$12</c:f>
              <c:strCache>
                <c:ptCount val="7"/>
                <c:pt idx="0">
                  <c:v>36%-40%</c:v>
                </c:pt>
                <c:pt idx="1">
                  <c:v>31%-35%</c:v>
                </c:pt>
                <c:pt idx="2">
                  <c:v>21%-30%</c:v>
                </c:pt>
                <c:pt idx="3">
                  <c:v>16%-20%</c:v>
                </c:pt>
                <c:pt idx="4">
                  <c:v>11%-15%</c:v>
                </c:pt>
                <c:pt idx="5">
                  <c:v>5%-10%</c:v>
                </c:pt>
                <c:pt idx="6">
                  <c:v>0%</c:v>
                </c:pt>
              </c:strCache>
            </c:strRef>
          </c:cat>
          <c:val>
            <c:numRef>
              <c:f>'Total bouns gender_Dep'!$D$5:$D$12</c:f>
              <c:numCache>
                <c:formatCode>_([$$-409]* #,##0_);_([$$-409]* \(#,##0\);_([$$-409]* "-"??_);_(@_)</c:formatCode>
                <c:ptCount val="7"/>
                <c:pt idx="0">
                  <c:v>307984.49000000005</c:v>
                </c:pt>
                <c:pt idx="1">
                  <c:v>278989.87875000003</c:v>
                </c:pt>
                <c:pt idx="2">
                  <c:v>231656.98777777777</c:v>
                </c:pt>
                <c:pt idx="3">
                  <c:v>199234.4522222222</c:v>
                </c:pt>
                <c:pt idx="4">
                  <c:v>149336.76357142857</c:v>
                </c:pt>
                <c:pt idx="5">
                  <c:v>121105.16964285713</c:v>
                </c:pt>
                <c:pt idx="6">
                  <c:v>74339.603305785131</c:v>
                </c:pt>
              </c:numCache>
            </c:numRef>
          </c:val>
          <c:extLst>
            <c:ext xmlns:c16="http://schemas.microsoft.com/office/drawing/2014/chart" uri="{C3380CC4-5D6E-409C-BE32-E72D297353CC}">
              <c16:uniqueId val="{00000022-1A06-4F47-921C-D02278A76F06}"/>
            </c:ext>
          </c:extLst>
        </c:ser>
        <c:ser>
          <c:idx val="3"/>
          <c:order val="3"/>
          <c:tx>
            <c:strRef>
              <c:f>'Total bouns gender_Dep'!$E$3:$E$4</c:f>
              <c:strCache>
                <c:ptCount val="1"/>
                <c:pt idx="0">
                  <c:v>Speciality Products</c:v>
                </c:pt>
              </c:strCache>
            </c:strRef>
          </c:tx>
          <c:spPr>
            <a:solidFill>
              <a:schemeClr val="accent6">
                <a:lumMod val="60000"/>
              </a:schemeClr>
            </a:solidFill>
            <a:ln>
              <a:noFill/>
            </a:ln>
            <a:effectLst/>
          </c:spPr>
          <c:invertIfNegative val="0"/>
          <c:cat>
            <c:strRef>
              <c:f>'Total bouns gender_Dep'!$A$5:$A$12</c:f>
              <c:strCache>
                <c:ptCount val="7"/>
                <c:pt idx="0">
                  <c:v>36%-40%</c:v>
                </c:pt>
                <c:pt idx="1">
                  <c:v>31%-35%</c:v>
                </c:pt>
                <c:pt idx="2">
                  <c:v>21%-30%</c:v>
                </c:pt>
                <c:pt idx="3">
                  <c:v>16%-20%</c:v>
                </c:pt>
                <c:pt idx="4">
                  <c:v>11%-15%</c:v>
                </c:pt>
                <c:pt idx="5">
                  <c:v>5%-10%</c:v>
                </c:pt>
                <c:pt idx="6">
                  <c:v>0%</c:v>
                </c:pt>
              </c:strCache>
            </c:strRef>
          </c:cat>
          <c:val>
            <c:numRef>
              <c:f>'Total bouns gender_Dep'!$E$5:$E$12</c:f>
              <c:numCache>
                <c:formatCode>_([$$-409]* #,##0_);_([$$-409]* \(#,##0\);_([$$-409]* "-"??_);_(@_)</c:formatCode>
                <c:ptCount val="7"/>
                <c:pt idx="0">
                  <c:v>315386.93</c:v>
                </c:pt>
                <c:pt idx="1">
                  <c:v>292118.26642857149</c:v>
                </c:pt>
                <c:pt idx="2">
                  <c:v>224468.30370370366</c:v>
                </c:pt>
                <c:pt idx="3">
                  <c:v>205191.60181818184</c:v>
                </c:pt>
                <c:pt idx="4">
                  <c:v>149914.41580645161</c:v>
                </c:pt>
                <c:pt idx="5">
                  <c:v>122028.07119047621</c:v>
                </c:pt>
                <c:pt idx="6">
                  <c:v>74280.203125</c:v>
                </c:pt>
              </c:numCache>
            </c:numRef>
          </c:val>
          <c:extLst>
            <c:ext xmlns:c16="http://schemas.microsoft.com/office/drawing/2014/chart" uri="{C3380CC4-5D6E-409C-BE32-E72D297353CC}">
              <c16:uniqueId val="{00000023-1A06-4F47-921C-D02278A76F06}"/>
            </c:ext>
          </c:extLst>
        </c:ser>
        <c:dLbls>
          <c:showLegendKey val="0"/>
          <c:showVal val="0"/>
          <c:showCatName val="0"/>
          <c:showSerName val="0"/>
          <c:showPercent val="0"/>
          <c:showBubbleSize val="0"/>
        </c:dLbls>
        <c:gapWidth val="219"/>
        <c:axId val="1715062064"/>
        <c:axId val="588272367"/>
      </c:barChart>
      <c:catAx>
        <c:axId val="1715062064"/>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Bouns Group</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SA"/>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SA"/>
          </a:p>
        </c:txPr>
        <c:crossAx val="588272367"/>
        <c:crosses val="autoZero"/>
        <c:auto val="1"/>
        <c:lblAlgn val="ctr"/>
        <c:lblOffset val="100"/>
        <c:noMultiLvlLbl val="0"/>
      </c:catAx>
      <c:valAx>
        <c:axId val="588272367"/>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Avreage  Annual Salary</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SA"/>
            </a:p>
          </c:txPr>
        </c:title>
        <c:numFmt formatCode="_([$$-409]* #,##0_);_([$$-409]* \(#,##0\);_([$$-409]*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SA"/>
          </a:p>
        </c:txPr>
        <c:crossAx val="171506206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SA"/>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SA"/>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[Employee Sample Data Analysis_Dashboard.xlsx]Retirement based on hiring year!PivotTable2</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Retirement based on</a:t>
            </a:r>
            <a:r>
              <a:rPr lang="en-US" baseline="0"/>
              <a:t> hiring year</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SA"/>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dLbl>
          <c:idx val="0"/>
          <c:showLegendKey val="0"/>
          <c:showVal val="0"/>
          <c:showCatName val="0"/>
          <c:showSerName val="0"/>
          <c:showPercent val="0"/>
          <c:showBubbleSize val="0"/>
          <c:extLst>
            <c:ext xmlns:c15="http://schemas.microsoft.com/office/drawing/2012/chart" uri="{CE6537A1-D6FC-4f65-9D91-7224C49458BB}"/>
          </c:extLst>
        </c:dLbl>
      </c:pivotFmt>
      <c:pivotFmt>
        <c:idx val="5"/>
        <c:dLbl>
          <c:idx val="0"/>
          <c:showLegendKey val="0"/>
          <c:showVal val="0"/>
          <c:showCatName val="0"/>
          <c:showSerName val="0"/>
          <c:showPercent val="0"/>
          <c:showBubbleSize val="0"/>
          <c:extLst>
            <c:ext xmlns:c15="http://schemas.microsoft.com/office/drawing/2012/chart" uri="{CE6537A1-D6FC-4f65-9D91-7224C49458BB}"/>
          </c:extLst>
        </c:dLbl>
      </c:pivotFmt>
      <c:pivotFmt>
        <c:idx val="6"/>
        <c:dLbl>
          <c:idx val="0"/>
          <c:showLegendKey val="0"/>
          <c:showVal val="0"/>
          <c:showCatName val="0"/>
          <c:showSerName val="0"/>
          <c:showPercent val="0"/>
          <c:showBubbleSize val="0"/>
          <c:extLst>
            <c:ext xmlns:c15="http://schemas.microsoft.com/office/drawing/2012/chart" uri="{CE6537A1-D6FC-4f65-9D91-7224C49458BB}"/>
          </c:extLst>
        </c:dLbl>
      </c:pivotFmt>
      <c:pivotFmt>
        <c:idx val="7"/>
        <c:dLbl>
          <c:idx val="0"/>
          <c:showLegendKey val="0"/>
          <c:showVal val="0"/>
          <c:showCatName val="0"/>
          <c:showSerName val="0"/>
          <c:showPercent val="0"/>
          <c:showBubbleSize val="0"/>
          <c:extLst>
            <c:ext xmlns:c15="http://schemas.microsoft.com/office/drawing/2012/chart" uri="{CE6537A1-D6FC-4f65-9D91-7224C49458BB}"/>
          </c:extLst>
        </c:dLbl>
      </c:pivotFmt>
      <c:pivotFmt>
        <c:idx val="8"/>
        <c:dLbl>
          <c:idx val="0"/>
          <c:showLegendKey val="0"/>
          <c:showVal val="0"/>
          <c:showCatName val="0"/>
          <c:showSerName val="0"/>
          <c:showPercent val="0"/>
          <c:showBubbleSize val="0"/>
          <c:extLst>
            <c:ext xmlns:c15="http://schemas.microsoft.com/office/drawing/2012/chart" uri="{CE6537A1-D6FC-4f65-9D91-7224C49458BB}"/>
          </c:extLst>
        </c:dLbl>
      </c:pivotFmt>
      <c:pivotFmt>
        <c:idx val="9"/>
        <c:dLbl>
          <c:idx val="0"/>
          <c:showLegendKey val="0"/>
          <c:showVal val="0"/>
          <c:showCatName val="0"/>
          <c:showSerName val="0"/>
          <c:showPercent val="0"/>
          <c:showBubbleSize val="0"/>
          <c:extLst>
            <c:ext xmlns:c15="http://schemas.microsoft.com/office/drawing/2012/chart" uri="{CE6537A1-D6FC-4f65-9D91-7224C49458BB}"/>
          </c:extLst>
        </c:dLbl>
      </c:pivotFmt>
      <c:pivotFmt>
        <c:idx val="10"/>
        <c:dLbl>
          <c:idx val="0"/>
          <c:showLegendKey val="0"/>
          <c:showVal val="0"/>
          <c:showCatName val="0"/>
          <c:showSerName val="0"/>
          <c:showPercent val="0"/>
          <c:showBubbleSize val="0"/>
          <c:extLst>
            <c:ext xmlns:c15="http://schemas.microsoft.com/office/drawing/2012/chart" uri="{CE6537A1-D6FC-4f65-9D91-7224C49458BB}"/>
          </c:extLst>
        </c:dLbl>
      </c:pivotFmt>
      <c:pivotFmt>
        <c:idx val="11"/>
        <c:dLbl>
          <c:idx val="0"/>
          <c:showLegendKey val="0"/>
          <c:showVal val="0"/>
          <c:showCatName val="0"/>
          <c:showSerName val="0"/>
          <c:showPercent val="0"/>
          <c:showBubbleSize val="0"/>
          <c:extLst>
            <c:ext xmlns:c15="http://schemas.microsoft.com/office/drawing/2012/chart" uri="{CE6537A1-D6FC-4f65-9D91-7224C49458BB}"/>
          </c:extLst>
        </c:dLbl>
      </c:pivotFmt>
      <c:pivotFmt>
        <c:idx val="12"/>
        <c:dLbl>
          <c:idx val="0"/>
          <c:showLegendKey val="0"/>
          <c:showVal val="0"/>
          <c:showCatName val="0"/>
          <c:showSerName val="0"/>
          <c:showPercent val="0"/>
          <c:showBubbleSize val="0"/>
          <c:extLst>
            <c:ext xmlns:c15="http://schemas.microsoft.com/office/drawing/2012/chart" uri="{CE6537A1-D6FC-4f65-9D91-7224C49458BB}"/>
          </c:extLst>
        </c:dLbl>
      </c:pivotFmt>
      <c:pivotFmt>
        <c:idx val="13"/>
        <c:dLbl>
          <c:idx val="0"/>
          <c:showLegendKey val="0"/>
          <c:showVal val="0"/>
          <c:showCatName val="0"/>
          <c:showSerName val="0"/>
          <c:showPercent val="0"/>
          <c:showBubbleSize val="0"/>
          <c:extLst>
            <c:ext xmlns:c15="http://schemas.microsoft.com/office/drawing/2012/chart" uri="{CE6537A1-D6FC-4f65-9D91-7224C49458BB}"/>
          </c:extLst>
        </c:dLbl>
      </c:pivotFmt>
      <c:pivotFmt>
        <c:idx val="14"/>
        <c:dLbl>
          <c:idx val="0"/>
          <c:showLegendKey val="0"/>
          <c:showVal val="0"/>
          <c:showCatName val="0"/>
          <c:showSerName val="0"/>
          <c:showPercent val="0"/>
          <c:showBubbleSize val="0"/>
          <c:extLst>
            <c:ext xmlns:c15="http://schemas.microsoft.com/office/drawing/2012/chart" uri="{CE6537A1-D6FC-4f65-9D91-7224C49458BB}"/>
          </c:extLst>
        </c:dLbl>
      </c:pivotFmt>
      <c:pivotFmt>
        <c:idx val="15"/>
        <c:dLbl>
          <c:idx val="0"/>
          <c:showLegendKey val="0"/>
          <c:showVal val="0"/>
          <c:showCatName val="0"/>
          <c:showSerName val="0"/>
          <c:showPercent val="0"/>
          <c:showBubbleSize val="0"/>
          <c:extLst>
            <c:ext xmlns:c15="http://schemas.microsoft.com/office/drawing/2012/chart" uri="{CE6537A1-D6FC-4f65-9D91-7224C49458BB}"/>
          </c:extLst>
        </c:dLbl>
      </c:pivotFmt>
      <c:pivotFmt>
        <c:idx val="16"/>
        <c:dLbl>
          <c:idx val="0"/>
          <c:showLegendKey val="0"/>
          <c:showVal val="0"/>
          <c:showCatName val="0"/>
          <c:showSerName val="0"/>
          <c:showPercent val="0"/>
          <c:showBubbleSize val="0"/>
          <c:extLst>
            <c:ext xmlns:c15="http://schemas.microsoft.com/office/drawing/2012/chart" uri="{CE6537A1-D6FC-4f65-9D91-7224C49458BB}"/>
          </c:extLst>
        </c:dLbl>
      </c:pivotFmt>
      <c:pivotFmt>
        <c:idx val="17"/>
        <c:dLbl>
          <c:idx val="0"/>
          <c:showLegendKey val="0"/>
          <c:showVal val="0"/>
          <c:showCatName val="0"/>
          <c:showSerName val="0"/>
          <c:showPercent val="0"/>
          <c:showBubbleSize val="0"/>
          <c:extLst>
            <c:ext xmlns:c15="http://schemas.microsoft.com/office/drawing/2012/chart" uri="{CE6537A1-D6FC-4f65-9D91-7224C49458BB}"/>
          </c:extLst>
        </c:dLbl>
      </c:pivotFmt>
      <c:pivotFmt>
        <c:idx val="18"/>
        <c:dLbl>
          <c:idx val="0"/>
          <c:showLegendKey val="0"/>
          <c:showVal val="0"/>
          <c:showCatName val="0"/>
          <c:showSerName val="0"/>
          <c:showPercent val="0"/>
          <c:showBubbleSize val="0"/>
          <c:extLst>
            <c:ext xmlns:c15="http://schemas.microsoft.com/office/drawing/2012/chart" uri="{CE6537A1-D6FC-4f65-9D91-7224C49458BB}"/>
          </c:extLst>
        </c:dLbl>
      </c:pivotFmt>
      <c:pivotFmt>
        <c:idx val="19"/>
        <c:dLbl>
          <c:idx val="0"/>
          <c:showLegendKey val="0"/>
          <c:showVal val="0"/>
          <c:showCatName val="0"/>
          <c:showSerName val="0"/>
          <c:showPercent val="0"/>
          <c:showBubbleSize val="0"/>
          <c:extLst>
            <c:ext xmlns:c15="http://schemas.microsoft.com/office/drawing/2012/chart" uri="{CE6537A1-D6FC-4f65-9D91-7224C49458BB}"/>
          </c:extLst>
        </c:dLbl>
      </c:pivotFmt>
      <c:pivotFmt>
        <c:idx val="20"/>
        <c:dLbl>
          <c:idx val="0"/>
          <c:showLegendKey val="0"/>
          <c:showVal val="0"/>
          <c:showCatName val="0"/>
          <c:showSerName val="0"/>
          <c:showPercent val="0"/>
          <c:showBubbleSize val="0"/>
          <c:extLst>
            <c:ext xmlns:c15="http://schemas.microsoft.com/office/drawing/2012/chart" uri="{CE6537A1-D6FC-4f65-9D91-7224C49458BB}"/>
          </c:extLst>
        </c:dLbl>
      </c:pivotFmt>
      <c:pivotFmt>
        <c:idx val="21"/>
        <c:dLbl>
          <c:idx val="0"/>
          <c:showLegendKey val="0"/>
          <c:showVal val="0"/>
          <c:showCatName val="0"/>
          <c:showSerName val="0"/>
          <c:showPercent val="0"/>
          <c:showBubbleSize val="0"/>
          <c:extLst>
            <c:ext xmlns:c15="http://schemas.microsoft.com/office/drawing/2012/chart" uri="{CE6537A1-D6FC-4f65-9D91-7224C49458BB}"/>
          </c:extLst>
        </c:dLbl>
      </c:pivotFmt>
      <c:pivotFmt>
        <c:idx val="22"/>
        <c:dLbl>
          <c:idx val="0"/>
          <c:showLegendKey val="0"/>
          <c:showVal val="0"/>
          <c:showCatName val="0"/>
          <c:showSerName val="0"/>
          <c:showPercent val="0"/>
          <c:showBubbleSize val="0"/>
          <c:extLst>
            <c:ext xmlns:c15="http://schemas.microsoft.com/office/drawing/2012/chart" uri="{CE6537A1-D6FC-4f65-9D91-7224C49458BB}"/>
          </c:extLst>
        </c:dLbl>
      </c:pivotFmt>
      <c:pivotFmt>
        <c:idx val="23"/>
        <c:dLbl>
          <c:idx val="0"/>
          <c:showLegendKey val="0"/>
          <c:showVal val="0"/>
          <c:showCatName val="0"/>
          <c:showSerName val="0"/>
          <c:showPercent val="0"/>
          <c:showBubbleSize val="0"/>
          <c:extLst>
            <c:ext xmlns:c15="http://schemas.microsoft.com/office/drawing/2012/chart" uri="{CE6537A1-D6FC-4f65-9D91-7224C49458BB}"/>
          </c:extLst>
        </c:dLbl>
      </c:pivotFmt>
      <c:pivotFmt>
        <c:idx val="24"/>
        <c:dLbl>
          <c:idx val="0"/>
          <c:showLegendKey val="0"/>
          <c:showVal val="0"/>
          <c:showCatName val="0"/>
          <c:showSerName val="0"/>
          <c:showPercent val="0"/>
          <c:showBubbleSize val="0"/>
          <c:extLst>
            <c:ext xmlns:c15="http://schemas.microsoft.com/office/drawing/2012/chart" uri="{CE6537A1-D6FC-4f65-9D91-7224C49458BB}"/>
          </c:extLst>
        </c:dLbl>
      </c:pivotFmt>
      <c:pivotFmt>
        <c:idx val="25"/>
        <c:dLbl>
          <c:idx val="0"/>
          <c:showLegendKey val="0"/>
          <c:showVal val="0"/>
          <c:showCatName val="0"/>
          <c:showSerName val="0"/>
          <c:showPercent val="0"/>
          <c:showBubbleSize val="0"/>
          <c:extLst>
            <c:ext xmlns:c15="http://schemas.microsoft.com/office/drawing/2012/chart" uri="{CE6537A1-D6FC-4f65-9D91-7224C49458BB}"/>
          </c:extLst>
        </c:dLbl>
      </c:pivotFmt>
      <c:pivotFmt>
        <c:idx val="26"/>
        <c:dLbl>
          <c:idx val="0"/>
          <c:showLegendKey val="0"/>
          <c:showVal val="0"/>
          <c:showCatName val="0"/>
          <c:showSerName val="0"/>
          <c:showPercent val="0"/>
          <c:showBubbleSize val="0"/>
          <c:extLst>
            <c:ext xmlns:c15="http://schemas.microsoft.com/office/drawing/2012/chart" uri="{CE6537A1-D6FC-4f65-9D91-7224C49458BB}"/>
          </c:extLst>
        </c:dLbl>
      </c:pivotFmt>
      <c:pivotFmt>
        <c:idx val="27"/>
        <c:spPr>
          <a:solidFill>
            <a:schemeClr val="accent6"/>
          </a:solidFill>
          <a:ln>
            <a:noFill/>
          </a:ln>
          <a:effectLst/>
        </c:spPr>
        <c:marker>
          <c:spPr>
            <a:solidFill>
              <a:schemeClr val="accent6"/>
            </a:solidFill>
            <a:ln w="9525">
              <a:solidFill>
                <a:schemeClr val="accent6"/>
              </a:solidFill>
            </a:ln>
            <a:effectLst/>
          </c:spPr>
        </c:marker>
        <c:dLbl>
          <c:idx val="0"/>
          <c:dLblPos val="ctr"/>
          <c:showLegendKey val="0"/>
          <c:showVal val="1"/>
          <c:showCatName val="0"/>
          <c:showSerName val="0"/>
          <c:showPercent val="0"/>
          <c:showBubbleSize val="0"/>
          <c:extLst>
            <c:ext xmlns:c15="http://schemas.microsoft.com/office/drawing/2012/chart" uri="{CE6537A1-D6FC-4f65-9D91-7224C49458BB}"/>
          </c:extLst>
        </c:dLbl>
      </c:pivotFmt>
      <c:pivotFmt>
        <c:idx val="28"/>
        <c:spPr>
          <a:ln w="28575" cap="rnd">
            <a:solidFill>
              <a:schemeClr val="accent6"/>
            </a:solidFill>
            <a:round/>
          </a:ln>
          <a:effectLst/>
        </c:spPr>
        <c:marker>
          <c:symbol val="circle"/>
          <c:size val="5"/>
          <c:spPr>
            <a:solidFill>
              <a:schemeClr val="accent5"/>
            </a:solidFill>
            <a:ln w="9525">
              <a:solidFill>
                <a:schemeClr val="accent5"/>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SA"/>
            </a:p>
          </c:txPr>
          <c:showLegendKey val="0"/>
          <c:showVal val="1"/>
          <c:showCatName val="0"/>
          <c:showSerName val="0"/>
          <c:showPercent val="0"/>
          <c:showBubbleSize val="0"/>
          <c:extLst>
            <c:ext xmlns:c15="http://schemas.microsoft.com/office/drawing/2012/chart" uri="{CE6537A1-D6FC-4f65-9D91-7224C49458BB}"/>
          </c:extLst>
        </c:dLbl>
      </c:pivotFmt>
      <c:pivotFmt>
        <c:idx val="29"/>
        <c:spPr>
          <a:ln w="28575" cap="rnd">
            <a:solidFill>
              <a:schemeClr val="accent6"/>
            </a:solidFill>
            <a:round/>
          </a:ln>
          <a:effectLst/>
        </c:spPr>
        <c:marker>
          <c:symbol val="circle"/>
          <c:size val="5"/>
          <c:spPr>
            <a:solidFill>
              <a:schemeClr val="accent4"/>
            </a:solidFill>
            <a:ln w="9525">
              <a:solidFill>
                <a:schemeClr val="accent4"/>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SA"/>
            </a:p>
          </c:txPr>
          <c:showLegendKey val="0"/>
          <c:showVal val="1"/>
          <c:showCatName val="0"/>
          <c:showSerName val="0"/>
          <c:showPercent val="0"/>
          <c:showBubbleSize val="0"/>
          <c:extLst>
            <c:ext xmlns:c15="http://schemas.microsoft.com/office/drawing/2012/chart" uri="{CE6537A1-D6FC-4f65-9D91-7224C49458BB}"/>
          </c:extLst>
        </c:dLbl>
      </c:pivotFmt>
      <c:pivotFmt>
        <c:idx val="30"/>
        <c:spPr>
          <a:ln w="28575" cap="rnd">
            <a:solidFill>
              <a:schemeClr val="accent6"/>
            </a:solidFill>
            <a:round/>
          </a:ln>
          <a:effectLst/>
        </c:spPr>
        <c:marker>
          <c:symbol val="circle"/>
          <c:size val="5"/>
          <c:spPr>
            <a:solidFill>
              <a:schemeClr val="accent6"/>
            </a:solidFill>
            <a:ln w="9525">
              <a:solidFill>
                <a:schemeClr val="accent6"/>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SA"/>
            </a:p>
          </c:txPr>
          <c:showLegendKey val="0"/>
          <c:showVal val="1"/>
          <c:showCatName val="0"/>
          <c:showSerName val="0"/>
          <c:showPercent val="0"/>
          <c:showBubbleSize val="0"/>
          <c:extLst>
            <c:ext xmlns:c15="http://schemas.microsoft.com/office/drawing/2012/chart" uri="{CE6537A1-D6FC-4f65-9D91-7224C49458BB}"/>
          </c:extLst>
        </c:dLbl>
      </c:pivotFmt>
      <c:pivotFmt>
        <c:idx val="31"/>
      </c:pivotFmt>
      <c:pivotFmt>
        <c:idx val="32"/>
      </c:pivotFmt>
      <c:pivotFmt>
        <c:idx val="33"/>
      </c:pivotFmt>
    </c:pivotFmts>
    <c:plotArea>
      <c:layout/>
      <c:lineChart>
        <c:grouping val="standard"/>
        <c:varyColors val="0"/>
        <c:ser>
          <c:idx val="0"/>
          <c:order val="0"/>
          <c:tx>
            <c:strRef>
              <c:f>'Retirement based on hiring year'!$B$3:$B$4</c:f>
              <c:strCache>
                <c:ptCount val="1"/>
                <c:pt idx="0">
                  <c:v>Brazil</c:v>
                </c:pt>
              </c:strCache>
            </c:strRef>
          </c:tx>
          <c:spPr>
            <a:ln w="28575" cap="rnd">
              <a:solidFill>
                <a:schemeClr val="accent6"/>
              </a:solidFill>
              <a:round/>
            </a:ln>
            <a:effectLst/>
          </c:spPr>
          <c:marker>
            <c:symbol val="circle"/>
            <c:size val="5"/>
            <c:spPr>
              <a:solidFill>
                <a:schemeClr val="accent6"/>
              </a:solidFill>
              <a:ln w="9525">
                <a:solidFill>
                  <a:schemeClr val="accent6"/>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SA"/>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'Retirement based on hiring year'!$A$5:$A$11</c:f>
              <c:strCache>
                <c:ptCount val="6"/>
                <c:pt idx="0">
                  <c:v>1992-1996</c:v>
                </c:pt>
                <c:pt idx="1">
                  <c:v>1997-2001</c:v>
                </c:pt>
                <c:pt idx="2">
                  <c:v>2002-2006</c:v>
                </c:pt>
                <c:pt idx="3">
                  <c:v>2007-2011</c:v>
                </c:pt>
                <c:pt idx="4">
                  <c:v>2012-2016</c:v>
                </c:pt>
                <c:pt idx="5">
                  <c:v>2017-2021</c:v>
                </c:pt>
              </c:strCache>
            </c:strRef>
          </c:cat>
          <c:val>
            <c:numRef>
              <c:f>'Retirement based on hiring year'!$B$5:$B$11</c:f>
              <c:numCache>
                <c:formatCode>General</c:formatCode>
                <c:ptCount val="6"/>
                <c:pt idx="0">
                  <c:v>1</c:v>
                </c:pt>
                <c:pt idx="1">
                  <c:v>2</c:v>
                </c:pt>
                <c:pt idx="2">
                  <c:v>2</c:v>
                </c:pt>
                <c:pt idx="3">
                  <c:v>1</c:v>
                </c:pt>
                <c:pt idx="4">
                  <c:v>2</c:v>
                </c:pt>
                <c:pt idx="5">
                  <c:v>3</c:v>
                </c:pt>
              </c:numCache>
            </c:numRef>
          </c:val>
          <c:smooth val="0"/>
          <c:extLst>
            <c:ext xmlns:c16="http://schemas.microsoft.com/office/drawing/2014/chart" uri="{C3380CC4-5D6E-409C-BE32-E72D297353CC}">
              <c16:uniqueId val="{00000000-C9BD-464C-BE93-849E22CB242C}"/>
            </c:ext>
          </c:extLst>
        </c:ser>
        <c:ser>
          <c:idx val="1"/>
          <c:order val="1"/>
          <c:tx>
            <c:strRef>
              <c:f>'Retirement based on hiring year'!$C$3:$C$4</c:f>
              <c:strCache>
                <c:ptCount val="1"/>
                <c:pt idx="0">
                  <c:v>China</c:v>
                </c:pt>
              </c:strCache>
            </c:strRef>
          </c:tx>
          <c:spPr>
            <a:ln w="28575" cap="rnd">
              <a:solidFill>
                <a:schemeClr val="accent5"/>
              </a:solidFill>
              <a:round/>
            </a:ln>
            <a:effectLst/>
          </c:spPr>
          <c:marker>
            <c:symbol val="circle"/>
            <c:size val="5"/>
            <c:spPr>
              <a:solidFill>
                <a:schemeClr val="accent5"/>
              </a:solidFill>
              <a:ln w="9525">
                <a:solidFill>
                  <a:schemeClr val="accent5"/>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SA"/>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'Retirement based on hiring year'!$A$5:$A$11</c:f>
              <c:strCache>
                <c:ptCount val="6"/>
                <c:pt idx="0">
                  <c:v>1992-1996</c:v>
                </c:pt>
                <c:pt idx="1">
                  <c:v>1997-2001</c:v>
                </c:pt>
                <c:pt idx="2">
                  <c:v>2002-2006</c:v>
                </c:pt>
                <c:pt idx="3">
                  <c:v>2007-2011</c:v>
                </c:pt>
                <c:pt idx="4">
                  <c:v>2012-2016</c:v>
                </c:pt>
                <c:pt idx="5">
                  <c:v>2017-2021</c:v>
                </c:pt>
              </c:strCache>
            </c:strRef>
          </c:cat>
          <c:val>
            <c:numRef>
              <c:f>'Retirement based on hiring year'!$C$5:$C$11</c:f>
              <c:numCache>
                <c:formatCode>General</c:formatCode>
                <c:ptCount val="6"/>
                <c:pt idx="1">
                  <c:v>2</c:v>
                </c:pt>
                <c:pt idx="2">
                  <c:v>1</c:v>
                </c:pt>
                <c:pt idx="3">
                  <c:v>5</c:v>
                </c:pt>
                <c:pt idx="4">
                  <c:v>3</c:v>
                </c:pt>
                <c:pt idx="5">
                  <c:v>10</c:v>
                </c:pt>
              </c:numCache>
            </c:numRef>
          </c:val>
          <c:smooth val="0"/>
          <c:extLst>
            <c:ext xmlns:c16="http://schemas.microsoft.com/office/drawing/2014/chart" uri="{C3380CC4-5D6E-409C-BE32-E72D297353CC}">
              <c16:uniqueId val="{0000000A-3424-EE4B-8A28-AAC17961D8EC}"/>
            </c:ext>
          </c:extLst>
        </c:ser>
        <c:ser>
          <c:idx val="2"/>
          <c:order val="2"/>
          <c:tx>
            <c:strRef>
              <c:f>'Retirement based on hiring year'!$D$3:$D$4</c:f>
              <c:strCache>
                <c:ptCount val="1"/>
                <c:pt idx="0">
                  <c:v>United States</c:v>
                </c:pt>
              </c:strCache>
            </c:strRef>
          </c:tx>
          <c:spPr>
            <a:ln w="28575" cap="rnd">
              <a:solidFill>
                <a:schemeClr val="accent4"/>
              </a:solidFill>
              <a:round/>
            </a:ln>
            <a:effectLst/>
          </c:spPr>
          <c:marker>
            <c:symbol val="circle"/>
            <c:size val="5"/>
            <c:spPr>
              <a:solidFill>
                <a:schemeClr val="accent4"/>
              </a:solidFill>
              <a:ln w="9525">
                <a:solidFill>
                  <a:schemeClr val="accent4"/>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SA"/>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'Retirement based on hiring year'!$A$5:$A$11</c:f>
              <c:strCache>
                <c:ptCount val="6"/>
                <c:pt idx="0">
                  <c:v>1992-1996</c:v>
                </c:pt>
                <c:pt idx="1">
                  <c:v>1997-2001</c:v>
                </c:pt>
                <c:pt idx="2">
                  <c:v>2002-2006</c:v>
                </c:pt>
                <c:pt idx="3">
                  <c:v>2007-2011</c:v>
                </c:pt>
                <c:pt idx="4">
                  <c:v>2012-2016</c:v>
                </c:pt>
                <c:pt idx="5">
                  <c:v>2017-2021</c:v>
                </c:pt>
              </c:strCache>
            </c:strRef>
          </c:cat>
          <c:val>
            <c:numRef>
              <c:f>'Retirement based on hiring year'!$D$5:$D$11</c:f>
              <c:numCache>
                <c:formatCode>General</c:formatCode>
                <c:ptCount val="6"/>
                <c:pt idx="0">
                  <c:v>6</c:v>
                </c:pt>
                <c:pt idx="1">
                  <c:v>2</c:v>
                </c:pt>
                <c:pt idx="2">
                  <c:v>6</c:v>
                </c:pt>
                <c:pt idx="3">
                  <c:v>7</c:v>
                </c:pt>
                <c:pt idx="4">
                  <c:v>12</c:v>
                </c:pt>
                <c:pt idx="5">
                  <c:v>20</c:v>
                </c:pt>
              </c:numCache>
            </c:numRef>
          </c:val>
          <c:smooth val="0"/>
          <c:extLst>
            <c:ext xmlns:c16="http://schemas.microsoft.com/office/drawing/2014/chart" uri="{C3380CC4-5D6E-409C-BE32-E72D297353CC}">
              <c16:uniqueId val="{0000000B-3424-EE4B-8A28-AAC17961D8EC}"/>
            </c:ext>
          </c:extLst>
        </c:ser>
        <c:dLbls>
          <c:showLegendKey val="0"/>
          <c:showVal val="1"/>
          <c:showCatName val="0"/>
          <c:showSerName val="0"/>
          <c:showPercent val="0"/>
          <c:showBubbleSize val="0"/>
        </c:dLbls>
        <c:marker val="1"/>
        <c:smooth val="0"/>
        <c:axId val="75038863"/>
        <c:axId val="833687504"/>
      </c:lineChart>
      <c:catAx>
        <c:axId val="75038863"/>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Hiring year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SA"/>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SA"/>
          </a:p>
        </c:txPr>
        <c:crossAx val="833687504"/>
        <c:crosses val="autoZero"/>
        <c:auto val="1"/>
        <c:lblAlgn val="ctr"/>
        <c:lblOffset val="100"/>
        <c:noMultiLvlLbl val="0"/>
      </c:catAx>
      <c:valAx>
        <c:axId val="833687504"/>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 of Employee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SA"/>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SA"/>
          </a:p>
        </c:txPr>
        <c:crossAx val="7503886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SA"/>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SA"/>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40">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2.xml><?xml version="1.0" encoding="utf-8"?>
<cs:chartStyle xmlns:cs="http://schemas.microsoft.com/office/drawing/2012/chartStyle" xmlns:a="http://schemas.openxmlformats.org/drawingml/2006/main" id="342">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3.xml><?xml version="1.0" encoding="utf-8"?>
<cs:chartStyle xmlns:cs="http://schemas.microsoft.com/office/drawing/2012/chartStyle" xmlns:a="http://schemas.openxmlformats.org/drawingml/2006/main" id="255">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charts/style4.xml><?xml version="1.0" encoding="utf-8"?>
<cs:chartStyle xmlns:cs="http://schemas.microsoft.com/office/drawing/2012/chartStyle" xmlns:a="http://schemas.openxmlformats.org/drawingml/2006/main" id="340">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5.xml><?xml version="1.0" encoding="utf-8"?>
<cs:chartStyle xmlns:cs="http://schemas.microsoft.com/office/drawing/2012/chartStyle" xmlns:a="http://schemas.openxmlformats.org/drawingml/2006/main" id="342">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35">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b="0" kern="1200" cap="none" spc="0" normalizeH="0" baseline="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75000"/>
        <a:lumOff val="25000"/>
      </a:schemeClr>
    </cs:fontRef>
    <cs:spPr>
      <a:solidFill>
        <a:schemeClr val="dk1">
          <a:lumMod val="15000"/>
          <a:lumOff val="85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38100" cap="rnd">
        <a:solidFill>
          <a:schemeClr val="phClr"/>
        </a:solidFill>
        <a:round/>
      </a:ln>
    </cs:spPr>
  </cs:dataPointLine>
  <cs:dataPointMarker>
    <cs:lnRef idx="0"/>
    <cs:fillRef idx="0">
      <cs:styleClr val="auto"/>
    </cs:fillRef>
    <cs:effectRef idx="0"/>
    <cs:fontRef idx="minor">
      <a:schemeClr val="dk1"/>
    </cs:fontRef>
    <cs:spPr>
      <a:solidFill>
        <a:schemeClr val="phClr"/>
      </a:solidFill>
    </cs:spPr>
  </cs:dataPointMarker>
  <cs:dataPointMarkerLayout symbol="circle" size="8"/>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50000"/>
            <a:lumOff val="50000"/>
          </a:schemeClr>
        </a:solidFill>
        <a:prstDash val="dash"/>
      </a:ln>
    </cs:spPr>
  </cs:dropLine>
  <cs:errorBar>
    <cs:lnRef idx="0"/>
    <cs:fillRef idx="0"/>
    <cs:effectRef idx="0"/>
    <cs:fontRef idx="minor">
      <a:schemeClr val="dk1"/>
    </cs:fontRef>
    <cs:spPr>
      <a:ln w="9525">
        <a:solidFill>
          <a:schemeClr val="tx1">
            <a:lumMod val="50000"/>
            <a:lumOff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w="9525" cap="flat" cmpd="sng" algn="ctr">
        <a:solidFill>
          <a:schemeClr val="tx1">
            <a:lumMod val="5000"/>
            <a:lumOff val="95000"/>
          </a:schemeClr>
        </a:solidFill>
        <a:round/>
      </a:ln>
    </cs:spPr>
  </cs:gridlineMinor>
  <cs:hiLoLine>
    <cs:lnRef idx="0"/>
    <cs:fillRef idx="0"/>
    <cs:effectRef idx="0"/>
    <cs:fontRef idx="minor">
      <a:schemeClr val="dk1"/>
    </cs:fontRef>
    <cs:spPr>
      <a:ln w="9525">
        <a:solidFill>
          <a:schemeClr val="tx1">
            <a:lumMod val="50000"/>
            <a:lumOff val="50000"/>
          </a:schemeClr>
        </a:solidFill>
        <a:prstDash val="dash"/>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ajor">
      <a:schemeClr val="tx1">
        <a:lumMod val="65000"/>
        <a:lumOff val="35000"/>
      </a:schemeClr>
    </cs:fontRef>
    <cs:defRPr sz="2000" b="0" kern="1200" cap="none" spc="0" normalizeH="0" baseline="0"/>
  </cs:title>
  <cs:trendline>
    <cs:lnRef idx="0">
      <cs:styleClr val="auto"/>
    </cs:lnRef>
    <cs:fillRef idx="0"/>
    <cs:effectRef idx="0"/>
    <cs:fontRef idx="minor">
      <a:schemeClr val="dk1"/>
    </cs:fontRef>
    <cs:spPr>
      <a:ln w="19050" cap="rnd">
        <a:solidFill>
          <a:schemeClr val="phClr"/>
        </a:solidFill>
        <a:round/>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charts/style8.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5" Type="http://schemas.openxmlformats.org/officeDocument/2006/relationships/chart" Target="../charts/chart5.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1" Type="http://schemas.openxmlformats.org/officeDocument/2006/relationships/chart" Target="../charts/chart6.xml"/></Relationships>
</file>

<file path=xl/drawings/_rels/drawing3.xml.rels><?xml version="1.0" encoding="UTF-8" standalone="yes"?>
<Relationships xmlns="http://schemas.openxmlformats.org/package/2006/relationships"><Relationship Id="rId1" Type="http://schemas.openxmlformats.org/officeDocument/2006/relationships/chart" Target="../charts/chart7.xml"/></Relationships>
</file>

<file path=xl/drawings/_rels/drawing4.xml.rels><?xml version="1.0" encoding="UTF-8" standalone="yes"?>
<Relationships xmlns="http://schemas.openxmlformats.org/package/2006/relationships"><Relationship Id="rId1" Type="http://schemas.openxmlformats.org/officeDocument/2006/relationships/chart" Target="../charts/chart8.xml"/></Relationships>
</file>

<file path=xl/drawings/_rels/drawing5.xml.rels><?xml version="1.0" encoding="UTF-8" standalone="yes"?>
<Relationships xmlns="http://schemas.openxmlformats.org/package/2006/relationships"><Relationship Id="rId1" Type="http://schemas.openxmlformats.org/officeDocument/2006/relationships/chart" Target="../charts/chart9.xml"/></Relationships>
</file>

<file path=xl/drawings/_rels/drawing6.xml.rels><?xml version="1.0" encoding="UTF-8" standalone="yes"?>
<Relationships xmlns="http://schemas.openxmlformats.org/package/2006/relationships"><Relationship Id="rId1" Type="http://schemas.openxmlformats.org/officeDocument/2006/relationships/chart" Target="../charts/chart10.xml"/></Relationships>
</file>

<file path=xl/drawings/drawing1.xml><?xml version="1.0" encoding="utf-8"?>
<xdr:wsDr xmlns:xdr="http://schemas.openxmlformats.org/drawingml/2006/spreadsheetDrawing" xmlns:a="http://schemas.openxmlformats.org/drawingml/2006/main">
  <xdr:twoCellAnchor>
    <xdr:from>
      <xdr:col>0</xdr:col>
      <xdr:colOff>71549</xdr:colOff>
      <xdr:row>6</xdr:row>
      <xdr:rowOff>134155</xdr:rowOff>
    </xdr:from>
    <xdr:to>
      <xdr:col>2</xdr:col>
      <xdr:colOff>617112</xdr:colOff>
      <xdr:row>63</xdr:row>
      <xdr:rowOff>44718</xdr:rowOff>
    </xdr:to>
    <xdr:sp macro="" textlink="">
      <xdr:nvSpPr>
        <xdr:cNvPr id="13" name="Rounded Rectangle 12">
          <a:extLst>
            <a:ext uri="{FF2B5EF4-FFF2-40B4-BE49-F238E27FC236}">
              <a16:creationId xmlns:a16="http://schemas.microsoft.com/office/drawing/2014/main" id="{6DB56EBF-2419-5E3D-CFFD-39C0F6DF0622}"/>
            </a:ext>
          </a:extLst>
        </xdr:cNvPr>
        <xdr:cNvSpPr/>
      </xdr:nvSpPr>
      <xdr:spPr>
        <a:xfrm>
          <a:off x="71549" y="1306463"/>
          <a:ext cx="2206332" cy="11047486"/>
        </a:xfrm>
        <a:prstGeom prst="roundRect">
          <a:avLst>
            <a:gd name="adj" fmla="val 10284"/>
          </a:avLst>
        </a:prstGeom>
        <a:ln/>
      </xdr:spPr>
      <xdr:style>
        <a:lnRef idx="0">
          <a:schemeClr val="accent5"/>
        </a:lnRef>
        <a:fillRef idx="3">
          <a:schemeClr val="accent5"/>
        </a:fillRef>
        <a:effectRef idx="3">
          <a:schemeClr val="accent5"/>
        </a:effectRef>
        <a:fontRef idx="minor">
          <a:schemeClr val="lt1"/>
        </a:fontRef>
      </xdr:style>
      <xdr:txBody>
        <a:bodyPr vertOverflow="clip" horzOverflow="clip" rtlCol="0" anchor="t"/>
        <a:lstStyle/>
        <a:p>
          <a:pPr algn="l"/>
          <a:endParaRPr lang="en-US" sz="1100"/>
        </a:p>
      </xdr:txBody>
    </xdr:sp>
    <xdr:clientData/>
  </xdr:twoCellAnchor>
  <xdr:twoCellAnchor>
    <xdr:from>
      <xdr:col>1</xdr:col>
      <xdr:colOff>266700</xdr:colOff>
      <xdr:row>0</xdr:row>
      <xdr:rowOff>177799</xdr:rowOff>
    </xdr:from>
    <xdr:to>
      <xdr:col>7</xdr:col>
      <xdr:colOff>778934</xdr:colOff>
      <xdr:row>5</xdr:row>
      <xdr:rowOff>77303</xdr:rowOff>
    </xdr:to>
    <xdr:sp macro="" textlink="">
      <xdr:nvSpPr>
        <xdr:cNvPr id="2" name="TextBox 1">
          <a:extLst>
            <a:ext uri="{FF2B5EF4-FFF2-40B4-BE49-F238E27FC236}">
              <a16:creationId xmlns:a16="http://schemas.microsoft.com/office/drawing/2014/main" id="{C9CA9342-E538-D239-AE16-EBFAB37822C5}"/>
            </a:ext>
          </a:extLst>
        </xdr:cNvPr>
        <xdr:cNvSpPr txBox="1"/>
      </xdr:nvSpPr>
      <xdr:spPr>
        <a:xfrm>
          <a:off x="1096433" y="177799"/>
          <a:ext cx="5490634" cy="915504"/>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US" sz="6000">
              <a:solidFill>
                <a:schemeClr val="tx1"/>
              </a:solidFill>
            </a:rPr>
            <a:t>HR Dashboard</a:t>
          </a:r>
        </a:p>
      </xdr:txBody>
    </xdr:sp>
    <xdr:clientData/>
  </xdr:twoCellAnchor>
  <xdr:twoCellAnchor>
    <xdr:from>
      <xdr:col>12</xdr:col>
      <xdr:colOff>101601</xdr:colOff>
      <xdr:row>23</xdr:row>
      <xdr:rowOff>49695</xdr:rowOff>
    </xdr:from>
    <xdr:to>
      <xdr:col>20</xdr:col>
      <xdr:colOff>745066</xdr:colOff>
      <xdr:row>40</xdr:row>
      <xdr:rowOff>148167</xdr:rowOff>
    </xdr:to>
    <xdr:graphicFrame macro="">
      <xdr:nvGraphicFramePr>
        <xdr:cNvPr id="3" name="Chart 2">
          <a:extLst>
            <a:ext uri="{FF2B5EF4-FFF2-40B4-BE49-F238E27FC236}">
              <a16:creationId xmlns:a16="http://schemas.microsoft.com/office/drawing/2014/main" id="{A17227F5-C86B-7344-8CCA-329B05D04AD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92029</xdr:colOff>
      <xdr:row>23</xdr:row>
      <xdr:rowOff>49696</xdr:rowOff>
    </xdr:from>
    <xdr:to>
      <xdr:col>11</xdr:col>
      <xdr:colOff>736600</xdr:colOff>
      <xdr:row>40</xdr:row>
      <xdr:rowOff>148167</xdr:rowOff>
    </xdr:to>
    <xdr:graphicFrame macro="">
      <xdr:nvGraphicFramePr>
        <xdr:cNvPr id="4" name="Chart 3">
          <a:extLst>
            <a:ext uri="{FF2B5EF4-FFF2-40B4-BE49-F238E27FC236}">
              <a16:creationId xmlns:a16="http://schemas.microsoft.com/office/drawing/2014/main" id="{C3C44775-FB95-4747-9B3B-B0375A9DB13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12</xdr:col>
      <xdr:colOff>50800</xdr:colOff>
      <xdr:row>7</xdr:row>
      <xdr:rowOff>122768</xdr:rowOff>
    </xdr:from>
    <xdr:to>
      <xdr:col>20</xdr:col>
      <xdr:colOff>723900</xdr:colOff>
      <xdr:row>22</xdr:row>
      <xdr:rowOff>12701</xdr:rowOff>
    </xdr:to>
    <xdr:graphicFrame macro="">
      <xdr:nvGraphicFramePr>
        <xdr:cNvPr id="6" name="Chart 5">
          <a:extLst>
            <a:ext uri="{FF2B5EF4-FFF2-40B4-BE49-F238E27FC236}">
              <a16:creationId xmlns:a16="http://schemas.microsoft.com/office/drawing/2014/main" id="{2E781E6E-2F11-F942-9D31-2FE7173359B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3</xdr:col>
      <xdr:colOff>92029</xdr:colOff>
      <xdr:row>42</xdr:row>
      <xdr:rowOff>33866</xdr:rowOff>
    </xdr:from>
    <xdr:to>
      <xdr:col>11</xdr:col>
      <xdr:colOff>769361</xdr:colOff>
      <xdr:row>62</xdr:row>
      <xdr:rowOff>186266</xdr:rowOff>
    </xdr:to>
    <xdr:graphicFrame macro="">
      <xdr:nvGraphicFramePr>
        <xdr:cNvPr id="7" name="Chart 6">
          <a:extLst>
            <a:ext uri="{FF2B5EF4-FFF2-40B4-BE49-F238E27FC236}">
              <a16:creationId xmlns:a16="http://schemas.microsoft.com/office/drawing/2014/main" id="{1BA45788-DB8B-F946-B01A-329A390685F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0</xdr:col>
      <xdr:colOff>205704</xdr:colOff>
      <xdr:row>28</xdr:row>
      <xdr:rowOff>156775</xdr:rowOff>
    </xdr:from>
    <xdr:to>
      <xdr:col>2</xdr:col>
      <xdr:colOff>411407</xdr:colOff>
      <xdr:row>40</xdr:row>
      <xdr:rowOff>117124</xdr:rowOff>
    </xdr:to>
    <mc:AlternateContent xmlns:mc="http://schemas.openxmlformats.org/markup-compatibility/2006" xmlns:a14="http://schemas.microsoft.com/office/drawing/2010/main">
      <mc:Choice Requires="a14">
        <xdr:graphicFrame macro="">
          <xdr:nvGraphicFramePr>
            <xdr:cNvPr id="8" name="Department">
              <a:extLst>
                <a:ext uri="{FF2B5EF4-FFF2-40B4-BE49-F238E27FC236}">
                  <a16:creationId xmlns:a16="http://schemas.microsoft.com/office/drawing/2014/main" id="{24678569-1D7F-96DC-9998-87DD51443630}"/>
                </a:ext>
              </a:extLst>
            </xdr:cNvPr>
            <xdr:cNvGraphicFramePr/>
          </xdr:nvGraphicFramePr>
          <xdr:xfrm>
            <a:off x="0" y="0"/>
            <a:ext cx="0" cy="0"/>
          </xdr:xfrm>
          <a:graphic>
            <a:graphicData uri="http://schemas.microsoft.com/office/drawing/2010/slicer">
              <sle:slicer xmlns:sle="http://schemas.microsoft.com/office/drawing/2010/slicer" name="Department"/>
            </a:graphicData>
          </a:graphic>
        </xdr:graphicFrame>
      </mc:Choice>
      <mc:Fallback xmlns="">
        <xdr:sp macro="" textlink="">
          <xdr:nvSpPr>
            <xdr:cNvPr id="0" name=""/>
            <xdr:cNvSpPr>
              <a:spLocks noTextEdit="1"/>
            </xdr:cNvSpPr>
          </xdr:nvSpPr>
          <xdr:spPr>
            <a:xfrm>
              <a:off x="205704" y="5688331"/>
              <a:ext cx="1870814" cy="233101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201785</xdr:colOff>
      <xdr:row>41</xdr:row>
      <xdr:rowOff>38996</xdr:rowOff>
    </xdr:from>
    <xdr:to>
      <xdr:col>2</xdr:col>
      <xdr:colOff>415659</xdr:colOff>
      <xdr:row>57</xdr:row>
      <xdr:rowOff>106730</xdr:rowOff>
    </xdr:to>
    <mc:AlternateContent xmlns:mc="http://schemas.openxmlformats.org/markup-compatibility/2006" xmlns:a14="http://schemas.microsoft.com/office/drawing/2010/main">
      <mc:Choice Requires="a14">
        <xdr:graphicFrame macro="">
          <xdr:nvGraphicFramePr>
            <xdr:cNvPr id="9" name="Years">
              <a:extLst>
                <a:ext uri="{FF2B5EF4-FFF2-40B4-BE49-F238E27FC236}">
                  <a16:creationId xmlns:a16="http://schemas.microsoft.com/office/drawing/2014/main" id="{10301162-72A5-907A-4335-877A194E7A0E}"/>
                </a:ext>
              </a:extLst>
            </xdr:cNvPr>
            <xdr:cNvGraphicFramePr/>
          </xdr:nvGraphicFramePr>
          <xdr:xfrm>
            <a:off x="0" y="0"/>
            <a:ext cx="0" cy="0"/>
          </xdr:xfrm>
          <a:graphic>
            <a:graphicData uri="http://schemas.microsoft.com/office/drawing/2010/slicer">
              <sle:slicer xmlns:sle="http://schemas.microsoft.com/office/drawing/2010/slicer" name="Years"/>
            </a:graphicData>
          </a:graphic>
        </xdr:graphicFrame>
      </mc:Choice>
      <mc:Fallback xmlns="">
        <xdr:sp macro="" textlink="">
          <xdr:nvSpPr>
            <xdr:cNvPr id="0" name=""/>
            <xdr:cNvSpPr>
              <a:spLocks noTextEdit="1"/>
            </xdr:cNvSpPr>
          </xdr:nvSpPr>
          <xdr:spPr>
            <a:xfrm>
              <a:off x="201785" y="8138774"/>
              <a:ext cx="1878985" cy="3228623"/>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205704</xdr:colOff>
      <xdr:row>10</xdr:row>
      <xdr:rowOff>102496</xdr:rowOff>
    </xdr:from>
    <xdr:to>
      <xdr:col>2</xdr:col>
      <xdr:colOff>411407</xdr:colOff>
      <xdr:row>16</xdr:row>
      <xdr:rowOff>176014</xdr:rowOff>
    </xdr:to>
    <mc:AlternateContent xmlns:mc="http://schemas.openxmlformats.org/markup-compatibility/2006" xmlns:a14="http://schemas.microsoft.com/office/drawing/2010/main">
      <mc:Choice Requires="a14">
        <xdr:graphicFrame macro="">
          <xdr:nvGraphicFramePr>
            <xdr:cNvPr id="10" name="Country">
              <a:extLst>
                <a:ext uri="{FF2B5EF4-FFF2-40B4-BE49-F238E27FC236}">
                  <a16:creationId xmlns:a16="http://schemas.microsoft.com/office/drawing/2014/main" id="{81761DC6-0FF5-C60E-6FAD-DECE37B7FEF8}"/>
                </a:ext>
              </a:extLst>
            </xdr:cNvPr>
            <xdr:cNvGraphicFramePr/>
          </xdr:nvGraphicFramePr>
          <xdr:xfrm>
            <a:off x="0" y="0"/>
            <a:ext cx="0" cy="0"/>
          </xdr:xfrm>
          <a:graphic>
            <a:graphicData uri="http://schemas.microsoft.com/office/drawing/2010/slicer">
              <sle:slicer xmlns:sle="http://schemas.microsoft.com/office/drawing/2010/slicer" name="Country"/>
            </a:graphicData>
          </a:graphic>
        </xdr:graphicFrame>
      </mc:Choice>
      <mc:Fallback xmlns="">
        <xdr:sp macro="" textlink="">
          <xdr:nvSpPr>
            <xdr:cNvPr id="0" name=""/>
            <xdr:cNvSpPr>
              <a:spLocks noTextEdit="1"/>
            </xdr:cNvSpPr>
          </xdr:nvSpPr>
          <xdr:spPr>
            <a:xfrm>
              <a:off x="205704" y="2078052"/>
              <a:ext cx="1870814" cy="1258851"/>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201785</xdr:colOff>
      <xdr:row>17</xdr:row>
      <xdr:rowOff>97887</xdr:rowOff>
    </xdr:from>
    <xdr:to>
      <xdr:col>2</xdr:col>
      <xdr:colOff>415659</xdr:colOff>
      <xdr:row>28</xdr:row>
      <xdr:rowOff>47085</xdr:rowOff>
    </xdr:to>
    <mc:AlternateContent xmlns:mc="http://schemas.openxmlformats.org/markup-compatibility/2006" xmlns:a14="http://schemas.microsoft.com/office/drawing/2010/main">
      <mc:Choice Requires="a14">
        <xdr:graphicFrame macro="">
          <xdr:nvGraphicFramePr>
            <xdr:cNvPr id="12" name="City">
              <a:extLst>
                <a:ext uri="{FF2B5EF4-FFF2-40B4-BE49-F238E27FC236}">
                  <a16:creationId xmlns:a16="http://schemas.microsoft.com/office/drawing/2014/main" id="{BB721DEB-38C3-B01F-D645-EEDD74611CBE}"/>
                </a:ext>
              </a:extLst>
            </xdr:cNvPr>
            <xdr:cNvGraphicFramePr/>
          </xdr:nvGraphicFramePr>
          <xdr:xfrm>
            <a:off x="0" y="0"/>
            <a:ext cx="0" cy="0"/>
          </xdr:xfrm>
          <a:graphic>
            <a:graphicData uri="http://schemas.microsoft.com/office/drawing/2010/slicer">
              <sle:slicer xmlns:sle="http://schemas.microsoft.com/office/drawing/2010/slicer" name="City"/>
            </a:graphicData>
          </a:graphic>
        </xdr:graphicFrame>
      </mc:Choice>
      <mc:Fallback xmlns="">
        <xdr:sp macro="" textlink="">
          <xdr:nvSpPr>
            <xdr:cNvPr id="0" name=""/>
            <xdr:cNvSpPr>
              <a:spLocks noTextEdit="1"/>
            </xdr:cNvSpPr>
          </xdr:nvSpPr>
          <xdr:spPr>
            <a:xfrm>
              <a:off x="201785" y="3456331"/>
              <a:ext cx="1878985" cy="212231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225777</xdr:colOff>
      <xdr:row>8</xdr:row>
      <xdr:rowOff>28223</xdr:rowOff>
    </xdr:from>
    <xdr:to>
      <xdr:col>2</xdr:col>
      <xdr:colOff>381000</xdr:colOff>
      <xdr:row>9</xdr:row>
      <xdr:rowOff>183444</xdr:rowOff>
    </xdr:to>
    <xdr:sp macro="" textlink="">
      <xdr:nvSpPr>
        <xdr:cNvPr id="11" name="TextBox 10">
          <a:extLst>
            <a:ext uri="{FF2B5EF4-FFF2-40B4-BE49-F238E27FC236}">
              <a16:creationId xmlns:a16="http://schemas.microsoft.com/office/drawing/2014/main" id="{CE432FF4-ECA1-68C9-0EED-6586A9AE007F}"/>
            </a:ext>
          </a:extLst>
        </xdr:cNvPr>
        <xdr:cNvSpPr txBox="1"/>
      </xdr:nvSpPr>
      <xdr:spPr>
        <a:xfrm>
          <a:off x="225777" y="1608667"/>
          <a:ext cx="1820334" cy="352777"/>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ysClr val="windowText" lastClr="000000"/>
              </a:solidFill>
            </a:rPr>
            <a:t>Filters</a:t>
          </a:r>
        </a:p>
      </xdr:txBody>
    </xdr:sp>
    <xdr:clientData/>
  </xdr:twoCellAnchor>
  <xdr:twoCellAnchor>
    <xdr:from>
      <xdr:col>12</xdr:col>
      <xdr:colOff>114148</xdr:colOff>
      <xdr:row>42</xdr:row>
      <xdr:rowOff>40305</xdr:rowOff>
    </xdr:from>
    <xdr:to>
      <xdr:col>20</xdr:col>
      <xdr:colOff>749300</xdr:colOff>
      <xdr:row>63</xdr:row>
      <xdr:rowOff>9298</xdr:rowOff>
    </xdr:to>
    <xdr:graphicFrame macro="">
      <xdr:nvGraphicFramePr>
        <xdr:cNvPr id="15" name="Chart 14">
          <a:extLst>
            <a:ext uri="{FF2B5EF4-FFF2-40B4-BE49-F238E27FC236}">
              <a16:creationId xmlns:a16="http://schemas.microsoft.com/office/drawing/2014/main" id="{CDE542D0-DC82-8346-89D9-7DBD1032CC8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3</xdr:col>
      <xdr:colOff>63500</xdr:colOff>
      <xdr:row>7</xdr:row>
      <xdr:rowOff>139700</xdr:rowOff>
    </xdr:from>
    <xdr:to>
      <xdr:col>11</xdr:col>
      <xdr:colOff>762000</xdr:colOff>
      <xdr:row>22</xdr:row>
      <xdr:rowOff>25400</xdr:rowOff>
    </xdr:to>
    <xdr:sp macro="" textlink="">
      <xdr:nvSpPr>
        <xdr:cNvPr id="16" name="Rectangle 15">
          <a:extLst>
            <a:ext uri="{FF2B5EF4-FFF2-40B4-BE49-F238E27FC236}">
              <a16:creationId xmlns:a16="http://schemas.microsoft.com/office/drawing/2014/main" id="{65B07367-FCB5-631F-F9AC-F0630299D8A8}"/>
            </a:ext>
          </a:extLst>
        </xdr:cNvPr>
        <xdr:cNvSpPr/>
      </xdr:nvSpPr>
      <xdr:spPr>
        <a:xfrm>
          <a:off x="2540000" y="1549400"/>
          <a:ext cx="7302500" cy="2743200"/>
        </a:xfrm>
        <a:prstGeom prst="rect">
          <a:avLst/>
        </a:prstGeom>
        <a:ln w="6350">
          <a:solidFill>
            <a:schemeClr val="tx1">
              <a:lumMod val="65000"/>
              <a:lumOff val="35000"/>
            </a:schemeClr>
          </a:solidFill>
        </a:ln>
        <a:effectLst>
          <a:softEdge rad="31750"/>
        </a:effectLst>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algn="l"/>
          <a:endParaRPr lang="en-US" sz="1100"/>
        </a:p>
      </xdr:txBody>
    </xdr:sp>
    <xdr:clientData/>
  </xdr:twoCellAnchor>
  <xdr:twoCellAnchor>
    <xdr:from>
      <xdr:col>3</xdr:col>
      <xdr:colOff>304800</xdr:colOff>
      <xdr:row>8</xdr:row>
      <xdr:rowOff>76200</xdr:rowOff>
    </xdr:from>
    <xdr:to>
      <xdr:col>6</xdr:col>
      <xdr:colOff>381000</xdr:colOff>
      <xdr:row>10</xdr:row>
      <xdr:rowOff>38100</xdr:rowOff>
    </xdr:to>
    <xdr:sp macro="" textlink="">
      <xdr:nvSpPr>
        <xdr:cNvPr id="17" name="TextBox 16">
          <a:extLst>
            <a:ext uri="{FF2B5EF4-FFF2-40B4-BE49-F238E27FC236}">
              <a16:creationId xmlns:a16="http://schemas.microsoft.com/office/drawing/2014/main" id="{7831DE44-F09A-A6CE-845A-35726AA3F6A5}"/>
            </a:ext>
          </a:extLst>
        </xdr:cNvPr>
        <xdr:cNvSpPr txBox="1"/>
      </xdr:nvSpPr>
      <xdr:spPr>
        <a:xfrm>
          <a:off x="2781300" y="1676400"/>
          <a:ext cx="2552700" cy="342900"/>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b="1"/>
            <a:t>Employees Distribution </a:t>
          </a:r>
        </a:p>
      </xdr:txBody>
    </xdr:sp>
    <xdr:clientData/>
  </xdr:twoCellAnchor>
  <xdr:twoCellAnchor>
    <xdr:from>
      <xdr:col>8</xdr:col>
      <xdr:colOff>762000</xdr:colOff>
      <xdr:row>11</xdr:row>
      <xdr:rowOff>88900</xdr:rowOff>
    </xdr:from>
    <xdr:to>
      <xdr:col>11</xdr:col>
      <xdr:colOff>297180</xdr:colOff>
      <xdr:row>16</xdr:row>
      <xdr:rowOff>50800</xdr:rowOff>
    </xdr:to>
    <xdr:grpSp>
      <xdr:nvGrpSpPr>
        <xdr:cNvPr id="31" name="Group 30">
          <a:extLst>
            <a:ext uri="{FF2B5EF4-FFF2-40B4-BE49-F238E27FC236}">
              <a16:creationId xmlns:a16="http://schemas.microsoft.com/office/drawing/2014/main" id="{1961562B-3486-9F97-6E90-636FBE6B843D}"/>
            </a:ext>
          </a:extLst>
        </xdr:cNvPr>
        <xdr:cNvGrpSpPr/>
      </xdr:nvGrpSpPr>
      <xdr:grpSpPr>
        <a:xfrm>
          <a:off x="7366000" y="2279650"/>
          <a:ext cx="2011680" cy="914400"/>
          <a:chOff x="6477000" y="2273300"/>
          <a:chExt cx="2011680" cy="914400"/>
        </a:xfrm>
      </xdr:grpSpPr>
      <xdr:sp macro="" textlink="">
        <xdr:nvSpPr>
          <xdr:cNvPr id="20" name="Rectangle 19">
            <a:extLst>
              <a:ext uri="{FF2B5EF4-FFF2-40B4-BE49-F238E27FC236}">
                <a16:creationId xmlns:a16="http://schemas.microsoft.com/office/drawing/2014/main" id="{7DEE481C-7C47-BE42-B430-8C99A8D58DAD}"/>
              </a:ext>
            </a:extLst>
          </xdr:cNvPr>
          <xdr:cNvSpPr/>
        </xdr:nvSpPr>
        <xdr:spPr>
          <a:xfrm>
            <a:off x="6477000" y="2273300"/>
            <a:ext cx="2011680" cy="914400"/>
          </a:xfrm>
          <a:prstGeom prst="rect">
            <a:avLst/>
          </a:prstGeom>
          <a:ln/>
          <a:effectLst>
            <a:softEdge rad="12700"/>
          </a:effectLst>
        </xdr:spPr>
        <xdr:style>
          <a:lnRef idx="2">
            <a:schemeClr val="accent5"/>
          </a:lnRef>
          <a:fillRef idx="1">
            <a:schemeClr val="lt1"/>
          </a:fillRef>
          <a:effectRef idx="0">
            <a:schemeClr val="accent5"/>
          </a:effectRef>
          <a:fontRef idx="minor">
            <a:schemeClr val="dk1"/>
          </a:fontRef>
        </xdr:style>
        <xdr:txBody>
          <a:bodyPr vertOverflow="clip" horzOverflow="clip" rtlCol="0" anchor="t"/>
          <a:lstStyle/>
          <a:p>
            <a:pPr algn="l"/>
            <a:r>
              <a:rPr lang="en-US" sz="1400"/>
              <a:t>% Old Adults Employees</a:t>
            </a:r>
          </a:p>
        </xdr:txBody>
      </xdr:sp>
      <xdr:sp macro="" textlink="">
        <xdr:nvSpPr>
          <xdr:cNvPr id="26" name="TextBox 25">
            <a:extLst>
              <a:ext uri="{FF2B5EF4-FFF2-40B4-BE49-F238E27FC236}">
                <a16:creationId xmlns:a16="http://schemas.microsoft.com/office/drawing/2014/main" id="{1D6C7B5D-9CD5-C246-9CEB-09CA2F5A12F7}"/>
              </a:ext>
            </a:extLst>
          </xdr:cNvPr>
          <xdr:cNvSpPr txBox="1"/>
        </xdr:nvSpPr>
        <xdr:spPr>
          <a:xfrm>
            <a:off x="6911340" y="2794000"/>
            <a:ext cx="1143000" cy="330200"/>
          </a:xfrm>
          <a:prstGeom prst="rect">
            <a:avLst/>
          </a:prstGeom>
          <a:noFill/>
          <a:ln>
            <a:noFill/>
          </a:ln>
        </xdr:spPr>
        <xdr:style>
          <a:lnRef idx="0">
            <a:scrgbClr r="0" g="0" b="0"/>
          </a:lnRef>
          <a:fillRef idx="0">
            <a:scrgbClr r="0" g="0" b="0"/>
          </a:fillRef>
          <a:effectRef idx="0">
            <a:scrgbClr r="0" g="0" b="0"/>
          </a:effectRef>
          <a:fontRef idx="minor">
            <a:schemeClr val="accent5"/>
          </a:fontRef>
        </xdr:style>
        <xdr:txBody>
          <a:bodyPr vertOverflow="clip" horzOverflow="clip" wrap="square" rtlCol="0" anchor="ctr"/>
          <a:lstStyle/>
          <a:p>
            <a:pPr algn="ctr"/>
            <a:r>
              <a:rPr lang="en-US" sz="2000" b="1"/>
              <a:t>23%</a:t>
            </a:r>
          </a:p>
        </xdr:txBody>
      </xdr:sp>
    </xdr:grpSp>
    <xdr:clientData/>
  </xdr:twoCellAnchor>
  <xdr:twoCellAnchor>
    <xdr:from>
      <xdr:col>3</xdr:col>
      <xdr:colOff>304800</xdr:colOff>
      <xdr:row>18</xdr:row>
      <xdr:rowOff>76200</xdr:rowOff>
    </xdr:from>
    <xdr:to>
      <xdr:col>5</xdr:col>
      <xdr:colOff>698500</xdr:colOff>
      <xdr:row>21</xdr:row>
      <xdr:rowOff>50800</xdr:rowOff>
    </xdr:to>
    <xdr:grpSp>
      <xdr:nvGrpSpPr>
        <xdr:cNvPr id="38" name="Group 37">
          <a:extLst>
            <a:ext uri="{FF2B5EF4-FFF2-40B4-BE49-F238E27FC236}">
              <a16:creationId xmlns:a16="http://schemas.microsoft.com/office/drawing/2014/main" id="{022E6EF3-B474-E3BF-B37B-C3B11934D7F0}"/>
            </a:ext>
          </a:extLst>
        </xdr:cNvPr>
        <xdr:cNvGrpSpPr/>
      </xdr:nvGrpSpPr>
      <xdr:grpSpPr>
        <a:xfrm>
          <a:off x="2781300" y="3600450"/>
          <a:ext cx="2044700" cy="546100"/>
          <a:chOff x="2781300" y="3632200"/>
          <a:chExt cx="2044700" cy="546100"/>
        </a:xfrm>
      </xdr:grpSpPr>
      <xdr:sp macro="" textlink="">
        <xdr:nvSpPr>
          <xdr:cNvPr id="21" name="Rectangle 20">
            <a:extLst>
              <a:ext uri="{FF2B5EF4-FFF2-40B4-BE49-F238E27FC236}">
                <a16:creationId xmlns:a16="http://schemas.microsoft.com/office/drawing/2014/main" id="{1EBAB978-EFDD-824D-B1C7-EE9DE0AA1F67}"/>
              </a:ext>
            </a:extLst>
          </xdr:cNvPr>
          <xdr:cNvSpPr/>
        </xdr:nvSpPr>
        <xdr:spPr>
          <a:xfrm>
            <a:off x="2781300" y="3632200"/>
            <a:ext cx="2006600" cy="546100"/>
          </a:xfrm>
          <a:prstGeom prst="rect">
            <a:avLst/>
          </a:prstGeom>
          <a:effectLst>
            <a:softEdge rad="12700"/>
          </a:effectLst>
        </xdr:spPr>
        <xdr:style>
          <a:lnRef idx="2">
            <a:schemeClr val="accent5"/>
          </a:lnRef>
          <a:fillRef idx="1">
            <a:schemeClr val="lt1"/>
          </a:fillRef>
          <a:effectRef idx="0">
            <a:schemeClr val="accent5"/>
          </a:effectRef>
          <a:fontRef idx="minor">
            <a:schemeClr val="dk1"/>
          </a:fontRef>
        </xdr:style>
        <xdr:txBody>
          <a:bodyPr vertOverflow="clip" horzOverflow="clip" rtlCol="0" anchor="t"/>
          <a:lstStyle/>
          <a:p>
            <a:pPr algn="l"/>
            <a:r>
              <a:rPr lang="en-US" sz="1600" b="0"/>
              <a:t>United</a:t>
            </a:r>
            <a:r>
              <a:rPr lang="en-US" sz="1600" b="0" baseline="0"/>
              <a:t> States</a:t>
            </a:r>
            <a:endParaRPr lang="en-US" sz="1600" b="0"/>
          </a:p>
        </xdr:txBody>
      </xdr:sp>
      <xdr:sp macro="" textlink="">
        <xdr:nvSpPr>
          <xdr:cNvPr id="28" name="TextBox 27">
            <a:extLst>
              <a:ext uri="{FF2B5EF4-FFF2-40B4-BE49-F238E27FC236}">
                <a16:creationId xmlns:a16="http://schemas.microsoft.com/office/drawing/2014/main" id="{CBDDB793-AE51-2F4A-961D-8DD9F1E1D17E}"/>
              </a:ext>
            </a:extLst>
          </xdr:cNvPr>
          <xdr:cNvSpPr txBox="1"/>
        </xdr:nvSpPr>
        <xdr:spPr>
          <a:xfrm>
            <a:off x="4089400" y="3632200"/>
            <a:ext cx="736600" cy="419100"/>
          </a:xfrm>
          <a:prstGeom prst="rect">
            <a:avLst/>
          </a:prstGeom>
          <a:noFill/>
          <a:ln>
            <a:noFill/>
          </a:ln>
        </xdr:spPr>
        <xdr:style>
          <a:lnRef idx="0">
            <a:scrgbClr r="0" g="0" b="0"/>
          </a:lnRef>
          <a:fillRef idx="0">
            <a:scrgbClr r="0" g="0" b="0"/>
          </a:fillRef>
          <a:effectRef idx="0">
            <a:scrgbClr r="0" g="0" b="0"/>
          </a:effectRef>
          <a:fontRef idx="minor">
            <a:schemeClr val="accent5"/>
          </a:fontRef>
        </xdr:style>
        <xdr:txBody>
          <a:bodyPr vertOverflow="clip" horzOverflow="clip" wrap="square" rtlCol="0" anchor="t"/>
          <a:lstStyle/>
          <a:p>
            <a:r>
              <a:rPr lang="en-US" sz="1800" b="1"/>
              <a:t>643</a:t>
            </a:r>
            <a:endParaRPr lang="en-US" sz="1100" b="1"/>
          </a:p>
        </xdr:txBody>
      </xdr:sp>
    </xdr:grpSp>
    <xdr:clientData/>
  </xdr:twoCellAnchor>
  <xdr:twoCellAnchor>
    <xdr:from>
      <xdr:col>6</xdr:col>
      <xdr:colOff>120650</xdr:colOff>
      <xdr:row>11</xdr:row>
      <xdr:rowOff>88900</xdr:rowOff>
    </xdr:from>
    <xdr:to>
      <xdr:col>8</xdr:col>
      <xdr:colOff>481330</xdr:colOff>
      <xdr:row>16</xdr:row>
      <xdr:rowOff>50800</xdr:rowOff>
    </xdr:to>
    <xdr:grpSp>
      <xdr:nvGrpSpPr>
        <xdr:cNvPr id="32" name="Group 31">
          <a:extLst>
            <a:ext uri="{FF2B5EF4-FFF2-40B4-BE49-F238E27FC236}">
              <a16:creationId xmlns:a16="http://schemas.microsoft.com/office/drawing/2014/main" id="{71E26F7D-8868-4F41-8002-C0D9FC6F10A2}"/>
            </a:ext>
          </a:extLst>
        </xdr:cNvPr>
        <xdr:cNvGrpSpPr/>
      </xdr:nvGrpSpPr>
      <xdr:grpSpPr>
        <a:xfrm>
          <a:off x="5073650" y="2279650"/>
          <a:ext cx="2011680" cy="914400"/>
          <a:chOff x="6477000" y="2273300"/>
          <a:chExt cx="2011680" cy="914400"/>
        </a:xfrm>
      </xdr:grpSpPr>
      <xdr:sp macro="" textlink="">
        <xdr:nvSpPr>
          <xdr:cNvPr id="33" name="Rectangle 32">
            <a:extLst>
              <a:ext uri="{FF2B5EF4-FFF2-40B4-BE49-F238E27FC236}">
                <a16:creationId xmlns:a16="http://schemas.microsoft.com/office/drawing/2014/main" id="{5B458CAD-A534-C5C4-ADD1-B016A9E27615}"/>
              </a:ext>
            </a:extLst>
          </xdr:cNvPr>
          <xdr:cNvSpPr/>
        </xdr:nvSpPr>
        <xdr:spPr>
          <a:xfrm>
            <a:off x="6477000" y="2273300"/>
            <a:ext cx="2011680" cy="914400"/>
          </a:xfrm>
          <a:prstGeom prst="rect">
            <a:avLst/>
          </a:prstGeom>
          <a:ln/>
          <a:effectLst>
            <a:softEdge rad="12700"/>
          </a:effectLst>
        </xdr:spPr>
        <xdr:style>
          <a:lnRef idx="2">
            <a:schemeClr val="accent5"/>
          </a:lnRef>
          <a:fillRef idx="1">
            <a:schemeClr val="lt1"/>
          </a:fillRef>
          <a:effectRef idx="0">
            <a:schemeClr val="accent5"/>
          </a:effectRef>
          <a:fontRef idx="minor">
            <a:schemeClr val="dk1"/>
          </a:fontRef>
        </xdr:style>
        <xdr:txBody>
          <a:bodyPr vertOverflow="clip" horzOverflow="clip" rtlCol="0" anchor="t"/>
          <a:lstStyle/>
          <a:p>
            <a:pPr algn="l"/>
            <a:r>
              <a:rPr lang="en-US" sz="1400"/>
              <a:t>%  Adults Employees</a:t>
            </a:r>
          </a:p>
        </xdr:txBody>
      </xdr:sp>
      <xdr:sp macro="" textlink="">
        <xdr:nvSpPr>
          <xdr:cNvPr id="34" name="TextBox 33">
            <a:extLst>
              <a:ext uri="{FF2B5EF4-FFF2-40B4-BE49-F238E27FC236}">
                <a16:creationId xmlns:a16="http://schemas.microsoft.com/office/drawing/2014/main" id="{F309952F-1E53-7515-2E4C-78CC67F9E4BF}"/>
              </a:ext>
            </a:extLst>
          </xdr:cNvPr>
          <xdr:cNvSpPr txBox="1"/>
        </xdr:nvSpPr>
        <xdr:spPr>
          <a:xfrm>
            <a:off x="6911340" y="2794000"/>
            <a:ext cx="1143000" cy="330200"/>
          </a:xfrm>
          <a:prstGeom prst="rect">
            <a:avLst/>
          </a:prstGeom>
          <a:noFill/>
          <a:ln>
            <a:noFill/>
          </a:ln>
        </xdr:spPr>
        <xdr:style>
          <a:lnRef idx="0">
            <a:scrgbClr r="0" g="0" b="0"/>
          </a:lnRef>
          <a:fillRef idx="0">
            <a:scrgbClr r="0" g="0" b="0"/>
          </a:fillRef>
          <a:effectRef idx="0">
            <a:scrgbClr r="0" g="0" b="0"/>
          </a:effectRef>
          <a:fontRef idx="minor">
            <a:schemeClr val="accent5"/>
          </a:fontRef>
        </xdr:style>
        <xdr:txBody>
          <a:bodyPr vertOverflow="clip" horzOverflow="clip" wrap="square" rtlCol="0" anchor="ctr"/>
          <a:lstStyle/>
          <a:p>
            <a:pPr algn="ctr"/>
            <a:r>
              <a:rPr lang="en-US" sz="2000" b="1"/>
              <a:t>62%</a:t>
            </a:r>
          </a:p>
        </xdr:txBody>
      </xdr:sp>
    </xdr:grpSp>
    <xdr:clientData/>
  </xdr:twoCellAnchor>
  <xdr:twoCellAnchor>
    <xdr:from>
      <xdr:col>3</xdr:col>
      <xdr:colOff>304800</xdr:colOff>
      <xdr:row>11</xdr:row>
      <xdr:rowOff>88900</xdr:rowOff>
    </xdr:from>
    <xdr:to>
      <xdr:col>5</xdr:col>
      <xdr:colOff>665480</xdr:colOff>
      <xdr:row>16</xdr:row>
      <xdr:rowOff>50800</xdr:rowOff>
    </xdr:to>
    <xdr:grpSp>
      <xdr:nvGrpSpPr>
        <xdr:cNvPr id="35" name="Group 34">
          <a:extLst>
            <a:ext uri="{FF2B5EF4-FFF2-40B4-BE49-F238E27FC236}">
              <a16:creationId xmlns:a16="http://schemas.microsoft.com/office/drawing/2014/main" id="{DDC2CB0C-D5E6-3043-8EBC-2992769B3139}"/>
            </a:ext>
          </a:extLst>
        </xdr:cNvPr>
        <xdr:cNvGrpSpPr/>
      </xdr:nvGrpSpPr>
      <xdr:grpSpPr>
        <a:xfrm>
          <a:off x="2781300" y="2279650"/>
          <a:ext cx="2011680" cy="914400"/>
          <a:chOff x="6477000" y="2273300"/>
          <a:chExt cx="2011680" cy="914400"/>
        </a:xfrm>
      </xdr:grpSpPr>
      <xdr:sp macro="" textlink="">
        <xdr:nvSpPr>
          <xdr:cNvPr id="36" name="Rectangle 35">
            <a:extLst>
              <a:ext uri="{FF2B5EF4-FFF2-40B4-BE49-F238E27FC236}">
                <a16:creationId xmlns:a16="http://schemas.microsoft.com/office/drawing/2014/main" id="{20AC32A5-35D2-FB78-0B3D-171F41EC43F6}"/>
              </a:ext>
            </a:extLst>
          </xdr:cNvPr>
          <xdr:cNvSpPr/>
        </xdr:nvSpPr>
        <xdr:spPr>
          <a:xfrm>
            <a:off x="6477000" y="2273300"/>
            <a:ext cx="2011680" cy="914400"/>
          </a:xfrm>
          <a:prstGeom prst="rect">
            <a:avLst/>
          </a:prstGeom>
          <a:ln/>
          <a:effectLst>
            <a:softEdge rad="12700"/>
          </a:effectLst>
        </xdr:spPr>
        <xdr:style>
          <a:lnRef idx="2">
            <a:schemeClr val="accent5"/>
          </a:lnRef>
          <a:fillRef idx="1">
            <a:schemeClr val="lt1"/>
          </a:fillRef>
          <a:effectRef idx="0">
            <a:schemeClr val="accent5"/>
          </a:effectRef>
          <a:fontRef idx="minor">
            <a:schemeClr val="dk1"/>
          </a:fontRef>
        </xdr:style>
        <xdr:txBody>
          <a:bodyPr vertOverflow="clip" horzOverflow="clip" rtlCol="0" anchor="t"/>
          <a:lstStyle/>
          <a:p>
            <a:pPr algn="l"/>
            <a:r>
              <a:rPr lang="en-US" sz="1400"/>
              <a:t>% Young Adults Employees</a:t>
            </a:r>
          </a:p>
        </xdr:txBody>
      </xdr:sp>
      <xdr:sp macro="" textlink="">
        <xdr:nvSpPr>
          <xdr:cNvPr id="37" name="TextBox 36">
            <a:extLst>
              <a:ext uri="{FF2B5EF4-FFF2-40B4-BE49-F238E27FC236}">
                <a16:creationId xmlns:a16="http://schemas.microsoft.com/office/drawing/2014/main" id="{D12136C7-3294-9A60-78C0-AE4B848CB4B8}"/>
              </a:ext>
            </a:extLst>
          </xdr:cNvPr>
          <xdr:cNvSpPr txBox="1"/>
        </xdr:nvSpPr>
        <xdr:spPr>
          <a:xfrm>
            <a:off x="6911340" y="2794000"/>
            <a:ext cx="1143000" cy="330200"/>
          </a:xfrm>
          <a:prstGeom prst="rect">
            <a:avLst/>
          </a:prstGeom>
          <a:noFill/>
          <a:ln>
            <a:noFill/>
          </a:ln>
        </xdr:spPr>
        <xdr:style>
          <a:lnRef idx="0">
            <a:scrgbClr r="0" g="0" b="0"/>
          </a:lnRef>
          <a:fillRef idx="0">
            <a:scrgbClr r="0" g="0" b="0"/>
          </a:fillRef>
          <a:effectRef idx="0">
            <a:scrgbClr r="0" g="0" b="0"/>
          </a:effectRef>
          <a:fontRef idx="minor">
            <a:schemeClr val="accent5"/>
          </a:fontRef>
        </xdr:style>
        <xdr:txBody>
          <a:bodyPr vertOverflow="clip" horzOverflow="clip" wrap="square" rtlCol="0" anchor="ctr"/>
          <a:lstStyle/>
          <a:p>
            <a:pPr algn="ctr"/>
            <a:r>
              <a:rPr lang="en-US" sz="2000" b="1"/>
              <a:t>15%</a:t>
            </a:r>
          </a:p>
        </xdr:txBody>
      </xdr:sp>
    </xdr:grpSp>
    <xdr:clientData/>
  </xdr:twoCellAnchor>
  <xdr:twoCellAnchor>
    <xdr:from>
      <xdr:col>6</xdr:col>
      <xdr:colOff>222250</xdr:colOff>
      <xdr:row>18</xdr:row>
      <xdr:rowOff>76200</xdr:rowOff>
    </xdr:from>
    <xdr:to>
      <xdr:col>8</xdr:col>
      <xdr:colOff>615950</xdr:colOff>
      <xdr:row>21</xdr:row>
      <xdr:rowOff>50800</xdr:rowOff>
    </xdr:to>
    <xdr:grpSp>
      <xdr:nvGrpSpPr>
        <xdr:cNvPr id="39" name="Group 38">
          <a:extLst>
            <a:ext uri="{FF2B5EF4-FFF2-40B4-BE49-F238E27FC236}">
              <a16:creationId xmlns:a16="http://schemas.microsoft.com/office/drawing/2014/main" id="{8DFB8053-77C8-6946-AC48-93602230ABF1}"/>
            </a:ext>
          </a:extLst>
        </xdr:cNvPr>
        <xdr:cNvGrpSpPr/>
      </xdr:nvGrpSpPr>
      <xdr:grpSpPr>
        <a:xfrm>
          <a:off x="5175250" y="3600450"/>
          <a:ext cx="2044700" cy="546100"/>
          <a:chOff x="2781300" y="3632200"/>
          <a:chExt cx="2044700" cy="546100"/>
        </a:xfrm>
      </xdr:grpSpPr>
      <xdr:sp macro="" textlink="">
        <xdr:nvSpPr>
          <xdr:cNvPr id="40" name="Rectangle 39">
            <a:extLst>
              <a:ext uri="{FF2B5EF4-FFF2-40B4-BE49-F238E27FC236}">
                <a16:creationId xmlns:a16="http://schemas.microsoft.com/office/drawing/2014/main" id="{C4CE2469-1ABD-C98D-92AF-2B586291CDFF}"/>
              </a:ext>
            </a:extLst>
          </xdr:cNvPr>
          <xdr:cNvSpPr/>
        </xdr:nvSpPr>
        <xdr:spPr>
          <a:xfrm>
            <a:off x="2781300" y="3632200"/>
            <a:ext cx="2006600" cy="546100"/>
          </a:xfrm>
          <a:prstGeom prst="rect">
            <a:avLst/>
          </a:prstGeom>
          <a:effectLst>
            <a:softEdge rad="12700"/>
          </a:effectLst>
        </xdr:spPr>
        <xdr:style>
          <a:lnRef idx="2">
            <a:schemeClr val="accent5"/>
          </a:lnRef>
          <a:fillRef idx="1">
            <a:schemeClr val="lt1"/>
          </a:fillRef>
          <a:effectRef idx="0">
            <a:schemeClr val="accent5"/>
          </a:effectRef>
          <a:fontRef idx="minor">
            <a:schemeClr val="dk1"/>
          </a:fontRef>
        </xdr:style>
        <xdr:txBody>
          <a:bodyPr vertOverflow="clip" horzOverflow="clip" rtlCol="0" anchor="t"/>
          <a:lstStyle/>
          <a:p>
            <a:pPr algn="l"/>
            <a:r>
              <a:rPr lang="en-US" sz="1600" b="0"/>
              <a:t>China</a:t>
            </a:r>
          </a:p>
        </xdr:txBody>
      </xdr:sp>
      <xdr:sp macro="" textlink="">
        <xdr:nvSpPr>
          <xdr:cNvPr id="41" name="TextBox 40">
            <a:extLst>
              <a:ext uri="{FF2B5EF4-FFF2-40B4-BE49-F238E27FC236}">
                <a16:creationId xmlns:a16="http://schemas.microsoft.com/office/drawing/2014/main" id="{7C0A303B-44F7-B396-67AD-2697AD732369}"/>
              </a:ext>
            </a:extLst>
          </xdr:cNvPr>
          <xdr:cNvSpPr txBox="1"/>
        </xdr:nvSpPr>
        <xdr:spPr>
          <a:xfrm>
            <a:off x="4089400" y="3632200"/>
            <a:ext cx="736600" cy="419100"/>
          </a:xfrm>
          <a:prstGeom prst="rect">
            <a:avLst/>
          </a:prstGeom>
          <a:noFill/>
          <a:ln>
            <a:noFill/>
          </a:ln>
        </xdr:spPr>
        <xdr:style>
          <a:lnRef idx="0">
            <a:scrgbClr r="0" g="0" b="0"/>
          </a:lnRef>
          <a:fillRef idx="0">
            <a:scrgbClr r="0" g="0" b="0"/>
          </a:fillRef>
          <a:effectRef idx="0">
            <a:scrgbClr r="0" g="0" b="0"/>
          </a:effectRef>
          <a:fontRef idx="minor">
            <a:schemeClr val="accent5"/>
          </a:fontRef>
        </xdr:style>
        <xdr:txBody>
          <a:bodyPr vertOverflow="clip" horzOverflow="clip" wrap="square" rtlCol="0" anchor="t"/>
          <a:lstStyle/>
          <a:p>
            <a:r>
              <a:rPr lang="en-US" sz="1800" b="1"/>
              <a:t>218</a:t>
            </a:r>
            <a:endParaRPr lang="en-US" sz="1100" b="1"/>
          </a:p>
        </xdr:txBody>
      </xdr:sp>
    </xdr:grpSp>
    <xdr:clientData/>
  </xdr:twoCellAnchor>
  <xdr:twoCellAnchor>
    <xdr:from>
      <xdr:col>9</xdr:col>
      <xdr:colOff>139700</xdr:colOff>
      <xdr:row>18</xdr:row>
      <xdr:rowOff>76200</xdr:rowOff>
    </xdr:from>
    <xdr:to>
      <xdr:col>11</xdr:col>
      <xdr:colOff>533400</xdr:colOff>
      <xdr:row>21</xdr:row>
      <xdr:rowOff>50800</xdr:rowOff>
    </xdr:to>
    <xdr:grpSp>
      <xdr:nvGrpSpPr>
        <xdr:cNvPr id="42" name="Group 41">
          <a:extLst>
            <a:ext uri="{FF2B5EF4-FFF2-40B4-BE49-F238E27FC236}">
              <a16:creationId xmlns:a16="http://schemas.microsoft.com/office/drawing/2014/main" id="{50B72BAE-D31E-BC4C-A269-13C64567F8B0}"/>
            </a:ext>
          </a:extLst>
        </xdr:cNvPr>
        <xdr:cNvGrpSpPr/>
      </xdr:nvGrpSpPr>
      <xdr:grpSpPr>
        <a:xfrm>
          <a:off x="7569200" y="3600450"/>
          <a:ext cx="2044700" cy="546100"/>
          <a:chOff x="2781300" y="3632200"/>
          <a:chExt cx="2044700" cy="546100"/>
        </a:xfrm>
      </xdr:grpSpPr>
      <xdr:sp macro="" textlink="">
        <xdr:nvSpPr>
          <xdr:cNvPr id="43" name="Rectangle 42">
            <a:extLst>
              <a:ext uri="{FF2B5EF4-FFF2-40B4-BE49-F238E27FC236}">
                <a16:creationId xmlns:a16="http://schemas.microsoft.com/office/drawing/2014/main" id="{7F731920-A2B2-BD65-9036-4241388382ED}"/>
              </a:ext>
            </a:extLst>
          </xdr:cNvPr>
          <xdr:cNvSpPr/>
        </xdr:nvSpPr>
        <xdr:spPr>
          <a:xfrm>
            <a:off x="2781300" y="3632200"/>
            <a:ext cx="2006600" cy="546100"/>
          </a:xfrm>
          <a:prstGeom prst="rect">
            <a:avLst/>
          </a:prstGeom>
          <a:effectLst>
            <a:softEdge rad="12700"/>
          </a:effectLst>
        </xdr:spPr>
        <xdr:style>
          <a:lnRef idx="2">
            <a:schemeClr val="accent5"/>
          </a:lnRef>
          <a:fillRef idx="1">
            <a:schemeClr val="lt1"/>
          </a:fillRef>
          <a:effectRef idx="0">
            <a:schemeClr val="accent5"/>
          </a:effectRef>
          <a:fontRef idx="minor">
            <a:schemeClr val="dk1"/>
          </a:fontRef>
        </xdr:style>
        <xdr:txBody>
          <a:bodyPr vertOverflow="clip" horzOverflow="clip" rtlCol="0" anchor="t"/>
          <a:lstStyle/>
          <a:p>
            <a:pPr algn="l"/>
            <a:r>
              <a:rPr lang="en-US" sz="1600" b="0"/>
              <a:t>Brazil</a:t>
            </a:r>
          </a:p>
        </xdr:txBody>
      </xdr:sp>
      <xdr:sp macro="" textlink="">
        <xdr:nvSpPr>
          <xdr:cNvPr id="44" name="TextBox 43">
            <a:extLst>
              <a:ext uri="{FF2B5EF4-FFF2-40B4-BE49-F238E27FC236}">
                <a16:creationId xmlns:a16="http://schemas.microsoft.com/office/drawing/2014/main" id="{5242BF6F-78D9-EF1A-72E3-CD6D1B5CEA4B}"/>
              </a:ext>
            </a:extLst>
          </xdr:cNvPr>
          <xdr:cNvSpPr txBox="1"/>
        </xdr:nvSpPr>
        <xdr:spPr>
          <a:xfrm>
            <a:off x="4089400" y="3632200"/>
            <a:ext cx="736600" cy="419100"/>
          </a:xfrm>
          <a:prstGeom prst="rect">
            <a:avLst/>
          </a:prstGeom>
          <a:noFill/>
          <a:ln>
            <a:noFill/>
          </a:ln>
        </xdr:spPr>
        <xdr:style>
          <a:lnRef idx="0">
            <a:scrgbClr r="0" g="0" b="0"/>
          </a:lnRef>
          <a:fillRef idx="0">
            <a:scrgbClr r="0" g="0" b="0"/>
          </a:fillRef>
          <a:effectRef idx="0">
            <a:scrgbClr r="0" g="0" b="0"/>
          </a:effectRef>
          <a:fontRef idx="minor">
            <a:schemeClr val="accent5"/>
          </a:fontRef>
        </xdr:style>
        <xdr:txBody>
          <a:bodyPr vertOverflow="clip" horzOverflow="clip" wrap="square" rtlCol="0" anchor="t"/>
          <a:lstStyle/>
          <a:p>
            <a:r>
              <a:rPr lang="en-US" sz="1800" b="1"/>
              <a:t>139</a:t>
            </a:r>
            <a:endParaRPr lang="en-US" sz="1100" b="1"/>
          </a:p>
        </xdr:txBody>
      </xdr:sp>
    </xdr:grpSp>
    <xdr:clientData/>
  </xdr:twoCellAnchor>
</xdr:wsDr>
</file>

<file path=xl/drawings/drawing2.xml><?xml version="1.0" encoding="utf-8"?>
<xdr:wsDr xmlns:xdr="http://schemas.openxmlformats.org/drawingml/2006/spreadsheetDrawing" xmlns:a="http://schemas.openxmlformats.org/drawingml/2006/main">
  <xdr:twoCellAnchor>
    <xdr:from>
      <xdr:col>1</xdr:col>
      <xdr:colOff>0</xdr:colOff>
      <xdr:row>8</xdr:row>
      <xdr:rowOff>190499</xdr:rowOff>
    </xdr:from>
    <xdr:to>
      <xdr:col>8</xdr:col>
      <xdr:colOff>88899</xdr:colOff>
      <xdr:row>23</xdr:row>
      <xdr:rowOff>12699</xdr:rowOff>
    </xdr:to>
    <xdr:graphicFrame macro="">
      <xdr:nvGraphicFramePr>
        <xdr:cNvPr id="2" name="Chart 1">
          <a:extLst>
            <a:ext uri="{FF2B5EF4-FFF2-40B4-BE49-F238E27FC236}">
              <a16:creationId xmlns:a16="http://schemas.microsoft.com/office/drawing/2014/main" id="{A5960DB3-9F09-EAB3-7394-09645953BF1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4</xdr:col>
      <xdr:colOff>686918</xdr:colOff>
      <xdr:row>0</xdr:row>
      <xdr:rowOff>189941</xdr:rowOff>
    </xdr:from>
    <xdr:to>
      <xdr:col>12</xdr:col>
      <xdr:colOff>327484</xdr:colOff>
      <xdr:row>16</xdr:row>
      <xdr:rowOff>175723</xdr:rowOff>
    </xdr:to>
    <xdr:graphicFrame macro="">
      <xdr:nvGraphicFramePr>
        <xdr:cNvPr id="4" name="Chart 3">
          <a:extLst>
            <a:ext uri="{FF2B5EF4-FFF2-40B4-BE49-F238E27FC236}">
              <a16:creationId xmlns:a16="http://schemas.microsoft.com/office/drawing/2014/main" id="{EF0B27AA-C699-7EC0-700E-E8B01122044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2</xdr:col>
      <xdr:colOff>549275</xdr:colOff>
      <xdr:row>0</xdr:row>
      <xdr:rowOff>177800</xdr:rowOff>
    </xdr:from>
    <xdr:to>
      <xdr:col>9</xdr:col>
      <xdr:colOff>92075</xdr:colOff>
      <xdr:row>15</xdr:row>
      <xdr:rowOff>63500</xdr:rowOff>
    </xdr:to>
    <xdr:graphicFrame macro="">
      <xdr:nvGraphicFramePr>
        <xdr:cNvPr id="3" name="Chart 2">
          <a:extLst>
            <a:ext uri="{FF2B5EF4-FFF2-40B4-BE49-F238E27FC236}">
              <a16:creationId xmlns:a16="http://schemas.microsoft.com/office/drawing/2014/main" id="{C13E07E7-73BE-4185-FBA5-10161D9EEEE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0</xdr:col>
      <xdr:colOff>1496765</xdr:colOff>
      <xdr:row>12</xdr:row>
      <xdr:rowOff>186744</xdr:rowOff>
    </xdr:from>
    <xdr:to>
      <xdr:col>7</xdr:col>
      <xdr:colOff>1234225</xdr:colOff>
      <xdr:row>28</xdr:row>
      <xdr:rowOff>89437</xdr:rowOff>
    </xdr:to>
    <xdr:graphicFrame macro="">
      <xdr:nvGraphicFramePr>
        <xdr:cNvPr id="2" name="Chart 1">
          <a:extLst>
            <a:ext uri="{FF2B5EF4-FFF2-40B4-BE49-F238E27FC236}">
              <a16:creationId xmlns:a16="http://schemas.microsoft.com/office/drawing/2014/main" id="{31DAB709-F7E0-2C4E-B21F-965FBD59703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0</xdr:col>
      <xdr:colOff>907271</xdr:colOff>
      <xdr:row>11</xdr:row>
      <xdr:rowOff>182703</xdr:rowOff>
    </xdr:from>
    <xdr:to>
      <xdr:col>15</xdr:col>
      <xdr:colOff>22282</xdr:colOff>
      <xdr:row>32</xdr:row>
      <xdr:rowOff>167106</xdr:rowOff>
    </xdr:to>
    <xdr:graphicFrame macro="">
      <xdr:nvGraphicFramePr>
        <xdr:cNvPr id="2" name="Chart 1">
          <a:extLst>
            <a:ext uri="{FF2B5EF4-FFF2-40B4-BE49-F238E27FC236}">
              <a16:creationId xmlns:a16="http://schemas.microsoft.com/office/drawing/2014/main" id="{4230535F-9EFD-0F9E-0691-868FB751750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ersons/person.xml><?xml version="1.0" encoding="utf-8"?>
<personList xmlns="http://schemas.microsoft.com/office/spreadsheetml/2018/threadedcomments" xmlns:x="http://schemas.openxmlformats.org/spreadsheetml/2006/main"/>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OnLoad="1" refreshedBy="Microsoft Office User" refreshedDate="45178.004848263889" createdVersion="8" refreshedVersion="8" minRefreshableVersion="3" recordCount="1000" xr:uid="{2583E1FD-FC5A-C345-A112-4B212A92F05C}">
  <cacheSource type="worksheet">
    <worksheetSource name="TBL_Employees4"/>
  </cacheSource>
  <cacheFields count="22">
    <cacheField name="EEID" numFmtId="0">
      <sharedItems/>
    </cacheField>
    <cacheField name="Full Name" numFmtId="0">
      <sharedItems/>
    </cacheField>
    <cacheField name="Job Title" numFmtId="0">
      <sharedItems count="33">
        <s v="Vice President"/>
        <s v="Director"/>
        <s v="Sr. Manger"/>
        <s v="Manager"/>
        <s v="Controls Engineer"/>
        <s v="Operations Engineer"/>
        <s v="Engineering Manager"/>
        <s v="Automation Engineer"/>
        <s v="Technical Architect"/>
        <s v="Cloud Infrastructure Architect"/>
        <s v="Sr. Analyst"/>
        <s v="Enterprise Architect"/>
        <s v="Computer Systems Manager"/>
        <s v="Development Engineer"/>
        <s v="Quality Engineer"/>
        <s v="Solutions Architect"/>
        <s v="Network Engineer"/>
        <s v="Field Engineer"/>
        <s v="Test Engineer"/>
        <s v="Sr. Account Representative"/>
        <s v="IT Systems Architect"/>
        <s v="Network Architect"/>
        <s v="System Administrator "/>
        <s v="Sr. Business Partner"/>
        <s v="Service Desk Analyst"/>
        <s v="Network Administrator"/>
        <s v="Analyst II"/>
        <s v="HRIS Analyst"/>
        <s v="Account Representative"/>
        <s v="Systems Analyst"/>
        <s v="Business Partner"/>
        <s v="Analyst"/>
        <s v="IT Coordinator"/>
      </sharedItems>
    </cacheField>
    <cacheField name="Department" numFmtId="0">
      <sharedItems count="7">
        <s v="Sales"/>
        <s v="Accounting"/>
        <s v="Marketing"/>
        <s v="IT"/>
        <s v="Engineering"/>
        <s v="Finance"/>
        <s v="Human Resources"/>
      </sharedItems>
    </cacheField>
    <cacheField name="Business Unit" numFmtId="0">
      <sharedItems count="4">
        <s v="Manufacturing"/>
        <s v="Corporate"/>
        <s v="Research &amp; Development"/>
        <s v="Speciality Products"/>
      </sharedItems>
    </cacheField>
    <cacheField name="Gender" numFmtId="0">
      <sharedItems count="2">
        <s v="Female"/>
        <s v="Male"/>
      </sharedItems>
    </cacheField>
    <cacheField name="Ethnicity" numFmtId="0">
      <sharedItems count="4">
        <s v="Latino"/>
        <s v="Asian"/>
        <s v="Caucasian"/>
        <s v="Black"/>
      </sharedItems>
    </cacheField>
    <cacheField name="Age" numFmtId="0">
      <sharedItems containsSemiMixedTypes="0" containsString="0" containsNumber="1" containsInteger="1" minValue="25" maxValue="65"/>
    </cacheField>
    <cacheField name="Age Group" numFmtId="0">
      <sharedItems count="6">
        <s v="Adults 31-54"/>
        <s v="Young Adults 25-30"/>
        <s v="Old Adults 55+"/>
        <s v="Young Adults" u="1"/>
        <s v="Old Adults" u="1"/>
        <s v="Adults" u="1"/>
      </sharedItems>
    </cacheField>
    <cacheField name="Hire Date" numFmtId="14">
      <sharedItems containsSemiMixedTypes="0" containsNonDate="0" containsDate="1" containsString="0" minDate="1992-01-09T00:00:00" maxDate="2021-12-27T00:00:00" count="949">
        <d v="2016-08-21T00:00:00"/>
        <d v="2020-12-16T00:00:00"/>
        <d v="2000-02-28T00:00:00"/>
        <d v="2014-10-04T00:00:00"/>
        <d v="2020-05-09T00:00:00"/>
        <d v="2019-10-20T00:00:00"/>
        <d v="2018-03-06T00:00:00"/>
        <d v="2021-12-15T00:00:00"/>
        <d v="2021-08-25T00:00:00"/>
        <d v="2013-06-03T00:00:00"/>
        <d v="2019-12-05T00:00:00"/>
        <d v="2020-01-13T00:00:00"/>
        <d v="2016-11-22T00:00:00"/>
        <d v="2013-03-29T00:00:00"/>
        <d v="2015-09-03T00:00:00"/>
        <d v="2019-06-22T00:00:00"/>
        <d v="2016-06-22T00:00:00"/>
        <d v="2019-02-25T00:00:00"/>
        <d v="2005-07-31T00:00:00"/>
        <d v="2011-08-23T00:00:00"/>
        <d v="2013-03-13T00:00:00"/>
        <d v="2004-01-18T00:00:00"/>
        <d v="2001-07-19T00:00:00"/>
        <d v="2011-07-10T00:00:00"/>
        <d v="2010-12-30T00:00:00"/>
        <d v="2016-11-11T00:00:00"/>
        <d v="2004-06-07T00:00:00"/>
        <d v="2011-10-10T00:00:00"/>
        <d v="2012-08-09T00:00:00"/>
        <d v="2021-12-26T00:00:00"/>
        <d v="2009-02-28T00:00:00"/>
        <d v="2009-08-15T00:00:00"/>
        <d v="2017-07-06T00:00:00"/>
        <d v="1999-03-13T00:00:00"/>
        <d v="2009-01-17T00:00:00"/>
        <d v="2013-08-07T00:00:00"/>
        <d v="2002-06-11T00:00:00"/>
        <d v="2013-08-17T00:00:00"/>
        <d v="2015-06-11T00:00:00"/>
        <d v="2002-08-16T00:00:00"/>
        <d v="2020-11-08T00:00:00"/>
        <d v="2007-01-27T00:00:00"/>
        <d v="2021-07-25T00:00:00"/>
        <d v="2018-06-02T00:00:00"/>
        <d v="2012-05-11T00:00:00"/>
        <d v="2015-01-14T00:00:00"/>
        <d v="2006-05-29T00:00:00"/>
        <d v="2011-12-06T00:00:00"/>
        <d v="2018-11-09T00:00:00"/>
        <d v="2018-08-18T00:00:00"/>
        <d v="2020-09-27T00:00:00"/>
        <d v="2012-06-11T00:00:00"/>
        <d v="2000-08-19T00:00:00"/>
        <d v="2011-06-25T00:00:00"/>
        <d v="2018-09-02T00:00:00"/>
        <d v="2016-09-21T00:00:00"/>
        <d v="2019-07-27T00:00:00"/>
        <d v="2020-08-20T00:00:00"/>
        <d v="2011-07-21T00:00:00"/>
        <d v="2014-02-22T00:00:00"/>
        <d v="2007-04-25T00:00:00"/>
        <d v="1997-05-26T00:00:00"/>
        <d v="2004-02-25T00:00:00"/>
        <d v="2020-07-26T00:00:00"/>
        <d v="2015-07-12T00:00:00"/>
        <d v="2016-02-28T00:00:00"/>
        <d v="2003-02-28T00:00:00"/>
        <d v="2021-11-15T00:00:00"/>
        <d v="2009-08-04T00:00:00"/>
        <d v="2018-01-21T00:00:00"/>
        <d v="2014-03-02T00:00:00"/>
        <d v="2003-07-26T00:00:00"/>
        <d v="2015-06-18T00:00:00"/>
        <d v="2014-02-05T00:00:00"/>
        <d v="2015-09-24T00:00:00"/>
        <d v="2014-01-11T00:00:00"/>
        <d v="2019-09-24T00:00:00"/>
        <d v="2021-09-22T00:00:00"/>
        <d v="1996-06-14T00:00:00"/>
        <d v="1992-03-19T00:00:00"/>
        <d v="2005-11-08T00:00:00"/>
        <d v="2021-09-15T00:00:00"/>
        <d v="2018-12-05T00:00:00"/>
        <d v="2001-07-20T00:00:00"/>
        <d v="2021-02-23T00:00:00"/>
        <d v="2007-05-30T00:00:00"/>
        <d v="2011-11-09T00:00:00"/>
        <d v="2021-02-08T00:00:00"/>
        <d v="2020-09-20T00:00:00"/>
        <d v="2017-06-28T00:00:00"/>
        <d v="2014-03-08T00:00:00"/>
        <d v="2017-03-10T00:00:00"/>
        <d v="2019-11-03T00:00:00"/>
        <d v="2018-03-19T00:00:00"/>
        <d v="2015-02-18T00:00:00"/>
        <d v="2007-08-08T00:00:00"/>
        <d v="2007-03-06T00:00:00"/>
        <d v="2020-07-22T00:00:00"/>
        <d v="2011-05-18T00:00:00"/>
        <d v="1999-02-19T00:00:00"/>
        <d v="2012-12-13T00:00:00"/>
        <d v="2015-06-29T00:00:00"/>
        <d v="2014-03-16T00:00:00"/>
        <d v="2010-12-12T00:00:00"/>
        <d v="2017-01-05T00:00:00"/>
        <d v="2018-01-02T00:00:00"/>
        <d v="1996-05-02T00:00:00"/>
        <d v="2016-05-22T00:00:00"/>
        <d v="2007-04-13T00:00:00"/>
        <d v="2014-10-29T00:00:00"/>
        <d v="2020-08-26T00:00:00"/>
        <d v="2010-10-17T00:00:00"/>
        <d v="2006-10-28T00:00:00"/>
        <d v="2010-06-11T00:00:00"/>
        <d v="2018-04-22T00:00:00"/>
        <d v="2020-02-07T00:00:00"/>
        <d v="2012-07-23T00:00:00"/>
        <d v="2021-04-17T00:00:00"/>
        <d v="2010-11-29T00:00:00"/>
        <d v="2013-11-03T00:00:00"/>
        <d v="2004-05-14T00:00:00"/>
        <d v="2008-03-12T00:00:00"/>
        <d v="2021-03-28T00:00:00"/>
        <d v="2020-07-20T00:00:00"/>
        <d v="2007-03-13T00:00:00"/>
        <d v="2018-05-20T00:00:00"/>
        <d v="2007-09-05T00:00:00"/>
        <d v="2017-08-04T00:00:00"/>
        <d v="2014-08-28T00:00:00"/>
        <d v="2012-10-26T00:00:00"/>
        <d v="2019-12-10T00:00:00"/>
        <d v="2019-12-11T00:00:00"/>
        <d v="2008-04-30T00:00:00"/>
        <d v="1998-04-01T00:00:00"/>
        <d v="2017-02-19T00:00:00"/>
        <d v="2008-10-13T00:00:00"/>
        <d v="2013-09-11T00:00:00"/>
        <d v="2017-08-16T00:00:00"/>
        <d v="2007-09-10T00:00:00"/>
        <d v="2020-06-14T00:00:00"/>
        <d v="2016-01-18T00:00:00"/>
        <d v="2020-07-28T00:00:00"/>
        <d v="2002-02-17T00:00:00"/>
        <d v="2015-09-29T00:00:00"/>
        <d v="2017-01-04T00:00:00"/>
        <d v="2016-11-28T00:00:00"/>
        <d v="1993-08-28T00:00:00"/>
        <d v="2019-06-10T00:00:00"/>
        <d v="2016-10-24T00:00:00"/>
        <d v="2018-01-22T00:00:00"/>
        <d v="2002-03-04T00:00:00"/>
        <d v="1998-07-22T00:00:00"/>
        <d v="2019-11-07T00:00:00"/>
        <d v="2019-05-15T00:00:00"/>
        <d v="2009-06-04T00:00:00"/>
        <d v="2018-06-25T00:00:00"/>
        <d v="2014-07-19T00:00:00"/>
        <d v="2003-05-14T00:00:00"/>
        <d v="2002-05-24T00:00:00"/>
        <d v="2021-10-17T00:00:00"/>
        <d v="2020-08-15T00:00:00"/>
        <d v="2007-04-29T00:00:00"/>
        <d v="2017-03-06T00:00:00"/>
        <d v="2014-10-16T00:00:00"/>
        <d v="2011-02-14T00:00:00"/>
        <d v="2018-08-10T00:00:00"/>
        <d v="2008-10-07T00:00:00"/>
        <d v="2018-12-07T00:00:00"/>
        <d v="2017-08-25T00:00:00"/>
        <d v="2004-12-11T00:00:00"/>
        <d v="2012-10-22T00:00:00"/>
        <d v="2020-01-14T00:00:00"/>
        <d v="2013-06-04T00:00:00"/>
        <d v="2009-09-20T00:00:00"/>
        <d v="2018-01-03T00:00:00"/>
        <d v="2003-01-15T00:00:00"/>
        <d v="2002-07-09T00:00:00"/>
        <d v="2018-10-06T00:00:00"/>
        <d v="2019-01-28T00:00:00"/>
        <d v="2013-12-27T00:00:00"/>
        <d v="2002-03-01T00:00:00"/>
        <d v="1997-06-20T00:00:00"/>
        <d v="2017-06-12T00:00:00"/>
        <d v="2020-09-25T00:00:00"/>
        <d v="2006-10-26T00:00:00"/>
        <d v="1994-09-26T00:00:00"/>
        <d v="2007-10-12T00:00:00"/>
        <d v="2021-07-16T00:00:00"/>
        <d v="2006-11-28T00:00:00"/>
        <d v="2017-06-26T00:00:00"/>
        <d v="2020-08-09T00:00:00"/>
        <d v="1998-04-02T00:00:00"/>
        <d v="2021-01-25T00:00:00"/>
        <d v="2012-05-19T00:00:00"/>
        <d v="2004-05-28T00:00:00"/>
        <d v="1996-02-14T00:00:00"/>
        <d v="2013-06-29T00:00:00"/>
        <d v="1997-08-19T00:00:00"/>
        <d v="2014-10-19T00:00:00"/>
        <d v="2006-08-16T00:00:00"/>
        <d v="2019-01-23T00:00:00"/>
        <d v="2017-06-05T00:00:00"/>
        <d v="2004-02-29T00:00:00"/>
        <d v="1995-08-29T00:00:00"/>
        <d v="2008-08-29T00:00:00"/>
        <d v="2001-03-27T00:00:00"/>
        <d v="2000-09-01T00:00:00"/>
        <d v="2013-02-24T00:00:00"/>
        <d v="2009-02-11T00:00:00"/>
        <d v="2010-09-13T00:00:00"/>
        <d v="2020-04-09T00:00:00"/>
        <d v="1996-04-02T00:00:00"/>
        <d v="2017-08-10T00:00:00"/>
        <d v="2008-03-21T00:00:00"/>
        <d v="2007-03-15T00:00:00"/>
        <d v="2014-02-20T00:00:00"/>
        <d v="2015-04-14T00:00:00"/>
        <d v="2018-12-18T00:00:00"/>
        <d v="2000-10-27T00:00:00"/>
        <d v="2021-03-17T00:00:00"/>
        <d v="2004-03-14T00:00:00"/>
        <d v="2018-10-24T00:00:00"/>
        <d v="2017-04-14T00:00:00"/>
        <d v="2015-04-22T00:00:00"/>
        <d v="2018-06-04T00:00:00"/>
        <d v="2003-12-01T00:00:00"/>
        <d v="2017-08-13T00:00:00"/>
        <d v="1997-04-12T00:00:00"/>
        <d v="2014-06-26T00:00:00"/>
        <d v="2004-05-23T00:00:00"/>
        <d v="2020-05-26T00:00:00"/>
        <d v="2006-10-15T00:00:00"/>
        <d v="2010-05-21T00:00:00"/>
        <d v="1995-10-29T00:00:00"/>
        <d v="2012-12-21T00:00:00"/>
        <d v="2011-05-22T00:00:00"/>
        <d v="2015-04-17T00:00:00"/>
        <d v="2014-01-16T00:00:00"/>
        <d v="2019-07-06T00:00:00"/>
        <d v="2020-10-21T00:00:00"/>
        <d v="2021-01-23T00:00:00"/>
        <d v="2021-04-02T00:00:00"/>
        <d v="2019-10-15T00:00:00"/>
        <d v="2017-03-16T00:00:00"/>
        <d v="2006-07-21T00:00:00"/>
        <d v="2021-07-26T00:00:00"/>
        <d v="2007-09-07T00:00:00"/>
        <d v="2008-10-18T00:00:00"/>
        <d v="2006-04-28T00:00:00"/>
        <d v="2003-04-15T00:00:00"/>
        <d v="2021-12-19T00:00:00"/>
        <d v="2008-02-29T00:00:00"/>
        <d v="2009-01-30T00:00:00"/>
        <d v="2016-09-03T00:00:00"/>
        <d v="2011-03-18T00:00:00"/>
        <d v="2016-01-10T00:00:00"/>
        <d v="2013-07-18T00:00:00"/>
        <d v="2006-12-12T00:00:00"/>
        <d v="2000-10-24T00:00:00"/>
        <d v="2018-07-24T00:00:00"/>
        <d v="2020-07-18T00:00:00"/>
        <d v="2015-03-01T00:00:00"/>
        <d v="2002-01-09T00:00:00"/>
        <d v="2006-10-05T00:00:00"/>
        <d v="2001-05-03T00:00:00"/>
        <d v="2021-06-10T00:00:00"/>
        <d v="2012-01-09T00:00:00"/>
        <d v="2015-09-19T00:00:00"/>
        <d v="2010-05-07T00:00:00"/>
        <d v="2017-02-06T00:00:00"/>
        <d v="2021-12-24T00:00:00"/>
        <d v="2013-02-10T00:00:00"/>
        <d v="2017-01-29T00:00:00"/>
        <d v="2010-04-06T00:00:00"/>
        <d v="2021-06-15T00:00:00"/>
        <d v="2006-06-20T00:00:00"/>
        <d v="2004-11-10T00:00:00"/>
        <d v="2015-09-23T00:00:00"/>
        <d v="2016-04-08T00:00:00"/>
        <d v="2020-07-13T00:00:00"/>
        <d v="2018-04-21T00:00:00"/>
        <d v="2017-09-05T00:00:00"/>
        <d v="2018-10-27T00:00:00"/>
        <d v="2017-11-22T00:00:00"/>
        <d v="2011-01-09T00:00:00"/>
        <d v="1999-08-02T00:00:00"/>
        <d v="2020-05-15T00:00:00"/>
        <d v="2021-09-14T00:00:00"/>
        <d v="2017-12-16T00:00:00"/>
        <d v="2003-10-20T00:00:00"/>
        <d v="2017-03-25T00:00:00"/>
        <d v="2021-03-11T00:00:00"/>
        <d v="2010-07-19T00:00:00"/>
        <d v="2006-04-18T00:00:00"/>
        <d v="2010-03-11T00:00:00"/>
        <d v="2021-04-16T00:00:00"/>
        <d v="2019-09-13T00:00:00"/>
        <d v="2012-12-24T00:00:00"/>
        <d v="2008-10-26T00:00:00"/>
        <d v="2019-10-25T00:00:00"/>
        <d v="2011-01-17T00:00:00"/>
        <d v="2011-04-24T00:00:00"/>
        <d v="2013-04-18T00:00:00"/>
        <d v="2004-09-14T00:00:00"/>
        <d v="2019-08-08T00:00:00"/>
        <d v="2015-12-27T00:00:00"/>
        <d v="2021-05-09T00:00:00"/>
        <d v="2001-04-02T00:00:00"/>
        <d v="2014-02-25T00:00:00"/>
        <d v="2002-02-08T00:00:00"/>
        <d v="2005-04-11T00:00:00"/>
        <d v="2013-04-15T00:00:00"/>
        <d v="1997-03-11T00:00:00"/>
        <d v="2015-06-13T00:00:00"/>
        <d v="2009-09-27T00:00:00"/>
        <d v="2006-09-07T00:00:00"/>
        <d v="2018-09-15T00:00:00"/>
        <d v="2021-08-11T00:00:00"/>
        <d v="2021-03-19T00:00:00"/>
        <d v="2018-01-11T00:00:00"/>
        <d v="2014-01-03T00:00:00"/>
        <d v="2019-02-06T00:00:00"/>
        <d v="2010-07-24T00:00:00"/>
        <d v="2008-04-06T00:00:00"/>
        <d v="2020-04-15T00:00:00"/>
        <d v="2019-08-18T00:00:00"/>
        <d v="2007-08-11T00:00:00"/>
        <d v="1995-11-16T00:00:00"/>
        <d v="2019-05-09T00:00:00"/>
        <d v="2003-12-07T00:00:00"/>
        <d v="2001-09-10T00:00:00"/>
        <d v="2021-07-02T00:00:00"/>
        <d v="1995-02-16T00:00:00"/>
        <d v="2004-01-14T00:00:00"/>
        <d v="2016-08-23T00:00:00"/>
        <d v="2013-02-13T00:00:00"/>
        <d v="2010-07-30T00:00:00"/>
        <d v="2017-01-20T00:00:00"/>
        <d v="2013-11-16T00:00:00"/>
        <d v="2011-10-20T00:00:00"/>
        <d v="2003-03-25T00:00:00"/>
        <d v="2009-10-05T00:00:00"/>
        <d v="2019-10-18T00:00:00"/>
        <d v="1994-02-23T00:00:00"/>
        <d v="1998-07-20T00:00:00"/>
        <d v="2004-04-19T00:00:00"/>
        <d v="2019-05-24T00:00:00"/>
        <d v="2016-11-02T00:00:00"/>
        <d v="2004-08-19T00:00:00"/>
        <d v="2018-02-16T00:00:00"/>
        <d v="2004-06-30T00:00:00"/>
        <d v="2001-01-02T00:00:00"/>
        <d v="2016-04-24T00:00:00"/>
        <d v="2015-03-27T00:00:00"/>
        <d v="2006-10-31T00:00:00"/>
        <d v="2017-08-05T00:00:00"/>
        <d v="2020-07-01T00:00:00"/>
        <d v="2001-04-09T00:00:00"/>
        <d v="2017-09-21T00:00:00"/>
        <d v="2013-06-21T00:00:00"/>
        <d v="2012-02-13T00:00:00"/>
        <d v="2002-02-09T00:00:00"/>
        <d v="2006-01-31T00:00:00"/>
        <d v="2006-06-11T00:00:00"/>
        <d v="2012-03-15T00:00:00"/>
        <d v="2014-08-07T00:00:00"/>
        <d v="1992-04-08T00:00:00"/>
        <d v="1999-12-29T00:00:00"/>
        <d v="2018-11-14T00:00:00"/>
        <d v="2000-04-28T00:00:00"/>
        <d v="2020-06-08T00:00:00"/>
        <d v="2018-04-27T00:00:00"/>
        <d v="2020-02-02T00:00:00"/>
        <d v="2005-02-08T00:00:00"/>
        <d v="2014-10-07T00:00:00"/>
        <d v="2018-09-25T00:00:00"/>
        <d v="2009-12-12T00:00:00"/>
        <d v="2008-02-28T00:00:00"/>
        <d v="2010-12-05T00:00:00"/>
        <d v="1992-12-20T00:00:00"/>
        <d v="2013-08-13T00:00:00"/>
        <d v="2014-03-14T00:00:00"/>
        <d v="2016-12-02T00:00:00"/>
        <d v="2019-01-25T00:00:00"/>
        <d v="2012-04-25T00:00:00"/>
        <d v="2013-11-23T00:00:00"/>
        <d v="2018-10-02T00:00:00"/>
        <d v="1992-01-09T00:00:00"/>
        <d v="2010-04-29T00:00:00"/>
        <d v="2021-11-19T00:00:00"/>
        <d v="2015-07-16T00:00:00"/>
        <d v="2010-04-25T00:00:00"/>
        <d v="2017-11-16T00:00:00"/>
        <d v="2012-07-09T00:00:00"/>
        <d v="2021-10-21T00:00:00"/>
        <d v="2012-08-10T00:00:00"/>
        <d v="2021-11-16T00:00:00"/>
        <d v="2016-09-09T00:00:00"/>
        <d v="1994-06-20T00:00:00"/>
        <d v="2004-03-11T00:00:00"/>
        <d v="2000-01-29T00:00:00"/>
        <d v="2021-01-08T00:00:00"/>
        <d v="2019-09-21T00:00:00"/>
        <d v="2012-10-20T00:00:00"/>
        <d v="1998-04-28T00:00:00"/>
        <d v="2013-06-14T00:00:00"/>
        <d v="2012-03-11T00:00:00"/>
        <d v="2020-03-13T00:00:00"/>
        <d v="2015-08-12T00:00:00"/>
        <d v="2010-06-15T00:00:00"/>
        <d v="2003-05-21T00:00:00"/>
        <d v="2018-05-19T00:00:00"/>
        <d v="2000-05-07T00:00:00"/>
        <d v="2007-10-27T00:00:00"/>
        <d v="2018-02-15T00:00:00"/>
        <d v="2012-07-26T00:00:00"/>
        <d v="2013-08-21T00:00:00"/>
        <d v="2005-10-17T00:00:00"/>
        <d v="1999-03-14T00:00:00"/>
        <d v="2011-09-07T00:00:00"/>
        <d v="1992-12-26T00:00:00"/>
        <d v="1997-01-26T00:00:00"/>
        <d v="2021-01-18T00:00:00"/>
        <d v="2015-07-29T00:00:00"/>
        <d v="2014-10-03T00:00:00"/>
        <d v="2020-04-14T00:00:00"/>
        <d v="2010-01-14T00:00:00"/>
        <d v="2018-02-26T00:00:00"/>
        <d v="2009-10-06T00:00:00"/>
        <d v="2020-04-27T00:00:00"/>
        <d v="1999-04-22T00:00:00"/>
        <d v="2010-02-24T00:00:00"/>
        <d v="2010-04-24T00:00:00"/>
        <d v="2011-05-29T00:00:00"/>
        <d v="2021-10-09T00:00:00"/>
        <d v="1994-09-18T00:00:00"/>
        <d v="2011-09-24T00:00:00"/>
        <d v="2005-12-10T00:00:00"/>
        <d v="2012-09-03T00:00:00"/>
        <d v="2015-06-10T00:00:00"/>
        <d v="2017-01-03T00:00:00"/>
        <d v="2019-01-19T00:00:00"/>
        <d v="2015-01-22T00:00:00"/>
        <d v="2017-11-19T00:00:00"/>
        <d v="2016-03-12T00:00:00"/>
        <d v="2020-07-02T00:00:00"/>
        <d v="2019-12-16T00:00:00"/>
        <d v="1997-11-29T00:00:00"/>
        <d v="1994-12-24T00:00:00"/>
        <d v="2015-04-07T00:00:00"/>
        <d v="1994-02-18T00:00:00"/>
        <d v="2014-02-11T00:00:00"/>
        <d v="2013-05-23T00:00:00"/>
        <d v="1996-12-04T00:00:00"/>
        <d v="2010-09-14T00:00:00"/>
        <d v="2014-12-04T00:00:00"/>
        <d v="2013-08-25T00:00:00"/>
        <d v="1998-07-14T00:00:00"/>
        <d v="2014-05-30T00:00:00"/>
        <d v="2007-11-05T00:00:00"/>
        <d v="1994-09-15T00:00:00"/>
        <d v="2005-02-05T00:00:00"/>
        <d v="2021-04-28T00:00:00"/>
        <d v="2016-09-18T00:00:00"/>
        <d v="1994-10-09T00:00:00"/>
        <d v="2007-10-02T00:00:00"/>
        <d v="2010-01-15T00:00:00"/>
        <d v="2020-05-18T00:00:00"/>
        <d v="2010-12-10T00:00:00"/>
        <d v="2001-01-23T00:00:00"/>
        <d v="2014-11-21T00:00:00"/>
        <d v="2006-03-01T00:00:00"/>
        <d v="2008-03-25T00:00:00"/>
        <d v="2011-01-22T00:00:00"/>
        <d v="2017-09-28T00:00:00"/>
        <d v="2011-07-26T00:00:00"/>
        <d v="2017-11-04T00:00:00"/>
        <d v="1999-06-20T00:00:00"/>
        <d v="2018-12-14T00:00:00"/>
        <d v="2011-01-20T00:00:00"/>
        <d v="2014-09-25T00:00:00"/>
        <d v="2005-04-22T00:00:00"/>
        <d v="2020-02-05T00:00:00"/>
        <d v="2020-02-03T00:00:00"/>
        <d v="2020-09-12T00:00:00"/>
        <d v="2016-03-08T00:00:00"/>
        <d v="2003-05-08T00:00:00"/>
        <d v="1995-12-22T00:00:00"/>
        <d v="2012-04-29T00:00:00"/>
        <d v="2014-06-29T00:00:00"/>
        <d v="2008-09-10T00:00:00"/>
        <d v="2019-11-04T00:00:00"/>
        <d v="2017-11-23T00:00:00"/>
        <d v="2002-11-16T00:00:00"/>
        <d v="2017-02-14T00:00:00"/>
        <d v="2012-01-28T00:00:00"/>
        <d v="2019-02-24T00:00:00"/>
        <d v="2021-01-28T00:00:00"/>
        <d v="2001-04-12T00:00:00"/>
        <d v="2021-12-18T00:00:00"/>
        <d v="1999-10-09T00:00:00"/>
        <d v="2021-03-21T00:00:00"/>
        <d v="2014-09-04T00:00:00"/>
        <d v="1995-11-20T00:00:00"/>
        <d v="2005-02-15T00:00:00"/>
        <d v="1998-06-15T00:00:00"/>
        <d v="1999-04-25T00:00:00"/>
        <d v="2020-09-04T00:00:00"/>
        <d v="2015-10-08T00:00:00"/>
        <d v="2008-07-06T00:00:00"/>
        <d v="2021-10-26T00:00:00"/>
        <d v="2019-09-20T00:00:00"/>
        <d v="2012-01-21T00:00:00"/>
        <d v="2016-11-03T00:00:00"/>
        <d v="2021-01-02T00:00:00"/>
        <d v="2011-02-17T00:00:00"/>
        <d v="2012-11-24T00:00:00"/>
        <d v="2016-05-24T00:00:00"/>
        <d v="2004-04-16T00:00:00"/>
        <d v="2007-07-02T00:00:00"/>
        <d v="2007-12-21T00:00:00"/>
        <d v="2015-03-15T00:00:00"/>
        <d v="2016-05-04T00:00:00"/>
        <d v="2006-07-11T00:00:00"/>
        <d v="1994-10-16T00:00:00"/>
        <d v="1994-08-21T00:00:00"/>
        <d v="2003-08-11T00:00:00"/>
        <d v="1999-09-13T00:00:00"/>
        <d v="2010-11-04T00:00:00"/>
        <d v="2014-01-23T00:00:00"/>
        <d v="1998-07-16T00:00:00"/>
        <d v="2005-08-09T00:00:00"/>
        <d v="2008-12-18T00:00:00"/>
        <d v="2002-07-08T00:00:00"/>
        <d v="2020-12-24T00:00:00"/>
        <d v="2007-09-22T00:00:00"/>
        <d v="2017-02-11T00:00:00"/>
        <d v="2019-12-19T00:00:00"/>
        <d v="2020-10-09T00:00:00"/>
        <d v="1997-10-23T00:00:00"/>
        <d v="2014-04-20T00:00:00"/>
        <d v="2015-11-17T00:00:00"/>
        <d v="2008-01-24T00:00:00"/>
        <d v="2016-04-27T00:00:00"/>
        <d v="2003-01-17T00:00:00"/>
        <d v="2014-11-30T00:00:00"/>
        <d v="2000-03-02T00:00:00"/>
        <d v="2016-05-26T00:00:00"/>
        <d v="2014-03-19T00:00:00"/>
        <d v="2019-04-26T00:00:00"/>
        <d v="2017-05-03T00:00:00"/>
        <d v="2010-02-26T00:00:00"/>
        <d v="2001-05-30T00:00:00"/>
        <d v="2020-04-22T00:00:00"/>
        <d v="2021-01-21T00:00:00"/>
        <d v="2019-03-06T00:00:00"/>
        <d v="2004-02-10T00:00:00"/>
        <d v="2004-12-23T00:00:00"/>
        <d v="2018-03-10T00:00:00"/>
        <d v="2016-01-15T00:00:00"/>
        <d v="2020-06-17T00:00:00"/>
        <d v="2009-09-04T00:00:00"/>
        <d v="2012-02-28T00:00:00"/>
        <d v="1999-12-31T00:00:00"/>
        <d v="2016-12-18T00:00:00"/>
        <d v="2011-04-30T00:00:00"/>
        <d v="2020-07-24T00:00:00"/>
        <d v="2013-11-12T00:00:00"/>
        <d v="2014-03-05T00:00:00"/>
        <d v="2021-10-02T00:00:00"/>
        <d v="2014-11-29T00:00:00"/>
        <d v="2017-01-26T00:00:00"/>
        <d v="2004-01-27T00:00:00"/>
        <d v="2012-05-14T00:00:00"/>
        <d v="2020-07-10T00:00:00"/>
        <d v="1992-10-13T00:00:00"/>
        <d v="2010-03-16T00:00:00"/>
        <d v="2021-10-05T00:00:00"/>
        <d v="2019-06-19T00:00:00"/>
        <d v="2016-11-09T00:00:00"/>
        <d v="2018-07-28T00:00:00"/>
        <d v="2021-09-26T00:00:00"/>
        <d v="2017-12-17T00:00:00"/>
        <d v="2017-05-11T00:00:00"/>
        <d v="2021-02-09T00:00:00"/>
        <d v="2018-12-27T00:00:00"/>
        <d v="2015-11-21T00:00:00"/>
        <d v="1994-10-24T00:00:00"/>
        <d v="2005-04-12T00:00:00"/>
        <d v="2017-05-22T00:00:00"/>
        <d v="2017-10-20T00:00:00"/>
        <d v="2019-03-29T00:00:00"/>
        <d v="1996-05-15T00:00:00"/>
        <d v="2021-01-10T00:00:00"/>
        <d v="2002-01-15T00:00:00"/>
        <d v="2018-03-26T00:00:00"/>
        <d v="2021-06-23T00:00:00"/>
        <d v="2008-04-15T00:00:00"/>
        <d v="2017-01-18T00:00:00"/>
        <d v="2017-05-29T00:00:00"/>
        <d v="1998-09-03T00:00:00"/>
        <d v="2011-07-20T00:00:00"/>
        <d v="2005-06-18T00:00:00"/>
        <d v="2013-01-20T00:00:00"/>
        <d v="2016-03-14T00:00:00"/>
        <d v="1998-04-22T00:00:00"/>
        <d v="1998-08-03T00:00:00"/>
        <d v="2019-09-27T00:00:00"/>
        <d v="2018-12-10T00:00:00"/>
        <d v="2016-10-21T00:00:00"/>
        <d v="2008-02-09T00:00:00"/>
        <d v="2018-12-22T00:00:00"/>
        <d v="2021-05-11T00:00:00"/>
        <d v="2006-03-16T00:00:00"/>
        <d v="1997-03-13T00:00:00"/>
        <d v="2013-07-13T00:00:00"/>
        <d v="2021-09-06T00:00:00"/>
        <d v="2018-04-29T00:00:00"/>
        <d v="2012-06-25T00:00:00"/>
        <d v="2009-06-27T00:00:00"/>
        <d v="1994-01-03T00:00:00"/>
        <d v="2009-03-15T00:00:00"/>
        <d v="1996-06-22T00:00:00"/>
        <d v="2021-07-03T00:00:00"/>
        <d v="2011-03-01T00:00:00"/>
        <d v="2012-04-14T00:00:00"/>
        <d v="2010-08-28T00:00:00"/>
        <d v="2003-08-22T00:00:00"/>
        <d v="2018-08-13T00:00:00"/>
        <d v="2011-03-16T00:00:00"/>
        <d v="2011-11-21T00:00:00"/>
        <d v="2002-11-22T00:00:00"/>
        <d v="2001-04-15T00:00:00"/>
        <d v="2018-09-11T00:00:00"/>
        <d v="1995-08-04T00:00:00"/>
        <d v="2019-06-07T00:00:00"/>
        <d v="2020-03-08T00:00:00"/>
        <d v="2017-01-10T00:00:00"/>
        <d v="2018-01-14T00:00:00"/>
        <d v="1993-11-17T00:00:00"/>
        <d v="2016-02-05T00:00:00"/>
        <d v="2008-01-27T00:00:00"/>
        <d v="2013-03-20T00:00:00"/>
        <d v="2021-02-10T00:00:00"/>
        <d v="2006-10-12T00:00:00"/>
        <d v="2009-10-23T00:00:00"/>
        <d v="2013-05-10T00:00:00"/>
        <d v="2019-10-14T00:00:00"/>
        <d v="2005-10-07T00:00:00"/>
        <d v="2013-05-15T00:00:00"/>
        <d v="2018-09-20T00:00:00"/>
        <d v="2020-01-05T00:00:00"/>
        <d v="2005-11-11T00:00:00"/>
        <d v="2010-07-01T00:00:00"/>
        <d v="1997-04-23T00:00:00"/>
        <d v="2008-07-05T00:00:00"/>
        <d v="2009-12-23T00:00:00"/>
        <d v="2004-07-08T00:00:00"/>
        <d v="2017-02-12T00:00:00"/>
        <d v="2017-04-24T00:00:00"/>
        <d v="2015-11-14T00:00:00"/>
        <d v="2002-07-19T00:00:00"/>
        <d v="2018-06-13T00:00:00"/>
        <d v="2010-04-22T00:00:00"/>
        <d v="2003-04-22T00:00:00"/>
        <d v="2009-04-27T00:00:00"/>
        <d v="2019-07-04T00:00:00"/>
        <d v="2006-09-27T00:00:00"/>
        <d v="2002-05-23T00:00:00"/>
        <d v="2000-04-01T00:00:00"/>
        <d v="2015-10-14T00:00:00"/>
        <d v="1992-05-04T00:00:00"/>
        <d v="2010-04-04T00:00:00"/>
        <d v="2014-04-27T00:00:00"/>
        <d v="2016-04-29T00:00:00"/>
        <d v="2002-02-26T00:00:00"/>
        <d v="2019-08-26T00:00:00"/>
        <d v="2017-01-09T00:00:00"/>
        <d v="2007-02-20T00:00:00"/>
        <d v="1996-02-18T00:00:00"/>
        <d v="2019-11-09T00:00:00"/>
        <d v="2014-01-10T00:00:00"/>
        <d v="2019-03-18T00:00:00"/>
        <d v="2006-12-13T00:00:00"/>
        <d v="2019-01-02T00:00:00"/>
        <d v="2005-09-28T00:00:00"/>
        <d v="2001-10-17T00:00:00"/>
        <d v="2007-01-09T00:00:00"/>
        <d v="2019-04-14T00:00:00"/>
        <d v="2017-09-14T00:00:00"/>
        <d v="2005-07-07T00:00:00"/>
        <d v="2021-04-22T00:00:00"/>
        <d v="2021-10-13T00:00:00"/>
        <d v="2011-11-28T00:00:00"/>
        <d v="1994-08-30T00:00:00"/>
        <d v="2001-03-06T00:00:00"/>
        <d v="2016-05-03T00:00:00"/>
        <d v="2015-12-09T00:00:00"/>
        <d v="2014-09-22T00:00:00"/>
        <d v="2018-05-09T00:00:00"/>
        <d v="2020-08-08T00:00:00"/>
        <d v="2013-09-08T00:00:00"/>
        <d v="2018-03-12T00:00:00"/>
        <d v="2004-03-20T00:00:00"/>
        <d v="2012-04-27T00:00:00"/>
        <d v="2010-09-10T00:00:00"/>
        <d v="2007-05-02T00:00:00"/>
        <d v="2011-02-19T00:00:00"/>
        <d v="2010-06-04T00:00:00"/>
        <d v="2017-09-26T00:00:00"/>
        <d v="1998-01-21T00:00:00"/>
        <d v="2021-04-11T00:00:00"/>
        <d v="2021-01-17T00:00:00"/>
        <d v="2012-06-06T00:00:00"/>
        <d v="2016-04-26T00:00:00"/>
        <d v="2020-04-16T00:00:00"/>
        <d v="2017-09-24T00:00:00"/>
        <d v="2007-02-24T00:00:00"/>
        <d v="2008-02-15T00:00:00"/>
        <d v="1997-07-30T00:00:00"/>
        <d v="2006-04-06T00:00:00"/>
        <d v="2012-10-17T00:00:00"/>
        <d v="2016-12-07T00:00:00"/>
        <d v="2020-01-20T00:00:00"/>
        <d v="2021-06-28T00:00:00"/>
        <d v="2016-05-07T00:00:00"/>
        <d v="2018-07-18T00:00:00"/>
        <d v="1998-02-26T00:00:00"/>
        <d v="2017-07-12T00:00:00"/>
        <d v="2019-09-07T00:00:00"/>
        <d v="2021-04-09T00:00:00"/>
        <d v="1992-09-28T00:00:00"/>
        <d v="2017-09-17T00:00:00"/>
        <d v="2021-03-12T00:00:00"/>
        <d v="2013-10-18T00:00:00"/>
        <d v="1995-10-27T00:00:00"/>
        <d v="2020-12-27T00:00:00"/>
        <d v="2016-06-12T00:00:00"/>
        <d v="2002-10-21T00:00:00"/>
        <d v="2019-05-28T00:00:00"/>
        <d v="2009-04-28T00:00:00"/>
        <d v="2019-11-29T00:00:00"/>
        <d v="2014-09-16T00:00:00"/>
        <d v="2013-03-30T00:00:00"/>
        <d v="2017-10-21T00:00:00"/>
        <d v="1993-07-26T00:00:00"/>
        <d v="2019-07-10T00:00:00"/>
        <d v="2013-06-26T00:00:00"/>
        <d v="2005-07-27T00:00:00"/>
        <d v="2020-03-14T00:00:00"/>
        <d v="1999-05-23T00:00:00"/>
        <d v="2021-09-21T00:00:00"/>
        <d v="2015-08-29T00:00:00"/>
        <d v="2016-06-24T00:00:00"/>
        <d v="2006-12-18T00:00:00"/>
        <d v="1998-05-18T00:00:00"/>
        <d v="2018-05-07T00:00:00"/>
        <d v="2016-04-07T00:00:00"/>
        <d v="2000-09-29T00:00:00"/>
        <d v="2020-10-20T00:00:00"/>
        <d v="2010-05-09T00:00:00"/>
        <d v="2005-09-18T00:00:00"/>
        <d v="2015-06-14T00:00:00"/>
        <d v="2017-10-05T00:00:00"/>
        <d v="2005-10-15T00:00:00"/>
        <d v="2005-06-10T00:00:00"/>
        <d v="2021-07-08T00:00:00"/>
        <d v="2020-02-17T00:00:00"/>
        <d v="2021-08-02T00:00:00"/>
        <d v="2019-03-03T00:00:00"/>
        <d v="2011-05-15T00:00:00"/>
        <d v="2017-11-03T00:00:00"/>
        <d v="2014-07-10T00:00:00"/>
        <d v="2008-07-11T00:00:00"/>
        <d v="2019-08-21T00:00:00"/>
        <d v="2004-07-20T00:00:00"/>
        <d v="2017-05-23T00:00:00"/>
        <d v="2021-02-05T00:00:00"/>
        <d v="2019-06-17T00:00:00"/>
        <d v="2012-05-03T00:00:00"/>
        <d v="2015-11-09T00:00:00"/>
        <d v="2014-05-10T00:00:00"/>
        <d v="2011-05-20T00:00:00"/>
        <d v="2016-09-13T00:00:00"/>
        <d v="2014-06-23T00:00:00"/>
        <d v="2006-09-17T00:00:00"/>
        <d v="2009-04-05T00:00:00"/>
        <d v="2007-12-02T00:00:00"/>
        <d v="2021-10-08T00:00:00"/>
        <d v="2005-02-09T00:00:00"/>
        <d v="2010-12-28T00:00:00"/>
        <d v="2015-05-05T00:00:00"/>
        <d v="2018-09-28T00:00:00"/>
        <d v="2015-11-10T00:00:00"/>
        <d v="2006-04-12T00:00:00"/>
        <d v="2012-02-25T00:00:00"/>
        <d v="2001-10-20T00:00:00"/>
        <d v="2017-11-09T00:00:00"/>
        <d v="2011-10-04T00:00:00"/>
        <d v="2015-07-10T00:00:00"/>
        <d v="2016-10-13T00:00:00"/>
        <d v="2006-02-23T00:00:00"/>
        <d v="2016-02-16T00:00:00"/>
        <d v="2003-06-26T00:00:00"/>
        <d v="1992-06-30T00:00:00"/>
        <d v="2021-11-21T00:00:00"/>
        <d v="2018-12-13T00:00:00"/>
        <d v="2008-09-17T00:00:00"/>
        <d v="2005-11-28T00:00:00"/>
        <d v="2019-03-12T00:00:00"/>
        <d v="1996-03-29T00:00:00"/>
        <d v="2015-01-27T00:00:00"/>
        <d v="2009-05-27T00:00:00"/>
        <d v="2009-03-13T00:00:00"/>
        <d v="2009-05-11T00:00:00"/>
        <d v="1998-05-04T00:00:00"/>
        <d v="2018-11-10T00:00:00"/>
        <d v="2017-10-02T00:00:00"/>
        <d v="2013-04-22T00:00:00"/>
        <d v="2012-02-05T00:00:00"/>
        <d v="2018-08-24T00:00:00"/>
        <d v="2010-08-23T00:00:00"/>
        <d v="2014-05-14T00:00:00"/>
        <d v="2019-12-20T00:00:00"/>
        <d v="2018-05-14T00:00:00"/>
        <d v="2016-11-17T00:00:00"/>
        <d v="2017-02-10T00:00:00"/>
        <d v="2000-08-16T00:00:00"/>
        <d v="2009-04-09T00:00:00"/>
        <d v="2015-04-23T00:00:00"/>
        <d v="2018-05-04T00:00:00"/>
        <d v="2005-08-20T00:00:00"/>
        <d v="2019-04-23T00:00:00"/>
        <d v="2013-08-30T00:00:00"/>
        <d v="1992-06-15T00:00:00"/>
        <d v="2016-09-29T00:00:00"/>
        <d v="2008-08-21T00:00:00"/>
        <d v="2014-02-10T00:00:00"/>
        <d v="2017-04-18T00:00:00"/>
        <d v="2016-08-20T00:00:00"/>
        <d v="2007-08-16T00:00:00"/>
        <d v="2012-08-06T00:00:00"/>
        <d v="1998-09-24T00:00:00"/>
        <d v="2001-03-29T00:00:00"/>
        <d v="2010-04-23T00:00:00"/>
        <d v="2014-08-10T00:00:00"/>
        <d v="2018-12-06T00:00:00"/>
        <d v="2003-02-10T00:00:00"/>
        <d v="2015-06-27T00:00:00"/>
        <d v="2011-12-17T00:00:00"/>
        <d v="2011-06-17T00:00:00"/>
        <d v="2020-07-12T00:00:00"/>
        <d v="2021-01-22T00:00:00"/>
        <d v="2010-04-19T00:00:00"/>
        <d v="2021-03-16T00:00:00"/>
        <d v="2018-06-21T00:00:00"/>
        <d v="2013-11-14T00:00:00"/>
        <d v="2019-02-19T00:00:00"/>
        <d v="2017-07-22T00:00:00"/>
        <d v="2019-01-24T00:00:00"/>
        <d v="2003-06-24T00:00:00"/>
        <d v="2000-08-17T00:00:00"/>
        <d v="2006-12-29T00:00:00"/>
        <d v="2004-05-16T00:00:00"/>
        <d v="2018-03-16T00:00:00"/>
        <d v="2005-01-28T00:00:00"/>
        <d v="2001-08-23T00:00:00"/>
        <d v="2019-12-25T00:00:00"/>
        <d v="2017-06-25T00:00:00"/>
        <d v="2011-12-22T00:00:00"/>
        <d v="2020-09-21T00:00:00"/>
        <d v="2013-02-28T00:00:00"/>
        <d v="1997-04-28T00:00:00"/>
        <d v="2014-02-27T00:00:00"/>
        <d v="1992-04-01T00:00:00"/>
        <d v="2009-01-28T00:00:00"/>
        <d v="2010-12-23T00:00:00"/>
        <d v="2009-08-20T00:00:00"/>
        <d v="2006-09-24T00:00:00"/>
        <d v="2015-03-05T00:00:00"/>
        <d v="2016-05-19T00:00:00"/>
        <d v="2019-04-02T00:00:00"/>
        <d v="2007-04-05T00:00:00"/>
        <d v="2015-08-03T00:00:00"/>
        <d v="2017-05-12T00:00:00"/>
        <d v="2015-12-19T00:00:00"/>
        <d v="2014-01-08T00:00:00"/>
        <d v="2007-10-24T00:00:00"/>
        <d v="2020-07-03T00:00:00"/>
        <d v="2005-10-14T00:00:00"/>
        <d v="2007-05-27T00:00:00"/>
        <d v="2017-01-24T00:00:00"/>
        <d v="2019-07-25T00:00:00"/>
        <d v="1995-04-13T00:00:00"/>
        <d v="2004-10-11T00:00:00"/>
        <d v="2019-08-24T00:00:00"/>
        <d v="2016-05-02T00:00:00"/>
        <d v="2016-12-17T00:00:00"/>
        <d v="2021-04-18T00:00:00"/>
        <d v="2002-03-28T00:00:00"/>
        <d v="2013-09-26T00:00:00"/>
        <d v="2020-04-23T00:00:00"/>
        <d v="2019-09-05T00:00:00"/>
        <d v="2002-09-20T00:00:00"/>
        <d v="1999-03-10T00:00:00"/>
        <d v="2018-05-28T00:00:00"/>
        <d v="2004-08-20T00:00:00"/>
        <d v="2018-05-06T00:00:00"/>
        <d v="2021-08-27T00:00:00"/>
        <d v="2015-04-19T00:00:00"/>
        <d v="1996-06-26T00:00:00"/>
        <d v="2021-06-27T00:00:00"/>
        <d v="2020-11-18T00:00:00"/>
        <d v="2003-12-17T00:00:00"/>
        <d v="2021-02-14T00:00:00"/>
        <d v="2021-03-15T00:00:00"/>
        <d v="2010-05-31T00:00:00"/>
        <d v="2020-09-18T00:00:00"/>
        <d v="2009-01-07T00:00:00"/>
        <d v="2014-04-13T00:00:00"/>
        <d v="2021-07-28T00:00:00"/>
        <d v="2021-02-24T00:00:00"/>
        <d v="2017-09-07T00:00:00"/>
        <d v="2012-03-16T00:00:00"/>
        <d v="2019-05-25T00:00:00"/>
        <d v="2014-04-19T00:00:00"/>
        <d v="2005-02-23T00:00:00"/>
        <d v="2007-06-19T00:00:00"/>
        <d v="2020-01-17T00:00:00"/>
        <d v="2018-05-27T00:00:00"/>
        <d v="2004-08-15T00:00:00"/>
        <d v="2021-03-02T00:00:00"/>
        <d v="2021-07-18T00:00:00"/>
        <d v="2009-06-30T00:00:00"/>
        <d v="2011-02-22T00:00:00"/>
        <d v="2002-02-11T00:00:00"/>
        <d v="2010-10-12T00:00:00"/>
        <d v="2007-07-30T00:00:00"/>
        <d v="2014-06-20T00:00:00"/>
        <d v="2016-12-27T00:00:00"/>
        <d v="2006-05-10T00:00:00"/>
        <d v="2019-07-13T00:00:00"/>
        <d v="2015-06-09T00:00:00"/>
        <d v="2020-05-16T00:00:00"/>
        <d v="2014-07-29T00:00:00"/>
        <d v="2004-12-07T00:00:00"/>
        <d v="2020-06-27T00:00:00"/>
        <d v="2004-04-30T00:00:00"/>
        <d v="2000-09-24T00:00:00"/>
      </sharedItems>
      <fieldGroup par="21" base="9">
        <rangePr groupBy="months" startDate="1992-01-09T00:00:00" endDate="2021-12-27T00:00:00"/>
        <groupItems count="14">
          <s v="&lt;09/01/1992"/>
          <s v="Jan"/>
          <s v="Feb"/>
          <s v="Mar"/>
          <s v="Apr"/>
          <s v="May"/>
          <s v="Jun"/>
          <s v="Jul"/>
          <s v="Aug"/>
          <s v="Sep"/>
          <s v="Oct"/>
          <s v="Nov"/>
          <s v="Dec"/>
          <s v="&gt;27/12/2021"/>
        </groupItems>
      </fieldGroup>
    </cacheField>
    <cacheField name="Hire Year Group" numFmtId="14">
      <sharedItems count="7">
        <s v="2012-2016"/>
        <s v="2017-2021"/>
        <s v="1997-2001"/>
        <s v="2002-2006"/>
        <s v="2007-2011"/>
        <s v="1992-1996"/>
        <s v="2007,2011" u="1"/>
      </sharedItems>
    </cacheField>
    <cacheField name="Annual Salary" numFmtId="164">
      <sharedItems containsSemiMixedTypes="0" containsString="0" containsNumber="1" containsInteger="1" minValue="40063" maxValue="258498"/>
    </cacheField>
    <cacheField name="Bonus %" numFmtId="9">
      <sharedItems containsSemiMixedTypes="0" containsString="0" containsNumber="1" minValue="0" maxValue="0.4"/>
    </cacheField>
    <cacheField name="Bouns Group" numFmtId="0">
      <sharedItems count="10">
        <s v="31%-35%"/>
        <s v="36%-40%"/>
        <s v="21%-30%"/>
        <s v="16%-20%"/>
        <s v="11%-15%"/>
        <s v="5%-10%"/>
        <s v="0%"/>
        <s v="5%-19%" u="1"/>
        <s v="35%-40%" u="1"/>
        <s v="20%-34%" u="1"/>
      </sharedItems>
    </cacheField>
    <cacheField name="Total Salary" numFmtId="166">
      <sharedItems containsSemiMixedTypes="0" containsString="0" containsNumber="1" minValue="40063" maxValue="361796.4"/>
    </cacheField>
    <cacheField name="Country" numFmtId="0">
      <sharedItems count="3">
        <s v="United States"/>
        <s v="Brazil"/>
        <s v="China"/>
      </sharedItems>
    </cacheField>
    <cacheField name="City" numFmtId="0">
      <sharedItems count="13">
        <s v="Columbus"/>
        <s v="Rio de Janerio"/>
        <s v="Chicago"/>
        <s v="Chongqing"/>
        <s v="Austin"/>
        <s v="Phoenix"/>
        <s v="Sao Paulo"/>
        <s v="Shanghai"/>
        <s v="Miami"/>
        <s v="Seattle"/>
        <s v="Manaus"/>
        <s v="Beijing"/>
        <s v="Chengdu"/>
      </sharedItems>
    </cacheField>
    <cacheField name="Exit Date" numFmtId="14">
      <sharedItems containsDate="1" containsMixedTypes="1" minDate="1994-12-18T00:00:00" maxDate="2022-08-18T00:00:00"/>
    </cacheField>
    <cacheField name="Retired" numFmtId="14">
      <sharedItems count="2">
        <s v="No"/>
        <s v="Yes"/>
      </sharedItems>
    </cacheField>
    <cacheField name="Field1" numFmtId="0" formula=" 0" databaseField="0"/>
    <cacheField name="Quarters" numFmtId="0" databaseField="0">
      <fieldGroup base="9">
        <rangePr groupBy="quarters" startDate="1992-01-09T00:00:00" endDate="2021-12-27T00:00:00"/>
        <groupItems count="6">
          <s v="&lt;09/01/1992"/>
          <s v="Qtr1"/>
          <s v="Qtr2"/>
          <s v="Qtr3"/>
          <s v="Qtr4"/>
          <s v="&gt;27/12/2021"/>
        </groupItems>
      </fieldGroup>
    </cacheField>
    <cacheField name="Years" numFmtId="0" databaseField="0">
      <fieldGroup base="9">
        <rangePr groupBy="years" startDate="1992-01-09T00:00:00" endDate="2021-12-27T00:00:00"/>
        <groupItems count="32">
          <s v="&lt;09/01/1992"/>
          <s v="1992"/>
          <s v="1993"/>
          <s v="1994"/>
          <s v="1995"/>
          <s v="1996"/>
          <s v="1997"/>
          <s v="1998"/>
          <s v="1999"/>
          <s v="2000"/>
          <s v="2001"/>
          <s v="2002"/>
          <s v="2003"/>
          <s v="2004"/>
          <s v="2005"/>
          <s v="2006"/>
          <s v="2007"/>
          <s v="2008"/>
          <s v="2009"/>
          <s v="2010"/>
          <s v="2011"/>
          <s v="2012"/>
          <s v="2013"/>
          <s v="2014"/>
          <s v="2015"/>
          <s v="2016"/>
          <s v="2017"/>
          <s v="2018"/>
          <s v="2019"/>
          <s v="2020"/>
          <s v="2021"/>
          <s v="&gt;27/12/2021"/>
        </groupItems>
      </fieldGroup>
    </cacheField>
  </cacheFields>
  <extLst>
    <ext xmlns:x14="http://schemas.microsoft.com/office/spreadsheetml/2009/9/main" uri="{725AE2AE-9491-48be-B2B4-4EB974FC3084}">
      <x14:pivotCacheDefinition pivotCacheId="892742465"/>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s v="E04354"/>
    <s v="Raelynn Rios"/>
    <x v="0"/>
    <x v="0"/>
    <x v="0"/>
    <x v="0"/>
    <x v="0"/>
    <n v="43"/>
    <x v="0"/>
    <x v="0"/>
    <x v="0"/>
    <n v="258498"/>
    <n v="0.35"/>
    <x v="0"/>
    <n v="348972.3"/>
    <x v="0"/>
    <x v="0"/>
    <s v=""/>
    <x v="0"/>
  </r>
  <r>
    <s v="E04742"/>
    <s v="Kinsley Vega"/>
    <x v="0"/>
    <x v="1"/>
    <x v="1"/>
    <x v="0"/>
    <x v="0"/>
    <n v="33"/>
    <x v="0"/>
    <x v="1"/>
    <x v="1"/>
    <n v="258426"/>
    <n v="0.4"/>
    <x v="1"/>
    <n v="361796.4"/>
    <x v="1"/>
    <x v="1"/>
    <s v=""/>
    <x v="0"/>
  </r>
  <r>
    <s v="E02522"/>
    <s v="Silas Rivera"/>
    <x v="0"/>
    <x v="0"/>
    <x v="1"/>
    <x v="1"/>
    <x v="0"/>
    <n v="48"/>
    <x v="0"/>
    <x v="2"/>
    <x v="2"/>
    <n v="258081"/>
    <n v="0.3"/>
    <x v="2"/>
    <n v="335505.3"/>
    <x v="0"/>
    <x v="2"/>
    <s v=""/>
    <x v="0"/>
  </r>
  <r>
    <s v="E01371"/>
    <s v="Dominic Le"/>
    <x v="0"/>
    <x v="2"/>
    <x v="1"/>
    <x v="1"/>
    <x v="1"/>
    <n v="41"/>
    <x v="0"/>
    <x v="3"/>
    <x v="0"/>
    <n v="257194"/>
    <n v="0.35"/>
    <x v="0"/>
    <n v="347211.9"/>
    <x v="2"/>
    <x v="3"/>
    <s v=""/>
    <x v="0"/>
  </r>
  <r>
    <s v="E04170"/>
    <s v="Grayson Chin"/>
    <x v="0"/>
    <x v="3"/>
    <x v="2"/>
    <x v="1"/>
    <x v="1"/>
    <n v="26"/>
    <x v="1"/>
    <x v="4"/>
    <x v="1"/>
    <n v="256561"/>
    <n v="0.39"/>
    <x v="1"/>
    <n v="356619.79000000004"/>
    <x v="0"/>
    <x v="4"/>
    <s v=""/>
    <x v="0"/>
  </r>
  <r>
    <s v="E01628"/>
    <s v="Jackson Perry"/>
    <x v="0"/>
    <x v="2"/>
    <x v="2"/>
    <x v="1"/>
    <x v="2"/>
    <n v="27"/>
    <x v="1"/>
    <x v="5"/>
    <x v="1"/>
    <n v="256420"/>
    <n v="0.3"/>
    <x v="2"/>
    <n v="333346"/>
    <x v="0"/>
    <x v="5"/>
    <s v=""/>
    <x v="0"/>
  </r>
  <r>
    <s v="E00917"/>
    <s v="Skylar Bell"/>
    <x v="0"/>
    <x v="4"/>
    <x v="0"/>
    <x v="0"/>
    <x v="2"/>
    <n v="30"/>
    <x v="1"/>
    <x v="6"/>
    <x v="1"/>
    <n v="255431"/>
    <n v="0.36"/>
    <x v="1"/>
    <n v="347386.16000000003"/>
    <x v="0"/>
    <x v="0"/>
    <s v=""/>
    <x v="0"/>
  </r>
  <r>
    <s v="E04103"/>
    <s v="Isabella Soto"/>
    <x v="0"/>
    <x v="5"/>
    <x v="1"/>
    <x v="0"/>
    <x v="0"/>
    <n v="27"/>
    <x v="1"/>
    <x v="7"/>
    <x v="1"/>
    <n v="255369"/>
    <n v="0.33"/>
    <x v="0"/>
    <n v="339640.77"/>
    <x v="1"/>
    <x v="6"/>
    <s v=""/>
    <x v="0"/>
  </r>
  <r>
    <s v="E01584"/>
    <s v="Henry Zhu"/>
    <x v="0"/>
    <x v="2"/>
    <x v="3"/>
    <x v="1"/>
    <x v="1"/>
    <n v="38"/>
    <x v="0"/>
    <x v="8"/>
    <x v="1"/>
    <n v="255230"/>
    <n v="0.36"/>
    <x v="1"/>
    <n v="347112.8"/>
    <x v="0"/>
    <x v="4"/>
    <s v=""/>
    <x v="0"/>
  </r>
  <r>
    <s v="E02825"/>
    <s v="Wyatt Li"/>
    <x v="0"/>
    <x v="4"/>
    <x v="0"/>
    <x v="1"/>
    <x v="1"/>
    <n v="63"/>
    <x v="2"/>
    <x v="9"/>
    <x v="0"/>
    <n v="254289"/>
    <n v="0.39"/>
    <x v="1"/>
    <n v="353461.71"/>
    <x v="0"/>
    <x v="2"/>
    <s v=""/>
    <x v="0"/>
  </r>
  <r>
    <s v="E00325"/>
    <s v="Jameson Chen"/>
    <x v="0"/>
    <x v="2"/>
    <x v="2"/>
    <x v="1"/>
    <x v="1"/>
    <n v="39"/>
    <x v="0"/>
    <x v="10"/>
    <x v="1"/>
    <n v="254057"/>
    <n v="0.39"/>
    <x v="1"/>
    <n v="353139.23"/>
    <x v="2"/>
    <x v="7"/>
    <s v=""/>
    <x v="0"/>
  </r>
  <r>
    <s v="E02563"/>
    <s v="Emily Clark"/>
    <x v="0"/>
    <x v="1"/>
    <x v="1"/>
    <x v="0"/>
    <x v="2"/>
    <n v="36"/>
    <x v="0"/>
    <x v="11"/>
    <x v="1"/>
    <n v="253294"/>
    <n v="0.4"/>
    <x v="1"/>
    <n v="354611.6"/>
    <x v="0"/>
    <x v="8"/>
    <s v=""/>
    <x v="0"/>
  </r>
  <r>
    <s v="E00218"/>
    <s v="David Desai"/>
    <x v="0"/>
    <x v="0"/>
    <x v="3"/>
    <x v="1"/>
    <x v="1"/>
    <n v="47"/>
    <x v="0"/>
    <x v="12"/>
    <x v="0"/>
    <n v="253249"/>
    <n v="0.31"/>
    <x v="0"/>
    <n v="331756.19"/>
    <x v="0"/>
    <x v="4"/>
    <s v=""/>
    <x v="0"/>
  </r>
  <r>
    <s v="E03289"/>
    <s v="Christopher Lam"/>
    <x v="0"/>
    <x v="1"/>
    <x v="0"/>
    <x v="1"/>
    <x v="1"/>
    <n v="64"/>
    <x v="2"/>
    <x v="13"/>
    <x v="0"/>
    <n v="252325"/>
    <n v="0.4"/>
    <x v="1"/>
    <n v="353255"/>
    <x v="0"/>
    <x v="0"/>
    <s v=""/>
    <x v="0"/>
  </r>
  <r>
    <s v="E02599"/>
    <s v="Daniel Huang"/>
    <x v="0"/>
    <x v="6"/>
    <x v="1"/>
    <x v="1"/>
    <x v="1"/>
    <n v="31"/>
    <x v="0"/>
    <x v="14"/>
    <x v="0"/>
    <n v="250953"/>
    <n v="0.34"/>
    <x v="0"/>
    <n v="336277.02"/>
    <x v="0"/>
    <x v="0"/>
    <s v=""/>
    <x v="0"/>
  </r>
  <r>
    <s v="E03226"/>
    <s v="Angel Stewart"/>
    <x v="0"/>
    <x v="5"/>
    <x v="1"/>
    <x v="1"/>
    <x v="2"/>
    <n v="28"/>
    <x v="1"/>
    <x v="15"/>
    <x v="1"/>
    <n v="250767"/>
    <n v="0.38"/>
    <x v="1"/>
    <n v="346058.46"/>
    <x v="0"/>
    <x v="9"/>
    <s v=""/>
    <x v="0"/>
  </r>
  <r>
    <s v="E01070"/>
    <s v="Grayson Brown"/>
    <x v="0"/>
    <x v="3"/>
    <x v="1"/>
    <x v="1"/>
    <x v="2"/>
    <n v="38"/>
    <x v="0"/>
    <x v="16"/>
    <x v="0"/>
    <n v="249870"/>
    <n v="0.34"/>
    <x v="0"/>
    <n v="334825.8"/>
    <x v="0"/>
    <x v="2"/>
    <s v=""/>
    <x v="0"/>
  </r>
  <r>
    <s v="E02391"/>
    <s v="Natalia Santos"/>
    <x v="0"/>
    <x v="6"/>
    <x v="3"/>
    <x v="0"/>
    <x v="0"/>
    <n v="45"/>
    <x v="0"/>
    <x v="17"/>
    <x v="1"/>
    <n v="249801"/>
    <n v="0.39"/>
    <x v="1"/>
    <n v="347223.39"/>
    <x v="1"/>
    <x v="6"/>
    <s v=""/>
    <x v="0"/>
  </r>
  <r>
    <s v="E01546"/>
    <s v="Maria Hong"/>
    <x v="0"/>
    <x v="5"/>
    <x v="3"/>
    <x v="0"/>
    <x v="1"/>
    <n v="43"/>
    <x v="0"/>
    <x v="18"/>
    <x v="3"/>
    <n v="249686"/>
    <n v="0.31"/>
    <x v="0"/>
    <n v="327088.66000000003"/>
    <x v="2"/>
    <x v="3"/>
    <s v=""/>
    <x v="0"/>
  </r>
  <r>
    <s v="E02783"/>
    <s v="Levi Mendez"/>
    <x v="0"/>
    <x v="0"/>
    <x v="2"/>
    <x v="1"/>
    <x v="0"/>
    <n v="39"/>
    <x v="0"/>
    <x v="19"/>
    <x v="4"/>
    <n v="249506"/>
    <n v="0.3"/>
    <x v="2"/>
    <n v="324357.8"/>
    <x v="1"/>
    <x v="1"/>
    <s v=""/>
    <x v="0"/>
  </r>
  <r>
    <s v="E00549"/>
    <s v="Isabella Xi"/>
    <x v="0"/>
    <x v="2"/>
    <x v="2"/>
    <x v="0"/>
    <x v="1"/>
    <n v="41"/>
    <x v="0"/>
    <x v="20"/>
    <x v="0"/>
    <n v="249270"/>
    <n v="0.3"/>
    <x v="2"/>
    <n v="324051"/>
    <x v="0"/>
    <x v="9"/>
    <s v=""/>
    <x v="0"/>
  </r>
  <r>
    <s v="E00842"/>
    <s v="John Vega"/>
    <x v="0"/>
    <x v="5"/>
    <x v="1"/>
    <x v="1"/>
    <x v="0"/>
    <n v="50"/>
    <x v="0"/>
    <x v="21"/>
    <x v="3"/>
    <n v="247939"/>
    <n v="0.35"/>
    <x v="0"/>
    <n v="334717.65000000002"/>
    <x v="1"/>
    <x v="1"/>
    <s v=""/>
    <x v="0"/>
  </r>
  <r>
    <s v="E01423"/>
    <s v="James Castillo"/>
    <x v="0"/>
    <x v="3"/>
    <x v="0"/>
    <x v="1"/>
    <x v="0"/>
    <n v="51"/>
    <x v="0"/>
    <x v="22"/>
    <x v="2"/>
    <n v="247874"/>
    <n v="0.33"/>
    <x v="0"/>
    <n v="329672.42"/>
    <x v="1"/>
    <x v="10"/>
    <s v=""/>
    <x v="0"/>
  </r>
  <r>
    <s v="E04568"/>
    <s v="Rylee Yu"/>
    <x v="0"/>
    <x v="5"/>
    <x v="3"/>
    <x v="0"/>
    <x v="1"/>
    <n v="54"/>
    <x v="0"/>
    <x v="23"/>
    <x v="4"/>
    <n v="247022"/>
    <n v="0.3"/>
    <x v="2"/>
    <n v="321128.59999999998"/>
    <x v="2"/>
    <x v="11"/>
    <s v=""/>
    <x v="0"/>
  </r>
  <r>
    <s v="E04123"/>
    <s v="Andrew Holmes"/>
    <x v="0"/>
    <x v="3"/>
    <x v="3"/>
    <x v="1"/>
    <x v="3"/>
    <n v="59"/>
    <x v="2"/>
    <x v="24"/>
    <x v="4"/>
    <n v="246619"/>
    <n v="0.36"/>
    <x v="1"/>
    <n v="335401.83999999997"/>
    <x v="0"/>
    <x v="8"/>
    <s v=""/>
    <x v="0"/>
  </r>
  <r>
    <s v="E03247"/>
    <s v="Aaliyah Mai"/>
    <x v="0"/>
    <x v="3"/>
    <x v="3"/>
    <x v="0"/>
    <x v="1"/>
    <n v="57"/>
    <x v="2"/>
    <x v="25"/>
    <x v="0"/>
    <n v="246589"/>
    <n v="0.33"/>
    <x v="0"/>
    <n v="327963.37"/>
    <x v="0"/>
    <x v="5"/>
    <d v="2017-03-26T00:00:00"/>
    <x v="1"/>
  </r>
  <r>
    <s v="E00154"/>
    <s v="Wyatt Chin"/>
    <x v="0"/>
    <x v="4"/>
    <x v="3"/>
    <x v="1"/>
    <x v="1"/>
    <n v="43"/>
    <x v="0"/>
    <x v="26"/>
    <x v="3"/>
    <n v="246231"/>
    <n v="0.31"/>
    <x v="0"/>
    <n v="322562.61"/>
    <x v="0"/>
    <x v="9"/>
    <s v=""/>
    <x v="0"/>
  </r>
  <r>
    <s v="E00715"/>
    <s v="Elijah Kang"/>
    <x v="0"/>
    <x v="4"/>
    <x v="0"/>
    <x v="1"/>
    <x v="1"/>
    <n v="35"/>
    <x v="0"/>
    <x v="27"/>
    <x v="4"/>
    <n v="245482"/>
    <n v="0.39"/>
    <x v="1"/>
    <n v="341219.98"/>
    <x v="0"/>
    <x v="9"/>
    <s v=""/>
    <x v="0"/>
  </r>
  <r>
    <s v="E02202"/>
    <s v="Emilia Bailey"/>
    <x v="0"/>
    <x v="1"/>
    <x v="3"/>
    <x v="0"/>
    <x v="2"/>
    <n v="41"/>
    <x v="0"/>
    <x v="28"/>
    <x v="0"/>
    <n v="245360"/>
    <n v="0.37"/>
    <x v="1"/>
    <n v="336143.2"/>
    <x v="0"/>
    <x v="4"/>
    <s v=""/>
    <x v="0"/>
  </r>
  <r>
    <s v="E04249"/>
    <s v="Hadley Dang"/>
    <x v="0"/>
    <x v="1"/>
    <x v="1"/>
    <x v="0"/>
    <x v="1"/>
    <n v="47"/>
    <x v="0"/>
    <x v="29"/>
    <x v="1"/>
    <n v="243568"/>
    <n v="0.33"/>
    <x v="0"/>
    <n v="323945.44"/>
    <x v="0"/>
    <x v="4"/>
    <s v=""/>
    <x v="0"/>
  </r>
  <r>
    <s v="E03394"/>
    <s v="Joseph Ly"/>
    <x v="0"/>
    <x v="2"/>
    <x v="3"/>
    <x v="1"/>
    <x v="1"/>
    <n v="40"/>
    <x v="0"/>
    <x v="30"/>
    <x v="4"/>
    <n v="242919"/>
    <n v="0.31"/>
    <x v="0"/>
    <n v="318223.89"/>
    <x v="2"/>
    <x v="3"/>
    <s v=""/>
    <x v="0"/>
  </r>
  <r>
    <s v="E01519"/>
    <s v="Anthony Marquez"/>
    <x v="0"/>
    <x v="3"/>
    <x v="3"/>
    <x v="1"/>
    <x v="0"/>
    <n v="54"/>
    <x v="0"/>
    <x v="31"/>
    <x v="4"/>
    <n v="241083"/>
    <n v="0.39"/>
    <x v="1"/>
    <n v="335105.37"/>
    <x v="0"/>
    <x v="0"/>
    <s v=""/>
    <x v="0"/>
  </r>
  <r>
    <s v="E02464"/>
    <s v="Sophie Silva"/>
    <x v="0"/>
    <x v="4"/>
    <x v="1"/>
    <x v="0"/>
    <x v="0"/>
    <n v="28"/>
    <x v="1"/>
    <x v="32"/>
    <x v="1"/>
    <n v="240488"/>
    <n v="0.4"/>
    <x v="1"/>
    <n v="336683.2"/>
    <x v="1"/>
    <x v="1"/>
    <s v=""/>
    <x v="0"/>
  </r>
  <r>
    <s v="E03774"/>
    <s v="Hannah Mejia"/>
    <x v="0"/>
    <x v="2"/>
    <x v="1"/>
    <x v="0"/>
    <x v="0"/>
    <n v="47"/>
    <x v="0"/>
    <x v="33"/>
    <x v="2"/>
    <n v="239394"/>
    <n v="0.32"/>
    <x v="0"/>
    <n v="316000.08"/>
    <x v="0"/>
    <x v="4"/>
    <s v=""/>
    <x v="0"/>
  </r>
  <r>
    <s v="E03106"/>
    <s v="Xavier Davis"/>
    <x v="0"/>
    <x v="5"/>
    <x v="1"/>
    <x v="1"/>
    <x v="2"/>
    <n v="36"/>
    <x v="0"/>
    <x v="34"/>
    <x v="4"/>
    <n v="238236"/>
    <n v="0.31"/>
    <x v="0"/>
    <n v="312089.16000000003"/>
    <x v="0"/>
    <x v="9"/>
    <s v=""/>
    <x v="0"/>
  </r>
  <r>
    <s v="E02112"/>
    <s v="Christian Sanders"/>
    <x v="0"/>
    <x v="6"/>
    <x v="3"/>
    <x v="1"/>
    <x v="3"/>
    <n v="45"/>
    <x v="0"/>
    <x v="35"/>
    <x v="0"/>
    <n v="236946"/>
    <n v="0.37"/>
    <x v="1"/>
    <n v="324616.02"/>
    <x v="0"/>
    <x v="9"/>
    <s v=""/>
    <x v="0"/>
  </r>
  <r>
    <s v="E01899"/>
    <s v="Xavier Jackson"/>
    <x v="0"/>
    <x v="2"/>
    <x v="3"/>
    <x v="1"/>
    <x v="2"/>
    <n v="52"/>
    <x v="0"/>
    <x v="36"/>
    <x v="3"/>
    <n v="236314"/>
    <n v="0.34"/>
    <x v="0"/>
    <n v="316660.76"/>
    <x v="0"/>
    <x v="8"/>
    <s v=""/>
    <x v="0"/>
  </r>
  <r>
    <s v="E01249"/>
    <s v="Samuel Bailey"/>
    <x v="0"/>
    <x v="1"/>
    <x v="3"/>
    <x v="1"/>
    <x v="2"/>
    <n v="41"/>
    <x v="0"/>
    <x v="37"/>
    <x v="0"/>
    <n v="235619"/>
    <n v="0.3"/>
    <x v="2"/>
    <n v="306304.7"/>
    <x v="0"/>
    <x v="9"/>
    <s v=""/>
    <x v="0"/>
  </r>
  <r>
    <s v="E03058"/>
    <s v="Angel Xiong"/>
    <x v="0"/>
    <x v="3"/>
    <x v="2"/>
    <x v="1"/>
    <x v="1"/>
    <n v="35"/>
    <x v="0"/>
    <x v="38"/>
    <x v="0"/>
    <n v="234723"/>
    <n v="0.36"/>
    <x v="1"/>
    <n v="319223.28000000003"/>
    <x v="2"/>
    <x v="7"/>
    <s v=""/>
    <x v="0"/>
  </r>
  <r>
    <s v="E00810"/>
    <s v="Hunter Nunez"/>
    <x v="0"/>
    <x v="6"/>
    <x v="1"/>
    <x v="1"/>
    <x v="0"/>
    <n v="62"/>
    <x v="2"/>
    <x v="39"/>
    <x v="3"/>
    <n v="234594"/>
    <n v="0.33"/>
    <x v="0"/>
    <n v="312010.02"/>
    <x v="0"/>
    <x v="9"/>
    <s v=""/>
    <x v="0"/>
  </r>
  <r>
    <s v="E01403"/>
    <s v="Xavier Park"/>
    <x v="0"/>
    <x v="3"/>
    <x v="2"/>
    <x v="1"/>
    <x v="1"/>
    <n v="40"/>
    <x v="0"/>
    <x v="40"/>
    <x v="1"/>
    <n v="234469"/>
    <n v="0.31"/>
    <x v="0"/>
    <n v="307154.39"/>
    <x v="2"/>
    <x v="12"/>
    <s v=""/>
    <x v="0"/>
  </r>
  <r>
    <s v="E00161"/>
    <s v="Ryan Ha"/>
    <x v="0"/>
    <x v="2"/>
    <x v="1"/>
    <x v="1"/>
    <x v="1"/>
    <n v="60"/>
    <x v="2"/>
    <x v="41"/>
    <x v="4"/>
    <n v="234311"/>
    <n v="0.37"/>
    <x v="1"/>
    <n v="321006.07"/>
    <x v="0"/>
    <x v="8"/>
    <s v=""/>
    <x v="0"/>
  </r>
  <r>
    <s v="E02920"/>
    <s v="Willow Woods"/>
    <x v="0"/>
    <x v="6"/>
    <x v="3"/>
    <x v="0"/>
    <x v="2"/>
    <n v="28"/>
    <x v="1"/>
    <x v="42"/>
    <x v="1"/>
    <n v="231850"/>
    <n v="0.39"/>
    <x v="1"/>
    <n v="322271.5"/>
    <x v="0"/>
    <x v="8"/>
    <s v=""/>
    <x v="0"/>
  </r>
  <r>
    <s v="E04072"/>
    <s v="Emery Mitchell"/>
    <x v="0"/>
    <x v="5"/>
    <x v="0"/>
    <x v="0"/>
    <x v="2"/>
    <n v="48"/>
    <x v="0"/>
    <x v="43"/>
    <x v="1"/>
    <n v="231567"/>
    <n v="0.36"/>
    <x v="1"/>
    <n v="314931.12"/>
    <x v="0"/>
    <x v="9"/>
    <s v=""/>
    <x v="0"/>
  </r>
  <r>
    <s v="E00304"/>
    <s v="Dylan Choi"/>
    <x v="0"/>
    <x v="3"/>
    <x v="1"/>
    <x v="1"/>
    <x v="1"/>
    <n v="63"/>
    <x v="2"/>
    <x v="44"/>
    <x v="0"/>
    <n v="231141"/>
    <n v="0.34"/>
    <x v="0"/>
    <n v="309728.94"/>
    <x v="2"/>
    <x v="11"/>
    <s v=""/>
    <x v="0"/>
  </r>
  <r>
    <s v="E00446"/>
    <s v="Isaac Han"/>
    <x v="0"/>
    <x v="6"/>
    <x v="3"/>
    <x v="1"/>
    <x v="1"/>
    <n v="31"/>
    <x v="0"/>
    <x v="45"/>
    <x v="0"/>
    <n v="230025"/>
    <n v="0.34"/>
    <x v="0"/>
    <n v="308233.5"/>
    <x v="0"/>
    <x v="5"/>
    <s v=""/>
    <x v="0"/>
  </r>
  <r>
    <s v="E03371"/>
    <s v="Jack Alexander"/>
    <x v="0"/>
    <x v="3"/>
    <x v="0"/>
    <x v="1"/>
    <x v="2"/>
    <n v="56"/>
    <x v="2"/>
    <x v="46"/>
    <x v="3"/>
    <n v="228822"/>
    <n v="0.36"/>
    <x v="1"/>
    <n v="311197.92"/>
    <x v="0"/>
    <x v="8"/>
    <s v=""/>
    <x v="0"/>
  </r>
  <r>
    <s v="E01095"/>
    <s v="Isla Lai"/>
    <x v="0"/>
    <x v="5"/>
    <x v="1"/>
    <x v="0"/>
    <x v="1"/>
    <n v="37"/>
    <x v="0"/>
    <x v="47"/>
    <x v="4"/>
    <n v="225558"/>
    <n v="0.33"/>
    <x v="0"/>
    <n v="299992.14"/>
    <x v="2"/>
    <x v="7"/>
    <s v=""/>
    <x v="0"/>
  </r>
  <r>
    <s v="E03694"/>
    <s v="Elena Patterson"/>
    <x v="0"/>
    <x v="5"/>
    <x v="3"/>
    <x v="0"/>
    <x v="3"/>
    <n v="38"/>
    <x v="0"/>
    <x v="48"/>
    <x v="1"/>
    <n v="223805"/>
    <n v="0.36"/>
    <x v="1"/>
    <n v="304374.8"/>
    <x v="0"/>
    <x v="2"/>
    <s v=""/>
    <x v="0"/>
  </r>
  <r>
    <s v="E03947"/>
    <s v="Logan Soto"/>
    <x v="0"/>
    <x v="5"/>
    <x v="2"/>
    <x v="1"/>
    <x v="0"/>
    <n v="36"/>
    <x v="0"/>
    <x v="49"/>
    <x v="1"/>
    <n v="223404"/>
    <n v="0.32"/>
    <x v="0"/>
    <n v="294893.28000000003"/>
    <x v="0"/>
    <x v="0"/>
    <s v=""/>
    <x v="0"/>
  </r>
  <r>
    <s v="E04607"/>
    <s v="Landon Brown"/>
    <x v="0"/>
    <x v="2"/>
    <x v="1"/>
    <x v="1"/>
    <x v="2"/>
    <n v="26"/>
    <x v="1"/>
    <x v="50"/>
    <x v="1"/>
    <n v="223055"/>
    <n v="0.3"/>
    <x v="2"/>
    <n v="289971.5"/>
    <x v="0"/>
    <x v="0"/>
    <s v=""/>
    <x v="0"/>
  </r>
  <r>
    <s v="E02944"/>
    <s v="Joshua Fong"/>
    <x v="0"/>
    <x v="4"/>
    <x v="3"/>
    <x v="1"/>
    <x v="1"/>
    <n v="47"/>
    <x v="0"/>
    <x v="51"/>
    <x v="0"/>
    <n v="222941"/>
    <n v="0.39"/>
    <x v="1"/>
    <n v="309887.99"/>
    <x v="2"/>
    <x v="11"/>
    <s v=""/>
    <x v="0"/>
  </r>
  <r>
    <s v="E02633"/>
    <s v="Allison Roberts"/>
    <x v="0"/>
    <x v="0"/>
    <x v="0"/>
    <x v="0"/>
    <x v="3"/>
    <n v="54"/>
    <x v="0"/>
    <x v="52"/>
    <x v="2"/>
    <n v="222224"/>
    <n v="0.38"/>
    <x v="1"/>
    <n v="306669.12"/>
    <x v="0"/>
    <x v="0"/>
    <s v=""/>
    <x v="0"/>
  </r>
  <r>
    <s v="E01995"/>
    <s v="Jonathan Ho"/>
    <x v="0"/>
    <x v="3"/>
    <x v="0"/>
    <x v="1"/>
    <x v="1"/>
    <n v="37"/>
    <x v="0"/>
    <x v="53"/>
    <x v="4"/>
    <n v="221592"/>
    <n v="0.31"/>
    <x v="0"/>
    <n v="290285.52"/>
    <x v="0"/>
    <x v="0"/>
    <s v=""/>
    <x v="0"/>
  </r>
  <r>
    <s v="E03893"/>
    <s v="Alice Xiong"/>
    <x v="0"/>
    <x v="4"/>
    <x v="0"/>
    <x v="0"/>
    <x v="1"/>
    <n v="55"/>
    <x v="2"/>
    <x v="54"/>
    <x v="1"/>
    <n v="221465"/>
    <n v="0.34"/>
    <x v="0"/>
    <n v="296763.09999999998"/>
    <x v="2"/>
    <x v="12"/>
    <s v=""/>
    <x v="0"/>
  </r>
  <r>
    <s v="E02639"/>
    <s v="Hadley Parker"/>
    <x v="0"/>
    <x v="2"/>
    <x v="1"/>
    <x v="0"/>
    <x v="3"/>
    <n v="30"/>
    <x v="1"/>
    <x v="55"/>
    <x v="0"/>
    <n v="221217"/>
    <n v="0.32"/>
    <x v="0"/>
    <n v="292006.44"/>
    <x v="0"/>
    <x v="0"/>
    <d v="2017-09-25T00:00:00"/>
    <x v="1"/>
  </r>
  <r>
    <s v="E01232"/>
    <s v="Samantha Foster"/>
    <x v="0"/>
    <x v="6"/>
    <x v="2"/>
    <x v="0"/>
    <x v="3"/>
    <n v="34"/>
    <x v="0"/>
    <x v="56"/>
    <x v="1"/>
    <n v="220937"/>
    <n v="0.38"/>
    <x v="1"/>
    <n v="304893.06"/>
    <x v="0"/>
    <x v="4"/>
    <s v=""/>
    <x v="0"/>
  </r>
  <r>
    <s v="E03890"/>
    <s v="Nevaeh Jones"/>
    <x v="0"/>
    <x v="0"/>
    <x v="0"/>
    <x v="0"/>
    <x v="2"/>
    <n v="31"/>
    <x v="0"/>
    <x v="57"/>
    <x v="1"/>
    <n v="219693"/>
    <n v="0.3"/>
    <x v="2"/>
    <n v="285600.90000000002"/>
    <x v="0"/>
    <x v="4"/>
    <s v=""/>
    <x v="0"/>
  </r>
  <r>
    <s v="E03159"/>
    <s v="Claire Romero"/>
    <x v="0"/>
    <x v="2"/>
    <x v="0"/>
    <x v="0"/>
    <x v="0"/>
    <n v="37"/>
    <x v="0"/>
    <x v="58"/>
    <x v="4"/>
    <n v="219474"/>
    <n v="0.36"/>
    <x v="1"/>
    <n v="298484.64"/>
    <x v="1"/>
    <x v="10"/>
    <s v=""/>
    <x v="0"/>
  </r>
  <r>
    <s v="E00752"/>
    <s v="Luna Liu"/>
    <x v="0"/>
    <x v="0"/>
    <x v="0"/>
    <x v="0"/>
    <x v="1"/>
    <n v="36"/>
    <x v="0"/>
    <x v="59"/>
    <x v="0"/>
    <n v="218530"/>
    <n v="0.3"/>
    <x v="2"/>
    <n v="284089"/>
    <x v="2"/>
    <x v="7"/>
    <s v=""/>
    <x v="0"/>
  </r>
  <r>
    <s v="E00380"/>
    <s v="Alice Thompson"/>
    <x v="0"/>
    <x v="1"/>
    <x v="3"/>
    <x v="0"/>
    <x v="2"/>
    <n v="48"/>
    <x v="0"/>
    <x v="60"/>
    <x v="4"/>
    <n v="217783"/>
    <n v="0.36"/>
    <x v="1"/>
    <n v="296184.88"/>
    <x v="0"/>
    <x v="9"/>
    <s v=""/>
    <x v="0"/>
  </r>
  <r>
    <s v="E04088"/>
    <s v="Ezra Liang"/>
    <x v="0"/>
    <x v="5"/>
    <x v="2"/>
    <x v="1"/>
    <x v="1"/>
    <n v="52"/>
    <x v="0"/>
    <x v="61"/>
    <x v="2"/>
    <n v="216999"/>
    <n v="0.37"/>
    <x v="1"/>
    <n v="297288.63"/>
    <x v="0"/>
    <x v="8"/>
    <s v=""/>
    <x v="0"/>
  </r>
  <r>
    <s v="E04729"/>
    <s v="Ezekiel Fong"/>
    <x v="0"/>
    <x v="0"/>
    <x v="2"/>
    <x v="1"/>
    <x v="1"/>
    <n v="56"/>
    <x v="2"/>
    <x v="62"/>
    <x v="3"/>
    <n v="216949"/>
    <n v="0.32"/>
    <x v="0"/>
    <n v="286372.68"/>
    <x v="2"/>
    <x v="7"/>
    <s v=""/>
    <x v="0"/>
  </r>
  <r>
    <s v="E03545"/>
    <s v="Sofia Cheng"/>
    <x v="0"/>
    <x v="1"/>
    <x v="1"/>
    <x v="0"/>
    <x v="1"/>
    <n v="63"/>
    <x v="2"/>
    <x v="63"/>
    <x v="1"/>
    <n v="216195"/>
    <n v="0.31"/>
    <x v="0"/>
    <n v="283215.45"/>
    <x v="0"/>
    <x v="8"/>
    <s v=""/>
    <x v="0"/>
  </r>
  <r>
    <s v="E00672"/>
    <s v="Landon Luu"/>
    <x v="0"/>
    <x v="3"/>
    <x v="2"/>
    <x v="1"/>
    <x v="1"/>
    <n v="31"/>
    <x v="0"/>
    <x v="64"/>
    <x v="0"/>
    <n v="215388"/>
    <n v="0.33"/>
    <x v="0"/>
    <n v="286466.04000000004"/>
    <x v="0"/>
    <x v="8"/>
    <s v=""/>
    <x v="0"/>
  </r>
  <r>
    <s v="E02468"/>
    <s v="Ella Huang"/>
    <x v="0"/>
    <x v="2"/>
    <x v="1"/>
    <x v="0"/>
    <x v="1"/>
    <n v="45"/>
    <x v="0"/>
    <x v="65"/>
    <x v="0"/>
    <n v="211637"/>
    <n v="0.31"/>
    <x v="0"/>
    <n v="277244.46999999997"/>
    <x v="0"/>
    <x v="2"/>
    <s v=""/>
    <x v="0"/>
  </r>
  <r>
    <s v="E03737"/>
    <s v="Kennedy Rahman"/>
    <x v="0"/>
    <x v="6"/>
    <x v="0"/>
    <x v="0"/>
    <x v="1"/>
    <n v="49"/>
    <x v="0"/>
    <x v="66"/>
    <x v="3"/>
    <n v="211291"/>
    <n v="0.37"/>
    <x v="1"/>
    <n v="289468.67"/>
    <x v="2"/>
    <x v="3"/>
    <s v=""/>
    <x v="0"/>
  </r>
  <r>
    <s v="E01006"/>
    <s v="Autumn Leung"/>
    <x v="0"/>
    <x v="5"/>
    <x v="2"/>
    <x v="0"/>
    <x v="1"/>
    <n v="25"/>
    <x v="1"/>
    <x v="67"/>
    <x v="1"/>
    <n v="210708"/>
    <n v="0.33"/>
    <x v="0"/>
    <n v="280241.64"/>
    <x v="0"/>
    <x v="2"/>
    <s v=""/>
    <x v="0"/>
  </r>
  <r>
    <s v="E01249"/>
    <s v="Penelope Guerrero"/>
    <x v="0"/>
    <x v="3"/>
    <x v="3"/>
    <x v="0"/>
    <x v="0"/>
    <n v="43"/>
    <x v="0"/>
    <x v="68"/>
    <x v="4"/>
    <n v="208415"/>
    <n v="0.35"/>
    <x v="0"/>
    <n v="281360.25"/>
    <x v="0"/>
    <x v="9"/>
    <s v=""/>
    <x v="0"/>
  </r>
  <r>
    <s v="E04795"/>
    <s v="Eloise Alexander"/>
    <x v="0"/>
    <x v="6"/>
    <x v="1"/>
    <x v="0"/>
    <x v="3"/>
    <n v="28"/>
    <x v="1"/>
    <x v="69"/>
    <x v="1"/>
    <n v="208210"/>
    <n v="0.3"/>
    <x v="2"/>
    <n v="270673"/>
    <x v="0"/>
    <x v="9"/>
    <s v=""/>
    <x v="0"/>
  </r>
  <r>
    <s v="E02071"/>
    <s v="Mateo Her"/>
    <x v="0"/>
    <x v="0"/>
    <x v="3"/>
    <x v="1"/>
    <x v="1"/>
    <n v="44"/>
    <x v="0"/>
    <x v="70"/>
    <x v="0"/>
    <n v="207172"/>
    <n v="0.31"/>
    <x v="0"/>
    <n v="271395.32"/>
    <x v="2"/>
    <x v="3"/>
    <s v=""/>
    <x v="0"/>
  </r>
  <r>
    <s v="E00791"/>
    <s v="Thomas Padilla"/>
    <x v="0"/>
    <x v="2"/>
    <x v="2"/>
    <x v="1"/>
    <x v="0"/>
    <n v="57"/>
    <x v="2"/>
    <x v="71"/>
    <x v="3"/>
    <n v="206624"/>
    <n v="0.4"/>
    <x v="1"/>
    <n v="289273.59999999998"/>
    <x v="1"/>
    <x v="6"/>
    <s v=""/>
    <x v="0"/>
  </r>
  <r>
    <s v="E01425"/>
    <s v="Anthony Rogers"/>
    <x v="0"/>
    <x v="4"/>
    <x v="1"/>
    <x v="1"/>
    <x v="2"/>
    <n v="33"/>
    <x v="0"/>
    <x v="72"/>
    <x v="0"/>
    <n v="205314"/>
    <n v="0.3"/>
    <x v="2"/>
    <n v="266908.2"/>
    <x v="0"/>
    <x v="0"/>
    <s v=""/>
    <x v="0"/>
  </r>
  <r>
    <s v="E00447"/>
    <s v="Hailey Sanchez"/>
    <x v="0"/>
    <x v="2"/>
    <x v="1"/>
    <x v="0"/>
    <x v="0"/>
    <n v="32"/>
    <x v="0"/>
    <x v="73"/>
    <x v="0"/>
    <n v="203445"/>
    <n v="0.34"/>
    <x v="0"/>
    <n v="272616.3"/>
    <x v="1"/>
    <x v="10"/>
    <s v=""/>
    <x v="0"/>
  </r>
  <r>
    <s v="E03579"/>
    <s v="Robert Zhang"/>
    <x v="0"/>
    <x v="2"/>
    <x v="1"/>
    <x v="1"/>
    <x v="1"/>
    <n v="45"/>
    <x v="0"/>
    <x v="74"/>
    <x v="0"/>
    <n v="202680"/>
    <n v="0.32"/>
    <x v="0"/>
    <n v="267537.59999999998"/>
    <x v="0"/>
    <x v="5"/>
    <d v="2022-08-17T00:00:00"/>
    <x v="1"/>
  </r>
  <r>
    <s v="E02687"/>
    <s v="Caroline Nelson"/>
    <x v="0"/>
    <x v="5"/>
    <x v="1"/>
    <x v="0"/>
    <x v="2"/>
    <n v="36"/>
    <x v="0"/>
    <x v="75"/>
    <x v="0"/>
    <n v="202323"/>
    <n v="0.39"/>
    <x v="1"/>
    <n v="281228.96999999997"/>
    <x v="0"/>
    <x v="2"/>
    <s v=""/>
    <x v="0"/>
  </r>
  <r>
    <s v="E03583"/>
    <s v="Brooks Marquez"/>
    <x v="0"/>
    <x v="0"/>
    <x v="1"/>
    <x v="1"/>
    <x v="0"/>
    <n v="61"/>
    <x v="2"/>
    <x v="76"/>
    <x v="1"/>
    <n v="201464"/>
    <n v="0.37"/>
    <x v="1"/>
    <n v="276005.68"/>
    <x v="0"/>
    <x v="2"/>
    <s v=""/>
    <x v="0"/>
  </r>
  <r>
    <s v="E02140"/>
    <s v="Naomi Zhao"/>
    <x v="0"/>
    <x v="6"/>
    <x v="3"/>
    <x v="0"/>
    <x v="1"/>
    <n v="45"/>
    <x v="0"/>
    <x v="77"/>
    <x v="1"/>
    <n v="201396"/>
    <n v="0.32"/>
    <x v="0"/>
    <n v="265842.71999999997"/>
    <x v="0"/>
    <x v="8"/>
    <s v=""/>
    <x v="0"/>
  </r>
  <r>
    <s v="E02914"/>
    <s v="Maria Wilson"/>
    <x v="0"/>
    <x v="4"/>
    <x v="2"/>
    <x v="0"/>
    <x v="2"/>
    <n v="51"/>
    <x v="0"/>
    <x v="78"/>
    <x v="5"/>
    <n v="200246"/>
    <n v="0.34"/>
    <x v="0"/>
    <n v="268329.64"/>
    <x v="0"/>
    <x v="0"/>
    <s v=""/>
    <x v="0"/>
  </r>
  <r>
    <s v="E01967"/>
    <s v="John Dang"/>
    <x v="1"/>
    <x v="0"/>
    <x v="1"/>
    <x v="1"/>
    <x v="1"/>
    <n v="58"/>
    <x v="2"/>
    <x v="79"/>
    <x v="5"/>
    <n v="199848"/>
    <n v="0.16"/>
    <x v="3"/>
    <n v="231823.68"/>
    <x v="2"/>
    <x v="3"/>
    <s v=""/>
    <x v="0"/>
  </r>
  <r>
    <s v="E03574"/>
    <s v="John Moore"/>
    <x v="0"/>
    <x v="3"/>
    <x v="3"/>
    <x v="1"/>
    <x v="2"/>
    <n v="52"/>
    <x v="0"/>
    <x v="80"/>
    <x v="3"/>
    <n v="199808"/>
    <n v="0.32"/>
    <x v="0"/>
    <n v="263746.56"/>
    <x v="0"/>
    <x v="9"/>
    <s v=""/>
    <x v="0"/>
  </r>
  <r>
    <s v="E03758"/>
    <s v="Liam Zhang"/>
    <x v="1"/>
    <x v="2"/>
    <x v="2"/>
    <x v="1"/>
    <x v="1"/>
    <n v="29"/>
    <x v="1"/>
    <x v="81"/>
    <x v="1"/>
    <n v="199783"/>
    <n v="0.21"/>
    <x v="2"/>
    <n v="241737.43"/>
    <x v="0"/>
    <x v="2"/>
    <d v="2022-04-10T00:00:00"/>
    <x v="1"/>
  </r>
  <r>
    <s v="E03055"/>
    <s v="Austin Rojas"/>
    <x v="0"/>
    <x v="5"/>
    <x v="1"/>
    <x v="1"/>
    <x v="0"/>
    <n v="29"/>
    <x v="1"/>
    <x v="82"/>
    <x v="1"/>
    <n v="199504"/>
    <n v="0.3"/>
    <x v="2"/>
    <n v="259355.2"/>
    <x v="0"/>
    <x v="4"/>
    <s v=""/>
    <x v="0"/>
  </r>
  <r>
    <s v="E01090"/>
    <s v="Ethan Mehta"/>
    <x v="1"/>
    <x v="0"/>
    <x v="2"/>
    <x v="1"/>
    <x v="1"/>
    <n v="49"/>
    <x v="0"/>
    <x v="83"/>
    <x v="2"/>
    <n v="199176"/>
    <n v="0.24"/>
    <x v="2"/>
    <n v="246978.24"/>
    <x v="0"/>
    <x v="5"/>
    <s v=""/>
    <x v="0"/>
  </r>
  <r>
    <s v="E03816"/>
    <s v="Leilani Chow"/>
    <x v="1"/>
    <x v="6"/>
    <x v="1"/>
    <x v="0"/>
    <x v="1"/>
    <n v="27"/>
    <x v="1"/>
    <x v="84"/>
    <x v="1"/>
    <n v="199041"/>
    <n v="0.16"/>
    <x v="3"/>
    <n v="230887.56"/>
    <x v="2"/>
    <x v="11"/>
    <s v=""/>
    <x v="0"/>
  </r>
  <r>
    <s v="E00952"/>
    <s v="Leilani Thao"/>
    <x v="1"/>
    <x v="6"/>
    <x v="3"/>
    <x v="0"/>
    <x v="1"/>
    <n v="38"/>
    <x v="0"/>
    <x v="85"/>
    <x v="4"/>
    <n v="198562"/>
    <n v="0.22"/>
    <x v="2"/>
    <n v="242245.64"/>
    <x v="0"/>
    <x v="9"/>
    <s v=""/>
    <x v="0"/>
  </r>
  <r>
    <s v="E00044"/>
    <s v="Scarlett Jenkins"/>
    <x v="0"/>
    <x v="3"/>
    <x v="2"/>
    <x v="0"/>
    <x v="2"/>
    <n v="53"/>
    <x v="0"/>
    <x v="86"/>
    <x v="4"/>
    <n v="198473"/>
    <n v="0.32"/>
    <x v="0"/>
    <n v="261984.36"/>
    <x v="0"/>
    <x v="8"/>
    <s v=""/>
    <x v="0"/>
  </r>
  <r>
    <s v="E04359"/>
    <s v="Greyson Lam"/>
    <x v="0"/>
    <x v="1"/>
    <x v="0"/>
    <x v="1"/>
    <x v="1"/>
    <n v="25"/>
    <x v="1"/>
    <x v="87"/>
    <x v="1"/>
    <n v="198243"/>
    <n v="0.31"/>
    <x v="0"/>
    <n v="259698.33000000002"/>
    <x v="0"/>
    <x v="8"/>
    <s v=""/>
    <x v="0"/>
  </r>
  <r>
    <s v="E02193"/>
    <s v="Josephine Acosta"/>
    <x v="1"/>
    <x v="6"/>
    <x v="3"/>
    <x v="0"/>
    <x v="0"/>
    <n v="40"/>
    <x v="0"/>
    <x v="88"/>
    <x v="1"/>
    <n v="198176"/>
    <n v="0.17"/>
    <x v="3"/>
    <n v="231865.92"/>
    <x v="1"/>
    <x v="10"/>
    <s v=""/>
    <x v="0"/>
  </r>
  <r>
    <s v="E00103"/>
    <s v="Nora Park"/>
    <x v="1"/>
    <x v="1"/>
    <x v="3"/>
    <x v="0"/>
    <x v="1"/>
    <n v="29"/>
    <x v="1"/>
    <x v="89"/>
    <x v="1"/>
    <n v="197649"/>
    <n v="0.2"/>
    <x v="3"/>
    <n v="237178.8"/>
    <x v="0"/>
    <x v="0"/>
    <s v=""/>
    <x v="0"/>
  </r>
  <r>
    <s v="E03506"/>
    <s v="Jaxson Mai"/>
    <x v="0"/>
    <x v="6"/>
    <x v="2"/>
    <x v="1"/>
    <x v="1"/>
    <n v="48"/>
    <x v="0"/>
    <x v="90"/>
    <x v="0"/>
    <n v="197367"/>
    <n v="0.39"/>
    <x v="1"/>
    <n v="274340.13"/>
    <x v="0"/>
    <x v="4"/>
    <s v=""/>
    <x v="0"/>
  </r>
  <r>
    <s v="E00130"/>
    <s v="Paisley Kang"/>
    <x v="0"/>
    <x v="6"/>
    <x v="1"/>
    <x v="0"/>
    <x v="1"/>
    <n v="61"/>
    <x v="2"/>
    <x v="91"/>
    <x v="1"/>
    <n v="196951"/>
    <n v="0.33"/>
    <x v="0"/>
    <n v="261944.83000000002"/>
    <x v="2"/>
    <x v="11"/>
    <s v=""/>
    <x v="0"/>
  </r>
  <r>
    <s v="E03858"/>
    <s v="John Cho"/>
    <x v="1"/>
    <x v="6"/>
    <x v="3"/>
    <x v="1"/>
    <x v="1"/>
    <n v="47"/>
    <x v="0"/>
    <x v="92"/>
    <x v="1"/>
    <n v="195385"/>
    <n v="0.21"/>
    <x v="2"/>
    <n v="236415.85"/>
    <x v="2"/>
    <x v="12"/>
    <s v=""/>
    <x v="0"/>
  </r>
  <r>
    <s v="E04940"/>
    <s v="Hudson Williams"/>
    <x v="0"/>
    <x v="0"/>
    <x v="3"/>
    <x v="1"/>
    <x v="3"/>
    <n v="36"/>
    <x v="0"/>
    <x v="93"/>
    <x v="1"/>
    <n v="195200"/>
    <n v="0.36"/>
    <x v="1"/>
    <n v="265472"/>
    <x v="0"/>
    <x v="4"/>
    <s v=""/>
    <x v="0"/>
  </r>
  <r>
    <s v="E03268"/>
    <s v="Everly Coleman"/>
    <x v="0"/>
    <x v="3"/>
    <x v="1"/>
    <x v="0"/>
    <x v="2"/>
    <n v="48"/>
    <x v="0"/>
    <x v="94"/>
    <x v="0"/>
    <n v="194871"/>
    <n v="0.35"/>
    <x v="0"/>
    <n v="263075.84999999998"/>
    <x v="0"/>
    <x v="0"/>
    <s v=""/>
    <x v="0"/>
  </r>
  <r>
    <s v="E03354"/>
    <s v="Austin Brown"/>
    <x v="1"/>
    <x v="2"/>
    <x v="2"/>
    <x v="1"/>
    <x v="2"/>
    <n v="48"/>
    <x v="0"/>
    <x v="95"/>
    <x v="4"/>
    <n v="194723"/>
    <n v="0.25"/>
    <x v="2"/>
    <n v="243403.75"/>
    <x v="0"/>
    <x v="5"/>
    <s v=""/>
    <x v="0"/>
  </r>
  <r>
    <s v="E02781"/>
    <s v="Athena Vu"/>
    <x v="1"/>
    <x v="1"/>
    <x v="0"/>
    <x v="0"/>
    <x v="1"/>
    <n v="63"/>
    <x v="2"/>
    <x v="96"/>
    <x v="4"/>
    <n v="193044"/>
    <n v="0.15"/>
    <x v="4"/>
    <n v="222000.6"/>
    <x v="0"/>
    <x v="8"/>
    <s v=""/>
    <x v="0"/>
  </r>
  <r>
    <s v="E02747"/>
    <s v="Kinsley Acosta"/>
    <x v="0"/>
    <x v="3"/>
    <x v="3"/>
    <x v="0"/>
    <x v="0"/>
    <n v="32"/>
    <x v="0"/>
    <x v="97"/>
    <x v="1"/>
    <n v="192749"/>
    <n v="0.31"/>
    <x v="0"/>
    <n v="252501.19"/>
    <x v="0"/>
    <x v="2"/>
    <s v=""/>
    <x v="0"/>
  </r>
  <r>
    <s v="E01486"/>
    <s v="Mason Cho"/>
    <x v="0"/>
    <x v="1"/>
    <x v="2"/>
    <x v="1"/>
    <x v="1"/>
    <n v="59"/>
    <x v="2"/>
    <x v="98"/>
    <x v="4"/>
    <n v="192213"/>
    <n v="0.4"/>
    <x v="1"/>
    <n v="269098.2"/>
    <x v="0"/>
    <x v="2"/>
    <s v=""/>
    <x v="0"/>
  </r>
  <r>
    <s v="E01014"/>
    <s v="Lucas Phan"/>
    <x v="1"/>
    <x v="2"/>
    <x v="2"/>
    <x v="1"/>
    <x v="1"/>
    <n v="49"/>
    <x v="0"/>
    <x v="99"/>
    <x v="2"/>
    <n v="191807"/>
    <n v="0.21"/>
    <x v="2"/>
    <n v="232086.47"/>
    <x v="2"/>
    <x v="3"/>
    <s v=""/>
    <x v="0"/>
  </r>
  <r>
    <s v="E04766"/>
    <s v="Lyla Yoon"/>
    <x v="0"/>
    <x v="1"/>
    <x v="0"/>
    <x v="0"/>
    <x v="1"/>
    <n v="38"/>
    <x v="0"/>
    <x v="100"/>
    <x v="0"/>
    <n v="191571"/>
    <n v="0.32"/>
    <x v="0"/>
    <n v="252873.72"/>
    <x v="0"/>
    <x v="4"/>
    <s v=""/>
    <x v="0"/>
  </r>
  <r>
    <s v="E04637"/>
    <s v="Samuel Song"/>
    <x v="1"/>
    <x v="0"/>
    <x v="1"/>
    <x v="1"/>
    <x v="1"/>
    <n v="31"/>
    <x v="0"/>
    <x v="101"/>
    <x v="0"/>
    <n v="191026"/>
    <n v="0.16"/>
    <x v="3"/>
    <n v="221590.16"/>
    <x v="0"/>
    <x v="0"/>
    <s v=""/>
    <x v="0"/>
  </r>
  <r>
    <s v="E00085"/>
    <s v="Isla Wong"/>
    <x v="0"/>
    <x v="1"/>
    <x v="1"/>
    <x v="0"/>
    <x v="1"/>
    <n v="56"/>
    <x v="2"/>
    <x v="102"/>
    <x v="0"/>
    <n v="190815"/>
    <n v="0.4"/>
    <x v="1"/>
    <n v="267141"/>
    <x v="0"/>
    <x v="4"/>
    <s v=""/>
    <x v="0"/>
  </r>
  <r>
    <s v="E02310"/>
    <s v="Jordan Phillips"/>
    <x v="0"/>
    <x v="6"/>
    <x v="1"/>
    <x v="1"/>
    <x v="3"/>
    <n v="45"/>
    <x v="0"/>
    <x v="103"/>
    <x v="4"/>
    <n v="190512"/>
    <n v="0.32"/>
    <x v="0"/>
    <n v="251475.84"/>
    <x v="0"/>
    <x v="0"/>
    <s v=""/>
    <x v="0"/>
  </r>
  <r>
    <s v="E04342"/>
    <s v="Samantha Barnes"/>
    <x v="0"/>
    <x v="2"/>
    <x v="3"/>
    <x v="0"/>
    <x v="2"/>
    <n v="29"/>
    <x v="1"/>
    <x v="104"/>
    <x v="1"/>
    <n v="190401"/>
    <n v="0.37"/>
    <x v="1"/>
    <n v="260849.37"/>
    <x v="0"/>
    <x v="0"/>
    <s v=""/>
    <x v="0"/>
  </r>
  <r>
    <s v="E03907"/>
    <s v="Camila Watson"/>
    <x v="0"/>
    <x v="5"/>
    <x v="3"/>
    <x v="0"/>
    <x v="2"/>
    <n v="32"/>
    <x v="0"/>
    <x v="105"/>
    <x v="1"/>
    <n v="190253"/>
    <n v="0.33"/>
    <x v="0"/>
    <n v="253036.49"/>
    <x v="0"/>
    <x v="4"/>
    <s v=""/>
    <x v="0"/>
  </r>
  <r>
    <s v="E00187"/>
    <s v="Miles Mehta"/>
    <x v="1"/>
    <x v="5"/>
    <x v="2"/>
    <x v="1"/>
    <x v="1"/>
    <n v="64"/>
    <x v="2"/>
    <x v="106"/>
    <x v="5"/>
    <n v="189933"/>
    <n v="0.23"/>
    <x v="2"/>
    <n v="233617.59"/>
    <x v="0"/>
    <x v="8"/>
    <s v=""/>
    <x v="0"/>
  </r>
  <r>
    <s v="E00416"/>
    <s v="Everleigh Fernandez"/>
    <x v="1"/>
    <x v="4"/>
    <x v="2"/>
    <x v="0"/>
    <x v="0"/>
    <n v="30"/>
    <x v="1"/>
    <x v="107"/>
    <x v="0"/>
    <n v="189702"/>
    <n v="0.28000000000000003"/>
    <x v="2"/>
    <n v="242818.56"/>
    <x v="1"/>
    <x v="10"/>
    <d v="2020-12-21T00:00:00"/>
    <x v="1"/>
  </r>
  <r>
    <s v="E02678"/>
    <s v="Nicholas Rivera"/>
    <x v="1"/>
    <x v="4"/>
    <x v="1"/>
    <x v="1"/>
    <x v="0"/>
    <n v="45"/>
    <x v="0"/>
    <x v="108"/>
    <x v="4"/>
    <n v="189680"/>
    <n v="0.23"/>
    <x v="2"/>
    <n v="233306.4"/>
    <x v="1"/>
    <x v="6"/>
    <s v=""/>
    <x v="0"/>
  </r>
  <r>
    <s v="E03025"/>
    <s v="Lucy Alexander"/>
    <x v="1"/>
    <x v="4"/>
    <x v="0"/>
    <x v="0"/>
    <x v="2"/>
    <n v="45"/>
    <x v="0"/>
    <x v="109"/>
    <x v="0"/>
    <n v="189420"/>
    <n v="0.2"/>
    <x v="3"/>
    <n v="227304"/>
    <x v="0"/>
    <x v="9"/>
    <s v=""/>
    <x v="0"/>
  </r>
  <r>
    <s v="E00119"/>
    <s v="Jack Maldonado"/>
    <x v="1"/>
    <x v="4"/>
    <x v="2"/>
    <x v="1"/>
    <x v="0"/>
    <n v="31"/>
    <x v="0"/>
    <x v="110"/>
    <x v="1"/>
    <n v="189290"/>
    <n v="0.22"/>
    <x v="2"/>
    <n v="230933.8"/>
    <x v="1"/>
    <x v="6"/>
    <d v="2020-09-25T00:00:00"/>
    <x v="1"/>
  </r>
  <r>
    <s v="E04194"/>
    <s v="Madison Kumar"/>
    <x v="1"/>
    <x v="1"/>
    <x v="3"/>
    <x v="0"/>
    <x v="1"/>
    <n v="55"/>
    <x v="2"/>
    <x v="111"/>
    <x v="4"/>
    <n v="188727"/>
    <n v="0.23"/>
    <x v="2"/>
    <n v="232134.21"/>
    <x v="2"/>
    <x v="12"/>
    <s v=""/>
    <x v="0"/>
  </r>
  <r>
    <s v="E00023"/>
    <s v="Gabriel Joseph"/>
    <x v="1"/>
    <x v="4"/>
    <x v="0"/>
    <x v="1"/>
    <x v="2"/>
    <n v="52"/>
    <x v="0"/>
    <x v="112"/>
    <x v="3"/>
    <n v="187992"/>
    <n v="0.28000000000000003"/>
    <x v="2"/>
    <n v="240629.76000000001"/>
    <x v="0"/>
    <x v="8"/>
    <s v=""/>
    <x v="0"/>
  </r>
  <r>
    <s v="E00500"/>
    <s v="Henry Shah"/>
    <x v="1"/>
    <x v="1"/>
    <x v="0"/>
    <x v="1"/>
    <x v="1"/>
    <n v="55"/>
    <x v="2"/>
    <x v="113"/>
    <x v="4"/>
    <n v="187389"/>
    <n v="0.25"/>
    <x v="2"/>
    <n v="234236.25"/>
    <x v="2"/>
    <x v="12"/>
    <s v=""/>
    <x v="0"/>
  </r>
  <r>
    <s v="E04641"/>
    <s v="Scarlett Hill"/>
    <x v="1"/>
    <x v="4"/>
    <x v="3"/>
    <x v="0"/>
    <x v="3"/>
    <n v="45"/>
    <x v="0"/>
    <x v="114"/>
    <x v="1"/>
    <n v="187205"/>
    <n v="0.24"/>
    <x v="2"/>
    <n v="232134.2"/>
    <x v="0"/>
    <x v="0"/>
    <d v="2022-06-20T00:00:00"/>
    <x v="1"/>
  </r>
  <r>
    <s v="E04683"/>
    <s v="Ezekiel Delgado"/>
    <x v="1"/>
    <x v="4"/>
    <x v="3"/>
    <x v="1"/>
    <x v="0"/>
    <n v="40"/>
    <x v="0"/>
    <x v="115"/>
    <x v="1"/>
    <n v="187187"/>
    <n v="0.18"/>
    <x v="3"/>
    <n v="220880.66"/>
    <x v="1"/>
    <x v="10"/>
    <s v=""/>
    <x v="0"/>
  </r>
  <r>
    <s v="E00207"/>
    <s v="Hailey Lai"/>
    <x v="0"/>
    <x v="6"/>
    <x v="0"/>
    <x v="0"/>
    <x v="1"/>
    <n v="52"/>
    <x v="0"/>
    <x v="116"/>
    <x v="0"/>
    <n v="187048"/>
    <n v="0.32"/>
    <x v="0"/>
    <n v="246903.36"/>
    <x v="2"/>
    <x v="12"/>
    <s v=""/>
    <x v="0"/>
  </r>
  <r>
    <s v="E02033"/>
    <s v="Grace Sun"/>
    <x v="1"/>
    <x v="5"/>
    <x v="2"/>
    <x v="0"/>
    <x v="1"/>
    <n v="25"/>
    <x v="1"/>
    <x v="117"/>
    <x v="1"/>
    <n v="186870"/>
    <n v="0.2"/>
    <x v="3"/>
    <n v="224244"/>
    <x v="2"/>
    <x v="7"/>
    <s v=""/>
    <x v="0"/>
  </r>
  <r>
    <s v="E03240"/>
    <s v="Aiden Silva"/>
    <x v="0"/>
    <x v="3"/>
    <x v="2"/>
    <x v="1"/>
    <x v="0"/>
    <n v="42"/>
    <x v="0"/>
    <x v="118"/>
    <x v="4"/>
    <n v="186725"/>
    <n v="0.32"/>
    <x v="0"/>
    <n v="246477"/>
    <x v="1"/>
    <x v="10"/>
    <s v=""/>
    <x v="0"/>
  </r>
  <r>
    <s v="E04116"/>
    <s v="David Barnes"/>
    <x v="1"/>
    <x v="3"/>
    <x v="1"/>
    <x v="1"/>
    <x v="2"/>
    <n v="64"/>
    <x v="2"/>
    <x v="119"/>
    <x v="0"/>
    <n v="186503"/>
    <n v="0.24"/>
    <x v="2"/>
    <n v="231263.72"/>
    <x v="0"/>
    <x v="0"/>
    <s v=""/>
    <x v="0"/>
  </r>
  <r>
    <s v="E04415"/>
    <s v="Penelope Fong"/>
    <x v="1"/>
    <x v="1"/>
    <x v="1"/>
    <x v="0"/>
    <x v="1"/>
    <n v="60"/>
    <x v="2"/>
    <x v="120"/>
    <x v="3"/>
    <n v="186378"/>
    <n v="0.26"/>
    <x v="2"/>
    <n v="234836.28"/>
    <x v="2"/>
    <x v="3"/>
    <s v=""/>
    <x v="0"/>
  </r>
  <r>
    <s v="E01712"/>
    <s v="James Singh"/>
    <x v="1"/>
    <x v="2"/>
    <x v="1"/>
    <x v="1"/>
    <x v="1"/>
    <n v="45"/>
    <x v="0"/>
    <x v="121"/>
    <x v="4"/>
    <n v="186138"/>
    <n v="0.28000000000000003"/>
    <x v="2"/>
    <n v="238256.64000000001"/>
    <x v="2"/>
    <x v="3"/>
    <s v=""/>
    <x v="0"/>
  </r>
  <r>
    <s v="E01347"/>
    <s v="Aiden Gonzales"/>
    <x v="0"/>
    <x v="2"/>
    <x v="3"/>
    <x v="1"/>
    <x v="0"/>
    <n v="44"/>
    <x v="0"/>
    <x v="122"/>
    <x v="1"/>
    <n v="186033"/>
    <n v="0.34"/>
    <x v="0"/>
    <n v="249284.22"/>
    <x v="1"/>
    <x v="6"/>
    <s v=""/>
    <x v="0"/>
  </r>
  <r>
    <s v="E02748"/>
    <s v="Genesis Zhu"/>
    <x v="1"/>
    <x v="5"/>
    <x v="3"/>
    <x v="0"/>
    <x v="1"/>
    <n v="34"/>
    <x v="0"/>
    <x v="123"/>
    <x v="1"/>
    <n v="184960"/>
    <n v="0.18"/>
    <x v="3"/>
    <n v="218252.79999999999"/>
    <x v="0"/>
    <x v="9"/>
    <s v=""/>
    <x v="0"/>
  </r>
  <r>
    <s v="E04114"/>
    <s v="Christopher Lim"/>
    <x v="1"/>
    <x v="3"/>
    <x v="2"/>
    <x v="1"/>
    <x v="1"/>
    <n v="55"/>
    <x v="2"/>
    <x v="124"/>
    <x v="4"/>
    <n v="184648"/>
    <n v="0.24"/>
    <x v="2"/>
    <n v="228963.52"/>
    <x v="2"/>
    <x v="7"/>
    <s v=""/>
    <x v="0"/>
  </r>
  <r>
    <s v="E02942"/>
    <s v="Daniel Richardson"/>
    <x v="1"/>
    <x v="4"/>
    <x v="3"/>
    <x v="1"/>
    <x v="2"/>
    <n v="30"/>
    <x v="1"/>
    <x v="125"/>
    <x v="1"/>
    <n v="184368"/>
    <n v="0.28999999999999998"/>
    <x v="2"/>
    <n v="237834.72"/>
    <x v="0"/>
    <x v="4"/>
    <s v=""/>
    <x v="0"/>
  </r>
  <r>
    <s v="E00440"/>
    <s v="Adeline Thao"/>
    <x v="0"/>
    <x v="5"/>
    <x v="1"/>
    <x v="0"/>
    <x v="1"/>
    <n v="54"/>
    <x v="0"/>
    <x v="126"/>
    <x v="4"/>
    <n v="183239"/>
    <n v="0.32"/>
    <x v="0"/>
    <n v="241875.48"/>
    <x v="0"/>
    <x v="9"/>
    <s v=""/>
    <x v="0"/>
  </r>
  <r>
    <s v="E04645"/>
    <s v="Elias Ahmed"/>
    <x v="0"/>
    <x v="2"/>
    <x v="1"/>
    <x v="1"/>
    <x v="1"/>
    <n v="57"/>
    <x v="2"/>
    <x v="127"/>
    <x v="1"/>
    <n v="183190"/>
    <n v="0.36"/>
    <x v="1"/>
    <n v="249138.4"/>
    <x v="0"/>
    <x v="2"/>
    <s v=""/>
    <x v="0"/>
  </r>
  <r>
    <s v="E02421"/>
    <s v="Jordan Truong"/>
    <x v="1"/>
    <x v="4"/>
    <x v="3"/>
    <x v="1"/>
    <x v="1"/>
    <n v="45"/>
    <x v="0"/>
    <x v="128"/>
    <x v="0"/>
    <n v="183161"/>
    <n v="0.22"/>
    <x v="2"/>
    <n v="223456.41999999998"/>
    <x v="0"/>
    <x v="8"/>
    <s v=""/>
    <x v="0"/>
  </r>
  <r>
    <s v="E04572"/>
    <s v="Jade Li"/>
    <x v="1"/>
    <x v="3"/>
    <x v="3"/>
    <x v="0"/>
    <x v="1"/>
    <n v="47"/>
    <x v="0"/>
    <x v="129"/>
    <x v="0"/>
    <n v="183156"/>
    <n v="0.3"/>
    <x v="2"/>
    <n v="238102.8"/>
    <x v="0"/>
    <x v="9"/>
    <s v=""/>
    <x v="0"/>
  </r>
  <r>
    <s v="E00268"/>
    <s v="Ian Flores"/>
    <x v="1"/>
    <x v="4"/>
    <x v="1"/>
    <x v="1"/>
    <x v="0"/>
    <n v="48"/>
    <x v="0"/>
    <x v="130"/>
    <x v="1"/>
    <n v="183113"/>
    <n v="0.24"/>
    <x v="2"/>
    <n v="227060.12"/>
    <x v="1"/>
    <x v="1"/>
    <s v=""/>
    <x v="0"/>
  </r>
  <r>
    <s v="E03683"/>
    <s v="Raelynn Hong"/>
    <x v="1"/>
    <x v="2"/>
    <x v="3"/>
    <x v="0"/>
    <x v="1"/>
    <n v="28"/>
    <x v="1"/>
    <x v="131"/>
    <x v="1"/>
    <n v="182321"/>
    <n v="0.28000000000000003"/>
    <x v="2"/>
    <n v="233370.88"/>
    <x v="2"/>
    <x v="11"/>
    <s v=""/>
    <x v="0"/>
  </r>
  <r>
    <s v="E03935"/>
    <s v="Cora Jiang"/>
    <x v="0"/>
    <x v="3"/>
    <x v="1"/>
    <x v="0"/>
    <x v="1"/>
    <n v="53"/>
    <x v="0"/>
    <x v="132"/>
    <x v="4"/>
    <n v="182202"/>
    <n v="0.3"/>
    <x v="2"/>
    <n v="236862.6"/>
    <x v="0"/>
    <x v="4"/>
    <s v=""/>
    <x v="0"/>
  </r>
  <r>
    <s v="E02613"/>
    <s v="Everly Lai"/>
    <x v="0"/>
    <x v="2"/>
    <x v="3"/>
    <x v="0"/>
    <x v="1"/>
    <n v="52"/>
    <x v="0"/>
    <x v="133"/>
    <x v="2"/>
    <n v="182035"/>
    <n v="0.3"/>
    <x v="2"/>
    <n v="236645.5"/>
    <x v="0"/>
    <x v="2"/>
    <s v=""/>
    <x v="0"/>
  </r>
  <r>
    <s v="E00556"/>
    <s v="Grayson Walker"/>
    <x v="1"/>
    <x v="1"/>
    <x v="0"/>
    <x v="1"/>
    <x v="2"/>
    <n v="29"/>
    <x v="1"/>
    <x v="134"/>
    <x v="1"/>
    <n v="181854"/>
    <n v="0.28999999999999998"/>
    <x v="2"/>
    <n v="234591.66"/>
    <x v="0"/>
    <x v="9"/>
    <d v="2020-04-24T00:00:00"/>
    <x v="1"/>
  </r>
  <r>
    <s v="E04962"/>
    <s v="Elena Tan"/>
    <x v="0"/>
    <x v="4"/>
    <x v="0"/>
    <x v="0"/>
    <x v="1"/>
    <n v="50"/>
    <x v="0"/>
    <x v="135"/>
    <x v="4"/>
    <n v="181801"/>
    <n v="0.4"/>
    <x v="1"/>
    <n v="254521.40000000002"/>
    <x v="2"/>
    <x v="3"/>
    <d v="2019-12-11T00:00:00"/>
    <x v="1"/>
  </r>
  <r>
    <s v="E04127"/>
    <s v="Emery Acosta"/>
    <x v="0"/>
    <x v="0"/>
    <x v="2"/>
    <x v="0"/>
    <x v="0"/>
    <n v="42"/>
    <x v="0"/>
    <x v="136"/>
    <x v="0"/>
    <n v="181452"/>
    <n v="0.3"/>
    <x v="2"/>
    <n v="235887.6"/>
    <x v="0"/>
    <x v="0"/>
    <s v=""/>
    <x v="0"/>
  </r>
  <r>
    <s v="E03349"/>
    <s v="Adam He"/>
    <x v="1"/>
    <x v="1"/>
    <x v="3"/>
    <x v="1"/>
    <x v="1"/>
    <n v="35"/>
    <x v="0"/>
    <x v="137"/>
    <x v="1"/>
    <n v="181356"/>
    <n v="0.23"/>
    <x v="2"/>
    <n v="223067.88"/>
    <x v="2"/>
    <x v="11"/>
    <s v=""/>
    <x v="0"/>
  </r>
  <r>
    <s v="E02554"/>
    <s v="Joshua Ramirez"/>
    <x v="0"/>
    <x v="6"/>
    <x v="1"/>
    <x v="1"/>
    <x v="0"/>
    <n v="44"/>
    <x v="0"/>
    <x v="138"/>
    <x v="4"/>
    <n v="181247"/>
    <n v="0.33"/>
    <x v="0"/>
    <n v="241058.51"/>
    <x v="1"/>
    <x v="6"/>
    <s v=""/>
    <x v="0"/>
  </r>
  <r>
    <s v="E04101"/>
    <s v="Olivia Harris"/>
    <x v="1"/>
    <x v="0"/>
    <x v="3"/>
    <x v="0"/>
    <x v="2"/>
    <n v="63"/>
    <x v="2"/>
    <x v="139"/>
    <x v="1"/>
    <n v="181216"/>
    <n v="0.27"/>
    <x v="2"/>
    <n v="230144.32"/>
    <x v="0"/>
    <x v="0"/>
    <s v=""/>
    <x v="0"/>
  </r>
  <r>
    <s v="E04779"/>
    <s v="Cameron Young"/>
    <x v="0"/>
    <x v="4"/>
    <x v="0"/>
    <x v="1"/>
    <x v="2"/>
    <n v="63"/>
    <x v="2"/>
    <x v="140"/>
    <x v="0"/>
    <n v="180994"/>
    <n v="0.39"/>
    <x v="1"/>
    <n v="251581.66"/>
    <x v="0"/>
    <x v="9"/>
    <s v=""/>
    <x v="0"/>
  </r>
  <r>
    <s v="E01970"/>
    <s v="Vivian Barnes"/>
    <x v="1"/>
    <x v="6"/>
    <x v="2"/>
    <x v="0"/>
    <x v="2"/>
    <n v="51"/>
    <x v="0"/>
    <x v="122"/>
    <x v="1"/>
    <n v="180687"/>
    <n v="0.19"/>
    <x v="3"/>
    <n v="215017.53"/>
    <x v="0"/>
    <x v="5"/>
    <s v=""/>
    <x v="0"/>
  </r>
  <r>
    <s v="E03383"/>
    <s v="Lincoln Hall"/>
    <x v="1"/>
    <x v="1"/>
    <x v="3"/>
    <x v="1"/>
    <x v="2"/>
    <n v="26"/>
    <x v="1"/>
    <x v="141"/>
    <x v="1"/>
    <n v="180664"/>
    <n v="0.27"/>
    <x v="2"/>
    <n v="229443.28"/>
    <x v="0"/>
    <x v="2"/>
    <s v=""/>
    <x v="0"/>
  </r>
  <r>
    <s v="E01668"/>
    <s v="Naomi Xi"/>
    <x v="1"/>
    <x v="5"/>
    <x v="1"/>
    <x v="0"/>
    <x v="1"/>
    <n v="53"/>
    <x v="0"/>
    <x v="142"/>
    <x v="3"/>
    <n v="179494"/>
    <n v="0.2"/>
    <x v="3"/>
    <n v="215392.8"/>
    <x v="2"/>
    <x v="3"/>
    <s v=""/>
    <x v="0"/>
  </r>
  <r>
    <s v="E02139"/>
    <s v="Rylee Yu"/>
    <x v="1"/>
    <x v="1"/>
    <x v="2"/>
    <x v="0"/>
    <x v="1"/>
    <n v="36"/>
    <x v="0"/>
    <x v="143"/>
    <x v="0"/>
    <n v="178700"/>
    <n v="0.28999999999999998"/>
    <x v="2"/>
    <n v="230523"/>
    <x v="0"/>
    <x v="9"/>
    <s v=""/>
    <x v="0"/>
  </r>
  <r>
    <s v="E04571"/>
    <s v="Hadley Contreras"/>
    <x v="1"/>
    <x v="4"/>
    <x v="1"/>
    <x v="0"/>
    <x v="0"/>
    <n v="60"/>
    <x v="2"/>
    <x v="144"/>
    <x v="1"/>
    <n v="178502"/>
    <n v="0.2"/>
    <x v="3"/>
    <n v="214202.4"/>
    <x v="0"/>
    <x v="4"/>
    <s v=""/>
    <x v="0"/>
  </r>
  <r>
    <s v="E00607"/>
    <s v="Jameson Allen"/>
    <x v="1"/>
    <x v="2"/>
    <x v="3"/>
    <x v="1"/>
    <x v="2"/>
    <n v="32"/>
    <x v="0"/>
    <x v="145"/>
    <x v="0"/>
    <n v="177443"/>
    <n v="0.16"/>
    <x v="3"/>
    <n v="205833.88"/>
    <x v="0"/>
    <x v="9"/>
    <s v=""/>
    <x v="0"/>
  </r>
  <r>
    <s v="E04562"/>
    <s v="Kinsley Martinez"/>
    <x v="1"/>
    <x v="6"/>
    <x v="3"/>
    <x v="0"/>
    <x v="0"/>
    <n v="52"/>
    <x v="0"/>
    <x v="146"/>
    <x v="5"/>
    <n v="177443"/>
    <n v="0.25"/>
    <x v="2"/>
    <n v="221803.75"/>
    <x v="1"/>
    <x v="6"/>
    <s v=""/>
    <x v="0"/>
  </r>
  <r>
    <s v="E04398"/>
    <s v="Oliver Yang"/>
    <x v="1"/>
    <x v="2"/>
    <x v="3"/>
    <x v="1"/>
    <x v="1"/>
    <n v="31"/>
    <x v="0"/>
    <x v="147"/>
    <x v="1"/>
    <n v="176710"/>
    <n v="0.15"/>
    <x v="4"/>
    <n v="203216.5"/>
    <x v="0"/>
    <x v="8"/>
    <s v=""/>
    <x v="0"/>
  </r>
  <r>
    <s v="E02980"/>
    <s v="Hailey Shin"/>
    <x v="1"/>
    <x v="6"/>
    <x v="1"/>
    <x v="0"/>
    <x v="1"/>
    <n v="57"/>
    <x v="2"/>
    <x v="148"/>
    <x v="0"/>
    <n v="176324"/>
    <n v="0.23"/>
    <x v="2"/>
    <n v="216878.52000000002"/>
    <x v="2"/>
    <x v="7"/>
    <s v=""/>
    <x v="0"/>
  </r>
  <r>
    <s v="E00128"/>
    <s v="Everleigh Espinoza"/>
    <x v="1"/>
    <x v="6"/>
    <x v="0"/>
    <x v="0"/>
    <x v="0"/>
    <n v="54"/>
    <x v="0"/>
    <x v="149"/>
    <x v="1"/>
    <n v="176294"/>
    <n v="0.28000000000000003"/>
    <x v="2"/>
    <n v="225656.32000000001"/>
    <x v="0"/>
    <x v="4"/>
    <s v=""/>
    <x v="0"/>
  </r>
  <r>
    <s v="E00163"/>
    <s v="Bella Powell"/>
    <x v="1"/>
    <x v="5"/>
    <x v="2"/>
    <x v="0"/>
    <x v="3"/>
    <n v="65"/>
    <x v="2"/>
    <x v="150"/>
    <x v="3"/>
    <n v="175837"/>
    <n v="0.2"/>
    <x v="3"/>
    <n v="211004.4"/>
    <x v="0"/>
    <x v="5"/>
    <s v=""/>
    <x v="0"/>
  </r>
  <r>
    <s v="E02017"/>
    <s v="Connor Joseph"/>
    <x v="1"/>
    <x v="6"/>
    <x v="1"/>
    <x v="1"/>
    <x v="2"/>
    <n v="50"/>
    <x v="0"/>
    <x v="151"/>
    <x v="2"/>
    <n v="174895"/>
    <n v="0.15"/>
    <x v="4"/>
    <n v="201129.25"/>
    <x v="0"/>
    <x v="2"/>
    <s v=""/>
    <x v="0"/>
  </r>
  <r>
    <s v="E03278"/>
    <s v="Nicholas Wong"/>
    <x v="1"/>
    <x v="0"/>
    <x v="2"/>
    <x v="1"/>
    <x v="1"/>
    <n v="27"/>
    <x v="1"/>
    <x v="152"/>
    <x v="1"/>
    <n v="174607"/>
    <n v="0.28999999999999998"/>
    <x v="2"/>
    <n v="225243.03"/>
    <x v="0"/>
    <x v="0"/>
    <s v=""/>
    <x v="0"/>
  </r>
  <r>
    <s v="E01337"/>
    <s v="Andrew Coleman"/>
    <x v="1"/>
    <x v="5"/>
    <x v="1"/>
    <x v="1"/>
    <x v="2"/>
    <n v="41"/>
    <x v="0"/>
    <x v="153"/>
    <x v="1"/>
    <n v="174415"/>
    <n v="0.23"/>
    <x v="2"/>
    <n v="214530.45"/>
    <x v="0"/>
    <x v="8"/>
    <s v=""/>
    <x v="0"/>
  </r>
  <r>
    <s v="E02307"/>
    <s v="Skylar Evans"/>
    <x v="1"/>
    <x v="1"/>
    <x v="2"/>
    <x v="0"/>
    <x v="2"/>
    <n v="42"/>
    <x v="0"/>
    <x v="154"/>
    <x v="4"/>
    <n v="174099"/>
    <n v="0.26"/>
    <x v="2"/>
    <n v="219364.74"/>
    <x v="0"/>
    <x v="4"/>
    <s v=""/>
    <x v="0"/>
  </r>
  <r>
    <s v="E00568"/>
    <s v="Ava Garza"/>
    <x v="1"/>
    <x v="1"/>
    <x v="0"/>
    <x v="0"/>
    <x v="0"/>
    <n v="27"/>
    <x v="1"/>
    <x v="155"/>
    <x v="1"/>
    <n v="174097"/>
    <n v="0.21"/>
    <x v="2"/>
    <n v="210657.37"/>
    <x v="0"/>
    <x v="5"/>
    <s v=""/>
    <x v="0"/>
  </r>
  <r>
    <s v="E03802"/>
    <s v="Thomas Vazquez"/>
    <x v="1"/>
    <x v="4"/>
    <x v="1"/>
    <x v="1"/>
    <x v="0"/>
    <n v="46"/>
    <x v="0"/>
    <x v="156"/>
    <x v="0"/>
    <n v="173629"/>
    <n v="0.21"/>
    <x v="2"/>
    <n v="210091.09"/>
    <x v="1"/>
    <x v="6"/>
    <s v=""/>
    <x v="0"/>
  </r>
  <r>
    <s v="E01309"/>
    <s v="Everleigh Jiang"/>
    <x v="1"/>
    <x v="1"/>
    <x v="2"/>
    <x v="0"/>
    <x v="1"/>
    <n v="58"/>
    <x v="2"/>
    <x v="157"/>
    <x v="3"/>
    <n v="173071"/>
    <n v="0.28999999999999998"/>
    <x v="2"/>
    <n v="223261.59"/>
    <x v="0"/>
    <x v="0"/>
    <s v=""/>
    <x v="0"/>
  </r>
  <r>
    <s v="E03484"/>
    <s v="Logan Rivera"/>
    <x v="1"/>
    <x v="3"/>
    <x v="2"/>
    <x v="1"/>
    <x v="0"/>
    <n v="59"/>
    <x v="2"/>
    <x v="158"/>
    <x v="3"/>
    <n v="172787"/>
    <n v="0.28000000000000003"/>
    <x v="2"/>
    <n v="221167.36000000002"/>
    <x v="1"/>
    <x v="1"/>
    <s v=""/>
    <x v="0"/>
  </r>
  <r>
    <s v="E00364"/>
    <s v="Matthew Howard"/>
    <x v="1"/>
    <x v="6"/>
    <x v="0"/>
    <x v="1"/>
    <x v="2"/>
    <n v="50"/>
    <x v="0"/>
    <x v="159"/>
    <x v="1"/>
    <n v="172180"/>
    <n v="0.3"/>
    <x v="2"/>
    <n v="223834"/>
    <x v="0"/>
    <x v="0"/>
    <s v=""/>
    <x v="0"/>
  </r>
  <r>
    <s v="E04872"/>
    <s v="Isaac Stewart"/>
    <x v="1"/>
    <x v="2"/>
    <x v="3"/>
    <x v="1"/>
    <x v="2"/>
    <n v="25"/>
    <x v="1"/>
    <x v="160"/>
    <x v="1"/>
    <n v="172007"/>
    <n v="0.26"/>
    <x v="2"/>
    <n v="216728.82"/>
    <x v="0"/>
    <x v="8"/>
    <s v=""/>
    <x v="0"/>
  </r>
  <r>
    <s v="E00005"/>
    <s v="Riley Washington"/>
    <x v="1"/>
    <x v="0"/>
    <x v="3"/>
    <x v="0"/>
    <x v="2"/>
    <n v="39"/>
    <x v="0"/>
    <x v="161"/>
    <x v="4"/>
    <n v="171487"/>
    <n v="0.23"/>
    <x v="2"/>
    <n v="210929.01"/>
    <x v="0"/>
    <x v="5"/>
    <s v=""/>
    <x v="0"/>
  </r>
  <r>
    <s v="E02420"/>
    <s v="Madison Li"/>
    <x v="1"/>
    <x v="2"/>
    <x v="0"/>
    <x v="0"/>
    <x v="1"/>
    <n v="35"/>
    <x v="0"/>
    <x v="162"/>
    <x v="1"/>
    <n v="171426"/>
    <n v="0.15"/>
    <x v="4"/>
    <n v="197139.9"/>
    <x v="2"/>
    <x v="11"/>
    <d v="2017-09-22T00:00:00"/>
    <x v="1"/>
  </r>
  <r>
    <s v="E02889"/>
    <s v="Mia Herrera"/>
    <x v="1"/>
    <x v="2"/>
    <x v="2"/>
    <x v="0"/>
    <x v="0"/>
    <n v="43"/>
    <x v="0"/>
    <x v="163"/>
    <x v="0"/>
    <n v="171360"/>
    <n v="0.23"/>
    <x v="2"/>
    <n v="210772.8"/>
    <x v="1"/>
    <x v="10"/>
    <s v=""/>
    <x v="0"/>
  </r>
  <r>
    <s v="E03591"/>
    <s v="Piper Sun"/>
    <x v="1"/>
    <x v="2"/>
    <x v="0"/>
    <x v="0"/>
    <x v="1"/>
    <n v="64"/>
    <x v="2"/>
    <x v="164"/>
    <x v="4"/>
    <n v="171217"/>
    <n v="0.19"/>
    <x v="3"/>
    <n v="203748.23"/>
    <x v="0"/>
    <x v="9"/>
    <s v=""/>
    <x v="0"/>
  </r>
  <r>
    <s v="E02850"/>
    <s v="Evelyn Dinh"/>
    <x v="1"/>
    <x v="0"/>
    <x v="2"/>
    <x v="0"/>
    <x v="1"/>
    <n v="41"/>
    <x v="0"/>
    <x v="165"/>
    <x v="1"/>
    <n v="171173"/>
    <n v="0.21"/>
    <x v="2"/>
    <n v="207119.33000000002"/>
    <x v="0"/>
    <x v="0"/>
    <s v=""/>
    <x v="0"/>
  </r>
  <r>
    <s v="E02895"/>
    <s v="Mila Soto"/>
    <x v="1"/>
    <x v="5"/>
    <x v="2"/>
    <x v="0"/>
    <x v="0"/>
    <n v="65"/>
    <x v="2"/>
    <x v="166"/>
    <x v="4"/>
    <n v="170221"/>
    <n v="0.15"/>
    <x v="4"/>
    <n v="195754.15"/>
    <x v="1"/>
    <x v="10"/>
    <s v=""/>
    <x v="0"/>
  </r>
  <r>
    <s v="E01787"/>
    <s v="Lillian Romero"/>
    <x v="1"/>
    <x v="4"/>
    <x v="1"/>
    <x v="0"/>
    <x v="0"/>
    <n v="27"/>
    <x v="1"/>
    <x v="167"/>
    <x v="1"/>
    <n v="170164"/>
    <n v="0.17"/>
    <x v="3"/>
    <n v="199091.88"/>
    <x v="0"/>
    <x v="4"/>
    <s v=""/>
    <x v="0"/>
  </r>
  <r>
    <s v="E01271"/>
    <s v="Luke Munoz"/>
    <x v="1"/>
    <x v="4"/>
    <x v="3"/>
    <x v="1"/>
    <x v="0"/>
    <n v="64"/>
    <x v="2"/>
    <x v="168"/>
    <x v="1"/>
    <n v="169509"/>
    <n v="0.18"/>
    <x v="3"/>
    <n v="200020.62"/>
    <x v="1"/>
    <x v="10"/>
    <s v=""/>
    <x v="0"/>
  </r>
  <r>
    <s v="E03901"/>
    <s v="Luca Truong"/>
    <x v="1"/>
    <x v="2"/>
    <x v="1"/>
    <x v="1"/>
    <x v="1"/>
    <n v="45"/>
    <x v="0"/>
    <x v="169"/>
    <x v="3"/>
    <n v="168846"/>
    <n v="0.24"/>
    <x v="2"/>
    <n v="209369.04"/>
    <x v="2"/>
    <x v="3"/>
    <s v=""/>
    <x v="0"/>
  </r>
  <r>
    <s v="E00360"/>
    <s v="Dylan Thao"/>
    <x v="1"/>
    <x v="4"/>
    <x v="0"/>
    <x v="1"/>
    <x v="1"/>
    <n v="53"/>
    <x v="0"/>
    <x v="170"/>
    <x v="0"/>
    <n v="168510"/>
    <n v="0.28999999999999998"/>
    <x v="2"/>
    <n v="217377.9"/>
    <x v="0"/>
    <x v="9"/>
    <s v=""/>
    <x v="0"/>
  </r>
  <r>
    <s v="E01896"/>
    <s v="Adam Nelson"/>
    <x v="1"/>
    <x v="5"/>
    <x v="3"/>
    <x v="1"/>
    <x v="2"/>
    <n v="25"/>
    <x v="1"/>
    <x v="171"/>
    <x v="1"/>
    <n v="168014"/>
    <n v="0.27"/>
    <x v="2"/>
    <n v="213377.78"/>
    <x v="0"/>
    <x v="2"/>
    <d v="2021-07-27T00:00:00"/>
    <x v="1"/>
  </r>
  <r>
    <s v="E00624"/>
    <s v="William Watson"/>
    <x v="1"/>
    <x v="1"/>
    <x v="3"/>
    <x v="1"/>
    <x v="2"/>
    <n v="41"/>
    <x v="0"/>
    <x v="172"/>
    <x v="0"/>
    <n v="167526"/>
    <n v="0.26"/>
    <x v="2"/>
    <n v="211082.76"/>
    <x v="0"/>
    <x v="8"/>
    <s v=""/>
    <x v="0"/>
  </r>
  <r>
    <s v="E03830"/>
    <s v="Eva Coleman"/>
    <x v="1"/>
    <x v="3"/>
    <x v="2"/>
    <x v="0"/>
    <x v="3"/>
    <n v="37"/>
    <x v="0"/>
    <x v="173"/>
    <x v="4"/>
    <n v="167199"/>
    <n v="0.2"/>
    <x v="3"/>
    <n v="200638.8"/>
    <x v="0"/>
    <x v="9"/>
    <s v=""/>
    <x v="0"/>
  </r>
  <r>
    <s v="E01387"/>
    <s v="Cora Zheng"/>
    <x v="1"/>
    <x v="3"/>
    <x v="0"/>
    <x v="0"/>
    <x v="1"/>
    <n v="27"/>
    <x v="1"/>
    <x v="174"/>
    <x v="1"/>
    <n v="167100"/>
    <n v="0.2"/>
    <x v="3"/>
    <n v="200520"/>
    <x v="2"/>
    <x v="12"/>
    <s v=""/>
    <x v="0"/>
  </r>
  <r>
    <s v="E00691"/>
    <s v="Ezekiel Desai"/>
    <x v="1"/>
    <x v="5"/>
    <x v="2"/>
    <x v="1"/>
    <x v="1"/>
    <n v="42"/>
    <x v="0"/>
    <x v="175"/>
    <x v="3"/>
    <n v="166599"/>
    <n v="0.26"/>
    <x v="2"/>
    <n v="209914.74"/>
    <x v="0"/>
    <x v="9"/>
    <s v=""/>
    <x v="0"/>
  </r>
  <r>
    <s v="E04625"/>
    <s v="Adam Dang"/>
    <x v="1"/>
    <x v="0"/>
    <x v="2"/>
    <x v="1"/>
    <x v="1"/>
    <n v="45"/>
    <x v="0"/>
    <x v="176"/>
    <x v="3"/>
    <n v="166331"/>
    <n v="0.18"/>
    <x v="3"/>
    <n v="196270.58"/>
    <x v="2"/>
    <x v="3"/>
    <s v=""/>
    <x v="0"/>
  </r>
  <r>
    <s v="E04762"/>
    <s v="Audrey Richardson"/>
    <x v="1"/>
    <x v="3"/>
    <x v="0"/>
    <x v="0"/>
    <x v="2"/>
    <n v="46"/>
    <x v="0"/>
    <x v="177"/>
    <x v="1"/>
    <n v="166259"/>
    <n v="0.17"/>
    <x v="3"/>
    <n v="194523.03"/>
    <x v="0"/>
    <x v="2"/>
    <s v=""/>
    <x v="0"/>
  </r>
  <r>
    <s v="E01499"/>
    <s v="Jade Rojas"/>
    <x v="1"/>
    <x v="5"/>
    <x v="3"/>
    <x v="0"/>
    <x v="0"/>
    <n v="37"/>
    <x v="0"/>
    <x v="178"/>
    <x v="1"/>
    <n v="165927"/>
    <n v="0.2"/>
    <x v="3"/>
    <n v="199112.4"/>
    <x v="0"/>
    <x v="5"/>
    <s v=""/>
    <x v="0"/>
  </r>
  <r>
    <s v="E02818"/>
    <s v="Aaron Garza"/>
    <x v="1"/>
    <x v="0"/>
    <x v="2"/>
    <x v="1"/>
    <x v="0"/>
    <n v="39"/>
    <x v="0"/>
    <x v="179"/>
    <x v="0"/>
    <n v="165756"/>
    <n v="0.28000000000000003"/>
    <x v="2"/>
    <n v="212167.67999999999"/>
    <x v="0"/>
    <x v="0"/>
    <d v="2020-06-09T00:00:00"/>
    <x v="1"/>
  </r>
  <r>
    <s v="E02285"/>
    <s v="Aria Xi"/>
    <x v="1"/>
    <x v="0"/>
    <x v="2"/>
    <x v="0"/>
    <x v="1"/>
    <n v="45"/>
    <x v="0"/>
    <x v="180"/>
    <x v="3"/>
    <n v="165181"/>
    <n v="0.16"/>
    <x v="3"/>
    <n v="191609.96"/>
    <x v="0"/>
    <x v="9"/>
    <s v=""/>
    <x v="0"/>
  </r>
  <r>
    <s v="E04363"/>
    <s v="Savannah Singh"/>
    <x v="1"/>
    <x v="2"/>
    <x v="3"/>
    <x v="0"/>
    <x v="1"/>
    <n v="53"/>
    <x v="0"/>
    <x v="181"/>
    <x v="2"/>
    <n v="164399"/>
    <n v="0.25"/>
    <x v="2"/>
    <n v="205498.75"/>
    <x v="0"/>
    <x v="9"/>
    <s v=""/>
    <x v="0"/>
  </r>
  <r>
    <s v="E03124"/>
    <s v="Caleb Nelson"/>
    <x v="1"/>
    <x v="2"/>
    <x v="1"/>
    <x v="1"/>
    <x v="2"/>
    <n v="33"/>
    <x v="0"/>
    <x v="182"/>
    <x v="1"/>
    <n v="164396"/>
    <n v="0.28999999999999998"/>
    <x v="2"/>
    <n v="212070.84"/>
    <x v="0"/>
    <x v="0"/>
    <s v=""/>
    <x v="0"/>
  </r>
  <r>
    <s v="E03521"/>
    <s v="Jackson Navarro"/>
    <x v="1"/>
    <x v="0"/>
    <x v="1"/>
    <x v="1"/>
    <x v="0"/>
    <n v="52"/>
    <x v="0"/>
    <x v="183"/>
    <x v="1"/>
    <n v="163143"/>
    <n v="0.28000000000000003"/>
    <x v="2"/>
    <n v="208823.04000000001"/>
    <x v="1"/>
    <x v="6"/>
    <s v=""/>
    <x v="0"/>
  </r>
  <r>
    <s v="E02572"/>
    <s v="Luna Sanders"/>
    <x v="1"/>
    <x v="5"/>
    <x v="3"/>
    <x v="0"/>
    <x v="2"/>
    <n v="50"/>
    <x v="0"/>
    <x v="184"/>
    <x v="3"/>
    <n v="163099"/>
    <n v="0.2"/>
    <x v="3"/>
    <n v="195718.8"/>
    <x v="0"/>
    <x v="2"/>
    <s v=""/>
    <x v="0"/>
  </r>
  <r>
    <s v="E00758"/>
    <s v="Alice Roberts"/>
    <x v="1"/>
    <x v="6"/>
    <x v="0"/>
    <x v="0"/>
    <x v="2"/>
    <n v="54"/>
    <x v="0"/>
    <x v="185"/>
    <x v="5"/>
    <n v="162978"/>
    <n v="0.17"/>
    <x v="3"/>
    <n v="190684.26"/>
    <x v="0"/>
    <x v="8"/>
    <d v="2004-05-24T00:00:00"/>
    <x v="1"/>
  </r>
  <r>
    <s v="E01870"/>
    <s v="Carson Chau"/>
    <x v="1"/>
    <x v="5"/>
    <x v="1"/>
    <x v="1"/>
    <x v="1"/>
    <n v="58"/>
    <x v="2"/>
    <x v="186"/>
    <x v="4"/>
    <n v="162038"/>
    <n v="0.24"/>
    <x v="2"/>
    <n v="200927.12"/>
    <x v="2"/>
    <x v="3"/>
    <s v=""/>
    <x v="0"/>
  </r>
  <r>
    <s v="E01123"/>
    <s v="Madison Nelson"/>
    <x v="1"/>
    <x v="1"/>
    <x v="1"/>
    <x v="0"/>
    <x v="2"/>
    <n v="27"/>
    <x v="1"/>
    <x v="187"/>
    <x v="1"/>
    <n v="161759"/>
    <n v="0.16"/>
    <x v="3"/>
    <n v="187640.44"/>
    <x v="0"/>
    <x v="8"/>
    <s v=""/>
    <x v="0"/>
  </r>
  <r>
    <s v="E03167"/>
    <s v="Luke Zheng"/>
    <x v="1"/>
    <x v="6"/>
    <x v="3"/>
    <x v="1"/>
    <x v="1"/>
    <n v="39"/>
    <x v="0"/>
    <x v="188"/>
    <x v="3"/>
    <n v="161690"/>
    <n v="0.28999999999999998"/>
    <x v="2"/>
    <n v="208580.1"/>
    <x v="2"/>
    <x v="11"/>
    <s v=""/>
    <x v="0"/>
  </r>
  <r>
    <s v="E04994"/>
    <s v="Bella Holmes"/>
    <x v="1"/>
    <x v="1"/>
    <x v="2"/>
    <x v="0"/>
    <x v="2"/>
    <n v="35"/>
    <x v="0"/>
    <x v="189"/>
    <x v="1"/>
    <n v="161269"/>
    <n v="0.27"/>
    <x v="2"/>
    <n v="204811.63"/>
    <x v="0"/>
    <x v="8"/>
    <s v=""/>
    <x v="0"/>
  </r>
  <r>
    <s v="E04903"/>
    <s v="Skylar Liu"/>
    <x v="1"/>
    <x v="3"/>
    <x v="2"/>
    <x v="0"/>
    <x v="1"/>
    <n v="29"/>
    <x v="1"/>
    <x v="190"/>
    <x v="1"/>
    <n v="161203"/>
    <n v="0.15"/>
    <x v="4"/>
    <n v="185383.45"/>
    <x v="2"/>
    <x v="12"/>
    <s v=""/>
    <x v="0"/>
  </r>
  <r>
    <s v="E02791"/>
    <s v="Aubrey Romero"/>
    <x v="1"/>
    <x v="0"/>
    <x v="1"/>
    <x v="0"/>
    <x v="0"/>
    <n v="49"/>
    <x v="0"/>
    <x v="191"/>
    <x v="2"/>
    <n v="160832"/>
    <n v="0.3"/>
    <x v="2"/>
    <n v="209081.60000000001"/>
    <x v="0"/>
    <x v="5"/>
    <s v=""/>
    <x v="0"/>
  </r>
  <r>
    <s v="E04323"/>
    <s v="Melody Valdez"/>
    <x v="1"/>
    <x v="3"/>
    <x v="0"/>
    <x v="0"/>
    <x v="0"/>
    <n v="28"/>
    <x v="1"/>
    <x v="192"/>
    <x v="1"/>
    <n v="160385"/>
    <n v="0.23"/>
    <x v="2"/>
    <n v="197273.55"/>
    <x v="0"/>
    <x v="8"/>
    <d v="2021-05-18T00:00:00"/>
    <x v="1"/>
  </r>
  <r>
    <s v="E00432"/>
    <s v="Eli Gupta"/>
    <x v="1"/>
    <x v="6"/>
    <x v="2"/>
    <x v="1"/>
    <x v="1"/>
    <n v="37"/>
    <x v="0"/>
    <x v="193"/>
    <x v="0"/>
    <n v="160280"/>
    <n v="0.19"/>
    <x v="3"/>
    <n v="190733.2"/>
    <x v="2"/>
    <x v="11"/>
    <s v=""/>
    <x v="0"/>
  </r>
  <r>
    <s v="E02534"/>
    <s v="Victoria Johnson"/>
    <x v="2"/>
    <x v="1"/>
    <x v="1"/>
    <x v="0"/>
    <x v="2"/>
    <n v="55"/>
    <x v="2"/>
    <x v="194"/>
    <x v="3"/>
    <n v="159885"/>
    <n v="0.12"/>
    <x v="4"/>
    <n v="179071.2"/>
    <x v="0"/>
    <x v="0"/>
    <s v=""/>
    <x v="0"/>
  </r>
  <r>
    <s v="E00344"/>
    <s v="Savannah He"/>
    <x v="1"/>
    <x v="3"/>
    <x v="2"/>
    <x v="0"/>
    <x v="1"/>
    <n v="52"/>
    <x v="0"/>
    <x v="195"/>
    <x v="5"/>
    <n v="159724"/>
    <n v="0.23"/>
    <x v="2"/>
    <n v="196460.52000000002"/>
    <x v="2"/>
    <x v="11"/>
    <s v=""/>
    <x v="0"/>
  </r>
  <r>
    <s v="E03612"/>
    <s v="Grayson Cooper"/>
    <x v="2"/>
    <x v="5"/>
    <x v="3"/>
    <x v="1"/>
    <x v="3"/>
    <n v="64"/>
    <x v="2"/>
    <x v="196"/>
    <x v="0"/>
    <n v="159571"/>
    <n v="0.1"/>
    <x v="5"/>
    <n v="175528.1"/>
    <x v="0"/>
    <x v="0"/>
    <s v=""/>
    <x v="0"/>
  </r>
  <r>
    <s v="E00170"/>
    <s v="Claire Adams"/>
    <x v="1"/>
    <x v="0"/>
    <x v="0"/>
    <x v="0"/>
    <x v="3"/>
    <n v="61"/>
    <x v="2"/>
    <x v="197"/>
    <x v="2"/>
    <n v="159567"/>
    <n v="0.28000000000000003"/>
    <x v="2"/>
    <n v="204245.76000000001"/>
    <x v="0"/>
    <x v="5"/>
    <s v=""/>
    <x v="0"/>
  </r>
  <r>
    <s v="E01582"/>
    <s v="Elijah Coleman"/>
    <x v="2"/>
    <x v="0"/>
    <x v="2"/>
    <x v="1"/>
    <x v="2"/>
    <n v="53"/>
    <x v="0"/>
    <x v="198"/>
    <x v="0"/>
    <n v="159538"/>
    <n v="0.11"/>
    <x v="4"/>
    <n v="177087.18"/>
    <x v="0"/>
    <x v="8"/>
    <s v=""/>
    <x v="0"/>
  </r>
  <r>
    <s v="E00699"/>
    <s v="Ava Ayala"/>
    <x v="2"/>
    <x v="3"/>
    <x v="1"/>
    <x v="0"/>
    <x v="0"/>
    <n v="55"/>
    <x v="2"/>
    <x v="199"/>
    <x v="3"/>
    <n v="159044"/>
    <n v="0.1"/>
    <x v="5"/>
    <n v="174948.4"/>
    <x v="1"/>
    <x v="10"/>
    <s v=""/>
    <x v="0"/>
  </r>
  <r>
    <s v="E00515"/>
    <s v="Joseph Vazquez"/>
    <x v="2"/>
    <x v="1"/>
    <x v="3"/>
    <x v="1"/>
    <x v="0"/>
    <n v="40"/>
    <x v="0"/>
    <x v="200"/>
    <x v="1"/>
    <n v="159031"/>
    <n v="0.1"/>
    <x v="5"/>
    <n v="174934.1"/>
    <x v="0"/>
    <x v="8"/>
    <s v=""/>
    <x v="0"/>
  </r>
  <r>
    <s v="E03349"/>
    <s v="Dylan Chin"/>
    <x v="1"/>
    <x v="5"/>
    <x v="1"/>
    <x v="1"/>
    <x v="1"/>
    <n v="60"/>
    <x v="2"/>
    <x v="201"/>
    <x v="1"/>
    <n v="158898"/>
    <n v="0.18"/>
    <x v="3"/>
    <n v="187499.64"/>
    <x v="0"/>
    <x v="8"/>
    <s v=""/>
    <x v="0"/>
  </r>
  <r>
    <s v="E00530"/>
    <s v="Naomi Chu"/>
    <x v="2"/>
    <x v="0"/>
    <x v="0"/>
    <x v="0"/>
    <x v="1"/>
    <n v="46"/>
    <x v="0"/>
    <x v="202"/>
    <x v="3"/>
    <n v="158897"/>
    <n v="0.1"/>
    <x v="5"/>
    <n v="174786.7"/>
    <x v="2"/>
    <x v="3"/>
    <s v=""/>
    <x v="0"/>
  </r>
  <r>
    <s v="E03750"/>
    <s v="Elias Dang"/>
    <x v="1"/>
    <x v="4"/>
    <x v="3"/>
    <x v="1"/>
    <x v="1"/>
    <n v="64"/>
    <x v="2"/>
    <x v="203"/>
    <x v="5"/>
    <n v="158787"/>
    <n v="0.18"/>
    <x v="3"/>
    <n v="187368.66"/>
    <x v="2"/>
    <x v="12"/>
    <s v=""/>
    <x v="0"/>
  </r>
  <r>
    <s v="E02038"/>
    <s v="Ellie Chung"/>
    <x v="2"/>
    <x v="2"/>
    <x v="1"/>
    <x v="0"/>
    <x v="1"/>
    <n v="59"/>
    <x v="2"/>
    <x v="204"/>
    <x v="4"/>
    <n v="157969"/>
    <n v="0.1"/>
    <x v="5"/>
    <n v="173765.9"/>
    <x v="2"/>
    <x v="3"/>
    <s v=""/>
    <x v="0"/>
  </r>
  <r>
    <s v="E02992"/>
    <s v="Paisley Sanders"/>
    <x v="2"/>
    <x v="2"/>
    <x v="3"/>
    <x v="0"/>
    <x v="2"/>
    <n v="55"/>
    <x v="2"/>
    <x v="205"/>
    <x v="2"/>
    <n v="157812"/>
    <n v="0.11"/>
    <x v="4"/>
    <n v="175171.32"/>
    <x v="0"/>
    <x v="8"/>
    <s v=""/>
    <x v="0"/>
  </r>
  <r>
    <s v="E02801"/>
    <s v="Santiago f Brooks"/>
    <x v="2"/>
    <x v="0"/>
    <x v="1"/>
    <x v="1"/>
    <x v="3"/>
    <n v="51"/>
    <x v="0"/>
    <x v="206"/>
    <x v="2"/>
    <n v="157487"/>
    <n v="0.12"/>
    <x v="4"/>
    <n v="176385.44"/>
    <x v="0"/>
    <x v="5"/>
    <s v=""/>
    <x v="0"/>
  </r>
  <r>
    <s v="E02810"/>
    <s v="Layla Torres"/>
    <x v="2"/>
    <x v="5"/>
    <x v="0"/>
    <x v="0"/>
    <x v="0"/>
    <n v="37"/>
    <x v="0"/>
    <x v="207"/>
    <x v="0"/>
    <n v="157474"/>
    <n v="0.11"/>
    <x v="4"/>
    <n v="174796.14"/>
    <x v="1"/>
    <x v="1"/>
    <s v=""/>
    <x v="0"/>
  </r>
  <r>
    <s v="E00591"/>
    <s v="Savannah Ali"/>
    <x v="2"/>
    <x v="6"/>
    <x v="0"/>
    <x v="0"/>
    <x v="1"/>
    <n v="36"/>
    <x v="0"/>
    <x v="208"/>
    <x v="4"/>
    <n v="157333"/>
    <n v="0.15"/>
    <x v="4"/>
    <n v="180932.95"/>
    <x v="0"/>
    <x v="8"/>
    <s v=""/>
    <x v="0"/>
  </r>
  <r>
    <s v="E02534"/>
    <s v="Leah Khan"/>
    <x v="1"/>
    <x v="2"/>
    <x v="1"/>
    <x v="0"/>
    <x v="1"/>
    <n v="36"/>
    <x v="0"/>
    <x v="209"/>
    <x v="4"/>
    <n v="157070"/>
    <n v="0.28000000000000003"/>
    <x v="2"/>
    <n v="201049.60000000001"/>
    <x v="2"/>
    <x v="3"/>
    <s v=""/>
    <x v="0"/>
  </r>
  <r>
    <s v="E03971"/>
    <s v="Lillian Chen"/>
    <x v="2"/>
    <x v="2"/>
    <x v="2"/>
    <x v="0"/>
    <x v="1"/>
    <n v="25"/>
    <x v="1"/>
    <x v="210"/>
    <x v="1"/>
    <n v="157057"/>
    <n v="0.1"/>
    <x v="5"/>
    <n v="172762.7"/>
    <x v="0"/>
    <x v="0"/>
    <s v=""/>
    <x v="0"/>
  </r>
  <r>
    <s v="E02391"/>
    <s v="Piper Ramos"/>
    <x v="2"/>
    <x v="0"/>
    <x v="0"/>
    <x v="0"/>
    <x v="0"/>
    <n v="49"/>
    <x v="0"/>
    <x v="211"/>
    <x v="5"/>
    <n v="157057"/>
    <n v="0.12"/>
    <x v="4"/>
    <n v="175903.84"/>
    <x v="0"/>
    <x v="8"/>
    <s v=""/>
    <x v="0"/>
  </r>
  <r>
    <s v="E00225"/>
    <s v="Angel Delgado"/>
    <x v="1"/>
    <x v="5"/>
    <x v="1"/>
    <x v="1"/>
    <x v="0"/>
    <n v="31"/>
    <x v="0"/>
    <x v="212"/>
    <x v="1"/>
    <n v="156931"/>
    <n v="0.28000000000000003"/>
    <x v="2"/>
    <n v="200871.67999999999"/>
    <x v="0"/>
    <x v="9"/>
    <s v=""/>
    <x v="0"/>
  </r>
  <r>
    <s v="E02693"/>
    <s v="Grace Campos"/>
    <x v="1"/>
    <x v="4"/>
    <x v="2"/>
    <x v="0"/>
    <x v="0"/>
    <n v="37"/>
    <x v="0"/>
    <x v="213"/>
    <x v="4"/>
    <n v="156277"/>
    <n v="0.22"/>
    <x v="2"/>
    <n v="190657.94"/>
    <x v="1"/>
    <x v="10"/>
    <s v=""/>
    <x v="0"/>
  </r>
  <r>
    <s v="E03834"/>
    <s v="Anthony Carter"/>
    <x v="1"/>
    <x v="4"/>
    <x v="3"/>
    <x v="1"/>
    <x v="2"/>
    <n v="41"/>
    <x v="0"/>
    <x v="214"/>
    <x v="4"/>
    <n v="155926"/>
    <n v="0.24"/>
    <x v="2"/>
    <n v="193348.24"/>
    <x v="0"/>
    <x v="0"/>
    <d v="2008-05-30T00:00:00"/>
    <x v="1"/>
  </r>
  <r>
    <s v="E03550"/>
    <s v="Stella Wu"/>
    <x v="2"/>
    <x v="2"/>
    <x v="3"/>
    <x v="0"/>
    <x v="1"/>
    <n v="35"/>
    <x v="0"/>
    <x v="215"/>
    <x v="0"/>
    <n v="155905"/>
    <n v="0.14000000000000001"/>
    <x v="4"/>
    <n v="177731.7"/>
    <x v="0"/>
    <x v="5"/>
    <s v=""/>
    <x v="0"/>
  </r>
  <r>
    <s v="E02884"/>
    <s v="Axel Johnson"/>
    <x v="1"/>
    <x v="6"/>
    <x v="1"/>
    <x v="1"/>
    <x v="2"/>
    <n v="60"/>
    <x v="2"/>
    <x v="216"/>
    <x v="0"/>
    <n v="155788"/>
    <n v="0.17"/>
    <x v="3"/>
    <n v="182271.96"/>
    <x v="0"/>
    <x v="9"/>
    <s v=""/>
    <x v="0"/>
  </r>
  <r>
    <s v="E03251"/>
    <s v="Ruby Medina"/>
    <x v="1"/>
    <x v="0"/>
    <x v="0"/>
    <x v="0"/>
    <x v="0"/>
    <n v="50"/>
    <x v="0"/>
    <x v="217"/>
    <x v="1"/>
    <n v="155351"/>
    <n v="0.2"/>
    <x v="3"/>
    <n v="186421.2"/>
    <x v="0"/>
    <x v="9"/>
    <s v=""/>
    <x v="0"/>
  </r>
  <r>
    <s v="E03096"/>
    <s v="Kennedy Zhang"/>
    <x v="1"/>
    <x v="5"/>
    <x v="2"/>
    <x v="0"/>
    <x v="1"/>
    <n v="63"/>
    <x v="2"/>
    <x v="218"/>
    <x v="2"/>
    <n v="155320"/>
    <n v="0.17"/>
    <x v="3"/>
    <n v="181724.4"/>
    <x v="2"/>
    <x v="3"/>
    <s v=""/>
    <x v="0"/>
  </r>
  <r>
    <s v="E00880"/>
    <s v="Grace Carter"/>
    <x v="2"/>
    <x v="6"/>
    <x v="3"/>
    <x v="0"/>
    <x v="3"/>
    <n v="25"/>
    <x v="1"/>
    <x v="219"/>
    <x v="1"/>
    <n v="155080"/>
    <n v="0.1"/>
    <x v="5"/>
    <n v="170588"/>
    <x v="0"/>
    <x v="4"/>
    <s v=""/>
    <x v="0"/>
  </r>
  <r>
    <s v="E04749"/>
    <s v="Caroline Phan"/>
    <x v="2"/>
    <x v="5"/>
    <x v="1"/>
    <x v="0"/>
    <x v="1"/>
    <n v="41"/>
    <x v="0"/>
    <x v="220"/>
    <x v="3"/>
    <n v="155004"/>
    <n v="0.12"/>
    <x v="4"/>
    <n v="173604.48000000001"/>
    <x v="0"/>
    <x v="4"/>
    <s v=""/>
    <x v="0"/>
  </r>
  <r>
    <s v="E00943"/>
    <s v="Elena Mendoza"/>
    <x v="1"/>
    <x v="0"/>
    <x v="3"/>
    <x v="0"/>
    <x v="0"/>
    <n v="27"/>
    <x v="1"/>
    <x v="221"/>
    <x v="1"/>
    <n v="154973"/>
    <n v="0.28999999999999998"/>
    <x v="2"/>
    <n v="199915.16999999998"/>
    <x v="1"/>
    <x v="6"/>
    <s v=""/>
    <x v="0"/>
  </r>
  <r>
    <s v="E04920"/>
    <s v="Nevaeh Hsu"/>
    <x v="2"/>
    <x v="6"/>
    <x v="0"/>
    <x v="0"/>
    <x v="1"/>
    <n v="32"/>
    <x v="0"/>
    <x v="222"/>
    <x v="1"/>
    <n v="154956"/>
    <n v="0.13"/>
    <x v="4"/>
    <n v="175100.28"/>
    <x v="0"/>
    <x v="5"/>
    <s v=""/>
    <x v="0"/>
  </r>
  <r>
    <s v="E01427"/>
    <s v="Mia Cheng"/>
    <x v="2"/>
    <x v="0"/>
    <x v="0"/>
    <x v="0"/>
    <x v="1"/>
    <n v="34"/>
    <x v="0"/>
    <x v="223"/>
    <x v="0"/>
    <n v="154941"/>
    <n v="0.13"/>
    <x v="4"/>
    <n v="175083.33000000002"/>
    <x v="0"/>
    <x v="5"/>
    <s v=""/>
    <x v="0"/>
  </r>
  <r>
    <s v="E03778"/>
    <s v="Luke Vu"/>
    <x v="2"/>
    <x v="2"/>
    <x v="3"/>
    <x v="1"/>
    <x v="1"/>
    <n v="52"/>
    <x v="0"/>
    <x v="224"/>
    <x v="1"/>
    <n v="154884"/>
    <n v="0.1"/>
    <x v="5"/>
    <n v="170372.4"/>
    <x v="2"/>
    <x v="7"/>
    <s v=""/>
    <x v="0"/>
  </r>
  <r>
    <s v="E00884"/>
    <s v="Camila Silva"/>
    <x v="2"/>
    <x v="2"/>
    <x v="3"/>
    <x v="0"/>
    <x v="0"/>
    <n v="64"/>
    <x v="2"/>
    <x v="225"/>
    <x v="3"/>
    <n v="154828"/>
    <n v="0.13"/>
    <x v="4"/>
    <n v="174955.64"/>
    <x v="0"/>
    <x v="9"/>
    <s v=""/>
    <x v="0"/>
  </r>
  <r>
    <s v="E03795"/>
    <s v="Hazel Young"/>
    <x v="2"/>
    <x v="0"/>
    <x v="3"/>
    <x v="0"/>
    <x v="3"/>
    <n v="30"/>
    <x v="1"/>
    <x v="226"/>
    <x v="1"/>
    <n v="154624"/>
    <n v="0.15"/>
    <x v="4"/>
    <n v="177817.60000000001"/>
    <x v="0"/>
    <x v="4"/>
    <s v=""/>
    <x v="0"/>
  </r>
  <r>
    <s v="E03168"/>
    <s v="Nora Le"/>
    <x v="2"/>
    <x v="3"/>
    <x v="0"/>
    <x v="0"/>
    <x v="1"/>
    <n v="53"/>
    <x v="0"/>
    <x v="227"/>
    <x v="2"/>
    <n v="154388"/>
    <n v="0.1"/>
    <x v="5"/>
    <n v="169826.8"/>
    <x v="0"/>
    <x v="9"/>
    <s v=""/>
    <x v="0"/>
  </r>
  <r>
    <s v="E02938"/>
    <s v="John Trinh"/>
    <x v="1"/>
    <x v="2"/>
    <x v="1"/>
    <x v="1"/>
    <x v="1"/>
    <n v="49"/>
    <x v="0"/>
    <x v="228"/>
    <x v="0"/>
    <n v="153961"/>
    <n v="0.25"/>
    <x v="2"/>
    <n v="192451.25"/>
    <x v="2"/>
    <x v="7"/>
    <s v=""/>
    <x v="0"/>
  </r>
  <r>
    <s v="E00976"/>
    <s v="Zoe Rodriguez"/>
    <x v="1"/>
    <x v="6"/>
    <x v="3"/>
    <x v="0"/>
    <x v="0"/>
    <n v="65"/>
    <x v="2"/>
    <x v="229"/>
    <x v="3"/>
    <n v="153938"/>
    <n v="0.2"/>
    <x v="3"/>
    <n v="184725.6"/>
    <x v="0"/>
    <x v="5"/>
    <s v=""/>
    <x v="0"/>
  </r>
  <r>
    <s v="E03310"/>
    <s v="Dylan Campbell"/>
    <x v="1"/>
    <x v="4"/>
    <x v="3"/>
    <x v="1"/>
    <x v="2"/>
    <n v="45"/>
    <x v="0"/>
    <x v="118"/>
    <x v="4"/>
    <n v="153767"/>
    <n v="0.27"/>
    <x v="2"/>
    <n v="195284.09"/>
    <x v="0"/>
    <x v="5"/>
    <s v=""/>
    <x v="0"/>
  </r>
  <r>
    <s v="E01193"/>
    <s v="Raelynn Lu"/>
    <x v="1"/>
    <x v="5"/>
    <x v="2"/>
    <x v="0"/>
    <x v="1"/>
    <n v="27"/>
    <x v="1"/>
    <x v="230"/>
    <x v="1"/>
    <n v="153628"/>
    <n v="0.28999999999999998"/>
    <x v="2"/>
    <n v="198180.12"/>
    <x v="2"/>
    <x v="3"/>
    <d v="2020-12-12T00:00:00"/>
    <x v="1"/>
  </r>
  <r>
    <s v="E00711"/>
    <s v="Melody Chin"/>
    <x v="2"/>
    <x v="5"/>
    <x v="1"/>
    <x v="0"/>
    <x v="1"/>
    <n v="43"/>
    <x v="0"/>
    <x v="231"/>
    <x v="3"/>
    <n v="153492"/>
    <n v="0.11"/>
    <x v="4"/>
    <n v="170376.12"/>
    <x v="0"/>
    <x v="2"/>
    <s v=""/>
    <x v="0"/>
  </r>
  <r>
    <s v="E04299"/>
    <s v="Paisley Hall"/>
    <x v="1"/>
    <x v="6"/>
    <x v="3"/>
    <x v="0"/>
    <x v="2"/>
    <n v="41"/>
    <x v="0"/>
    <x v="232"/>
    <x v="4"/>
    <n v="153275"/>
    <n v="0.24"/>
    <x v="2"/>
    <n v="190061"/>
    <x v="0"/>
    <x v="0"/>
    <s v=""/>
    <x v="0"/>
  </r>
  <r>
    <s v="E01238"/>
    <s v="Eloise Griffin"/>
    <x v="1"/>
    <x v="0"/>
    <x v="0"/>
    <x v="0"/>
    <x v="2"/>
    <n v="55"/>
    <x v="2"/>
    <x v="233"/>
    <x v="5"/>
    <n v="153271"/>
    <n v="0.15"/>
    <x v="4"/>
    <n v="176261.65"/>
    <x v="0"/>
    <x v="4"/>
    <s v=""/>
    <x v="0"/>
  </r>
  <r>
    <s v="E01350"/>
    <s v="Natalie Carter"/>
    <x v="1"/>
    <x v="5"/>
    <x v="1"/>
    <x v="0"/>
    <x v="2"/>
    <n v="64"/>
    <x v="2"/>
    <x v="234"/>
    <x v="0"/>
    <n v="153253"/>
    <n v="0.24"/>
    <x v="2"/>
    <n v="190033.72"/>
    <x v="0"/>
    <x v="4"/>
    <s v=""/>
    <x v="0"/>
  </r>
  <r>
    <s v="E04417"/>
    <s v="Chloe Salazar"/>
    <x v="2"/>
    <x v="6"/>
    <x v="3"/>
    <x v="0"/>
    <x v="0"/>
    <n v="45"/>
    <x v="0"/>
    <x v="235"/>
    <x v="4"/>
    <n v="152353"/>
    <n v="0.14000000000000001"/>
    <x v="4"/>
    <n v="173682.42"/>
    <x v="0"/>
    <x v="9"/>
    <s v=""/>
    <x v="0"/>
  </r>
  <r>
    <s v="E02206"/>
    <s v="Jose Henderson"/>
    <x v="1"/>
    <x v="6"/>
    <x v="3"/>
    <x v="1"/>
    <x v="3"/>
    <n v="41"/>
    <x v="0"/>
    <x v="236"/>
    <x v="0"/>
    <n v="152239"/>
    <n v="0.23"/>
    <x v="2"/>
    <n v="187253.97"/>
    <x v="0"/>
    <x v="0"/>
    <s v=""/>
    <x v="0"/>
  </r>
  <r>
    <s v="E01234"/>
    <s v="Jack Cheng"/>
    <x v="1"/>
    <x v="6"/>
    <x v="0"/>
    <x v="1"/>
    <x v="1"/>
    <n v="42"/>
    <x v="0"/>
    <x v="237"/>
    <x v="0"/>
    <n v="152214"/>
    <n v="0.3"/>
    <x v="2"/>
    <n v="197878.2"/>
    <x v="2"/>
    <x v="11"/>
    <s v=""/>
    <x v="0"/>
  </r>
  <r>
    <s v="E01883"/>
    <s v="Isla Guzman"/>
    <x v="2"/>
    <x v="1"/>
    <x v="3"/>
    <x v="0"/>
    <x v="0"/>
    <n v="28"/>
    <x v="1"/>
    <x v="238"/>
    <x v="1"/>
    <n v="152036"/>
    <n v="0.15"/>
    <x v="4"/>
    <n v="174841.4"/>
    <x v="1"/>
    <x v="1"/>
    <s v=""/>
    <x v="0"/>
  </r>
  <r>
    <s v="E02477"/>
    <s v="Amelia Bui"/>
    <x v="1"/>
    <x v="4"/>
    <x v="3"/>
    <x v="0"/>
    <x v="1"/>
    <n v="46"/>
    <x v="0"/>
    <x v="239"/>
    <x v="1"/>
    <n v="151853"/>
    <n v="0.16"/>
    <x v="3"/>
    <n v="176149.48"/>
    <x v="2"/>
    <x v="12"/>
    <s v=""/>
    <x v="0"/>
  </r>
  <r>
    <s v="E01488"/>
    <s v="Penelope Griffin"/>
    <x v="1"/>
    <x v="0"/>
    <x v="0"/>
    <x v="0"/>
    <x v="2"/>
    <n v="61"/>
    <x v="2"/>
    <x v="240"/>
    <x v="1"/>
    <n v="151783"/>
    <n v="0.26"/>
    <x v="2"/>
    <n v="191246.58000000002"/>
    <x v="0"/>
    <x v="9"/>
    <s v=""/>
    <x v="0"/>
  </r>
  <r>
    <s v="E04732"/>
    <s v="Eva Rivera"/>
    <x v="1"/>
    <x v="0"/>
    <x v="0"/>
    <x v="0"/>
    <x v="0"/>
    <n v="36"/>
    <x v="0"/>
    <x v="241"/>
    <x v="1"/>
    <n v="151703"/>
    <n v="0.21"/>
    <x v="2"/>
    <n v="183560.63"/>
    <x v="0"/>
    <x v="8"/>
    <s v=""/>
    <x v="0"/>
  </r>
  <r>
    <s v="E02558"/>
    <s v="Jose Richardson"/>
    <x v="1"/>
    <x v="2"/>
    <x v="2"/>
    <x v="1"/>
    <x v="2"/>
    <n v="26"/>
    <x v="1"/>
    <x v="242"/>
    <x v="1"/>
    <n v="151556"/>
    <n v="0.2"/>
    <x v="3"/>
    <n v="181867.2"/>
    <x v="0"/>
    <x v="8"/>
    <s v=""/>
    <x v="0"/>
  </r>
  <r>
    <s v="E03027"/>
    <s v="Elijah Watson"/>
    <x v="2"/>
    <x v="0"/>
    <x v="0"/>
    <x v="1"/>
    <x v="2"/>
    <n v="29"/>
    <x v="1"/>
    <x v="243"/>
    <x v="1"/>
    <n v="151413"/>
    <n v="0.15"/>
    <x v="4"/>
    <n v="174124.95"/>
    <x v="0"/>
    <x v="9"/>
    <s v=""/>
    <x v="0"/>
  </r>
  <r>
    <s v="E02561"/>
    <s v="Samantha Vargas"/>
    <x v="1"/>
    <x v="6"/>
    <x v="1"/>
    <x v="0"/>
    <x v="0"/>
    <n v="53"/>
    <x v="0"/>
    <x v="244"/>
    <x v="3"/>
    <n v="151246"/>
    <n v="0.21"/>
    <x v="2"/>
    <n v="183007.66"/>
    <x v="1"/>
    <x v="6"/>
    <s v=""/>
    <x v="0"/>
  </r>
  <r>
    <s v="E02681"/>
    <s v="Caroline Owens"/>
    <x v="1"/>
    <x v="3"/>
    <x v="3"/>
    <x v="0"/>
    <x v="2"/>
    <n v="26"/>
    <x v="1"/>
    <x v="245"/>
    <x v="1"/>
    <n v="151108"/>
    <n v="0.22"/>
    <x v="2"/>
    <n v="184351.76"/>
    <x v="0"/>
    <x v="5"/>
    <s v=""/>
    <x v="0"/>
  </r>
  <r>
    <s v="E01116"/>
    <s v="Jaxon Tran"/>
    <x v="2"/>
    <x v="0"/>
    <x v="0"/>
    <x v="1"/>
    <x v="1"/>
    <n v="45"/>
    <x v="0"/>
    <x v="246"/>
    <x v="4"/>
    <n v="151027"/>
    <n v="0.1"/>
    <x v="5"/>
    <n v="166129.70000000001"/>
    <x v="2"/>
    <x v="7"/>
    <s v=""/>
    <x v="0"/>
  </r>
  <r>
    <s v="E04662"/>
    <s v="Julia Morris"/>
    <x v="2"/>
    <x v="6"/>
    <x v="1"/>
    <x v="0"/>
    <x v="2"/>
    <n v="60"/>
    <x v="2"/>
    <x v="247"/>
    <x v="4"/>
    <n v="150855"/>
    <n v="0.11"/>
    <x v="4"/>
    <n v="167449.04999999999"/>
    <x v="0"/>
    <x v="5"/>
    <s v=""/>
    <x v="0"/>
  </r>
  <r>
    <s v="E02108"/>
    <s v="Madeline Coleman"/>
    <x v="2"/>
    <x v="5"/>
    <x v="2"/>
    <x v="0"/>
    <x v="2"/>
    <n v="51"/>
    <x v="0"/>
    <x v="248"/>
    <x v="3"/>
    <n v="150758"/>
    <n v="0.13"/>
    <x v="4"/>
    <n v="170356.54"/>
    <x v="0"/>
    <x v="2"/>
    <d v="2007-08-16T00:00:00"/>
    <x v="1"/>
  </r>
  <r>
    <s v="E01924"/>
    <s v="Anna Gutierrez"/>
    <x v="1"/>
    <x v="4"/>
    <x v="2"/>
    <x v="0"/>
    <x v="0"/>
    <n v="59"/>
    <x v="2"/>
    <x v="249"/>
    <x v="3"/>
    <n v="150699"/>
    <n v="0.28999999999999998"/>
    <x v="2"/>
    <n v="194401.71"/>
    <x v="1"/>
    <x v="6"/>
    <s v=""/>
    <x v="0"/>
  </r>
  <r>
    <s v="E02191"/>
    <s v="Maria Sun"/>
    <x v="1"/>
    <x v="0"/>
    <x v="1"/>
    <x v="0"/>
    <x v="1"/>
    <n v="25"/>
    <x v="1"/>
    <x v="250"/>
    <x v="1"/>
    <n v="150666"/>
    <n v="0.23"/>
    <x v="2"/>
    <n v="185319.18"/>
    <x v="2"/>
    <x v="12"/>
    <s v=""/>
    <x v="0"/>
  </r>
  <r>
    <s v="E04132"/>
    <s v="Kinsley Henry"/>
    <x v="1"/>
    <x v="2"/>
    <x v="0"/>
    <x v="0"/>
    <x v="3"/>
    <n v="45"/>
    <x v="0"/>
    <x v="251"/>
    <x v="4"/>
    <n v="150577"/>
    <n v="0.25"/>
    <x v="2"/>
    <n v="188221.25"/>
    <x v="0"/>
    <x v="8"/>
    <s v=""/>
    <x v="0"/>
  </r>
  <r>
    <s v="E01465"/>
    <s v="Hannah White"/>
    <x v="2"/>
    <x v="1"/>
    <x v="1"/>
    <x v="0"/>
    <x v="2"/>
    <n v="62"/>
    <x v="2"/>
    <x v="252"/>
    <x v="4"/>
    <n v="150555"/>
    <n v="0.13"/>
    <x v="4"/>
    <n v="170127.15"/>
    <x v="0"/>
    <x v="5"/>
    <s v=""/>
    <x v="0"/>
  </r>
  <r>
    <s v="E03630"/>
    <s v="Jacob Davis"/>
    <x v="1"/>
    <x v="1"/>
    <x v="2"/>
    <x v="1"/>
    <x v="2"/>
    <n v="36"/>
    <x v="0"/>
    <x v="253"/>
    <x v="0"/>
    <n v="150399"/>
    <n v="0.28000000000000003"/>
    <x v="2"/>
    <n v="192510.72"/>
    <x v="0"/>
    <x v="2"/>
    <s v=""/>
    <x v="0"/>
  </r>
  <r>
    <s v="E04035"/>
    <s v="Hailey Lai"/>
    <x v="2"/>
    <x v="5"/>
    <x v="0"/>
    <x v="0"/>
    <x v="1"/>
    <n v="42"/>
    <x v="0"/>
    <x v="254"/>
    <x v="4"/>
    <n v="150034"/>
    <n v="0.12"/>
    <x v="4"/>
    <n v="168038.08"/>
    <x v="2"/>
    <x v="11"/>
    <s v=""/>
    <x v="0"/>
  </r>
  <r>
    <s v="E02706"/>
    <s v="Lucy Figueroa"/>
    <x v="2"/>
    <x v="5"/>
    <x v="2"/>
    <x v="0"/>
    <x v="0"/>
    <n v="45"/>
    <x v="0"/>
    <x v="255"/>
    <x v="0"/>
    <n v="149761"/>
    <n v="0.12"/>
    <x v="4"/>
    <n v="167732.32"/>
    <x v="0"/>
    <x v="0"/>
    <s v=""/>
    <x v="0"/>
  </r>
  <r>
    <s v="E00957"/>
    <s v="Genesis Perry"/>
    <x v="2"/>
    <x v="0"/>
    <x v="1"/>
    <x v="0"/>
    <x v="2"/>
    <n v="46"/>
    <x v="0"/>
    <x v="256"/>
    <x v="0"/>
    <n v="149712"/>
    <n v="0.14000000000000001"/>
    <x v="4"/>
    <n v="170671.68"/>
    <x v="0"/>
    <x v="0"/>
    <s v=""/>
    <x v="0"/>
  </r>
  <r>
    <s v="E00702"/>
    <s v="Nathan Pham"/>
    <x v="2"/>
    <x v="1"/>
    <x v="0"/>
    <x v="1"/>
    <x v="1"/>
    <n v="45"/>
    <x v="0"/>
    <x v="257"/>
    <x v="3"/>
    <n v="149537"/>
    <n v="0.14000000000000001"/>
    <x v="4"/>
    <n v="170472.18"/>
    <x v="0"/>
    <x v="9"/>
    <s v=""/>
    <x v="0"/>
  </r>
  <r>
    <s v="E01300"/>
    <s v="Sadie Lee"/>
    <x v="2"/>
    <x v="2"/>
    <x v="1"/>
    <x v="0"/>
    <x v="1"/>
    <n v="65"/>
    <x v="2"/>
    <x v="258"/>
    <x v="2"/>
    <n v="149417"/>
    <n v="0.13"/>
    <x v="4"/>
    <n v="168841.21"/>
    <x v="2"/>
    <x v="12"/>
    <s v=""/>
    <x v="0"/>
  </r>
  <r>
    <s v="E02800"/>
    <s v="Eva Estrada"/>
    <x v="2"/>
    <x v="0"/>
    <x v="3"/>
    <x v="0"/>
    <x v="0"/>
    <n v="45"/>
    <x v="0"/>
    <x v="259"/>
    <x v="1"/>
    <n v="148991"/>
    <n v="0.12"/>
    <x v="4"/>
    <n v="166869.91999999998"/>
    <x v="1"/>
    <x v="6"/>
    <s v=""/>
    <x v="0"/>
  </r>
  <r>
    <s v="E04972"/>
    <s v="Logan Bryant"/>
    <x v="2"/>
    <x v="2"/>
    <x v="3"/>
    <x v="1"/>
    <x v="2"/>
    <n v="30"/>
    <x v="1"/>
    <x v="260"/>
    <x v="1"/>
    <n v="148485"/>
    <n v="0.15"/>
    <x v="4"/>
    <n v="170757.75"/>
    <x v="0"/>
    <x v="8"/>
    <s v=""/>
    <x v="0"/>
  </r>
  <r>
    <s v="E03807"/>
    <s v="Noah Chen"/>
    <x v="2"/>
    <x v="2"/>
    <x v="0"/>
    <x v="1"/>
    <x v="1"/>
    <n v="63"/>
    <x v="2"/>
    <x v="261"/>
    <x v="0"/>
    <n v="148321"/>
    <n v="0.15"/>
    <x v="4"/>
    <n v="170569.15"/>
    <x v="2"/>
    <x v="11"/>
    <s v=""/>
    <x v="0"/>
  </r>
  <r>
    <s v="E00156"/>
    <s v="Madelyn Scott"/>
    <x v="2"/>
    <x v="3"/>
    <x v="2"/>
    <x v="0"/>
    <x v="2"/>
    <n v="46"/>
    <x v="0"/>
    <x v="262"/>
    <x v="3"/>
    <n v="148035"/>
    <n v="0.14000000000000001"/>
    <x v="4"/>
    <n v="168759.9"/>
    <x v="0"/>
    <x v="5"/>
    <s v=""/>
    <x v="0"/>
  </r>
  <r>
    <s v="E01943"/>
    <s v="Vivian Espinoza"/>
    <x v="2"/>
    <x v="0"/>
    <x v="1"/>
    <x v="0"/>
    <x v="0"/>
    <n v="52"/>
    <x v="0"/>
    <x v="263"/>
    <x v="3"/>
    <n v="147966"/>
    <n v="0.11"/>
    <x v="4"/>
    <n v="164242.26"/>
    <x v="1"/>
    <x v="1"/>
    <d v="2019-05-23T00:00:00"/>
    <x v="1"/>
  </r>
  <r>
    <s v="E01052"/>
    <s v="Jaxson Dinh"/>
    <x v="2"/>
    <x v="2"/>
    <x v="2"/>
    <x v="1"/>
    <x v="1"/>
    <n v="45"/>
    <x v="0"/>
    <x v="264"/>
    <x v="2"/>
    <n v="147752"/>
    <n v="0.12"/>
    <x v="4"/>
    <n v="165482.23999999999"/>
    <x v="2"/>
    <x v="7"/>
    <d v="2011-12-26T00:00:00"/>
    <x v="1"/>
  </r>
  <r>
    <s v="E01578"/>
    <s v="Anthony Hong"/>
    <x v="2"/>
    <x v="3"/>
    <x v="2"/>
    <x v="1"/>
    <x v="1"/>
    <n v="37"/>
    <x v="0"/>
    <x v="118"/>
    <x v="4"/>
    <n v="146961"/>
    <n v="0.11"/>
    <x v="4"/>
    <n v="163126.71"/>
    <x v="0"/>
    <x v="0"/>
    <s v=""/>
    <x v="0"/>
  </r>
  <r>
    <s v="E04239"/>
    <s v="Everleigh Ng"/>
    <x v="2"/>
    <x v="5"/>
    <x v="2"/>
    <x v="0"/>
    <x v="1"/>
    <n v="51"/>
    <x v="0"/>
    <x v="265"/>
    <x v="1"/>
    <n v="146742"/>
    <n v="0.1"/>
    <x v="5"/>
    <n v="161416.20000000001"/>
    <x v="2"/>
    <x v="7"/>
    <s v=""/>
    <x v="0"/>
  </r>
  <r>
    <s v="E03680"/>
    <s v="Elias Alvarado"/>
    <x v="2"/>
    <x v="3"/>
    <x v="0"/>
    <x v="1"/>
    <x v="0"/>
    <n v="56"/>
    <x v="2"/>
    <x v="266"/>
    <x v="0"/>
    <n v="146140"/>
    <n v="0.1"/>
    <x v="5"/>
    <n v="160754"/>
    <x v="1"/>
    <x v="10"/>
    <s v=""/>
    <x v="0"/>
  </r>
  <r>
    <s v="E02965"/>
    <s v="Andrew Do"/>
    <x v="2"/>
    <x v="5"/>
    <x v="2"/>
    <x v="1"/>
    <x v="1"/>
    <n v="43"/>
    <x v="0"/>
    <x v="117"/>
    <x v="1"/>
    <n v="146140"/>
    <n v="0.15"/>
    <x v="4"/>
    <n v="168061"/>
    <x v="0"/>
    <x v="9"/>
    <s v=""/>
    <x v="0"/>
  </r>
  <r>
    <s v="E04037"/>
    <s v="Roman Martinez"/>
    <x v="2"/>
    <x v="5"/>
    <x v="2"/>
    <x v="1"/>
    <x v="0"/>
    <n v="31"/>
    <x v="0"/>
    <x v="267"/>
    <x v="0"/>
    <n v="145846"/>
    <n v="0.15"/>
    <x v="4"/>
    <n v="167722.9"/>
    <x v="1"/>
    <x v="10"/>
    <s v=""/>
    <x v="0"/>
  </r>
  <r>
    <s v="E01111"/>
    <s v="Santiago f Moua"/>
    <x v="2"/>
    <x v="6"/>
    <x v="1"/>
    <x v="1"/>
    <x v="1"/>
    <n v="45"/>
    <x v="0"/>
    <x v="268"/>
    <x v="4"/>
    <n v="145093"/>
    <n v="0.12"/>
    <x v="4"/>
    <n v="162504.16"/>
    <x v="0"/>
    <x v="2"/>
    <s v=""/>
    <x v="0"/>
  </r>
  <r>
    <s v="E02088"/>
    <s v="Skylar Ayala"/>
    <x v="2"/>
    <x v="5"/>
    <x v="1"/>
    <x v="0"/>
    <x v="0"/>
    <n v="55"/>
    <x v="2"/>
    <x v="269"/>
    <x v="1"/>
    <n v="144986"/>
    <n v="0.12"/>
    <x v="4"/>
    <n v="162384.32000000001"/>
    <x v="0"/>
    <x v="5"/>
    <s v=""/>
    <x v="0"/>
  </r>
  <r>
    <s v="E04130"/>
    <s v="Elias Figueroa"/>
    <x v="2"/>
    <x v="5"/>
    <x v="1"/>
    <x v="1"/>
    <x v="0"/>
    <n v="45"/>
    <x v="0"/>
    <x v="270"/>
    <x v="1"/>
    <n v="144754"/>
    <n v="0.15"/>
    <x v="4"/>
    <n v="166467.1"/>
    <x v="0"/>
    <x v="5"/>
    <s v=""/>
    <x v="0"/>
  </r>
  <r>
    <s v="E00276"/>
    <s v="Ezekiel Jordan"/>
    <x v="2"/>
    <x v="1"/>
    <x v="1"/>
    <x v="1"/>
    <x v="2"/>
    <n v="33"/>
    <x v="0"/>
    <x v="271"/>
    <x v="0"/>
    <n v="144231"/>
    <n v="0.14000000000000001"/>
    <x v="4"/>
    <n v="164423.34"/>
    <x v="0"/>
    <x v="0"/>
    <d v="2020-07-17T00:00:00"/>
    <x v="1"/>
  </r>
  <r>
    <s v="E03866"/>
    <s v="Jordan Zhu"/>
    <x v="2"/>
    <x v="2"/>
    <x v="0"/>
    <x v="1"/>
    <x v="1"/>
    <n v="32"/>
    <x v="0"/>
    <x v="272"/>
    <x v="1"/>
    <n v="143970"/>
    <n v="0.12"/>
    <x v="4"/>
    <n v="161246.39999999999"/>
    <x v="0"/>
    <x v="9"/>
    <d v="2017-12-09T00:00:00"/>
    <x v="1"/>
  </r>
  <r>
    <s v="E02907"/>
    <s v="Jose Singh"/>
    <x v="2"/>
    <x v="5"/>
    <x v="3"/>
    <x v="1"/>
    <x v="1"/>
    <n v="44"/>
    <x v="0"/>
    <x v="273"/>
    <x v="4"/>
    <n v="142878"/>
    <n v="0.12"/>
    <x v="4"/>
    <n v="160023.35999999999"/>
    <x v="0"/>
    <x v="0"/>
    <s v=""/>
    <x v="0"/>
  </r>
  <r>
    <s v="E01789"/>
    <s v="Charles Luu"/>
    <x v="2"/>
    <x v="0"/>
    <x v="0"/>
    <x v="1"/>
    <x v="1"/>
    <n v="25"/>
    <x v="1"/>
    <x v="274"/>
    <x v="1"/>
    <n v="142731"/>
    <n v="0.11"/>
    <x v="4"/>
    <n v="158431.41"/>
    <x v="2"/>
    <x v="7"/>
    <d v="2022-06-03T00:00:00"/>
    <x v="1"/>
  </r>
  <r>
    <s v="E03327"/>
    <s v="Julia Luong"/>
    <x v="2"/>
    <x v="1"/>
    <x v="2"/>
    <x v="0"/>
    <x v="1"/>
    <n v="55"/>
    <x v="2"/>
    <x v="275"/>
    <x v="3"/>
    <n v="142628"/>
    <n v="0.12"/>
    <x v="4"/>
    <n v="159743.35999999999"/>
    <x v="2"/>
    <x v="3"/>
    <s v=""/>
    <x v="0"/>
  </r>
  <r>
    <s v="E01412"/>
    <s v="Eva Jenkins"/>
    <x v="2"/>
    <x v="6"/>
    <x v="0"/>
    <x v="0"/>
    <x v="3"/>
    <n v="55"/>
    <x v="2"/>
    <x v="276"/>
    <x v="3"/>
    <n v="142318"/>
    <n v="0.14000000000000001"/>
    <x v="4"/>
    <n v="162242.51999999999"/>
    <x v="0"/>
    <x v="2"/>
    <s v=""/>
    <x v="0"/>
  </r>
  <r>
    <s v="E02166"/>
    <s v="John Soto"/>
    <x v="2"/>
    <x v="5"/>
    <x v="0"/>
    <x v="1"/>
    <x v="0"/>
    <n v="60"/>
    <x v="2"/>
    <x v="277"/>
    <x v="0"/>
    <n v="141899"/>
    <n v="0.15"/>
    <x v="4"/>
    <n v="163183.85"/>
    <x v="0"/>
    <x v="5"/>
    <s v=""/>
    <x v="0"/>
  </r>
  <r>
    <s v="E02387"/>
    <s v="Emily Davis"/>
    <x v="2"/>
    <x v="3"/>
    <x v="2"/>
    <x v="0"/>
    <x v="3"/>
    <n v="55"/>
    <x v="2"/>
    <x v="278"/>
    <x v="0"/>
    <n v="141604"/>
    <n v="0.15"/>
    <x v="4"/>
    <n v="162844.6"/>
    <x v="0"/>
    <x v="9"/>
    <d v="2021-10-16T00:00:00"/>
    <x v="1"/>
  </r>
  <r>
    <s v="E01407"/>
    <s v="Ellie Guerrero"/>
    <x v="2"/>
    <x v="6"/>
    <x v="1"/>
    <x v="0"/>
    <x v="0"/>
    <n v="29"/>
    <x v="1"/>
    <x v="279"/>
    <x v="1"/>
    <n v="141555"/>
    <n v="0.11"/>
    <x v="4"/>
    <n v="157126.04999999999"/>
    <x v="1"/>
    <x v="10"/>
    <s v=""/>
    <x v="0"/>
  </r>
  <r>
    <s v="E00595"/>
    <s v="Everly Chow"/>
    <x v="2"/>
    <x v="5"/>
    <x v="3"/>
    <x v="0"/>
    <x v="1"/>
    <n v="33"/>
    <x v="0"/>
    <x v="280"/>
    <x v="1"/>
    <n v="140402"/>
    <n v="0.15"/>
    <x v="4"/>
    <n v="161462.29999999999"/>
    <x v="2"/>
    <x v="11"/>
    <s v=""/>
    <x v="0"/>
  </r>
  <r>
    <s v="E01076"/>
    <s v="Sofia Vu"/>
    <x v="2"/>
    <x v="6"/>
    <x v="2"/>
    <x v="0"/>
    <x v="1"/>
    <n v="52"/>
    <x v="0"/>
    <x v="281"/>
    <x v="1"/>
    <n v="140042"/>
    <n v="0.13"/>
    <x v="4"/>
    <n v="158247.46"/>
    <x v="0"/>
    <x v="4"/>
    <s v=""/>
    <x v="0"/>
  </r>
  <r>
    <s v="E02604"/>
    <s v="Brooklyn Collins"/>
    <x v="2"/>
    <x v="5"/>
    <x v="1"/>
    <x v="0"/>
    <x v="3"/>
    <n v="59"/>
    <x v="2"/>
    <x v="282"/>
    <x v="1"/>
    <n v="139208"/>
    <n v="0.11"/>
    <x v="4"/>
    <n v="154520.88"/>
    <x v="0"/>
    <x v="4"/>
    <s v=""/>
    <x v="0"/>
  </r>
  <r>
    <s v="E03528"/>
    <s v="Leo Hsu"/>
    <x v="2"/>
    <x v="6"/>
    <x v="0"/>
    <x v="1"/>
    <x v="1"/>
    <n v="62"/>
    <x v="2"/>
    <x v="283"/>
    <x v="1"/>
    <n v="138808"/>
    <n v="0.15"/>
    <x v="4"/>
    <n v="159629.20000000001"/>
    <x v="2"/>
    <x v="3"/>
    <s v=""/>
    <x v="0"/>
  </r>
  <r>
    <s v="E01921"/>
    <s v="Sarah Daniels"/>
    <x v="2"/>
    <x v="1"/>
    <x v="0"/>
    <x v="0"/>
    <x v="2"/>
    <n v="55"/>
    <x v="2"/>
    <x v="284"/>
    <x v="4"/>
    <n v="138521"/>
    <n v="0.1"/>
    <x v="5"/>
    <n v="152373.1"/>
    <x v="0"/>
    <x v="8"/>
    <s v=""/>
    <x v="0"/>
  </r>
  <r>
    <s v="E03956"/>
    <s v="Everly Walker"/>
    <x v="2"/>
    <x v="0"/>
    <x v="2"/>
    <x v="0"/>
    <x v="2"/>
    <n v="62"/>
    <x v="2"/>
    <x v="285"/>
    <x v="2"/>
    <n v="137995"/>
    <n v="0.14000000000000001"/>
    <x v="4"/>
    <n v="157314.29999999999"/>
    <x v="0"/>
    <x v="4"/>
    <s v=""/>
    <x v="0"/>
  </r>
  <r>
    <s v="E01422"/>
    <s v="Lydia Espinoza"/>
    <x v="2"/>
    <x v="2"/>
    <x v="3"/>
    <x v="0"/>
    <x v="0"/>
    <n v="29"/>
    <x v="1"/>
    <x v="286"/>
    <x v="1"/>
    <n v="137106"/>
    <n v="0.12"/>
    <x v="4"/>
    <n v="153558.72"/>
    <x v="1"/>
    <x v="6"/>
    <s v=""/>
    <x v="0"/>
  </r>
  <r>
    <s v="E04165"/>
    <s v="Sophie Vang"/>
    <x v="2"/>
    <x v="2"/>
    <x v="0"/>
    <x v="0"/>
    <x v="1"/>
    <n v="25"/>
    <x v="1"/>
    <x v="287"/>
    <x v="1"/>
    <n v="136810"/>
    <n v="0.14000000000000001"/>
    <x v="4"/>
    <n v="155963.4"/>
    <x v="2"/>
    <x v="3"/>
    <s v=""/>
    <x v="0"/>
  </r>
  <r>
    <s v="E04089"/>
    <s v="Sebastian Fong"/>
    <x v="2"/>
    <x v="3"/>
    <x v="0"/>
    <x v="1"/>
    <x v="1"/>
    <n v="46"/>
    <x v="0"/>
    <x v="288"/>
    <x v="1"/>
    <n v="136716"/>
    <n v="0.12"/>
    <x v="4"/>
    <n v="153121.91999999998"/>
    <x v="0"/>
    <x v="4"/>
    <s v=""/>
    <x v="0"/>
  </r>
  <r>
    <s v="E03412"/>
    <s v="Joshua Martin"/>
    <x v="2"/>
    <x v="6"/>
    <x v="2"/>
    <x v="1"/>
    <x v="3"/>
    <n v="42"/>
    <x v="0"/>
    <x v="289"/>
    <x v="3"/>
    <n v="135558"/>
    <n v="0.14000000000000001"/>
    <x v="4"/>
    <n v="154536.12"/>
    <x v="0"/>
    <x v="5"/>
    <s v=""/>
    <x v="0"/>
  </r>
  <r>
    <s v="E01064"/>
    <s v="Clara Kang"/>
    <x v="2"/>
    <x v="3"/>
    <x v="0"/>
    <x v="0"/>
    <x v="1"/>
    <n v="39"/>
    <x v="0"/>
    <x v="290"/>
    <x v="1"/>
    <n v="135325"/>
    <n v="0.14000000000000001"/>
    <x v="4"/>
    <n v="154270.5"/>
    <x v="0"/>
    <x v="5"/>
    <s v=""/>
    <x v="0"/>
  </r>
  <r>
    <s v="E00716"/>
    <s v="John Chow"/>
    <x v="2"/>
    <x v="2"/>
    <x v="2"/>
    <x v="1"/>
    <x v="1"/>
    <n v="45"/>
    <x v="0"/>
    <x v="291"/>
    <x v="1"/>
    <n v="135062"/>
    <n v="0.15"/>
    <x v="4"/>
    <n v="155321.29999999999"/>
    <x v="2"/>
    <x v="12"/>
    <s v=""/>
    <x v="0"/>
  </r>
  <r>
    <s v="E03393"/>
    <s v="Henry Figueroa"/>
    <x v="2"/>
    <x v="5"/>
    <x v="0"/>
    <x v="1"/>
    <x v="0"/>
    <n v="46"/>
    <x v="0"/>
    <x v="292"/>
    <x v="4"/>
    <n v="134881"/>
    <n v="0.15"/>
    <x v="4"/>
    <n v="155113.15"/>
    <x v="1"/>
    <x v="10"/>
    <s v=""/>
    <x v="0"/>
  </r>
  <r>
    <s v="E01642"/>
    <s v="Mia Lam"/>
    <x v="2"/>
    <x v="3"/>
    <x v="0"/>
    <x v="0"/>
    <x v="1"/>
    <n v="49"/>
    <x v="0"/>
    <x v="293"/>
    <x v="3"/>
    <n v="134486"/>
    <n v="0.14000000000000001"/>
    <x v="4"/>
    <n v="153314.04"/>
    <x v="0"/>
    <x v="4"/>
    <s v=""/>
    <x v="0"/>
  </r>
  <r>
    <s v="E02363"/>
    <s v="Eliza Liang"/>
    <x v="2"/>
    <x v="6"/>
    <x v="3"/>
    <x v="0"/>
    <x v="1"/>
    <n v="36"/>
    <x v="0"/>
    <x v="294"/>
    <x v="4"/>
    <n v="134006"/>
    <n v="0.13"/>
    <x v="4"/>
    <n v="151426.78"/>
    <x v="2"/>
    <x v="11"/>
    <s v=""/>
    <x v="0"/>
  </r>
  <r>
    <s v="E00647"/>
    <s v="Dylan Ali"/>
    <x v="2"/>
    <x v="6"/>
    <x v="3"/>
    <x v="1"/>
    <x v="1"/>
    <n v="27"/>
    <x v="1"/>
    <x v="295"/>
    <x v="1"/>
    <n v="133400"/>
    <n v="0.11"/>
    <x v="4"/>
    <n v="148074"/>
    <x v="0"/>
    <x v="5"/>
    <s v=""/>
    <x v="0"/>
  </r>
  <r>
    <s v="E01652"/>
    <s v="Avery Dominguez"/>
    <x v="2"/>
    <x v="0"/>
    <x v="1"/>
    <x v="0"/>
    <x v="0"/>
    <n v="27"/>
    <x v="1"/>
    <x v="296"/>
    <x v="1"/>
    <n v="133297"/>
    <n v="0.13"/>
    <x v="4"/>
    <n v="150625.60999999999"/>
    <x v="1"/>
    <x v="1"/>
    <s v=""/>
    <x v="0"/>
  </r>
  <r>
    <s v="E02888"/>
    <s v="Elijah Ramos"/>
    <x v="2"/>
    <x v="3"/>
    <x v="3"/>
    <x v="1"/>
    <x v="0"/>
    <n v="33"/>
    <x v="0"/>
    <x v="297"/>
    <x v="0"/>
    <n v="132544"/>
    <n v="0.1"/>
    <x v="5"/>
    <n v="145798.39999999999"/>
    <x v="1"/>
    <x v="1"/>
    <s v=""/>
    <x v="0"/>
  </r>
  <r>
    <s v="E04972"/>
    <s v="Ivy Daniels"/>
    <x v="2"/>
    <x v="6"/>
    <x v="3"/>
    <x v="0"/>
    <x v="2"/>
    <n v="41"/>
    <x v="0"/>
    <x v="298"/>
    <x v="4"/>
    <n v="131841"/>
    <n v="0.13"/>
    <x v="4"/>
    <n v="148980.33000000002"/>
    <x v="0"/>
    <x v="0"/>
    <s v=""/>
    <x v="0"/>
  </r>
  <r>
    <s v="E02665"/>
    <s v="Bella Butler"/>
    <x v="2"/>
    <x v="5"/>
    <x v="0"/>
    <x v="0"/>
    <x v="3"/>
    <n v="33"/>
    <x v="0"/>
    <x v="299"/>
    <x v="1"/>
    <n v="131652"/>
    <n v="0.11"/>
    <x v="4"/>
    <n v="146133.72"/>
    <x v="0"/>
    <x v="9"/>
    <s v=""/>
    <x v="0"/>
  </r>
  <r>
    <s v="E00089"/>
    <s v="Sofia Yoon"/>
    <x v="2"/>
    <x v="6"/>
    <x v="2"/>
    <x v="0"/>
    <x v="1"/>
    <n v="37"/>
    <x v="0"/>
    <x v="300"/>
    <x v="4"/>
    <n v="131353"/>
    <n v="0.11"/>
    <x v="4"/>
    <n v="145801.82999999999"/>
    <x v="2"/>
    <x v="7"/>
    <s v=""/>
    <x v="0"/>
  </r>
  <r>
    <s v="E01755"/>
    <s v="Audrey Patel"/>
    <x v="2"/>
    <x v="5"/>
    <x v="3"/>
    <x v="0"/>
    <x v="1"/>
    <n v="37"/>
    <x v="0"/>
    <x v="301"/>
    <x v="4"/>
    <n v="131183"/>
    <n v="0.14000000000000001"/>
    <x v="4"/>
    <n v="149548.62"/>
    <x v="2"/>
    <x v="7"/>
    <d v="2016-03-16T00:00:00"/>
    <x v="1"/>
  </r>
  <r>
    <s v="E01188"/>
    <s v="Alexander James"/>
    <x v="2"/>
    <x v="6"/>
    <x v="0"/>
    <x v="1"/>
    <x v="2"/>
    <n v="42"/>
    <x v="0"/>
    <x v="302"/>
    <x v="0"/>
    <n v="131179"/>
    <n v="0.15"/>
    <x v="4"/>
    <n v="150855.85"/>
    <x v="0"/>
    <x v="0"/>
    <s v=""/>
    <x v="0"/>
  </r>
  <r>
    <s v="E00085"/>
    <s v="Mason Watson"/>
    <x v="2"/>
    <x v="3"/>
    <x v="1"/>
    <x v="1"/>
    <x v="2"/>
    <n v="46"/>
    <x v="0"/>
    <x v="303"/>
    <x v="3"/>
    <n v="130274"/>
    <n v="0.11"/>
    <x v="4"/>
    <n v="144604.14000000001"/>
    <x v="0"/>
    <x v="2"/>
    <s v=""/>
    <x v="0"/>
  </r>
  <r>
    <s v="E02857"/>
    <s v="Mason Jimenez"/>
    <x v="2"/>
    <x v="5"/>
    <x v="3"/>
    <x v="1"/>
    <x v="0"/>
    <n v="44"/>
    <x v="0"/>
    <x v="304"/>
    <x v="1"/>
    <n v="130133"/>
    <n v="0.15"/>
    <x v="4"/>
    <n v="149652.95000000001"/>
    <x v="0"/>
    <x v="4"/>
    <d v="2022-05-18T00:00:00"/>
    <x v="1"/>
  </r>
  <r>
    <s v="E04564"/>
    <s v="Luke Sanchez"/>
    <x v="2"/>
    <x v="6"/>
    <x v="0"/>
    <x v="1"/>
    <x v="0"/>
    <n v="41"/>
    <x v="0"/>
    <x v="305"/>
    <x v="0"/>
    <n v="129903"/>
    <n v="0.13"/>
    <x v="4"/>
    <n v="146790.39000000001"/>
    <x v="1"/>
    <x v="6"/>
    <s v=""/>
    <x v="0"/>
  </r>
  <r>
    <s v="E04630"/>
    <s v="Maria Griffin"/>
    <x v="3"/>
    <x v="2"/>
    <x v="0"/>
    <x v="0"/>
    <x v="2"/>
    <n v="59"/>
    <x v="2"/>
    <x v="60"/>
    <x v="4"/>
    <n v="129708"/>
    <n v="0.05"/>
    <x v="5"/>
    <n v="136193.4"/>
    <x v="0"/>
    <x v="8"/>
    <s v=""/>
    <x v="0"/>
  </r>
  <r>
    <s v="E04542"/>
    <s v="Camila Cortez"/>
    <x v="3"/>
    <x v="2"/>
    <x v="0"/>
    <x v="0"/>
    <x v="0"/>
    <n v="29"/>
    <x v="1"/>
    <x v="306"/>
    <x v="1"/>
    <n v="129541"/>
    <n v="0.08"/>
    <x v="5"/>
    <n v="139904.28"/>
    <x v="0"/>
    <x v="5"/>
    <d v="2021-05-24T00:00:00"/>
    <x v="1"/>
  </r>
  <r>
    <s v="E04890"/>
    <s v="Eleanor Chan"/>
    <x v="2"/>
    <x v="1"/>
    <x v="0"/>
    <x v="0"/>
    <x v="1"/>
    <n v="49"/>
    <x v="0"/>
    <x v="307"/>
    <x v="2"/>
    <n v="129124"/>
    <n v="0.12"/>
    <x v="4"/>
    <n v="144618.88"/>
    <x v="2"/>
    <x v="7"/>
    <s v=""/>
    <x v="0"/>
  </r>
  <r>
    <s v="E03131"/>
    <s v="Ezekiel Reed"/>
    <x v="2"/>
    <x v="3"/>
    <x v="0"/>
    <x v="1"/>
    <x v="2"/>
    <n v="37"/>
    <x v="0"/>
    <x v="308"/>
    <x v="0"/>
    <n v="128984"/>
    <n v="0.12"/>
    <x v="4"/>
    <n v="144462.07999999999"/>
    <x v="0"/>
    <x v="8"/>
    <d v="2021-05-01T00:00:00"/>
    <x v="1"/>
  </r>
  <r>
    <s v="E02375"/>
    <s v="Lincoln Huynh"/>
    <x v="2"/>
    <x v="5"/>
    <x v="0"/>
    <x v="1"/>
    <x v="1"/>
    <n v="63"/>
    <x v="2"/>
    <x v="309"/>
    <x v="3"/>
    <n v="128703"/>
    <n v="0.13"/>
    <x v="4"/>
    <n v="145434.39000000001"/>
    <x v="0"/>
    <x v="4"/>
    <s v=""/>
    <x v="0"/>
  </r>
  <r>
    <s v="E02716"/>
    <s v="Dominic Dinh"/>
    <x v="2"/>
    <x v="2"/>
    <x v="3"/>
    <x v="1"/>
    <x v="1"/>
    <n v="45"/>
    <x v="0"/>
    <x v="310"/>
    <x v="3"/>
    <n v="128468"/>
    <n v="0.11"/>
    <x v="4"/>
    <n v="142599.48000000001"/>
    <x v="0"/>
    <x v="2"/>
    <s v=""/>
    <x v="0"/>
  </r>
  <r>
    <s v="E03220"/>
    <s v="Alexander Gonzales"/>
    <x v="3"/>
    <x v="1"/>
    <x v="2"/>
    <x v="1"/>
    <x v="0"/>
    <n v="34"/>
    <x v="0"/>
    <x v="224"/>
    <x v="1"/>
    <n v="128329"/>
    <n v="0.08"/>
    <x v="5"/>
    <n v="138595.32"/>
    <x v="0"/>
    <x v="5"/>
    <s v=""/>
    <x v="0"/>
  </r>
  <r>
    <s v="E03081"/>
    <s v="Ayla Brown"/>
    <x v="2"/>
    <x v="0"/>
    <x v="0"/>
    <x v="0"/>
    <x v="2"/>
    <n v="49"/>
    <x v="0"/>
    <x v="311"/>
    <x v="0"/>
    <n v="128303"/>
    <n v="0.15"/>
    <x v="4"/>
    <n v="147548.45000000001"/>
    <x v="0"/>
    <x v="5"/>
    <s v=""/>
    <x v="0"/>
  </r>
  <r>
    <s v="E02770"/>
    <s v="James Huang"/>
    <x v="3"/>
    <x v="6"/>
    <x v="3"/>
    <x v="1"/>
    <x v="1"/>
    <n v="54"/>
    <x v="0"/>
    <x v="312"/>
    <x v="2"/>
    <n v="128136"/>
    <n v="0.05"/>
    <x v="5"/>
    <n v="134542.79999999999"/>
    <x v="2"/>
    <x v="11"/>
    <s v=""/>
    <x v="0"/>
  </r>
  <r>
    <s v="E04419"/>
    <s v="Sophia Ahmed"/>
    <x v="2"/>
    <x v="0"/>
    <x v="3"/>
    <x v="0"/>
    <x v="1"/>
    <n v="30"/>
    <x v="1"/>
    <x v="313"/>
    <x v="0"/>
    <n v="127972"/>
    <n v="0.11"/>
    <x v="4"/>
    <n v="142048.92000000001"/>
    <x v="0"/>
    <x v="9"/>
    <s v=""/>
    <x v="0"/>
  </r>
  <r>
    <s v="E03490"/>
    <s v="Henry Campos"/>
    <x v="2"/>
    <x v="6"/>
    <x v="1"/>
    <x v="1"/>
    <x v="0"/>
    <n v="38"/>
    <x v="0"/>
    <x v="314"/>
    <x v="4"/>
    <n v="127801"/>
    <n v="0.15"/>
    <x v="4"/>
    <n v="146971.15"/>
    <x v="0"/>
    <x v="5"/>
    <s v=""/>
    <x v="0"/>
  </r>
  <r>
    <s v="E01108"/>
    <s v="Hannah Martinez"/>
    <x v="3"/>
    <x v="2"/>
    <x v="0"/>
    <x v="0"/>
    <x v="0"/>
    <n v="65"/>
    <x v="2"/>
    <x v="315"/>
    <x v="3"/>
    <n v="127626"/>
    <n v="0.1"/>
    <x v="5"/>
    <n v="140388.6"/>
    <x v="0"/>
    <x v="8"/>
    <s v=""/>
    <x v="0"/>
  </r>
  <r>
    <s v="E02427"/>
    <s v="Addison Mehta"/>
    <x v="3"/>
    <x v="0"/>
    <x v="1"/>
    <x v="0"/>
    <x v="1"/>
    <n v="27"/>
    <x v="1"/>
    <x v="316"/>
    <x v="1"/>
    <n v="127616"/>
    <n v="7.0000000000000007E-2"/>
    <x v="5"/>
    <n v="136549.12"/>
    <x v="0"/>
    <x v="0"/>
    <s v=""/>
    <x v="0"/>
  </r>
  <r>
    <s v="E03616"/>
    <s v="Josiah Lewis"/>
    <x v="3"/>
    <x v="3"/>
    <x v="2"/>
    <x v="1"/>
    <x v="2"/>
    <n v="46"/>
    <x v="0"/>
    <x v="317"/>
    <x v="1"/>
    <n v="127559"/>
    <n v="0.1"/>
    <x v="5"/>
    <n v="140314.9"/>
    <x v="0"/>
    <x v="4"/>
    <s v=""/>
    <x v="0"/>
  </r>
  <r>
    <s v="E01002"/>
    <s v="Elias Ali"/>
    <x v="3"/>
    <x v="0"/>
    <x v="1"/>
    <x v="1"/>
    <x v="1"/>
    <n v="28"/>
    <x v="1"/>
    <x v="318"/>
    <x v="1"/>
    <n v="127543"/>
    <n v="0.06"/>
    <x v="5"/>
    <n v="135195.57999999999"/>
    <x v="2"/>
    <x v="7"/>
    <s v=""/>
    <x v="0"/>
  </r>
  <r>
    <s v="E04095"/>
    <s v="Ryan Holmes"/>
    <x v="2"/>
    <x v="2"/>
    <x v="3"/>
    <x v="1"/>
    <x v="2"/>
    <n v="45"/>
    <x v="0"/>
    <x v="319"/>
    <x v="1"/>
    <n v="127422"/>
    <n v="0.15"/>
    <x v="4"/>
    <n v="146535.29999999999"/>
    <x v="0"/>
    <x v="0"/>
    <s v=""/>
    <x v="0"/>
  </r>
  <r>
    <s v="E04888"/>
    <s v="Elijah Henry"/>
    <x v="3"/>
    <x v="3"/>
    <x v="1"/>
    <x v="1"/>
    <x v="2"/>
    <n v="32"/>
    <x v="0"/>
    <x v="320"/>
    <x v="0"/>
    <n v="127148"/>
    <n v="0.1"/>
    <x v="5"/>
    <n v="139862.79999999999"/>
    <x v="0"/>
    <x v="8"/>
    <s v=""/>
    <x v="0"/>
  </r>
  <r>
    <s v="E00676"/>
    <s v="Isaac Yoon"/>
    <x v="3"/>
    <x v="6"/>
    <x v="1"/>
    <x v="1"/>
    <x v="1"/>
    <n v="41"/>
    <x v="0"/>
    <x v="321"/>
    <x v="1"/>
    <n v="126950"/>
    <n v="0.1"/>
    <x v="5"/>
    <n v="139645"/>
    <x v="0"/>
    <x v="2"/>
    <s v=""/>
    <x v="0"/>
  </r>
  <r>
    <s v="E03854"/>
    <s v="Camila Li"/>
    <x v="2"/>
    <x v="3"/>
    <x v="2"/>
    <x v="0"/>
    <x v="1"/>
    <n v="60"/>
    <x v="2"/>
    <x v="322"/>
    <x v="4"/>
    <n v="126911"/>
    <n v="0.1"/>
    <x v="5"/>
    <n v="139602.1"/>
    <x v="2"/>
    <x v="7"/>
    <s v=""/>
    <x v="0"/>
  </r>
  <r>
    <s v="E01860"/>
    <s v="Jack Edwards"/>
    <x v="3"/>
    <x v="2"/>
    <x v="0"/>
    <x v="1"/>
    <x v="2"/>
    <n v="38"/>
    <x v="0"/>
    <x v="323"/>
    <x v="4"/>
    <n v="126856"/>
    <n v="0.06"/>
    <x v="5"/>
    <n v="134467.35999999999"/>
    <x v="0"/>
    <x v="0"/>
    <s v=""/>
    <x v="0"/>
  </r>
  <r>
    <s v="E01338"/>
    <s v="Jaxson Coleman"/>
    <x v="3"/>
    <x v="5"/>
    <x v="0"/>
    <x v="1"/>
    <x v="2"/>
    <n v="32"/>
    <x v="0"/>
    <x v="324"/>
    <x v="1"/>
    <n v="126671"/>
    <n v="0.09"/>
    <x v="5"/>
    <n v="138071.39000000001"/>
    <x v="0"/>
    <x v="8"/>
    <s v=""/>
    <x v="0"/>
  </r>
  <r>
    <s v="E03277"/>
    <s v="Caroline Hu"/>
    <x v="2"/>
    <x v="2"/>
    <x v="3"/>
    <x v="0"/>
    <x v="1"/>
    <n v="31"/>
    <x v="0"/>
    <x v="325"/>
    <x v="1"/>
    <n v="126353"/>
    <n v="0.12"/>
    <x v="4"/>
    <n v="141515.35999999999"/>
    <x v="2"/>
    <x v="7"/>
    <s v=""/>
    <x v="0"/>
  </r>
  <r>
    <s v="E02899"/>
    <s v="Joshua Cortez"/>
    <x v="2"/>
    <x v="5"/>
    <x v="1"/>
    <x v="1"/>
    <x v="0"/>
    <n v="44"/>
    <x v="0"/>
    <x v="326"/>
    <x v="4"/>
    <n v="126277"/>
    <n v="0.13"/>
    <x v="4"/>
    <n v="142693.01"/>
    <x v="1"/>
    <x v="10"/>
    <s v=""/>
    <x v="0"/>
  </r>
  <r>
    <s v="E04682"/>
    <s v="Colton Thao"/>
    <x v="3"/>
    <x v="6"/>
    <x v="0"/>
    <x v="1"/>
    <x v="1"/>
    <n v="55"/>
    <x v="2"/>
    <x v="327"/>
    <x v="5"/>
    <n v="125936"/>
    <n v="0.08"/>
    <x v="5"/>
    <n v="136010.88"/>
    <x v="2"/>
    <x v="3"/>
    <s v=""/>
    <x v="0"/>
  </r>
  <r>
    <s v="E01584"/>
    <s v="Carter Mejia"/>
    <x v="2"/>
    <x v="6"/>
    <x v="2"/>
    <x v="1"/>
    <x v="0"/>
    <n v="29"/>
    <x v="1"/>
    <x v="328"/>
    <x v="1"/>
    <n v="125828"/>
    <n v="0.15"/>
    <x v="4"/>
    <n v="144702.20000000001"/>
    <x v="1"/>
    <x v="6"/>
    <s v=""/>
    <x v="0"/>
  </r>
  <r>
    <s v="E01902"/>
    <s v="Eleanor Li"/>
    <x v="2"/>
    <x v="6"/>
    <x v="2"/>
    <x v="0"/>
    <x v="1"/>
    <n v="64"/>
    <x v="2"/>
    <x v="329"/>
    <x v="3"/>
    <n v="125807"/>
    <n v="0.15"/>
    <x v="4"/>
    <n v="144678.04999999999"/>
    <x v="0"/>
    <x v="2"/>
    <s v=""/>
    <x v="0"/>
  </r>
  <r>
    <s v="E01977"/>
    <s v="Raelynn Gupta"/>
    <x v="2"/>
    <x v="5"/>
    <x v="1"/>
    <x v="0"/>
    <x v="1"/>
    <n v="48"/>
    <x v="0"/>
    <x v="330"/>
    <x v="2"/>
    <n v="125730"/>
    <n v="0.11"/>
    <x v="4"/>
    <n v="139560.29999999999"/>
    <x v="2"/>
    <x v="3"/>
    <s v=""/>
    <x v="0"/>
  </r>
  <r>
    <s v="E02862"/>
    <s v="Peyton Huang"/>
    <x v="2"/>
    <x v="3"/>
    <x v="0"/>
    <x v="0"/>
    <x v="1"/>
    <n v="25"/>
    <x v="1"/>
    <x v="331"/>
    <x v="1"/>
    <n v="125633"/>
    <n v="0.11"/>
    <x v="4"/>
    <n v="139452.63"/>
    <x v="2"/>
    <x v="11"/>
    <s v=""/>
    <x v="0"/>
  </r>
  <r>
    <s v="E01070"/>
    <s v="Leonardo Martin"/>
    <x v="3"/>
    <x v="5"/>
    <x v="3"/>
    <x v="1"/>
    <x v="3"/>
    <n v="51"/>
    <x v="0"/>
    <x v="332"/>
    <x v="5"/>
    <n v="125375"/>
    <n v="0.09"/>
    <x v="5"/>
    <n v="136658.75"/>
    <x v="0"/>
    <x v="2"/>
    <s v=""/>
    <x v="0"/>
  </r>
  <r>
    <s v="E01241"/>
    <s v="Hadley Guerrero"/>
    <x v="2"/>
    <x v="3"/>
    <x v="2"/>
    <x v="0"/>
    <x v="0"/>
    <n v="49"/>
    <x v="0"/>
    <x v="333"/>
    <x v="3"/>
    <n v="125086"/>
    <n v="0.1"/>
    <x v="5"/>
    <n v="137594.6"/>
    <x v="1"/>
    <x v="6"/>
    <s v=""/>
    <x v="0"/>
  </r>
  <r>
    <s v="E00324"/>
    <s v="Hailey Song"/>
    <x v="3"/>
    <x v="5"/>
    <x v="2"/>
    <x v="0"/>
    <x v="1"/>
    <n v="37"/>
    <x v="0"/>
    <x v="334"/>
    <x v="0"/>
    <n v="124928"/>
    <n v="0.06"/>
    <x v="5"/>
    <n v="132423.67999999999"/>
    <x v="2"/>
    <x v="3"/>
    <s v=""/>
    <x v="0"/>
  </r>
  <r>
    <s v="E02661"/>
    <s v="Maya Chan"/>
    <x v="4"/>
    <x v="4"/>
    <x v="3"/>
    <x v="0"/>
    <x v="1"/>
    <n v="37"/>
    <x v="0"/>
    <x v="335"/>
    <x v="0"/>
    <n v="124827"/>
    <n v="0"/>
    <x v="6"/>
    <n v="124827"/>
    <x v="2"/>
    <x v="11"/>
    <s v=""/>
    <x v="0"/>
  </r>
  <r>
    <s v="E04536"/>
    <s v="Layla Scott"/>
    <x v="2"/>
    <x v="1"/>
    <x v="3"/>
    <x v="0"/>
    <x v="2"/>
    <n v="48"/>
    <x v="0"/>
    <x v="336"/>
    <x v="4"/>
    <n v="124774"/>
    <n v="0.12"/>
    <x v="4"/>
    <n v="139746.88"/>
    <x v="0"/>
    <x v="5"/>
    <s v=""/>
    <x v="0"/>
  </r>
  <r>
    <s v="E03694"/>
    <s v="Hailey Watson"/>
    <x v="2"/>
    <x v="1"/>
    <x v="1"/>
    <x v="0"/>
    <x v="3"/>
    <n v="31"/>
    <x v="0"/>
    <x v="337"/>
    <x v="1"/>
    <n v="124629"/>
    <n v="0.1"/>
    <x v="5"/>
    <n v="137091.9"/>
    <x v="0"/>
    <x v="0"/>
    <s v=""/>
    <x v="0"/>
  </r>
  <r>
    <s v="E02844"/>
    <s v="Charles Diaz"/>
    <x v="2"/>
    <x v="0"/>
    <x v="1"/>
    <x v="1"/>
    <x v="0"/>
    <n v="55"/>
    <x v="2"/>
    <x v="338"/>
    <x v="0"/>
    <n v="124129"/>
    <n v="0.15"/>
    <x v="4"/>
    <n v="142748.35"/>
    <x v="1"/>
    <x v="6"/>
    <s v=""/>
    <x v="0"/>
  </r>
  <r>
    <s v="E01733"/>
    <s v="Eloise Pham"/>
    <x v="3"/>
    <x v="0"/>
    <x v="3"/>
    <x v="0"/>
    <x v="1"/>
    <n v="45"/>
    <x v="0"/>
    <x v="339"/>
    <x v="4"/>
    <n v="123640"/>
    <n v="7.0000000000000007E-2"/>
    <x v="5"/>
    <n v="132294.79999999999"/>
    <x v="2"/>
    <x v="7"/>
    <s v=""/>
    <x v="0"/>
  </r>
  <r>
    <s v="E02024"/>
    <s v="Addison Perez"/>
    <x v="5"/>
    <x v="4"/>
    <x v="3"/>
    <x v="0"/>
    <x v="0"/>
    <n v="29"/>
    <x v="1"/>
    <x v="183"/>
    <x v="1"/>
    <n v="123588"/>
    <n v="0"/>
    <x v="6"/>
    <n v="123588"/>
    <x v="1"/>
    <x v="6"/>
    <s v=""/>
    <x v="0"/>
  </r>
  <r>
    <s v="E03189"/>
    <s v="Asher Jackson"/>
    <x v="2"/>
    <x v="0"/>
    <x v="3"/>
    <x v="1"/>
    <x v="2"/>
    <n v="50"/>
    <x v="0"/>
    <x v="340"/>
    <x v="3"/>
    <n v="123405"/>
    <n v="0.13"/>
    <x v="4"/>
    <n v="139447.65"/>
    <x v="0"/>
    <x v="0"/>
    <s v=""/>
    <x v="0"/>
  </r>
  <r>
    <s v="E00206"/>
    <s v="Theodore Xi"/>
    <x v="3"/>
    <x v="5"/>
    <x v="1"/>
    <x v="1"/>
    <x v="1"/>
    <n v="52"/>
    <x v="0"/>
    <x v="341"/>
    <x v="4"/>
    <n v="122890"/>
    <n v="7.0000000000000007E-2"/>
    <x v="5"/>
    <n v="131492.29999999999"/>
    <x v="2"/>
    <x v="7"/>
    <s v=""/>
    <x v="0"/>
  </r>
  <r>
    <s v="E02769"/>
    <s v="Riley Marquez"/>
    <x v="2"/>
    <x v="5"/>
    <x v="2"/>
    <x v="0"/>
    <x v="0"/>
    <n v="39"/>
    <x v="0"/>
    <x v="342"/>
    <x v="1"/>
    <n v="122829"/>
    <n v="0.11"/>
    <x v="4"/>
    <n v="136340.19"/>
    <x v="0"/>
    <x v="2"/>
    <s v=""/>
    <x v="0"/>
  </r>
  <r>
    <s v="E01986"/>
    <s v="Wesley Sharma"/>
    <x v="3"/>
    <x v="3"/>
    <x v="1"/>
    <x v="1"/>
    <x v="1"/>
    <n v="51"/>
    <x v="0"/>
    <x v="343"/>
    <x v="5"/>
    <n v="122802"/>
    <n v="0.05"/>
    <x v="5"/>
    <n v="128942.1"/>
    <x v="2"/>
    <x v="7"/>
    <s v=""/>
    <x v="0"/>
  </r>
  <r>
    <s v="E03252"/>
    <s v="James Bui"/>
    <x v="3"/>
    <x v="5"/>
    <x v="0"/>
    <x v="1"/>
    <x v="1"/>
    <n v="64"/>
    <x v="2"/>
    <x v="344"/>
    <x v="2"/>
    <n v="122753"/>
    <n v="0.09"/>
    <x v="5"/>
    <n v="133800.76999999999"/>
    <x v="2"/>
    <x v="3"/>
    <s v=""/>
    <x v="0"/>
  </r>
  <r>
    <s v="E02059"/>
    <s v="Roman Munoz"/>
    <x v="2"/>
    <x v="0"/>
    <x v="3"/>
    <x v="1"/>
    <x v="0"/>
    <n v="54"/>
    <x v="0"/>
    <x v="339"/>
    <x v="4"/>
    <n v="122644"/>
    <n v="0.12"/>
    <x v="4"/>
    <n v="137361.28"/>
    <x v="0"/>
    <x v="4"/>
    <s v=""/>
    <x v="0"/>
  </r>
  <r>
    <s v="E00342"/>
    <s v="Wesley Doan"/>
    <x v="3"/>
    <x v="5"/>
    <x v="1"/>
    <x v="1"/>
    <x v="1"/>
    <n v="63"/>
    <x v="2"/>
    <x v="345"/>
    <x v="3"/>
    <n v="122487"/>
    <n v="0.08"/>
    <x v="5"/>
    <n v="132285.96"/>
    <x v="2"/>
    <x v="7"/>
    <s v=""/>
    <x v="0"/>
  </r>
  <r>
    <s v="E00586"/>
    <s v="Sadie Washington"/>
    <x v="2"/>
    <x v="2"/>
    <x v="2"/>
    <x v="0"/>
    <x v="2"/>
    <n v="29"/>
    <x v="1"/>
    <x v="346"/>
    <x v="1"/>
    <n v="122350"/>
    <n v="0.12"/>
    <x v="4"/>
    <n v="137032"/>
    <x v="0"/>
    <x v="5"/>
    <s v=""/>
    <x v="0"/>
  </r>
  <r>
    <s v="E01636"/>
    <s v="Naomi Coleman"/>
    <x v="3"/>
    <x v="2"/>
    <x v="1"/>
    <x v="0"/>
    <x v="2"/>
    <n v="29"/>
    <x v="1"/>
    <x v="347"/>
    <x v="0"/>
    <n v="122054"/>
    <n v="0.06"/>
    <x v="5"/>
    <n v="129377.24"/>
    <x v="0"/>
    <x v="5"/>
    <s v=""/>
    <x v="0"/>
  </r>
  <r>
    <s v="E03968"/>
    <s v="Joshua Chin"/>
    <x v="2"/>
    <x v="2"/>
    <x v="0"/>
    <x v="1"/>
    <x v="1"/>
    <n v="60"/>
    <x v="2"/>
    <x v="245"/>
    <x v="1"/>
    <n v="121480"/>
    <n v="0.14000000000000001"/>
    <x v="4"/>
    <n v="138487.20000000001"/>
    <x v="0"/>
    <x v="5"/>
    <s v=""/>
    <x v="0"/>
  </r>
  <r>
    <s v="E00034"/>
    <s v="Caroline Herrera"/>
    <x v="2"/>
    <x v="2"/>
    <x v="0"/>
    <x v="0"/>
    <x v="0"/>
    <n v="45"/>
    <x v="0"/>
    <x v="348"/>
    <x v="3"/>
    <n v="121065"/>
    <n v="0.15"/>
    <x v="4"/>
    <n v="139224.75"/>
    <x v="1"/>
    <x v="1"/>
    <s v=""/>
    <x v="0"/>
  </r>
  <r>
    <s v="E01753"/>
    <s v="Connor Fong"/>
    <x v="3"/>
    <x v="1"/>
    <x v="3"/>
    <x v="1"/>
    <x v="1"/>
    <n v="40"/>
    <x v="0"/>
    <x v="349"/>
    <x v="1"/>
    <n v="120905"/>
    <n v="0.05"/>
    <x v="5"/>
    <n v="126950.25"/>
    <x v="0"/>
    <x v="9"/>
    <s v=""/>
    <x v="0"/>
  </r>
  <r>
    <s v="E02761"/>
    <s v="Luca Duong"/>
    <x v="3"/>
    <x v="6"/>
    <x v="2"/>
    <x v="1"/>
    <x v="1"/>
    <n v="48"/>
    <x v="0"/>
    <x v="350"/>
    <x v="3"/>
    <n v="120660"/>
    <n v="7.0000000000000007E-2"/>
    <x v="5"/>
    <n v="129106.2"/>
    <x v="2"/>
    <x v="12"/>
    <s v=""/>
    <x v="0"/>
  </r>
  <r>
    <s v="E04226"/>
    <s v="Andrew Moore"/>
    <x v="5"/>
    <x v="4"/>
    <x v="0"/>
    <x v="1"/>
    <x v="2"/>
    <n v="47"/>
    <x v="0"/>
    <x v="351"/>
    <x v="2"/>
    <n v="120628"/>
    <n v="0"/>
    <x v="6"/>
    <n v="120628"/>
    <x v="0"/>
    <x v="2"/>
    <s v=""/>
    <x v="0"/>
  </r>
  <r>
    <s v="E04798"/>
    <s v="Aurora Ali"/>
    <x v="3"/>
    <x v="2"/>
    <x v="2"/>
    <x v="0"/>
    <x v="1"/>
    <n v="30"/>
    <x v="1"/>
    <x v="352"/>
    <x v="0"/>
    <n v="120341"/>
    <n v="7.0000000000000007E-2"/>
    <x v="5"/>
    <n v="128764.87"/>
    <x v="0"/>
    <x v="9"/>
    <s v=""/>
    <x v="0"/>
  </r>
  <r>
    <s v="E03248"/>
    <s v="Lyla Stewart"/>
    <x v="2"/>
    <x v="3"/>
    <x v="3"/>
    <x v="0"/>
    <x v="2"/>
    <n v="43"/>
    <x v="0"/>
    <x v="353"/>
    <x v="0"/>
    <n v="120321"/>
    <n v="0.12"/>
    <x v="4"/>
    <n v="134759.51999999999"/>
    <x v="0"/>
    <x v="4"/>
    <s v=""/>
    <x v="0"/>
  </r>
  <r>
    <s v="E00535"/>
    <s v="Nathan Mendez"/>
    <x v="3"/>
    <x v="3"/>
    <x v="3"/>
    <x v="1"/>
    <x v="0"/>
    <n v="53"/>
    <x v="0"/>
    <x v="354"/>
    <x v="3"/>
    <n v="120128"/>
    <n v="0.1"/>
    <x v="5"/>
    <n v="132140.79999999999"/>
    <x v="0"/>
    <x v="4"/>
    <s v=""/>
    <x v="0"/>
  </r>
  <r>
    <s v="E02987"/>
    <s v="Mateo Harris"/>
    <x v="3"/>
    <x v="3"/>
    <x v="1"/>
    <x v="1"/>
    <x v="2"/>
    <n v="30"/>
    <x v="1"/>
    <x v="355"/>
    <x v="1"/>
    <n v="119906"/>
    <n v="0.05"/>
    <x v="5"/>
    <n v="125901.3"/>
    <x v="0"/>
    <x v="0"/>
    <s v=""/>
    <x v="0"/>
  </r>
  <r>
    <s v="E01550"/>
    <s v="Ruby Barnes"/>
    <x v="3"/>
    <x v="3"/>
    <x v="1"/>
    <x v="0"/>
    <x v="2"/>
    <n v="27"/>
    <x v="1"/>
    <x v="356"/>
    <x v="1"/>
    <n v="119746"/>
    <n v="0.1"/>
    <x v="5"/>
    <n v="131720.6"/>
    <x v="0"/>
    <x v="5"/>
    <s v=""/>
    <x v="0"/>
  </r>
  <r>
    <s v="E03457"/>
    <s v="Ivy Desai"/>
    <x v="4"/>
    <x v="4"/>
    <x v="2"/>
    <x v="0"/>
    <x v="1"/>
    <n v="59"/>
    <x v="2"/>
    <x v="357"/>
    <x v="2"/>
    <n v="119699"/>
    <n v="0"/>
    <x v="6"/>
    <n v="119699"/>
    <x v="2"/>
    <x v="7"/>
    <s v=""/>
    <x v="0"/>
  </r>
  <r>
    <s v="E04168"/>
    <s v="Mila Juarez"/>
    <x v="3"/>
    <x v="0"/>
    <x v="3"/>
    <x v="0"/>
    <x v="0"/>
    <n v="38"/>
    <x v="0"/>
    <x v="358"/>
    <x v="1"/>
    <n v="119647"/>
    <n v="0.09"/>
    <x v="5"/>
    <n v="130415.23"/>
    <x v="1"/>
    <x v="6"/>
    <s v=""/>
    <x v="0"/>
  </r>
  <r>
    <s v="E02478"/>
    <s v="Alexander Morris"/>
    <x v="3"/>
    <x v="0"/>
    <x v="3"/>
    <x v="1"/>
    <x v="2"/>
    <n v="33"/>
    <x v="0"/>
    <x v="359"/>
    <x v="0"/>
    <n v="119631"/>
    <n v="0.06"/>
    <x v="5"/>
    <n v="126808.86"/>
    <x v="0"/>
    <x v="5"/>
    <s v=""/>
    <x v="0"/>
  </r>
  <r>
    <s v="E02703"/>
    <s v="Austin Vang"/>
    <x v="3"/>
    <x v="2"/>
    <x v="3"/>
    <x v="1"/>
    <x v="1"/>
    <n v="49"/>
    <x v="0"/>
    <x v="125"/>
    <x v="1"/>
    <n v="119397"/>
    <n v="0.09"/>
    <x v="5"/>
    <n v="130142.73"/>
    <x v="2"/>
    <x v="11"/>
    <d v="2019-03-14T00:00:00"/>
    <x v="1"/>
  </r>
  <r>
    <s v="E04403"/>
    <s v="Dominic Hu"/>
    <x v="3"/>
    <x v="1"/>
    <x v="3"/>
    <x v="1"/>
    <x v="1"/>
    <n v="34"/>
    <x v="0"/>
    <x v="360"/>
    <x v="0"/>
    <n v="118708"/>
    <n v="7.0000000000000007E-2"/>
    <x v="5"/>
    <n v="127017.56"/>
    <x v="2"/>
    <x v="7"/>
    <s v=""/>
    <x v="0"/>
  </r>
  <r>
    <s v="E00503"/>
    <s v="Leah Patterson"/>
    <x v="3"/>
    <x v="6"/>
    <x v="2"/>
    <x v="0"/>
    <x v="2"/>
    <n v="33"/>
    <x v="0"/>
    <x v="51"/>
    <x v="0"/>
    <n v="118253"/>
    <n v="0.08"/>
    <x v="5"/>
    <n v="127713.24"/>
    <x v="0"/>
    <x v="4"/>
    <s v=""/>
    <x v="0"/>
  </r>
  <r>
    <s v="E02938"/>
    <s v="Jace Washington"/>
    <x v="3"/>
    <x v="1"/>
    <x v="2"/>
    <x v="1"/>
    <x v="2"/>
    <n v="44"/>
    <x v="0"/>
    <x v="361"/>
    <x v="3"/>
    <n v="117545"/>
    <n v="0.06"/>
    <x v="5"/>
    <n v="124597.7"/>
    <x v="0"/>
    <x v="5"/>
    <s v=""/>
    <x v="0"/>
  </r>
  <r>
    <s v="E00742"/>
    <s v="Cooper Mitchell"/>
    <x v="3"/>
    <x v="0"/>
    <x v="3"/>
    <x v="1"/>
    <x v="2"/>
    <n v="43"/>
    <x v="0"/>
    <x v="362"/>
    <x v="3"/>
    <n v="117518"/>
    <n v="7.0000000000000007E-2"/>
    <x v="5"/>
    <n v="125744.26"/>
    <x v="0"/>
    <x v="9"/>
    <s v=""/>
    <x v="0"/>
  </r>
  <r>
    <s v="E04517"/>
    <s v="Amelia Choi"/>
    <x v="3"/>
    <x v="2"/>
    <x v="3"/>
    <x v="0"/>
    <x v="1"/>
    <n v="43"/>
    <x v="0"/>
    <x v="363"/>
    <x v="3"/>
    <n v="117278"/>
    <n v="0.09"/>
    <x v="5"/>
    <n v="127833.02"/>
    <x v="0"/>
    <x v="8"/>
    <s v=""/>
    <x v="0"/>
  </r>
  <r>
    <s v="E03379"/>
    <s v="Landon Kim"/>
    <x v="3"/>
    <x v="6"/>
    <x v="3"/>
    <x v="1"/>
    <x v="1"/>
    <n v="50"/>
    <x v="0"/>
    <x v="364"/>
    <x v="0"/>
    <n v="117226"/>
    <n v="0.08"/>
    <x v="5"/>
    <n v="126604.08"/>
    <x v="0"/>
    <x v="5"/>
    <s v=""/>
    <x v="0"/>
  </r>
  <r>
    <s v="E04937"/>
    <s v="Ian Ngo"/>
    <x v="3"/>
    <x v="0"/>
    <x v="3"/>
    <x v="1"/>
    <x v="1"/>
    <n v="52"/>
    <x v="0"/>
    <x v="365"/>
    <x v="0"/>
    <n v="117062"/>
    <n v="7.0000000000000007E-2"/>
    <x v="5"/>
    <n v="125256.34"/>
    <x v="0"/>
    <x v="5"/>
    <s v=""/>
    <x v="0"/>
  </r>
  <r>
    <s v="E01525"/>
    <s v="Jose Ross"/>
    <x v="6"/>
    <x v="4"/>
    <x v="2"/>
    <x v="1"/>
    <x v="2"/>
    <n v="53"/>
    <x v="0"/>
    <x v="366"/>
    <x v="5"/>
    <n v="116878"/>
    <n v="0.11"/>
    <x v="4"/>
    <n v="129734.58"/>
    <x v="0"/>
    <x v="8"/>
    <s v=""/>
    <x v="0"/>
  </r>
  <r>
    <s v="E04415"/>
    <s v="Leonardo Luong"/>
    <x v="3"/>
    <x v="5"/>
    <x v="0"/>
    <x v="1"/>
    <x v="1"/>
    <n v="52"/>
    <x v="0"/>
    <x v="367"/>
    <x v="2"/>
    <n v="116527"/>
    <n v="7.0000000000000007E-2"/>
    <x v="5"/>
    <n v="124683.89"/>
    <x v="0"/>
    <x v="5"/>
    <s v=""/>
    <x v="0"/>
  </r>
  <r>
    <s v="E01167"/>
    <s v="Kinsley Collins"/>
    <x v="7"/>
    <x v="4"/>
    <x v="3"/>
    <x v="0"/>
    <x v="2"/>
    <n v="28"/>
    <x v="1"/>
    <x v="368"/>
    <x v="1"/>
    <n v="115854"/>
    <n v="0"/>
    <x v="6"/>
    <n v="115854"/>
    <x v="0"/>
    <x v="5"/>
    <s v=""/>
    <x v="0"/>
  </r>
  <r>
    <s v="E02166"/>
    <s v="Lucas Thomas"/>
    <x v="3"/>
    <x v="1"/>
    <x v="2"/>
    <x v="1"/>
    <x v="2"/>
    <n v="55"/>
    <x v="2"/>
    <x v="369"/>
    <x v="2"/>
    <n v="115798"/>
    <n v="0.05"/>
    <x v="5"/>
    <n v="121587.9"/>
    <x v="0"/>
    <x v="8"/>
    <s v=""/>
    <x v="0"/>
  </r>
  <r>
    <s v="E03563"/>
    <s v="Ian Barnes"/>
    <x v="5"/>
    <x v="4"/>
    <x v="1"/>
    <x v="1"/>
    <x v="2"/>
    <n v="47"/>
    <x v="0"/>
    <x v="370"/>
    <x v="1"/>
    <n v="115765"/>
    <n v="0"/>
    <x v="6"/>
    <n v="115765"/>
    <x v="0"/>
    <x v="8"/>
    <d v="2021-02-02T00:00:00"/>
    <x v="1"/>
  </r>
  <r>
    <s v="E00703"/>
    <s v="Wesley Dominguez"/>
    <x v="6"/>
    <x v="4"/>
    <x v="1"/>
    <x v="1"/>
    <x v="0"/>
    <n v="45"/>
    <x v="0"/>
    <x v="371"/>
    <x v="1"/>
    <n v="115490"/>
    <n v="0.12"/>
    <x v="4"/>
    <n v="129348.8"/>
    <x v="0"/>
    <x v="2"/>
    <s v=""/>
    <x v="0"/>
  </r>
  <r>
    <s v="E00365"/>
    <s v="Jonathan Patel"/>
    <x v="3"/>
    <x v="2"/>
    <x v="1"/>
    <x v="1"/>
    <x v="1"/>
    <n v="28"/>
    <x v="1"/>
    <x v="372"/>
    <x v="1"/>
    <n v="115417"/>
    <n v="0.06"/>
    <x v="5"/>
    <n v="122342.02"/>
    <x v="2"/>
    <x v="7"/>
    <s v=""/>
    <x v="0"/>
  </r>
  <r>
    <s v="E02576"/>
    <s v="Gianna Ha"/>
    <x v="3"/>
    <x v="3"/>
    <x v="2"/>
    <x v="0"/>
    <x v="1"/>
    <n v="55"/>
    <x v="2"/>
    <x v="373"/>
    <x v="3"/>
    <n v="115145"/>
    <n v="0.05"/>
    <x v="5"/>
    <n v="120902.25"/>
    <x v="2"/>
    <x v="3"/>
    <s v=""/>
    <x v="0"/>
  </r>
  <r>
    <s v="E03305"/>
    <s v="Hannah King"/>
    <x v="3"/>
    <x v="1"/>
    <x v="3"/>
    <x v="0"/>
    <x v="2"/>
    <n v="31"/>
    <x v="0"/>
    <x v="374"/>
    <x v="0"/>
    <n v="114911"/>
    <n v="7.0000000000000007E-2"/>
    <x v="5"/>
    <n v="122954.77"/>
    <x v="0"/>
    <x v="2"/>
    <s v=""/>
    <x v="0"/>
  </r>
  <r>
    <s v="E00785"/>
    <s v="Hannah Hoang"/>
    <x v="3"/>
    <x v="1"/>
    <x v="3"/>
    <x v="0"/>
    <x v="1"/>
    <n v="25"/>
    <x v="1"/>
    <x v="7"/>
    <x v="1"/>
    <n v="114893"/>
    <n v="0.06"/>
    <x v="5"/>
    <n v="121786.58"/>
    <x v="2"/>
    <x v="12"/>
    <s v=""/>
    <x v="0"/>
  </r>
  <r>
    <s v="E00440"/>
    <s v="Jack Huynh"/>
    <x v="3"/>
    <x v="2"/>
    <x v="2"/>
    <x v="1"/>
    <x v="1"/>
    <n v="27"/>
    <x v="1"/>
    <x v="375"/>
    <x v="1"/>
    <n v="114441"/>
    <n v="0.1"/>
    <x v="5"/>
    <n v="125885.1"/>
    <x v="2"/>
    <x v="3"/>
    <d v="2019-12-22T00:00:00"/>
    <x v="1"/>
  </r>
  <r>
    <s v="E03919"/>
    <s v="Grayson Chan"/>
    <x v="6"/>
    <x v="4"/>
    <x v="3"/>
    <x v="1"/>
    <x v="1"/>
    <n v="46"/>
    <x v="0"/>
    <x v="339"/>
    <x v="4"/>
    <n v="114250"/>
    <n v="0.14000000000000001"/>
    <x v="4"/>
    <n v="130245"/>
    <x v="2"/>
    <x v="12"/>
    <s v=""/>
    <x v="0"/>
  </r>
  <r>
    <s v="E01118"/>
    <s v="Roman Yang"/>
    <x v="3"/>
    <x v="6"/>
    <x v="0"/>
    <x v="1"/>
    <x v="1"/>
    <n v="42"/>
    <x v="0"/>
    <x v="376"/>
    <x v="4"/>
    <n v="114242"/>
    <n v="0.08"/>
    <x v="5"/>
    <n v="123381.36"/>
    <x v="0"/>
    <x v="5"/>
    <s v=""/>
    <x v="0"/>
  </r>
  <r>
    <s v="E01409"/>
    <s v="Jose Molina"/>
    <x v="4"/>
    <x v="4"/>
    <x v="0"/>
    <x v="1"/>
    <x v="0"/>
    <n v="40"/>
    <x v="0"/>
    <x v="377"/>
    <x v="4"/>
    <n v="113987"/>
    <n v="0"/>
    <x v="6"/>
    <n v="113987"/>
    <x v="1"/>
    <x v="10"/>
    <s v=""/>
    <x v="0"/>
  </r>
  <r>
    <s v="E04751"/>
    <s v="Grayson James"/>
    <x v="5"/>
    <x v="4"/>
    <x v="3"/>
    <x v="1"/>
    <x v="2"/>
    <n v="54"/>
    <x v="0"/>
    <x v="378"/>
    <x v="4"/>
    <n v="113982"/>
    <n v="0"/>
    <x v="6"/>
    <n v="113982"/>
    <x v="0"/>
    <x v="9"/>
    <s v=""/>
    <x v="0"/>
  </r>
  <r>
    <s v="E04247"/>
    <s v="Camila Evans"/>
    <x v="3"/>
    <x v="2"/>
    <x v="2"/>
    <x v="0"/>
    <x v="3"/>
    <n v="55"/>
    <x v="2"/>
    <x v="379"/>
    <x v="5"/>
    <n v="113950"/>
    <n v="0.09"/>
    <x v="5"/>
    <n v="124205.5"/>
    <x v="0"/>
    <x v="8"/>
    <s v=""/>
    <x v="0"/>
  </r>
  <r>
    <s v="E03889"/>
    <s v="Caleb Flores"/>
    <x v="3"/>
    <x v="6"/>
    <x v="0"/>
    <x v="1"/>
    <x v="0"/>
    <n v="34"/>
    <x v="0"/>
    <x v="380"/>
    <x v="0"/>
    <n v="113909"/>
    <n v="0.06"/>
    <x v="5"/>
    <n v="120743.54"/>
    <x v="1"/>
    <x v="1"/>
    <s v=""/>
    <x v="0"/>
  </r>
  <r>
    <s v="E03664"/>
    <s v="Aria Castro"/>
    <x v="6"/>
    <x v="4"/>
    <x v="3"/>
    <x v="0"/>
    <x v="0"/>
    <n v="45"/>
    <x v="0"/>
    <x v="381"/>
    <x v="0"/>
    <n v="113873"/>
    <n v="0.11"/>
    <x v="4"/>
    <n v="126399.03"/>
    <x v="1"/>
    <x v="1"/>
    <s v=""/>
    <x v="0"/>
  </r>
  <r>
    <s v="E04413"/>
    <s v="Andrew Thomas"/>
    <x v="4"/>
    <x v="4"/>
    <x v="0"/>
    <x v="1"/>
    <x v="2"/>
    <n v="36"/>
    <x v="0"/>
    <x v="382"/>
    <x v="0"/>
    <n v="113781"/>
    <n v="0"/>
    <x v="6"/>
    <n v="113781"/>
    <x v="0"/>
    <x v="0"/>
    <s v=""/>
    <x v="0"/>
  </r>
  <r>
    <s v="E04533"/>
    <s v="Easton Bailey"/>
    <x v="3"/>
    <x v="1"/>
    <x v="0"/>
    <x v="1"/>
    <x v="2"/>
    <n v="29"/>
    <x v="1"/>
    <x v="383"/>
    <x v="1"/>
    <n v="113527"/>
    <n v="0.06"/>
    <x v="5"/>
    <n v="120338.62"/>
    <x v="0"/>
    <x v="4"/>
    <s v=""/>
    <x v="0"/>
  </r>
  <r>
    <s v="E03102"/>
    <s v="Cooper Valdez"/>
    <x v="3"/>
    <x v="0"/>
    <x v="1"/>
    <x v="1"/>
    <x v="0"/>
    <n v="50"/>
    <x v="0"/>
    <x v="384"/>
    <x v="0"/>
    <n v="113269"/>
    <n v="0.09"/>
    <x v="5"/>
    <n v="123463.20999999999"/>
    <x v="1"/>
    <x v="6"/>
    <s v=""/>
    <x v="0"/>
  </r>
  <r>
    <s v="E03749"/>
    <s v="Kennedy Foster"/>
    <x v="3"/>
    <x v="2"/>
    <x v="3"/>
    <x v="0"/>
    <x v="2"/>
    <n v="53"/>
    <x v="0"/>
    <x v="385"/>
    <x v="0"/>
    <n v="113135"/>
    <n v="0.05"/>
    <x v="5"/>
    <n v="118791.75"/>
    <x v="0"/>
    <x v="4"/>
    <s v=""/>
    <x v="0"/>
  </r>
  <r>
    <s v="E02563"/>
    <s v="Clara Sanchez"/>
    <x v="4"/>
    <x v="4"/>
    <x v="1"/>
    <x v="0"/>
    <x v="0"/>
    <n v="47"/>
    <x v="0"/>
    <x v="386"/>
    <x v="1"/>
    <n v="111404"/>
    <n v="0"/>
    <x v="6"/>
    <n v="111404"/>
    <x v="1"/>
    <x v="1"/>
    <s v=""/>
    <x v="0"/>
  </r>
  <r>
    <s v="E02710"/>
    <s v="Silas Huang"/>
    <x v="6"/>
    <x v="4"/>
    <x v="2"/>
    <x v="1"/>
    <x v="1"/>
    <n v="57"/>
    <x v="2"/>
    <x v="387"/>
    <x v="5"/>
    <n v="111299"/>
    <n v="0.12"/>
    <x v="4"/>
    <n v="124654.88"/>
    <x v="0"/>
    <x v="8"/>
    <s v=""/>
    <x v="0"/>
  </r>
  <r>
    <s v="E02147"/>
    <s v="Allison Medina"/>
    <x v="3"/>
    <x v="5"/>
    <x v="3"/>
    <x v="0"/>
    <x v="0"/>
    <n v="55"/>
    <x v="2"/>
    <x v="388"/>
    <x v="4"/>
    <n v="111038"/>
    <n v="0.05"/>
    <x v="5"/>
    <n v="116589.9"/>
    <x v="1"/>
    <x v="6"/>
    <s v=""/>
    <x v="0"/>
  </r>
  <r>
    <s v="E04213"/>
    <s v="Hailey Xi"/>
    <x v="3"/>
    <x v="1"/>
    <x v="1"/>
    <x v="0"/>
    <x v="1"/>
    <n v="52"/>
    <x v="0"/>
    <x v="389"/>
    <x v="1"/>
    <n v="111006"/>
    <n v="0.08"/>
    <x v="5"/>
    <n v="119886.48"/>
    <x v="2"/>
    <x v="3"/>
    <s v=""/>
    <x v="0"/>
  </r>
  <r>
    <s v="E02066"/>
    <s v="Grayson Yee"/>
    <x v="3"/>
    <x v="6"/>
    <x v="1"/>
    <x v="1"/>
    <x v="1"/>
    <n v="48"/>
    <x v="0"/>
    <x v="390"/>
    <x v="0"/>
    <n v="110565"/>
    <n v="0.09"/>
    <x v="5"/>
    <n v="120515.85"/>
    <x v="2"/>
    <x v="11"/>
    <s v=""/>
    <x v="0"/>
  </r>
  <r>
    <s v="E00605"/>
    <s v="Nova Williams"/>
    <x v="3"/>
    <x v="5"/>
    <x v="3"/>
    <x v="0"/>
    <x v="3"/>
    <n v="61"/>
    <x v="2"/>
    <x v="391"/>
    <x v="4"/>
    <n v="110302"/>
    <n v="0.06"/>
    <x v="5"/>
    <n v="116920.12"/>
    <x v="0"/>
    <x v="8"/>
    <s v=""/>
    <x v="0"/>
  </r>
  <r>
    <s v="E01501"/>
    <s v="Hudson Liu"/>
    <x v="6"/>
    <x v="4"/>
    <x v="3"/>
    <x v="1"/>
    <x v="1"/>
    <n v="34"/>
    <x v="0"/>
    <x v="392"/>
    <x v="1"/>
    <n v="110054"/>
    <n v="0.15"/>
    <x v="4"/>
    <n v="126562.1"/>
    <x v="0"/>
    <x v="8"/>
    <s v=""/>
    <x v="0"/>
  </r>
  <r>
    <s v="E00276"/>
    <s v="Alexander Jackson"/>
    <x v="3"/>
    <x v="6"/>
    <x v="1"/>
    <x v="1"/>
    <x v="2"/>
    <n v="45"/>
    <x v="0"/>
    <x v="393"/>
    <x v="0"/>
    <n v="109883"/>
    <n v="7.0000000000000007E-2"/>
    <x v="5"/>
    <n v="117574.81"/>
    <x v="0"/>
    <x v="0"/>
    <s v=""/>
    <x v="0"/>
  </r>
  <r>
    <s v="E03344"/>
    <s v="Camila Rogers"/>
    <x v="4"/>
    <x v="4"/>
    <x v="3"/>
    <x v="0"/>
    <x v="2"/>
    <n v="27"/>
    <x v="1"/>
    <x v="394"/>
    <x v="1"/>
    <n v="109851"/>
    <n v="0"/>
    <x v="6"/>
    <n v="109851"/>
    <x v="0"/>
    <x v="9"/>
    <s v=""/>
    <x v="0"/>
  </r>
  <r>
    <s v="E01225"/>
    <s v="Christian Fong"/>
    <x v="3"/>
    <x v="0"/>
    <x v="2"/>
    <x v="1"/>
    <x v="1"/>
    <n v="49"/>
    <x v="0"/>
    <x v="395"/>
    <x v="0"/>
    <n v="109850"/>
    <n v="7.0000000000000007E-2"/>
    <x v="5"/>
    <n v="117539.5"/>
    <x v="2"/>
    <x v="11"/>
    <d v="2020-02-04T00:00:00"/>
    <x v="1"/>
  </r>
  <r>
    <s v="E00105"/>
    <s v="Isla Espinoza"/>
    <x v="3"/>
    <x v="1"/>
    <x v="3"/>
    <x v="0"/>
    <x v="0"/>
    <n v="38"/>
    <x v="0"/>
    <x v="396"/>
    <x v="1"/>
    <n v="109812"/>
    <n v="0.09"/>
    <x v="5"/>
    <n v="119695.08"/>
    <x v="1"/>
    <x v="10"/>
    <s v=""/>
    <x v="0"/>
  </r>
  <r>
    <s v="E04969"/>
    <s v="Abigail Vang"/>
    <x v="5"/>
    <x v="4"/>
    <x v="2"/>
    <x v="0"/>
    <x v="1"/>
    <n v="40"/>
    <x v="0"/>
    <x v="397"/>
    <x v="0"/>
    <n v="109680"/>
    <n v="0"/>
    <x v="6"/>
    <n v="109680"/>
    <x v="2"/>
    <x v="12"/>
    <s v=""/>
    <x v="0"/>
  </r>
  <r>
    <s v="E04345"/>
    <s v="Eliana Grant"/>
    <x v="6"/>
    <x v="4"/>
    <x v="3"/>
    <x v="0"/>
    <x v="2"/>
    <n v="64"/>
    <x v="2"/>
    <x v="398"/>
    <x v="5"/>
    <n v="109456"/>
    <n v="0.1"/>
    <x v="5"/>
    <n v="120401.60000000001"/>
    <x v="0"/>
    <x v="2"/>
    <s v=""/>
    <x v="0"/>
  </r>
  <r>
    <s v="E01706"/>
    <s v="Avery Sun"/>
    <x v="5"/>
    <x v="4"/>
    <x v="0"/>
    <x v="0"/>
    <x v="1"/>
    <n v="45"/>
    <x v="0"/>
    <x v="399"/>
    <x v="3"/>
    <n v="109422"/>
    <n v="0"/>
    <x v="6"/>
    <n v="109422"/>
    <x v="2"/>
    <x v="3"/>
    <s v=""/>
    <x v="0"/>
  </r>
  <r>
    <s v="E04087"/>
    <s v="Adam Kaur"/>
    <x v="3"/>
    <x v="3"/>
    <x v="1"/>
    <x v="1"/>
    <x v="1"/>
    <n v="60"/>
    <x v="2"/>
    <x v="400"/>
    <x v="2"/>
    <n v="109059"/>
    <n v="7.0000000000000007E-2"/>
    <x v="5"/>
    <n v="116693.13"/>
    <x v="2"/>
    <x v="12"/>
    <s v=""/>
    <x v="0"/>
  </r>
  <r>
    <s v="E03697"/>
    <s v="Isaac Woods"/>
    <x v="3"/>
    <x v="0"/>
    <x v="1"/>
    <x v="1"/>
    <x v="2"/>
    <n v="28"/>
    <x v="1"/>
    <x v="401"/>
    <x v="1"/>
    <n v="108826"/>
    <n v="0.1"/>
    <x v="5"/>
    <n v="119708.6"/>
    <x v="0"/>
    <x v="8"/>
    <s v=""/>
    <x v="0"/>
  </r>
  <r>
    <s v="E03059"/>
    <s v="Hailey Dang"/>
    <x v="3"/>
    <x v="2"/>
    <x v="0"/>
    <x v="0"/>
    <x v="1"/>
    <n v="64"/>
    <x v="2"/>
    <x v="402"/>
    <x v="1"/>
    <n v="108780"/>
    <n v="0.06"/>
    <x v="5"/>
    <n v="115306.8"/>
    <x v="2"/>
    <x v="7"/>
    <s v=""/>
    <x v="0"/>
  </r>
  <r>
    <s v="E01762"/>
    <s v="Maya Ngo"/>
    <x v="3"/>
    <x v="0"/>
    <x v="3"/>
    <x v="0"/>
    <x v="1"/>
    <n v="55"/>
    <x v="2"/>
    <x v="403"/>
    <x v="0"/>
    <n v="108686"/>
    <n v="0.06"/>
    <x v="5"/>
    <n v="115207.16"/>
    <x v="0"/>
    <x v="0"/>
    <s v=""/>
    <x v="0"/>
  </r>
  <r>
    <s v="E01845"/>
    <s v="Leo Fernandez"/>
    <x v="3"/>
    <x v="5"/>
    <x v="2"/>
    <x v="1"/>
    <x v="0"/>
    <n v="54"/>
    <x v="0"/>
    <x v="404"/>
    <x v="2"/>
    <n v="108268"/>
    <n v="0.09"/>
    <x v="5"/>
    <n v="118012.12"/>
    <x v="1"/>
    <x v="6"/>
    <d v="2004-05-15T00:00:00"/>
    <x v="1"/>
  </r>
  <r>
    <s v="E00518"/>
    <s v="Lydia Morales"/>
    <x v="3"/>
    <x v="5"/>
    <x v="3"/>
    <x v="0"/>
    <x v="0"/>
    <n v="51"/>
    <x v="0"/>
    <x v="405"/>
    <x v="0"/>
    <n v="108221"/>
    <n v="0.05"/>
    <x v="5"/>
    <n v="113632.05"/>
    <x v="1"/>
    <x v="10"/>
    <s v=""/>
    <x v="0"/>
  </r>
  <r>
    <s v="E02846"/>
    <s v="Julia Mai"/>
    <x v="3"/>
    <x v="2"/>
    <x v="0"/>
    <x v="0"/>
    <x v="1"/>
    <n v="50"/>
    <x v="0"/>
    <x v="406"/>
    <x v="0"/>
    <n v="108134"/>
    <n v="0.1"/>
    <x v="5"/>
    <n v="118947.4"/>
    <x v="2"/>
    <x v="7"/>
    <s v=""/>
    <x v="0"/>
  </r>
  <r>
    <s v="E04380"/>
    <s v="Naomi Washington"/>
    <x v="3"/>
    <x v="3"/>
    <x v="3"/>
    <x v="0"/>
    <x v="2"/>
    <n v="51"/>
    <x v="0"/>
    <x v="407"/>
    <x v="1"/>
    <n v="107195"/>
    <n v="0.09"/>
    <x v="5"/>
    <n v="116842.55"/>
    <x v="0"/>
    <x v="4"/>
    <s v=""/>
    <x v="0"/>
  </r>
  <r>
    <s v="E03642"/>
    <s v="Aria Roberts"/>
    <x v="3"/>
    <x v="1"/>
    <x v="1"/>
    <x v="0"/>
    <x v="2"/>
    <n v="38"/>
    <x v="0"/>
    <x v="408"/>
    <x v="0"/>
    <n v="106858"/>
    <n v="0.05"/>
    <x v="5"/>
    <n v="112200.9"/>
    <x v="0"/>
    <x v="9"/>
    <s v=""/>
    <x v="0"/>
  </r>
  <r>
    <s v="E00287"/>
    <s v="Luca Nelson"/>
    <x v="3"/>
    <x v="5"/>
    <x v="3"/>
    <x v="1"/>
    <x v="2"/>
    <n v="60"/>
    <x v="2"/>
    <x v="409"/>
    <x v="4"/>
    <n v="106578"/>
    <n v="0.09"/>
    <x v="5"/>
    <n v="116170.02"/>
    <x v="0"/>
    <x v="8"/>
    <s v=""/>
    <x v="0"/>
  </r>
  <r>
    <s v="E00717"/>
    <s v="Madelyn Chan"/>
    <x v="3"/>
    <x v="0"/>
    <x v="3"/>
    <x v="0"/>
    <x v="1"/>
    <n v="64"/>
    <x v="2"/>
    <x v="410"/>
    <x v="3"/>
    <n v="106444"/>
    <n v="0.05"/>
    <x v="5"/>
    <n v="111766.2"/>
    <x v="0"/>
    <x v="5"/>
    <s v=""/>
    <x v="0"/>
  </r>
  <r>
    <s v="E01262"/>
    <s v="Miles Mehta"/>
    <x v="3"/>
    <x v="5"/>
    <x v="0"/>
    <x v="1"/>
    <x v="1"/>
    <n v="50"/>
    <x v="0"/>
    <x v="411"/>
    <x v="1"/>
    <n v="106437"/>
    <n v="7.0000000000000007E-2"/>
    <x v="5"/>
    <n v="113887.59"/>
    <x v="2"/>
    <x v="3"/>
    <s v=""/>
    <x v="0"/>
  </r>
  <r>
    <s v="E03894"/>
    <s v="Charlotte Chang"/>
    <x v="3"/>
    <x v="0"/>
    <x v="2"/>
    <x v="0"/>
    <x v="1"/>
    <n v="50"/>
    <x v="0"/>
    <x v="412"/>
    <x v="2"/>
    <n v="106428"/>
    <n v="7.0000000000000007E-2"/>
    <x v="5"/>
    <n v="113877.96"/>
    <x v="0"/>
    <x v="2"/>
    <s v=""/>
    <x v="0"/>
  </r>
  <r>
    <s v="E02148"/>
    <s v="Christopher Vega"/>
    <x v="6"/>
    <x v="4"/>
    <x v="2"/>
    <x v="1"/>
    <x v="0"/>
    <n v="54"/>
    <x v="0"/>
    <x v="413"/>
    <x v="4"/>
    <n v="106313"/>
    <n v="0.15"/>
    <x v="4"/>
    <n v="122259.95"/>
    <x v="0"/>
    <x v="2"/>
    <s v=""/>
    <x v="0"/>
  </r>
  <r>
    <s v="E04464"/>
    <s v="Cooper Yoon"/>
    <x v="6"/>
    <x v="4"/>
    <x v="2"/>
    <x v="1"/>
    <x v="1"/>
    <n v="60"/>
    <x v="2"/>
    <x v="414"/>
    <x v="1"/>
    <n v="106079"/>
    <n v="0.14000000000000001"/>
    <x v="4"/>
    <n v="120930.06"/>
    <x v="0"/>
    <x v="4"/>
    <d v="2021-04-09T00:00:00"/>
    <x v="1"/>
  </r>
  <r>
    <s v="E03423"/>
    <s v="Santiago f Gonzalez"/>
    <x v="3"/>
    <x v="0"/>
    <x v="2"/>
    <x v="1"/>
    <x v="0"/>
    <n v="36"/>
    <x v="0"/>
    <x v="415"/>
    <x v="0"/>
    <n v="105891"/>
    <n v="7.0000000000000007E-2"/>
    <x v="5"/>
    <n v="113303.37"/>
    <x v="0"/>
    <x v="9"/>
    <s v=""/>
    <x v="0"/>
  </r>
  <r>
    <s v="E00369"/>
    <s v="Genesis Woods"/>
    <x v="3"/>
    <x v="6"/>
    <x v="3"/>
    <x v="0"/>
    <x v="3"/>
    <n v="33"/>
    <x v="0"/>
    <x v="416"/>
    <x v="0"/>
    <n v="105390"/>
    <n v="0.06"/>
    <x v="5"/>
    <n v="111713.4"/>
    <x v="0"/>
    <x v="0"/>
    <s v=""/>
    <x v="0"/>
  </r>
  <r>
    <s v="E00682"/>
    <s v="Sofia Fernandez"/>
    <x v="3"/>
    <x v="1"/>
    <x v="0"/>
    <x v="0"/>
    <x v="0"/>
    <n v="44"/>
    <x v="0"/>
    <x v="417"/>
    <x v="3"/>
    <n v="105223"/>
    <n v="0.1"/>
    <x v="5"/>
    <n v="115745.3"/>
    <x v="0"/>
    <x v="5"/>
    <s v=""/>
    <x v="0"/>
  </r>
  <r>
    <s v="E00530"/>
    <s v="Eli Jones"/>
    <x v="3"/>
    <x v="6"/>
    <x v="0"/>
    <x v="1"/>
    <x v="2"/>
    <n v="59"/>
    <x v="2"/>
    <x v="418"/>
    <x v="2"/>
    <n v="105086"/>
    <n v="0.09"/>
    <x v="5"/>
    <n v="114543.74"/>
    <x v="0"/>
    <x v="4"/>
    <s v=""/>
    <x v="0"/>
  </r>
  <r>
    <s v="E03061"/>
    <s v="Vivian Lewis"/>
    <x v="3"/>
    <x v="2"/>
    <x v="0"/>
    <x v="0"/>
    <x v="2"/>
    <n v="65"/>
    <x v="2"/>
    <x v="419"/>
    <x v="4"/>
    <n v="104903"/>
    <n v="0.1"/>
    <x v="5"/>
    <n v="115393.3"/>
    <x v="0"/>
    <x v="0"/>
    <s v=""/>
    <x v="0"/>
  </r>
  <r>
    <s v="E01209"/>
    <s v="Jayden Williams"/>
    <x v="3"/>
    <x v="6"/>
    <x v="0"/>
    <x v="1"/>
    <x v="2"/>
    <n v="64"/>
    <x v="2"/>
    <x v="420"/>
    <x v="5"/>
    <n v="104668"/>
    <n v="0.08"/>
    <x v="5"/>
    <n v="113041.44"/>
    <x v="0"/>
    <x v="0"/>
    <s v=""/>
    <x v="0"/>
  </r>
  <r>
    <s v="E00638"/>
    <s v="David Simmons"/>
    <x v="3"/>
    <x v="2"/>
    <x v="1"/>
    <x v="1"/>
    <x v="2"/>
    <n v="51"/>
    <x v="0"/>
    <x v="421"/>
    <x v="2"/>
    <n v="104431"/>
    <n v="7.0000000000000007E-2"/>
    <x v="5"/>
    <n v="111741.17"/>
    <x v="0"/>
    <x v="5"/>
    <s v=""/>
    <x v="0"/>
  </r>
  <r>
    <s v="E04348"/>
    <s v="Natalia Owens"/>
    <x v="3"/>
    <x v="6"/>
    <x v="0"/>
    <x v="0"/>
    <x v="2"/>
    <n v="31"/>
    <x v="0"/>
    <x v="422"/>
    <x v="1"/>
    <n v="104162"/>
    <n v="7.0000000000000007E-2"/>
    <x v="5"/>
    <n v="111453.34"/>
    <x v="0"/>
    <x v="4"/>
    <s v=""/>
    <x v="0"/>
  </r>
  <r>
    <s v="E02652"/>
    <s v="Nathan Sun"/>
    <x v="3"/>
    <x v="1"/>
    <x v="3"/>
    <x v="1"/>
    <x v="1"/>
    <n v="63"/>
    <x v="2"/>
    <x v="423"/>
    <x v="0"/>
    <n v="103724"/>
    <n v="0.05"/>
    <x v="5"/>
    <n v="108910.2"/>
    <x v="2"/>
    <x v="7"/>
    <s v=""/>
    <x v="0"/>
  </r>
  <r>
    <s v="E02900"/>
    <s v="Elena Richardson"/>
    <x v="3"/>
    <x v="1"/>
    <x v="0"/>
    <x v="0"/>
    <x v="2"/>
    <n v="34"/>
    <x v="0"/>
    <x v="424"/>
    <x v="0"/>
    <n v="103707"/>
    <n v="0.09"/>
    <x v="5"/>
    <n v="113040.63"/>
    <x v="0"/>
    <x v="0"/>
    <s v=""/>
    <x v="0"/>
  </r>
  <r>
    <s v="E02249"/>
    <s v="Allison Daniels"/>
    <x v="3"/>
    <x v="5"/>
    <x v="0"/>
    <x v="0"/>
    <x v="2"/>
    <n v="37"/>
    <x v="0"/>
    <x v="425"/>
    <x v="1"/>
    <n v="103524"/>
    <n v="0.09"/>
    <x v="5"/>
    <n v="112841.16"/>
    <x v="0"/>
    <x v="5"/>
    <s v=""/>
    <x v="0"/>
  </r>
  <r>
    <s v="E02872"/>
    <s v="Liam Jung"/>
    <x v="3"/>
    <x v="5"/>
    <x v="1"/>
    <x v="1"/>
    <x v="1"/>
    <n v="39"/>
    <x v="0"/>
    <x v="426"/>
    <x v="4"/>
    <n v="103504"/>
    <n v="7.0000000000000007E-2"/>
    <x v="5"/>
    <n v="110749.28"/>
    <x v="2"/>
    <x v="12"/>
    <s v=""/>
    <x v="0"/>
  </r>
  <r>
    <s v="E01883"/>
    <s v="Olivia Gray"/>
    <x v="3"/>
    <x v="2"/>
    <x v="2"/>
    <x v="0"/>
    <x v="3"/>
    <n v="42"/>
    <x v="0"/>
    <x v="267"/>
    <x v="0"/>
    <n v="103423"/>
    <n v="0.06"/>
    <x v="5"/>
    <n v="109628.38"/>
    <x v="0"/>
    <x v="0"/>
    <s v=""/>
    <x v="0"/>
  </r>
  <r>
    <s v="E03994"/>
    <s v="Henry Jung"/>
    <x v="7"/>
    <x v="4"/>
    <x v="0"/>
    <x v="1"/>
    <x v="1"/>
    <n v="57"/>
    <x v="2"/>
    <x v="427"/>
    <x v="1"/>
    <n v="103183"/>
    <n v="0"/>
    <x v="6"/>
    <n v="103183"/>
    <x v="0"/>
    <x v="4"/>
    <d v="2021-07-09T00:00:00"/>
    <x v="1"/>
  </r>
  <r>
    <s v="E03718"/>
    <s v="Zoe Zhou"/>
    <x v="3"/>
    <x v="5"/>
    <x v="1"/>
    <x v="0"/>
    <x v="1"/>
    <n v="61"/>
    <x v="2"/>
    <x v="428"/>
    <x v="4"/>
    <n v="103096"/>
    <n v="7.0000000000000007E-2"/>
    <x v="5"/>
    <n v="110312.72"/>
    <x v="2"/>
    <x v="11"/>
    <s v=""/>
    <x v="0"/>
  </r>
  <r>
    <s v="E03328"/>
    <s v="Lucy Johnson"/>
    <x v="3"/>
    <x v="3"/>
    <x v="2"/>
    <x v="0"/>
    <x v="2"/>
    <n v="57"/>
    <x v="2"/>
    <x v="429"/>
    <x v="1"/>
    <n v="103058"/>
    <n v="7.0000000000000007E-2"/>
    <x v="5"/>
    <n v="110272.06"/>
    <x v="0"/>
    <x v="0"/>
    <s v=""/>
    <x v="0"/>
  </r>
  <r>
    <s v="E03720"/>
    <s v="Genesis Hunter"/>
    <x v="3"/>
    <x v="5"/>
    <x v="1"/>
    <x v="0"/>
    <x v="2"/>
    <n v="48"/>
    <x v="0"/>
    <x v="430"/>
    <x v="2"/>
    <n v="102847"/>
    <n v="0.05"/>
    <x v="5"/>
    <n v="107989.35"/>
    <x v="0"/>
    <x v="2"/>
    <s v=""/>
    <x v="0"/>
  </r>
  <r>
    <s v="E02843"/>
    <s v="Lily Pena"/>
    <x v="3"/>
    <x v="6"/>
    <x v="3"/>
    <x v="0"/>
    <x v="0"/>
    <n v="55"/>
    <x v="2"/>
    <x v="431"/>
    <x v="4"/>
    <n v="102839"/>
    <n v="0.05"/>
    <x v="5"/>
    <n v="107980.95"/>
    <x v="0"/>
    <x v="8"/>
    <s v=""/>
    <x v="0"/>
  </r>
  <r>
    <s v="E00864"/>
    <s v="Samantha Aguilar"/>
    <x v="3"/>
    <x v="1"/>
    <x v="3"/>
    <x v="0"/>
    <x v="0"/>
    <n v="46"/>
    <x v="0"/>
    <x v="432"/>
    <x v="4"/>
    <n v="102636"/>
    <n v="0.06"/>
    <x v="5"/>
    <n v="108794.16"/>
    <x v="0"/>
    <x v="9"/>
    <s v=""/>
    <x v="0"/>
  </r>
  <r>
    <s v="E00245"/>
    <s v="Lucas Daniels"/>
    <x v="3"/>
    <x v="0"/>
    <x v="1"/>
    <x v="1"/>
    <x v="3"/>
    <n v="42"/>
    <x v="0"/>
    <x v="433"/>
    <x v="4"/>
    <n v="102440"/>
    <n v="0.06"/>
    <x v="5"/>
    <n v="108586.4"/>
    <x v="0"/>
    <x v="2"/>
    <s v=""/>
    <x v="0"/>
  </r>
  <r>
    <s v="E04163"/>
    <s v="David Herrera"/>
    <x v="6"/>
    <x v="4"/>
    <x v="3"/>
    <x v="1"/>
    <x v="0"/>
    <n v="32"/>
    <x v="0"/>
    <x v="434"/>
    <x v="1"/>
    <n v="102298"/>
    <n v="0.13"/>
    <x v="4"/>
    <n v="115596.74"/>
    <x v="1"/>
    <x v="1"/>
    <s v=""/>
    <x v="0"/>
  </r>
  <r>
    <s v="E00874"/>
    <s v="Alexander Choi"/>
    <x v="3"/>
    <x v="2"/>
    <x v="2"/>
    <x v="1"/>
    <x v="1"/>
    <n v="55"/>
    <x v="2"/>
    <x v="435"/>
    <x v="5"/>
    <n v="102270"/>
    <n v="0.1"/>
    <x v="5"/>
    <n v="112497"/>
    <x v="0"/>
    <x v="2"/>
    <s v=""/>
    <x v="0"/>
  </r>
  <r>
    <s v="E04029"/>
    <s v="Jayden Jimenez"/>
    <x v="3"/>
    <x v="6"/>
    <x v="1"/>
    <x v="1"/>
    <x v="0"/>
    <n v="46"/>
    <x v="0"/>
    <x v="436"/>
    <x v="4"/>
    <n v="102167"/>
    <n v="0.06"/>
    <x v="5"/>
    <n v="108297.02"/>
    <x v="1"/>
    <x v="1"/>
    <s v=""/>
    <x v="0"/>
  </r>
  <r>
    <s v="E01839"/>
    <s v="Stella Alexander"/>
    <x v="7"/>
    <x v="4"/>
    <x v="1"/>
    <x v="0"/>
    <x v="2"/>
    <n v="52"/>
    <x v="0"/>
    <x v="437"/>
    <x v="3"/>
    <n v="102043"/>
    <n v="0"/>
    <x v="6"/>
    <n v="102043"/>
    <x v="0"/>
    <x v="2"/>
    <s v=""/>
    <x v="0"/>
  </r>
  <r>
    <s v="E03113"/>
    <s v="Willow Chen"/>
    <x v="3"/>
    <x v="1"/>
    <x v="1"/>
    <x v="0"/>
    <x v="1"/>
    <n v="50"/>
    <x v="0"/>
    <x v="438"/>
    <x v="0"/>
    <n v="102033"/>
    <n v="0.08"/>
    <x v="5"/>
    <n v="110195.64"/>
    <x v="0"/>
    <x v="4"/>
    <s v=""/>
    <x v="0"/>
  </r>
  <r>
    <s v="E02492"/>
    <s v="Parker Sandoval"/>
    <x v="3"/>
    <x v="6"/>
    <x v="3"/>
    <x v="1"/>
    <x v="0"/>
    <n v="59"/>
    <x v="2"/>
    <x v="439"/>
    <x v="0"/>
    <n v="101985"/>
    <n v="7.0000000000000007E-2"/>
    <x v="5"/>
    <n v="109123.95"/>
    <x v="0"/>
    <x v="8"/>
    <s v=""/>
    <x v="0"/>
  </r>
  <r>
    <s v="E03910"/>
    <s v="Nova Hsu"/>
    <x v="3"/>
    <x v="6"/>
    <x v="3"/>
    <x v="0"/>
    <x v="1"/>
    <n v="32"/>
    <x v="0"/>
    <x v="440"/>
    <x v="1"/>
    <n v="101870"/>
    <n v="0.1"/>
    <x v="5"/>
    <n v="112057"/>
    <x v="0"/>
    <x v="5"/>
    <s v=""/>
    <x v="0"/>
  </r>
  <r>
    <s v="E00836"/>
    <s v="Wesley King"/>
    <x v="3"/>
    <x v="1"/>
    <x v="0"/>
    <x v="1"/>
    <x v="2"/>
    <n v="57"/>
    <x v="2"/>
    <x v="441"/>
    <x v="1"/>
    <n v="101577"/>
    <n v="0.05"/>
    <x v="5"/>
    <n v="106655.85"/>
    <x v="0"/>
    <x v="2"/>
    <s v=""/>
    <x v="0"/>
  </r>
  <r>
    <s v="E01722"/>
    <s v="Asher Huynh"/>
    <x v="3"/>
    <x v="3"/>
    <x v="0"/>
    <x v="1"/>
    <x v="1"/>
    <n v="45"/>
    <x v="0"/>
    <x v="442"/>
    <x v="0"/>
    <n v="101288"/>
    <n v="0.1"/>
    <x v="5"/>
    <n v="111416.8"/>
    <x v="0"/>
    <x v="5"/>
    <s v=""/>
    <x v="0"/>
  </r>
  <r>
    <s v="E03471"/>
    <s v="Julia Sandoval"/>
    <x v="3"/>
    <x v="6"/>
    <x v="1"/>
    <x v="0"/>
    <x v="0"/>
    <n v="42"/>
    <x v="0"/>
    <x v="443"/>
    <x v="1"/>
    <n v="101143"/>
    <n v="0.06"/>
    <x v="5"/>
    <n v="107211.58"/>
    <x v="0"/>
    <x v="8"/>
    <s v=""/>
    <x v="0"/>
  </r>
  <r>
    <s v="E01508"/>
    <s v="Penelope Rodriguez"/>
    <x v="6"/>
    <x v="4"/>
    <x v="0"/>
    <x v="0"/>
    <x v="0"/>
    <n v="49"/>
    <x v="0"/>
    <x v="444"/>
    <x v="0"/>
    <n v="100810"/>
    <n v="0.12"/>
    <x v="4"/>
    <n v="112907.2"/>
    <x v="1"/>
    <x v="1"/>
    <s v=""/>
    <x v="0"/>
  </r>
  <r>
    <s v="E03446"/>
    <s v="Julian Ross"/>
    <x v="3"/>
    <x v="2"/>
    <x v="2"/>
    <x v="1"/>
    <x v="2"/>
    <n v="51"/>
    <x v="0"/>
    <x v="445"/>
    <x v="1"/>
    <n v="100099"/>
    <n v="0.08"/>
    <x v="5"/>
    <n v="108106.92"/>
    <x v="0"/>
    <x v="8"/>
    <s v=""/>
    <x v="0"/>
  </r>
  <r>
    <s v="E04152"/>
    <s v="Adeline Huang"/>
    <x v="4"/>
    <x v="4"/>
    <x v="0"/>
    <x v="0"/>
    <x v="1"/>
    <n v="34"/>
    <x v="0"/>
    <x v="446"/>
    <x v="1"/>
    <n v="99989"/>
    <n v="0"/>
    <x v="6"/>
    <n v="99989"/>
    <x v="2"/>
    <x v="12"/>
    <s v=""/>
    <x v="0"/>
  </r>
  <r>
    <s v="E04105"/>
    <s v="Theodore Dinh"/>
    <x v="8"/>
    <x v="3"/>
    <x v="0"/>
    <x v="1"/>
    <x v="1"/>
    <n v="59"/>
    <x v="2"/>
    <x v="447"/>
    <x v="2"/>
    <n v="99975"/>
    <n v="0"/>
    <x v="6"/>
    <n v="99975"/>
    <x v="2"/>
    <x v="3"/>
    <s v=""/>
    <x v="0"/>
  </r>
  <r>
    <s v="E04756"/>
    <s v="Aiden Le"/>
    <x v="9"/>
    <x v="3"/>
    <x v="1"/>
    <x v="1"/>
    <x v="1"/>
    <n v="55"/>
    <x v="2"/>
    <x v="448"/>
    <x v="5"/>
    <n v="99774"/>
    <n v="0"/>
    <x v="6"/>
    <n v="99774"/>
    <x v="0"/>
    <x v="4"/>
    <s v=""/>
    <x v="0"/>
  </r>
  <r>
    <s v="E04155"/>
    <s v="Dylan Dominguez"/>
    <x v="10"/>
    <x v="2"/>
    <x v="2"/>
    <x v="1"/>
    <x v="0"/>
    <n v="42"/>
    <x v="0"/>
    <x v="449"/>
    <x v="0"/>
    <n v="99697"/>
    <n v="0"/>
    <x v="6"/>
    <n v="99697"/>
    <x v="1"/>
    <x v="1"/>
    <s v=""/>
    <x v="0"/>
  </r>
  <r>
    <s v="E01807"/>
    <s v="Matthew Lim"/>
    <x v="10"/>
    <x v="0"/>
    <x v="2"/>
    <x v="1"/>
    <x v="1"/>
    <n v="52"/>
    <x v="0"/>
    <x v="450"/>
    <x v="5"/>
    <n v="99624"/>
    <n v="0"/>
    <x v="6"/>
    <n v="99624"/>
    <x v="0"/>
    <x v="9"/>
    <s v=""/>
    <x v="0"/>
  </r>
  <r>
    <s v="E02074"/>
    <s v="Nora Brown"/>
    <x v="11"/>
    <x v="3"/>
    <x v="0"/>
    <x v="0"/>
    <x v="2"/>
    <n v="32"/>
    <x v="0"/>
    <x v="451"/>
    <x v="0"/>
    <n v="99575"/>
    <n v="0"/>
    <x v="6"/>
    <n v="99575"/>
    <x v="0"/>
    <x v="4"/>
    <s v=""/>
    <x v="0"/>
  </r>
  <r>
    <s v="E01870"/>
    <s v="Easton Moore"/>
    <x v="12"/>
    <x v="3"/>
    <x v="2"/>
    <x v="1"/>
    <x v="2"/>
    <n v="52"/>
    <x v="0"/>
    <x v="452"/>
    <x v="0"/>
    <n v="99557"/>
    <n v="0.09"/>
    <x v="5"/>
    <n v="108517.13"/>
    <x v="0"/>
    <x v="9"/>
    <s v=""/>
    <x v="0"/>
  </r>
  <r>
    <s v="E03343"/>
    <s v="Carson Lu"/>
    <x v="6"/>
    <x v="4"/>
    <x v="3"/>
    <x v="1"/>
    <x v="1"/>
    <n v="64"/>
    <x v="2"/>
    <x v="453"/>
    <x v="5"/>
    <n v="99354"/>
    <n v="0.12"/>
    <x v="4"/>
    <n v="111276.48"/>
    <x v="2"/>
    <x v="11"/>
    <s v=""/>
    <x v="0"/>
  </r>
  <r>
    <s v="E03583"/>
    <s v="Kayden Jordan"/>
    <x v="9"/>
    <x v="3"/>
    <x v="2"/>
    <x v="1"/>
    <x v="2"/>
    <n v="48"/>
    <x v="0"/>
    <x v="454"/>
    <x v="4"/>
    <n v="99335"/>
    <n v="0"/>
    <x v="6"/>
    <n v="99335"/>
    <x v="0"/>
    <x v="5"/>
    <s v=""/>
    <x v="0"/>
  </r>
  <r>
    <s v="E02298"/>
    <s v="Emily Doan"/>
    <x v="6"/>
    <x v="4"/>
    <x v="1"/>
    <x v="0"/>
    <x v="1"/>
    <n v="32"/>
    <x v="0"/>
    <x v="455"/>
    <x v="0"/>
    <n v="99202"/>
    <n v="0.11"/>
    <x v="4"/>
    <n v="110114.22"/>
    <x v="0"/>
    <x v="5"/>
    <s v=""/>
    <x v="0"/>
  </r>
  <r>
    <s v="E02971"/>
    <s v="Mia Wu"/>
    <x v="11"/>
    <x v="3"/>
    <x v="1"/>
    <x v="0"/>
    <x v="1"/>
    <n v="45"/>
    <x v="0"/>
    <x v="456"/>
    <x v="0"/>
    <n v="99169"/>
    <n v="0"/>
    <x v="6"/>
    <n v="99169"/>
    <x v="2"/>
    <x v="11"/>
    <s v=""/>
    <x v="0"/>
  </r>
  <r>
    <s v="E01286"/>
    <s v="Mateo Mendez"/>
    <x v="13"/>
    <x v="4"/>
    <x v="2"/>
    <x v="1"/>
    <x v="0"/>
    <n v="47"/>
    <x v="0"/>
    <x v="457"/>
    <x v="2"/>
    <n v="99091"/>
    <n v="0"/>
    <x v="6"/>
    <n v="99091"/>
    <x v="0"/>
    <x v="4"/>
    <s v=""/>
    <x v="0"/>
  </r>
  <r>
    <s v="E02227"/>
    <s v="Sofia Parker"/>
    <x v="9"/>
    <x v="3"/>
    <x v="0"/>
    <x v="0"/>
    <x v="2"/>
    <n v="36"/>
    <x v="0"/>
    <x v="458"/>
    <x v="0"/>
    <n v="99080"/>
    <n v="0"/>
    <x v="6"/>
    <n v="99080"/>
    <x v="0"/>
    <x v="2"/>
    <s v=""/>
    <x v="0"/>
  </r>
  <r>
    <s v="E04769"/>
    <s v="Mila Leung"/>
    <x v="10"/>
    <x v="2"/>
    <x v="1"/>
    <x v="0"/>
    <x v="1"/>
    <n v="39"/>
    <x v="0"/>
    <x v="459"/>
    <x v="4"/>
    <n v="99017"/>
    <n v="0"/>
    <x v="6"/>
    <n v="99017"/>
    <x v="2"/>
    <x v="11"/>
    <s v=""/>
    <x v="0"/>
  </r>
  <r>
    <s v="E03972"/>
    <s v="Jordan Gomez"/>
    <x v="10"/>
    <x v="1"/>
    <x v="2"/>
    <x v="1"/>
    <x v="0"/>
    <n v="58"/>
    <x v="2"/>
    <x v="460"/>
    <x v="5"/>
    <n v="98769"/>
    <n v="0"/>
    <x v="6"/>
    <n v="98769"/>
    <x v="1"/>
    <x v="1"/>
    <d v="2016-10-03T00:00:00"/>
    <x v="1"/>
  </r>
  <r>
    <s v="E04545"/>
    <s v="Abigail Mejia"/>
    <x v="14"/>
    <x v="4"/>
    <x v="1"/>
    <x v="0"/>
    <x v="0"/>
    <n v="56"/>
    <x v="2"/>
    <x v="461"/>
    <x v="3"/>
    <n v="98581"/>
    <n v="0"/>
    <x v="6"/>
    <n v="98581"/>
    <x v="1"/>
    <x v="1"/>
    <s v=""/>
    <x v="0"/>
  </r>
  <r>
    <s v="E01488"/>
    <s v="Stella Lai"/>
    <x v="10"/>
    <x v="1"/>
    <x v="0"/>
    <x v="0"/>
    <x v="1"/>
    <n v="44"/>
    <x v="0"/>
    <x v="462"/>
    <x v="1"/>
    <n v="98520"/>
    <n v="0"/>
    <x v="6"/>
    <n v="98520"/>
    <x v="0"/>
    <x v="8"/>
    <s v=""/>
    <x v="0"/>
  </r>
  <r>
    <s v="E03094"/>
    <s v="Wesley Young"/>
    <x v="10"/>
    <x v="2"/>
    <x v="3"/>
    <x v="1"/>
    <x v="2"/>
    <n v="33"/>
    <x v="0"/>
    <x v="463"/>
    <x v="0"/>
    <n v="98427"/>
    <n v="0"/>
    <x v="6"/>
    <n v="98427"/>
    <x v="0"/>
    <x v="0"/>
    <s v=""/>
    <x v="0"/>
  </r>
  <r>
    <s v="E03114"/>
    <s v="Jameson Juarez"/>
    <x v="13"/>
    <x v="4"/>
    <x v="3"/>
    <x v="1"/>
    <x v="0"/>
    <n v="62"/>
    <x v="2"/>
    <x v="464"/>
    <x v="5"/>
    <n v="98230"/>
    <n v="0"/>
    <x v="6"/>
    <n v="98230"/>
    <x v="0"/>
    <x v="8"/>
    <s v=""/>
    <x v="0"/>
  </r>
  <r>
    <s v="E04952"/>
    <s v="Paisley Gomez"/>
    <x v="10"/>
    <x v="0"/>
    <x v="0"/>
    <x v="0"/>
    <x v="0"/>
    <n v="57"/>
    <x v="2"/>
    <x v="465"/>
    <x v="4"/>
    <n v="98150"/>
    <n v="0"/>
    <x v="6"/>
    <n v="98150"/>
    <x v="1"/>
    <x v="1"/>
    <s v=""/>
    <x v="0"/>
  </r>
  <r>
    <s v="E01357"/>
    <s v="Paisley Hunter"/>
    <x v="6"/>
    <x v="4"/>
    <x v="2"/>
    <x v="0"/>
    <x v="2"/>
    <n v="61"/>
    <x v="2"/>
    <x v="466"/>
    <x v="4"/>
    <n v="98110"/>
    <n v="0.13"/>
    <x v="4"/>
    <n v="110864.3"/>
    <x v="0"/>
    <x v="2"/>
    <s v=""/>
    <x v="0"/>
  </r>
  <r>
    <s v="E01150"/>
    <s v="Allison Leung"/>
    <x v="10"/>
    <x v="0"/>
    <x v="2"/>
    <x v="0"/>
    <x v="1"/>
    <n v="62"/>
    <x v="2"/>
    <x v="467"/>
    <x v="1"/>
    <n v="97830"/>
    <n v="0"/>
    <x v="6"/>
    <n v="97830"/>
    <x v="0"/>
    <x v="4"/>
    <s v=""/>
    <x v="0"/>
  </r>
  <r>
    <s v="E03474"/>
    <s v="Violet Hall"/>
    <x v="15"/>
    <x v="3"/>
    <x v="1"/>
    <x v="0"/>
    <x v="2"/>
    <n v="40"/>
    <x v="0"/>
    <x v="468"/>
    <x v="4"/>
    <n v="97807"/>
    <n v="0"/>
    <x v="6"/>
    <n v="97807"/>
    <x v="0"/>
    <x v="2"/>
    <s v=""/>
    <x v="0"/>
  </r>
  <r>
    <s v="E03269"/>
    <s v="Charlotte Chu"/>
    <x v="16"/>
    <x v="3"/>
    <x v="0"/>
    <x v="0"/>
    <x v="1"/>
    <n v="50"/>
    <x v="0"/>
    <x v="469"/>
    <x v="2"/>
    <n v="97537"/>
    <n v="0"/>
    <x v="6"/>
    <n v="97537"/>
    <x v="2"/>
    <x v="12"/>
    <s v=""/>
    <x v="0"/>
  </r>
  <r>
    <s v="E02005"/>
    <s v="Isabella Bui"/>
    <x v="11"/>
    <x v="3"/>
    <x v="0"/>
    <x v="0"/>
    <x v="1"/>
    <n v="36"/>
    <x v="0"/>
    <x v="470"/>
    <x v="0"/>
    <n v="97500"/>
    <n v="0"/>
    <x v="6"/>
    <n v="97500"/>
    <x v="0"/>
    <x v="8"/>
    <s v=""/>
    <x v="0"/>
  </r>
  <r>
    <s v="E01132"/>
    <s v="Gabriella Johnson"/>
    <x v="12"/>
    <x v="3"/>
    <x v="2"/>
    <x v="0"/>
    <x v="2"/>
    <n v="42"/>
    <x v="0"/>
    <x v="471"/>
    <x v="3"/>
    <n v="97433"/>
    <n v="0.05"/>
    <x v="5"/>
    <n v="102304.65"/>
    <x v="0"/>
    <x v="9"/>
    <d v="2015-08-08T00:00:00"/>
    <x v="1"/>
  </r>
  <r>
    <s v="E04926"/>
    <s v="Emma Luna"/>
    <x v="17"/>
    <x v="4"/>
    <x v="3"/>
    <x v="0"/>
    <x v="0"/>
    <n v="52"/>
    <x v="0"/>
    <x v="472"/>
    <x v="4"/>
    <n v="97398"/>
    <n v="0"/>
    <x v="6"/>
    <n v="97398"/>
    <x v="1"/>
    <x v="10"/>
    <s v=""/>
    <x v="0"/>
  </r>
  <r>
    <s v="E00306"/>
    <s v="Mateo Williams"/>
    <x v="11"/>
    <x v="3"/>
    <x v="0"/>
    <x v="1"/>
    <x v="2"/>
    <n v="40"/>
    <x v="0"/>
    <x v="473"/>
    <x v="4"/>
    <n v="97339"/>
    <n v="0"/>
    <x v="6"/>
    <n v="97339"/>
    <x v="0"/>
    <x v="4"/>
    <s v=""/>
    <x v="0"/>
  </r>
  <r>
    <s v="E03626"/>
    <s v="Nicholas Avila"/>
    <x v="11"/>
    <x v="3"/>
    <x v="2"/>
    <x v="1"/>
    <x v="0"/>
    <n v="28"/>
    <x v="1"/>
    <x v="474"/>
    <x v="1"/>
    <n v="97336"/>
    <n v="0"/>
    <x v="6"/>
    <n v="97336"/>
    <x v="0"/>
    <x v="4"/>
    <s v=""/>
    <x v="0"/>
  </r>
  <r>
    <s v="E02728"/>
    <s v="Thomas Chang"/>
    <x v="10"/>
    <x v="1"/>
    <x v="2"/>
    <x v="1"/>
    <x v="1"/>
    <n v="34"/>
    <x v="0"/>
    <x v="475"/>
    <x v="4"/>
    <n v="97231"/>
    <n v="0"/>
    <x v="6"/>
    <n v="97231"/>
    <x v="2"/>
    <x v="11"/>
    <s v=""/>
    <x v="0"/>
  </r>
  <r>
    <s v="E03496"/>
    <s v="Robert Yang"/>
    <x v="10"/>
    <x v="1"/>
    <x v="3"/>
    <x v="1"/>
    <x v="1"/>
    <n v="31"/>
    <x v="0"/>
    <x v="476"/>
    <x v="1"/>
    <n v="97078"/>
    <n v="0"/>
    <x v="6"/>
    <n v="97078"/>
    <x v="0"/>
    <x v="4"/>
    <d v="2020-03-09T00:00:00"/>
    <x v="1"/>
  </r>
  <r>
    <s v="E01713"/>
    <s v="Nolan Guzman"/>
    <x v="17"/>
    <x v="4"/>
    <x v="3"/>
    <x v="1"/>
    <x v="0"/>
    <n v="46"/>
    <x v="0"/>
    <x v="477"/>
    <x v="2"/>
    <n v="96997"/>
    <n v="0"/>
    <x v="6"/>
    <n v="96997"/>
    <x v="1"/>
    <x v="6"/>
    <s v=""/>
    <x v="0"/>
  </r>
  <r>
    <s v="E04004"/>
    <s v="Everleigh Shah"/>
    <x v="18"/>
    <x v="4"/>
    <x v="2"/>
    <x v="0"/>
    <x v="1"/>
    <n v="36"/>
    <x v="0"/>
    <x v="478"/>
    <x v="1"/>
    <n v="96757"/>
    <n v="0"/>
    <x v="6"/>
    <n v="96757"/>
    <x v="0"/>
    <x v="0"/>
    <s v=""/>
    <x v="0"/>
  </r>
  <r>
    <s v="E04802"/>
    <s v="Lucy Fong"/>
    <x v="19"/>
    <x v="0"/>
    <x v="1"/>
    <x v="0"/>
    <x v="1"/>
    <n v="40"/>
    <x v="0"/>
    <x v="479"/>
    <x v="4"/>
    <n v="96719"/>
    <n v="0"/>
    <x v="6"/>
    <n v="96719"/>
    <x v="2"/>
    <x v="12"/>
    <s v=""/>
    <x v="0"/>
  </r>
  <r>
    <s v="E02179"/>
    <s v="Peyton Owens"/>
    <x v="4"/>
    <x v="4"/>
    <x v="3"/>
    <x v="0"/>
    <x v="2"/>
    <n v="48"/>
    <x v="0"/>
    <x v="480"/>
    <x v="0"/>
    <n v="96693"/>
    <n v="0"/>
    <x v="6"/>
    <n v="96693"/>
    <x v="0"/>
    <x v="2"/>
    <s v=""/>
    <x v="0"/>
  </r>
  <r>
    <s v="E02730"/>
    <s v="Axel Soto"/>
    <x v="14"/>
    <x v="4"/>
    <x v="1"/>
    <x v="1"/>
    <x v="0"/>
    <n v="46"/>
    <x v="0"/>
    <x v="481"/>
    <x v="3"/>
    <n v="96639"/>
    <n v="0"/>
    <x v="6"/>
    <n v="96639"/>
    <x v="1"/>
    <x v="1"/>
    <s v=""/>
    <x v="0"/>
  </r>
  <r>
    <s v="E04546"/>
    <s v="Jade Hunter"/>
    <x v="9"/>
    <x v="3"/>
    <x v="1"/>
    <x v="0"/>
    <x v="2"/>
    <n v="42"/>
    <x v="0"/>
    <x v="482"/>
    <x v="1"/>
    <n v="96636"/>
    <n v="0"/>
    <x v="6"/>
    <n v="96636"/>
    <x v="0"/>
    <x v="0"/>
    <s v=""/>
    <x v="0"/>
  </r>
  <r>
    <s v="E01415"/>
    <s v="Henry Green"/>
    <x v="19"/>
    <x v="0"/>
    <x v="3"/>
    <x v="1"/>
    <x v="2"/>
    <n v="32"/>
    <x v="0"/>
    <x v="483"/>
    <x v="1"/>
    <n v="96598"/>
    <n v="0"/>
    <x v="6"/>
    <n v="96598"/>
    <x v="0"/>
    <x v="5"/>
    <s v=""/>
    <x v="0"/>
  </r>
  <r>
    <s v="E01037"/>
    <s v="Jeremiah Chu"/>
    <x v="20"/>
    <x v="3"/>
    <x v="2"/>
    <x v="1"/>
    <x v="1"/>
    <n v="31"/>
    <x v="0"/>
    <x v="484"/>
    <x v="1"/>
    <n v="96567"/>
    <n v="0"/>
    <x v="6"/>
    <n v="96567"/>
    <x v="2"/>
    <x v="7"/>
    <s v=""/>
    <x v="0"/>
  </r>
  <r>
    <s v="E00481"/>
    <s v="Jameson Nelson"/>
    <x v="21"/>
    <x v="3"/>
    <x v="2"/>
    <x v="1"/>
    <x v="2"/>
    <n v="61"/>
    <x v="2"/>
    <x v="485"/>
    <x v="0"/>
    <n v="96566"/>
    <n v="0"/>
    <x v="6"/>
    <n v="96566"/>
    <x v="0"/>
    <x v="0"/>
    <s v=""/>
    <x v="0"/>
  </r>
  <r>
    <s v="E02012"/>
    <s v="Anna Han"/>
    <x v="22"/>
    <x v="3"/>
    <x v="2"/>
    <x v="0"/>
    <x v="1"/>
    <n v="65"/>
    <x v="2"/>
    <x v="486"/>
    <x v="3"/>
    <n v="96548"/>
    <n v="0"/>
    <x v="6"/>
    <n v="96548"/>
    <x v="0"/>
    <x v="4"/>
    <s v=""/>
    <x v="0"/>
  </r>
  <r>
    <s v="E03875"/>
    <s v="Aurora Simmons"/>
    <x v="13"/>
    <x v="4"/>
    <x v="1"/>
    <x v="0"/>
    <x v="2"/>
    <n v="51"/>
    <x v="0"/>
    <x v="487"/>
    <x v="5"/>
    <n v="96475"/>
    <n v="0"/>
    <x v="6"/>
    <n v="96475"/>
    <x v="0"/>
    <x v="4"/>
    <s v=""/>
    <x v="0"/>
  </r>
  <r>
    <s v="E03160"/>
    <s v="Carter Ortiz"/>
    <x v="14"/>
    <x v="4"/>
    <x v="3"/>
    <x v="1"/>
    <x v="0"/>
    <n v="54"/>
    <x v="0"/>
    <x v="488"/>
    <x v="0"/>
    <n v="96441"/>
    <n v="0"/>
    <x v="6"/>
    <n v="96441"/>
    <x v="1"/>
    <x v="6"/>
    <s v=""/>
    <x v="0"/>
  </r>
  <r>
    <s v="E04189"/>
    <s v="Ariana Kim"/>
    <x v="21"/>
    <x v="3"/>
    <x v="0"/>
    <x v="0"/>
    <x v="1"/>
    <n v="33"/>
    <x v="0"/>
    <x v="489"/>
    <x v="0"/>
    <n v="96366"/>
    <n v="0"/>
    <x v="6"/>
    <n v="96366"/>
    <x v="2"/>
    <x v="12"/>
    <s v=""/>
    <x v="0"/>
  </r>
  <r>
    <s v="E00632"/>
    <s v="Angel Chang"/>
    <x v="21"/>
    <x v="3"/>
    <x v="2"/>
    <x v="1"/>
    <x v="1"/>
    <n v="37"/>
    <x v="0"/>
    <x v="32"/>
    <x v="1"/>
    <n v="96331"/>
    <n v="0"/>
    <x v="6"/>
    <n v="96331"/>
    <x v="2"/>
    <x v="7"/>
    <s v=""/>
    <x v="0"/>
  </r>
  <r>
    <s v="E00863"/>
    <s v="Lincoln Ramos"/>
    <x v="5"/>
    <x v="4"/>
    <x v="1"/>
    <x v="1"/>
    <x v="0"/>
    <n v="59"/>
    <x v="2"/>
    <x v="490"/>
    <x v="4"/>
    <n v="96313"/>
    <n v="0"/>
    <x v="6"/>
    <n v="96313"/>
    <x v="0"/>
    <x v="4"/>
    <s v=""/>
    <x v="0"/>
  </r>
  <r>
    <s v="E00446"/>
    <s v="Hudson Hill"/>
    <x v="10"/>
    <x v="0"/>
    <x v="2"/>
    <x v="1"/>
    <x v="2"/>
    <n v="30"/>
    <x v="1"/>
    <x v="491"/>
    <x v="1"/>
    <n v="96092"/>
    <n v="0"/>
    <x v="6"/>
    <n v="96092"/>
    <x v="0"/>
    <x v="4"/>
    <s v=""/>
    <x v="0"/>
  </r>
  <r>
    <s v="E03268"/>
    <s v="Emilia Rivera"/>
    <x v="18"/>
    <x v="4"/>
    <x v="2"/>
    <x v="0"/>
    <x v="0"/>
    <n v="42"/>
    <x v="0"/>
    <x v="492"/>
    <x v="1"/>
    <n v="96023"/>
    <n v="0"/>
    <x v="6"/>
    <n v="96023"/>
    <x v="0"/>
    <x v="8"/>
    <s v=""/>
    <x v="0"/>
  </r>
  <r>
    <s v="E02802"/>
    <s v="Matthew Chau"/>
    <x v="23"/>
    <x v="6"/>
    <x v="2"/>
    <x v="1"/>
    <x v="1"/>
    <n v="53"/>
    <x v="0"/>
    <x v="493"/>
    <x v="3"/>
    <n v="95998"/>
    <n v="0"/>
    <x v="6"/>
    <n v="95998"/>
    <x v="0"/>
    <x v="9"/>
    <s v=""/>
    <x v="0"/>
  </r>
  <r>
    <s v="E04816"/>
    <s v="Jace Zhang"/>
    <x v="24"/>
    <x v="3"/>
    <x v="3"/>
    <x v="1"/>
    <x v="1"/>
    <n v="31"/>
    <x v="0"/>
    <x v="494"/>
    <x v="1"/>
    <n v="95963"/>
    <n v="0"/>
    <x v="6"/>
    <n v="95963"/>
    <x v="2"/>
    <x v="12"/>
    <s v=""/>
    <x v="0"/>
  </r>
  <r>
    <s v="E02521"/>
    <s v="Lily Nguyen"/>
    <x v="10"/>
    <x v="5"/>
    <x v="3"/>
    <x v="0"/>
    <x v="1"/>
    <n v="33"/>
    <x v="0"/>
    <x v="495"/>
    <x v="0"/>
    <n v="95960"/>
    <n v="0"/>
    <x v="6"/>
    <n v="95960"/>
    <x v="2"/>
    <x v="12"/>
    <s v=""/>
    <x v="0"/>
  </r>
  <r>
    <s v="E01366"/>
    <s v="William Walker"/>
    <x v="12"/>
    <x v="3"/>
    <x v="2"/>
    <x v="1"/>
    <x v="3"/>
    <n v="40"/>
    <x v="0"/>
    <x v="496"/>
    <x v="1"/>
    <n v="95899"/>
    <n v="0.1"/>
    <x v="5"/>
    <n v="105488.9"/>
    <x v="0"/>
    <x v="0"/>
    <d v="2021-03-08T00:00:00"/>
    <x v="1"/>
  </r>
  <r>
    <s v="E01141"/>
    <s v="Gianna Williams"/>
    <x v="14"/>
    <x v="4"/>
    <x v="2"/>
    <x v="0"/>
    <x v="3"/>
    <n v="27"/>
    <x v="1"/>
    <x v="497"/>
    <x v="1"/>
    <n v="95786"/>
    <n v="0"/>
    <x v="6"/>
    <n v="95786"/>
    <x v="0"/>
    <x v="2"/>
    <s v=""/>
    <x v="0"/>
  </r>
  <r>
    <s v="E02813"/>
    <s v="Kai Chow"/>
    <x v="6"/>
    <x v="4"/>
    <x v="1"/>
    <x v="1"/>
    <x v="1"/>
    <n v="45"/>
    <x v="0"/>
    <x v="498"/>
    <x v="2"/>
    <n v="95743"/>
    <n v="0.15"/>
    <x v="4"/>
    <n v="110104.45"/>
    <x v="0"/>
    <x v="4"/>
    <d v="2010-01-15T00:00:00"/>
    <x v="1"/>
  </r>
  <r>
    <s v="E04720"/>
    <s v="Christopher Chung"/>
    <x v="4"/>
    <x v="4"/>
    <x v="1"/>
    <x v="1"/>
    <x v="1"/>
    <n v="28"/>
    <x v="1"/>
    <x v="499"/>
    <x v="1"/>
    <n v="95670"/>
    <n v="0"/>
    <x v="6"/>
    <n v="95670"/>
    <x v="0"/>
    <x v="5"/>
    <s v=""/>
    <x v="0"/>
  </r>
  <r>
    <s v="E03615"/>
    <s v="Daniel Dixon"/>
    <x v="5"/>
    <x v="4"/>
    <x v="3"/>
    <x v="1"/>
    <x v="2"/>
    <n v="51"/>
    <x v="0"/>
    <x v="500"/>
    <x v="2"/>
    <n v="95639"/>
    <n v="0"/>
    <x v="6"/>
    <n v="95639"/>
    <x v="0"/>
    <x v="4"/>
    <s v=""/>
    <x v="0"/>
  </r>
  <r>
    <s v="E03984"/>
    <s v="Hailey Foster"/>
    <x v="4"/>
    <x v="4"/>
    <x v="0"/>
    <x v="0"/>
    <x v="3"/>
    <n v="55"/>
    <x v="2"/>
    <x v="501"/>
    <x v="1"/>
    <n v="95562"/>
    <n v="0"/>
    <x v="6"/>
    <n v="95562"/>
    <x v="0"/>
    <x v="2"/>
    <s v=""/>
    <x v="0"/>
  </r>
  <r>
    <s v="E04448"/>
    <s v="Adrian Ruiz"/>
    <x v="10"/>
    <x v="5"/>
    <x v="1"/>
    <x v="1"/>
    <x v="0"/>
    <n v="34"/>
    <x v="0"/>
    <x v="502"/>
    <x v="0"/>
    <n v="95499"/>
    <n v="0"/>
    <x v="6"/>
    <n v="95499"/>
    <x v="1"/>
    <x v="6"/>
    <d v="2017-08-11T00:00:00"/>
    <x v="1"/>
  </r>
  <r>
    <s v="E01639"/>
    <s v="Austin Vo"/>
    <x v="10"/>
    <x v="5"/>
    <x v="0"/>
    <x v="1"/>
    <x v="1"/>
    <n v="55"/>
    <x v="2"/>
    <x v="503"/>
    <x v="5"/>
    <n v="95409"/>
    <n v="0"/>
    <x v="6"/>
    <n v="95409"/>
    <x v="0"/>
    <x v="5"/>
    <s v=""/>
    <x v="0"/>
  </r>
  <r>
    <s v="E03047"/>
    <s v="Gabriella Gupta"/>
    <x v="19"/>
    <x v="0"/>
    <x v="1"/>
    <x v="0"/>
    <x v="1"/>
    <n v="41"/>
    <x v="0"/>
    <x v="504"/>
    <x v="3"/>
    <n v="95372"/>
    <n v="0"/>
    <x v="6"/>
    <n v="95372"/>
    <x v="2"/>
    <x v="7"/>
    <s v=""/>
    <x v="0"/>
  </r>
  <r>
    <s v="E00639"/>
    <s v="Benjamin Mai"/>
    <x v="22"/>
    <x v="3"/>
    <x v="1"/>
    <x v="1"/>
    <x v="1"/>
    <n v="54"/>
    <x v="0"/>
    <x v="505"/>
    <x v="2"/>
    <n v="95239"/>
    <n v="0"/>
    <x v="6"/>
    <n v="95239"/>
    <x v="0"/>
    <x v="5"/>
    <s v=""/>
    <x v="0"/>
  </r>
  <r>
    <s v="E00769"/>
    <s v="Jose Kang"/>
    <x v="6"/>
    <x v="4"/>
    <x v="1"/>
    <x v="1"/>
    <x v="1"/>
    <n v="57"/>
    <x v="2"/>
    <x v="506"/>
    <x v="2"/>
    <n v="95061"/>
    <n v="0.1"/>
    <x v="5"/>
    <n v="104567.1"/>
    <x v="2"/>
    <x v="7"/>
    <s v=""/>
    <x v="0"/>
  </r>
  <r>
    <s v="E00626"/>
    <s v="Luna Simmons"/>
    <x v="10"/>
    <x v="5"/>
    <x v="1"/>
    <x v="0"/>
    <x v="2"/>
    <n v="28"/>
    <x v="1"/>
    <x v="507"/>
    <x v="1"/>
    <n v="95045"/>
    <n v="0"/>
    <x v="6"/>
    <n v="95045"/>
    <x v="0"/>
    <x v="2"/>
    <s v=""/>
    <x v="0"/>
  </r>
  <r>
    <s v="E00013"/>
    <s v="Raelynn Ma"/>
    <x v="10"/>
    <x v="5"/>
    <x v="3"/>
    <x v="0"/>
    <x v="1"/>
    <n v="33"/>
    <x v="0"/>
    <x v="508"/>
    <x v="0"/>
    <n v="94876"/>
    <n v="0"/>
    <x v="6"/>
    <n v="94876"/>
    <x v="0"/>
    <x v="8"/>
    <s v=""/>
    <x v="0"/>
  </r>
  <r>
    <s v="E00287"/>
    <s v="Maverick Figueroa"/>
    <x v="20"/>
    <x v="3"/>
    <x v="1"/>
    <x v="1"/>
    <x v="0"/>
    <n v="48"/>
    <x v="0"/>
    <x v="509"/>
    <x v="4"/>
    <n v="94815"/>
    <n v="0"/>
    <x v="6"/>
    <n v="94815"/>
    <x v="0"/>
    <x v="2"/>
    <s v=""/>
    <x v="0"/>
  </r>
  <r>
    <s v="E04618"/>
    <s v="Mason Zhao"/>
    <x v="8"/>
    <x v="3"/>
    <x v="2"/>
    <x v="1"/>
    <x v="1"/>
    <n v="46"/>
    <x v="0"/>
    <x v="510"/>
    <x v="1"/>
    <n v="94790"/>
    <n v="0"/>
    <x v="6"/>
    <n v="94790"/>
    <x v="2"/>
    <x v="3"/>
    <s v=""/>
    <x v="0"/>
  </r>
  <r>
    <s v="E04670"/>
    <s v="Angel Do"/>
    <x v="20"/>
    <x v="3"/>
    <x v="3"/>
    <x v="1"/>
    <x v="1"/>
    <n v="34"/>
    <x v="0"/>
    <x v="511"/>
    <x v="1"/>
    <n v="94735"/>
    <n v="0"/>
    <x v="6"/>
    <n v="94735"/>
    <x v="2"/>
    <x v="11"/>
    <s v=""/>
    <x v="0"/>
  </r>
  <r>
    <s v="E03065"/>
    <s v="Ezra Ortiz"/>
    <x v="14"/>
    <x v="4"/>
    <x v="2"/>
    <x v="1"/>
    <x v="0"/>
    <n v="41"/>
    <x v="0"/>
    <x v="512"/>
    <x v="0"/>
    <n v="94658"/>
    <n v="0"/>
    <x v="6"/>
    <n v="94658"/>
    <x v="0"/>
    <x v="8"/>
    <s v=""/>
    <x v="0"/>
  </r>
  <r>
    <s v="E03870"/>
    <s v="Madeline Allen"/>
    <x v="9"/>
    <x v="3"/>
    <x v="0"/>
    <x v="0"/>
    <x v="2"/>
    <n v="30"/>
    <x v="1"/>
    <x v="483"/>
    <x v="1"/>
    <n v="94652"/>
    <n v="0"/>
    <x v="6"/>
    <n v="94652"/>
    <x v="0"/>
    <x v="9"/>
    <s v=""/>
    <x v="0"/>
  </r>
  <r>
    <s v="E00559"/>
    <s v="Penelope Silva"/>
    <x v="21"/>
    <x v="3"/>
    <x v="3"/>
    <x v="0"/>
    <x v="0"/>
    <n v="36"/>
    <x v="0"/>
    <x v="513"/>
    <x v="0"/>
    <n v="94618"/>
    <n v="0"/>
    <x v="6"/>
    <n v="94618"/>
    <x v="0"/>
    <x v="0"/>
    <s v=""/>
    <x v="0"/>
  </r>
  <r>
    <s v="E04131"/>
    <s v="Cora Rivera"/>
    <x v="10"/>
    <x v="2"/>
    <x v="1"/>
    <x v="0"/>
    <x v="0"/>
    <n v="42"/>
    <x v="0"/>
    <x v="514"/>
    <x v="1"/>
    <n v="94430"/>
    <n v="0"/>
    <x v="6"/>
    <n v="94430"/>
    <x v="0"/>
    <x v="9"/>
    <s v=""/>
    <x v="0"/>
  </r>
  <r>
    <s v="E00717"/>
    <s v="Axel Santos"/>
    <x v="10"/>
    <x v="1"/>
    <x v="3"/>
    <x v="1"/>
    <x v="0"/>
    <n v="62"/>
    <x v="2"/>
    <x v="515"/>
    <x v="4"/>
    <n v="94422"/>
    <n v="0"/>
    <x v="6"/>
    <n v="94422"/>
    <x v="0"/>
    <x v="5"/>
    <s v=""/>
    <x v="0"/>
  </r>
  <r>
    <s v="E00955"/>
    <s v="Theodore Marquez"/>
    <x v="13"/>
    <x v="4"/>
    <x v="3"/>
    <x v="1"/>
    <x v="0"/>
    <n v="54"/>
    <x v="0"/>
    <x v="516"/>
    <x v="0"/>
    <n v="94407"/>
    <n v="0"/>
    <x v="6"/>
    <n v="94407"/>
    <x v="1"/>
    <x v="6"/>
    <s v=""/>
    <x v="0"/>
  </r>
  <r>
    <s v="E00593"/>
    <s v="Luke Wilson"/>
    <x v="15"/>
    <x v="3"/>
    <x v="3"/>
    <x v="1"/>
    <x v="2"/>
    <n v="34"/>
    <x v="0"/>
    <x v="517"/>
    <x v="0"/>
    <n v="94352"/>
    <n v="0"/>
    <x v="6"/>
    <n v="94352"/>
    <x v="0"/>
    <x v="8"/>
    <s v=""/>
    <x v="0"/>
  </r>
  <r>
    <s v="E00273"/>
    <s v="David Owens"/>
    <x v="10"/>
    <x v="0"/>
    <x v="1"/>
    <x v="1"/>
    <x v="3"/>
    <n v="43"/>
    <x v="0"/>
    <x v="518"/>
    <x v="3"/>
    <n v="94246"/>
    <n v="0"/>
    <x v="6"/>
    <n v="94246"/>
    <x v="0"/>
    <x v="4"/>
    <s v=""/>
    <x v="0"/>
  </r>
  <r>
    <s v="E03417"/>
    <s v="Benjamin Moua"/>
    <x v="12"/>
    <x v="3"/>
    <x v="0"/>
    <x v="1"/>
    <x v="1"/>
    <n v="40"/>
    <x v="0"/>
    <x v="519"/>
    <x v="4"/>
    <n v="93971"/>
    <n v="0.08"/>
    <x v="5"/>
    <n v="101488.68"/>
    <x v="2"/>
    <x v="3"/>
    <s v=""/>
    <x v="0"/>
  </r>
  <r>
    <s v="E00672"/>
    <s v="Mila Pena"/>
    <x v="23"/>
    <x v="6"/>
    <x v="0"/>
    <x v="0"/>
    <x v="0"/>
    <n v="45"/>
    <x v="0"/>
    <x v="520"/>
    <x v="4"/>
    <n v="93840"/>
    <n v="0"/>
    <x v="6"/>
    <n v="93840"/>
    <x v="1"/>
    <x v="10"/>
    <s v=""/>
    <x v="0"/>
  </r>
  <r>
    <s v="E04871"/>
    <s v="Liam Grant"/>
    <x v="23"/>
    <x v="6"/>
    <x v="2"/>
    <x v="1"/>
    <x v="2"/>
    <n v="30"/>
    <x v="1"/>
    <x v="521"/>
    <x v="0"/>
    <n v="93734"/>
    <n v="0"/>
    <x v="6"/>
    <n v="93734"/>
    <x v="0"/>
    <x v="5"/>
    <s v=""/>
    <x v="0"/>
  </r>
  <r>
    <s v="E02923"/>
    <s v="Ethan Tang"/>
    <x v="10"/>
    <x v="1"/>
    <x v="3"/>
    <x v="1"/>
    <x v="1"/>
    <n v="54"/>
    <x v="0"/>
    <x v="522"/>
    <x v="0"/>
    <n v="93668"/>
    <n v="0"/>
    <x v="6"/>
    <n v="93668"/>
    <x v="0"/>
    <x v="2"/>
    <s v=""/>
    <x v="0"/>
  </r>
  <r>
    <s v="E02453"/>
    <s v="Dylan Kumar"/>
    <x v="10"/>
    <x v="2"/>
    <x v="3"/>
    <x v="1"/>
    <x v="1"/>
    <n v="55"/>
    <x v="2"/>
    <x v="523"/>
    <x v="3"/>
    <n v="93343"/>
    <n v="0"/>
    <x v="6"/>
    <n v="93343"/>
    <x v="2"/>
    <x v="3"/>
    <s v=""/>
    <x v="0"/>
  </r>
  <r>
    <s v="E02415"/>
    <s v="Penelope Gonzalez"/>
    <x v="10"/>
    <x v="0"/>
    <x v="1"/>
    <x v="0"/>
    <x v="0"/>
    <n v="52"/>
    <x v="0"/>
    <x v="524"/>
    <x v="5"/>
    <n v="93103"/>
    <n v="0"/>
    <x v="6"/>
    <n v="93103"/>
    <x v="0"/>
    <x v="5"/>
    <s v=""/>
    <x v="0"/>
  </r>
  <r>
    <s v="E00431"/>
    <s v="Skylar Doan"/>
    <x v="23"/>
    <x v="6"/>
    <x v="2"/>
    <x v="0"/>
    <x v="1"/>
    <n v="58"/>
    <x v="2"/>
    <x v="525"/>
    <x v="5"/>
    <n v="93102"/>
    <n v="0"/>
    <x v="6"/>
    <n v="93102"/>
    <x v="0"/>
    <x v="9"/>
    <d v="2013-12-13T00:00:00"/>
    <x v="1"/>
  </r>
  <r>
    <s v="E00401"/>
    <s v="Wesley Adams"/>
    <x v="22"/>
    <x v="3"/>
    <x v="1"/>
    <x v="1"/>
    <x v="2"/>
    <n v="48"/>
    <x v="0"/>
    <x v="526"/>
    <x v="3"/>
    <n v="93017"/>
    <n v="0"/>
    <x v="6"/>
    <n v="93017"/>
    <x v="0"/>
    <x v="9"/>
    <s v=""/>
    <x v="0"/>
  </r>
  <r>
    <s v="E02235"/>
    <s v="Riley Ramirez"/>
    <x v="23"/>
    <x v="6"/>
    <x v="2"/>
    <x v="0"/>
    <x v="0"/>
    <n v="52"/>
    <x v="0"/>
    <x v="527"/>
    <x v="2"/>
    <n v="92994"/>
    <n v="0"/>
    <x v="6"/>
    <n v="92994"/>
    <x v="0"/>
    <x v="2"/>
    <s v=""/>
    <x v="0"/>
  </r>
  <r>
    <s v="E03538"/>
    <s v="Gabriel Holmes"/>
    <x v="11"/>
    <x v="3"/>
    <x v="2"/>
    <x v="1"/>
    <x v="2"/>
    <n v="40"/>
    <x v="0"/>
    <x v="528"/>
    <x v="4"/>
    <n v="92952"/>
    <n v="0"/>
    <x v="6"/>
    <n v="92952"/>
    <x v="0"/>
    <x v="9"/>
    <s v=""/>
    <x v="0"/>
  </r>
  <r>
    <s v="E02881"/>
    <s v="Leilani Sharma"/>
    <x v="10"/>
    <x v="1"/>
    <x v="0"/>
    <x v="0"/>
    <x v="1"/>
    <n v="43"/>
    <x v="0"/>
    <x v="529"/>
    <x v="0"/>
    <n v="92940"/>
    <n v="0"/>
    <x v="6"/>
    <n v="92940"/>
    <x v="2"/>
    <x v="12"/>
    <s v=""/>
    <x v="0"/>
  </r>
  <r>
    <s v="E00265"/>
    <s v="Mila Vasquez"/>
    <x v="14"/>
    <x v="4"/>
    <x v="0"/>
    <x v="0"/>
    <x v="0"/>
    <n v="60"/>
    <x v="2"/>
    <x v="530"/>
    <x v="2"/>
    <n v="92932"/>
    <n v="0"/>
    <x v="6"/>
    <n v="92932"/>
    <x v="0"/>
    <x v="0"/>
    <s v=""/>
    <x v="0"/>
  </r>
  <r>
    <s v="E04504"/>
    <s v="Jameson Alvarado"/>
    <x v="11"/>
    <x v="3"/>
    <x v="0"/>
    <x v="1"/>
    <x v="0"/>
    <n v="47"/>
    <x v="0"/>
    <x v="418"/>
    <x v="2"/>
    <n v="92897"/>
    <n v="0"/>
    <x v="6"/>
    <n v="92897"/>
    <x v="1"/>
    <x v="6"/>
    <s v=""/>
    <x v="0"/>
  </r>
  <r>
    <s v="E02331"/>
    <s v="Sophia Huynh"/>
    <x v="11"/>
    <x v="3"/>
    <x v="0"/>
    <x v="0"/>
    <x v="1"/>
    <n v="55"/>
    <x v="2"/>
    <x v="531"/>
    <x v="3"/>
    <n v="92771"/>
    <n v="0"/>
    <x v="6"/>
    <n v="92771"/>
    <x v="0"/>
    <x v="8"/>
    <s v=""/>
    <x v="0"/>
  </r>
  <r>
    <s v="E04000"/>
    <s v="Skylar Carrillo"/>
    <x v="6"/>
    <x v="4"/>
    <x v="1"/>
    <x v="0"/>
    <x v="0"/>
    <n v="44"/>
    <x v="0"/>
    <x v="532"/>
    <x v="4"/>
    <n v="92753"/>
    <n v="0.13"/>
    <x v="4"/>
    <n v="104810.89"/>
    <x v="0"/>
    <x v="4"/>
    <d v="2021-06-24T00:00:00"/>
    <x v="1"/>
  </r>
  <r>
    <s v="E00465"/>
    <s v="Brooklyn Cho"/>
    <x v="8"/>
    <x v="3"/>
    <x v="0"/>
    <x v="0"/>
    <x v="1"/>
    <n v="45"/>
    <x v="0"/>
    <x v="533"/>
    <x v="3"/>
    <n v="92655"/>
    <n v="0"/>
    <x v="6"/>
    <n v="92655"/>
    <x v="2"/>
    <x v="12"/>
    <s v=""/>
    <x v="0"/>
  </r>
  <r>
    <s v="E02489"/>
    <s v="Ethan Clark"/>
    <x v="23"/>
    <x v="6"/>
    <x v="0"/>
    <x v="1"/>
    <x v="2"/>
    <n v="33"/>
    <x v="0"/>
    <x v="127"/>
    <x v="1"/>
    <n v="92610"/>
    <n v="0"/>
    <x v="6"/>
    <n v="92610"/>
    <x v="0"/>
    <x v="0"/>
    <s v=""/>
    <x v="0"/>
  </r>
  <r>
    <s v="E01958"/>
    <s v="Angel Lin"/>
    <x v="25"/>
    <x v="3"/>
    <x v="0"/>
    <x v="1"/>
    <x v="1"/>
    <n v="27"/>
    <x v="1"/>
    <x v="534"/>
    <x v="1"/>
    <n v="92321"/>
    <n v="0"/>
    <x v="6"/>
    <n v="92321"/>
    <x v="0"/>
    <x v="2"/>
    <s v=""/>
    <x v="0"/>
  </r>
  <r>
    <s v="E02984"/>
    <s v="Jack Mai"/>
    <x v="10"/>
    <x v="2"/>
    <x v="1"/>
    <x v="1"/>
    <x v="1"/>
    <n v="45"/>
    <x v="0"/>
    <x v="535"/>
    <x v="4"/>
    <n v="92293"/>
    <n v="0"/>
    <x v="6"/>
    <n v="92293"/>
    <x v="2"/>
    <x v="12"/>
    <s v=""/>
    <x v="0"/>
  </r>
  <r>
    <s v="E03849"/>
    <s v="Harper Chin"/>
    <x v="14"/>
    <x v="4"/>
    <x v="0"/>
    <x v="0"/>
    <x v="1"/>
    <n v="50"/>
    <x v="0"/>
    <x v="176"/>
    <x v="3"/>
    <n v="92209"/>
    <n v="0"/>
    <x v="6"/>
    <n v="92209"/>
    <x v="2"/>
    <x v="7"/>
    <s v=""/>
    <x v="0"/>
  </r>
  <r>
    <s v="E02135"/>
    <s v="John Delgado"/>
    <x v="9"/>
    <x v="3"/>
    <x v="1"/>
    <x v="1"/>
    <x v="0"/>
    <n v="30"/>
    <x v="1"/>
    <x v="536"/>
    <x v="1"/>
    <n v="92058"/>
    <n v="0"/>
    <x v="6"/>
    <n v="92058"/>
    <x v="0"/>
    <x v="4"/>
    <s v=""/>
    <x v="0"/>
  </r>
  <r>
    <s v="E00233"/>
    <s v="Brooklyn Reyes"/>
    <x v="24"/>
    <x v="3"/>
    <x v="0"/>
    <x v="0"/>
    <x v="0"/>
    <n v="36"/>
    <x v="0"/>
    <x v="537"/>
    <x v="1"/>
    <n v="91954"/>
    <n v="0"/>
    <x v="6"/>
    <n v="91954"/>
    <x v="0"/>
    <x v="0"/>
    <s v=""/>
    <x v="0"/>
  </r>
  <r>
    <s v="E04126"/>
    <s v="Dominic Baker"/>
    <x v="10"/>
    <x v="1"/>
    <x v="0"/>
    <x v="1"/>
    <x v="3"/>
    <n v="51"/>
    <x v="0"/>
    <x v="538"/>
    <x v="1"/>
    <n v="91853"/>
    <n v="0"/>
    <x v="6"/>
    <n v="91853"/>
    <x v="0"/>
    <x v="2"/>
    <s v=""/>
    <x v="0"/>
  </r>
  <r>
    <s v="E02473"/>
    <s v="Leonardo Lo"/>
    <x v="14"/>
    <x v="4"/>
    <x v="3"/>
    <x v="1"/>
    <x v="1"/>
    <n v="29"/>
    <x v="1"/>
    <x v="67"/>
    <x v="1"/>
    <n v="91782"/>
    <n v="0"/>
    <x v="6"/>
    <n v="91782"/>
    <x v="2"/>
    <x v="3"/>
    <s v=""/>
    <x v="0"/>
  </r>
  <r>
    <s v="E01388"/>
    <s v="Ivy Soto"/>
    <x v="17"/>
    <x v="4"/>
    <x v="2"/>
    <x v="0"/>
    <x v="0"/>
    <n v="50"/>
    <x v="0"/>
    <x v="539"/>
    <x v="2"/>
    <n v="91763"/>
    <n v="0"/>
    <x v="6"/>
    <n v="91763"/>
    <x v="0"/>
    <x v="4"/>
    <s v=""/>
    <x v="0"/>
  </r>
  <r>
    <s v="E03519"/>
    <s v="Eliza Zheng"/>
    <x v="12"/>
    <x v="3"/>
    <x v="3"/>
    <x v="0"/>
    <x v="1"/>
    <n v="48"/>
    <x v="0"/>
    <x v="540"/>
    <x v="0"/>
    <n v="91679"/>
    <n v="7.0000000000000007E-2"/>
    <x v="5"/>
    <n v="98096.53"/>
    <x v="2"/>
    <x v="3"/>
    <s v=""/>
    <x v="0"/>
  </r>
  <r>
    <s v="E03912"/>
    <s v="Carter Turner"/>
    <x v="10"/>
    <x v="2"/>
    <x v="1"/>
    <x v="1"/>
    <x v="2"/>
    <n v="33"/>
    <x v="0"/>
    <x v="541"/>
    <x v="0"/>
    <n v="91632"/>
    <n v="0"/>
    <x v="6"/>
    <n v="91632"/>
    <x v="0"/>
    <x v="5"/>
    <s v=""/>
    <x v="0"/>
  </r>
  <r>
    <s v="E02417"/>
    <s v="Alice Young"/>
    <x v="7"/>
    <x v="4"/>
    <x v="2"/>
    <x v="0"/>
    <x v="2"/>
    <n v="46"/>
    <x v="0"/>
    <x v="542"/>
    <x v="4"/>
    <n v="91621"/>
    <n v="0"/>
    <x v="6"/>
    <n v="91621"/>
    <x v="0"/>
    <x v="2"/>
    <s v=""/>
    <x v="0"/>
  </r>
  <r>
    <s v="E04217"/>
    <s v="Lydia Williams"/>
    <x v="22"/>
    <x v="3"/>
    <x v="0"/>
    <x v="0"/>
    <x v="3"/>
    <n v="35"/>
    <x v="0"/>
    <x v="109"/>
    <x v="0"/>
    <n v="91592"/>
    <n v="0"/>
    <x v="6"/>
    <n v="91592"/>
    <x v="0"/>
    <x v="2"/>
    <s v=""/>
    <x v="0"/>
  </r>
  <r>
    <s v="E00640"/>
    <s v="Paisley Bryant"/>
    <x v="9"/>
    <x v="3"/>
    <x v="0"/>
    <x v="0"/>
    <x v="3"/>
    <n v="37"/>
    <x v="0"/>
    <x v="543"/>
    <x v="0"/>
    <n v="91400"/>
    <n v="0"/>
    <x v="6"/>
    <n v="91400"/>
    <x v="0"/>
    <x v="2"/>
    <s v=""/>
    <x v="0"/>
  </r>
  <r>
    <s v="E04048"/>
    <s v="Julian Lee"/>
    <x v="20"/>
    <x v="3"/>
    <x v="1"/>
    <x v="1"/>
    <x v="1"/>
    <n v="51"/>
    <x v="0"/>
    <x v="544"/>
    <x v="3"/>
    <n v="91399"/>
    <n v="0"/>
    <x v="6"/>
    <n v="91399"/>
    <x v="0"/>
    <x v="9"/>
    <s v=""/>
    <x v="0"/>
  </r>
  <r>
    <s v="E00359"/>
    <s v="Logan Carrillo"/>
    <x v="10"/>
    <x v="2"/>
    <x v="2"/>
    <x v="1"/>
    <x v="0"/>
    <n v="33"/>
    <x v="0"/>
    <x v="545"/>
    <x v="0"/>
    <n v="91280"/>
    <n v="0"/>
    <x v="6"/>
    <n v="91280"/>
    <x v="0"/>
    <x v="8"/>
    <s v=""/>
    <x v="0"/>
  </r>
  <r>
    <s v="E04491"/>
    <s v="Nathan Chan"/>
    <x v="9"/>
    <x v="3"/>
    <x v="1"/>
    <x v="1"/>
    <x v="1"/>
    <n v="45"/>
    <x v="0"/>
    <x v="546"/>
    <x v="2"/>
    <n v="91276"/>
    <n v="0"/>
    <x v="6"/>
    <n v="91276"/>
    <x v="0"/>
    <x v="9"/>
    <s v=""/>
    <x v="0"/>
  </r>
  <r>
    <s v="E00096"/>
    <s v="Peyton Cruz"/>
    <x v="13"/>
    <x v="4"/>
    <x v="0"/>
    <x v="0"/>
    <x v="0"/>
    <n v="30"/>
    <x v="1"/>
    <x v="547"/>
    <x v="0"/>
    <n v="91134"/>
    <n v="0"/>
    <x v="6"/>
    <n v="91134"/>
    <x v="1"/>
    <x v="6"/>
    <s v=""/>
    <x v="0"/>
  </r>
  <r>
    <s v="E04359"/>
    <s v="Layla Salazar"/>
    <x v="15"/>
    <x v="3"/>
    <x v="1"/>
    <x v="0"/>
    <x v="0"/>
    <n v="59"/>
    <x v="2"/>
    <x v="548"/>
    <x v="0"/>
    <n v="90901"/>
    <n v="0"/>
    <x v="6"/>
    <n v="90901"/>
    <x v="0"/>
    <x v="9"/>
    <s v=""/>
    <x v="0"/>
  </r>
  <r>
    <s v="E03681"/>
    <s v="Lyla Chen"/>
    <x v="23"/>
    <x v="6"/>
    <x v="2"/>
    <x v="0"/>
    <x v="1"/>
    <n v="45"/>
    <x v="0"/>
    <x v="549"/>
    <x v="1"/>
    <n v="90870"/>
    <n v="0"/>
    <x v="6"/>
    <n v="90870"/>
    <x v="0"/>
    <x v="2"/>
    <s v=""/>
    <x v="0"/>
  </r>
  <r>
    <s v="E02254"/>
    <s v="Jaxson Sandoval"/>
    <x v="10"/>
    <x v="0"/>
    <x v="3"/>
    <x v="1"/>
    <x v="0"/>
    <n v="61"/>
    <x v="2"/>
    <x v="550"/>
    <x v="1"/>
    <n v="90855"/>
    <n v="0"/>
    <x v="6"/>
    <n v="90855"/>
    <x v="1"/>
    <x v="6"/>
    <s v=""/>
    <x v="0"/>
  </r>
  <r>
    <s v="E01952"/>
    <s v="Everett Lee"/>
    <x v="25"/>
    <x v="3"/>
    <x v="2"/>
    <x v="1"/>
    <x v="1"/>
    <n v="45"/>
    <x v="0"/>
    <x v="551"/>
    <x v="4"/>
    <n v="90770"/>
    <n v="0"/>
    <x v="6"/>
    <n v="90770"/>
    <x v="0"/>
    <x v="0"/>
    <s v=""/>
    <x v="0"/>
  </r>
  <r>
    <s v="E01633"/>
    <s v="Addison Do"/>
    <x v="5"/>
    <x v="4"/>
    <x v="0"/>
    <x v="0"/>
    <x v="1"/>
    <n v="46"/>
    <x v="0"/>
    <x v="552"/>
    <x v="2"/>
    <n v="90678"/>
    <n v="0"/>
    <x v="6"/>
    <n v="90678"/>
    <x v="0"/>
    <x v="0"/>
    <s v=""/>
    <x v="0"/>
  </r>
  <r>
    <s v="E03296"/>
    <s v="Eloise Trinh"/>
    <x v="15"/>
    <x v="3"/>
    <x v="3"/>
    <x v="0"/>
    <x v="1"/>
    <n v="39"/>
    <x v="0"/>
    <x v="553"/>
    <x v="1"/>
    <n v="90535"/>
    <n v="0"/>
    <x v="6"/>
    <n v="90535"/>
    <x v="0"/>
    <x v="8"/>
    <s v=""/>
    <x v="0"/>
  </r>
  <r>
    <s v="E00102"/>
    <s v="Riley Rojas"/>
    <x v="21"/>
    <x v="3"/>
    <x v="3"/>
    <x v="0"/>
    <x v="0"/>
    <n v="36"/>
    <x v="0"/>
    <x v="554"/>
    <x v="1"/>
    <n v="90333"/>
    <n v="0"/>
    <x v="6"/>
    <n v="90333"/>
    <x v="1"/>
    <x v="1"/>
    <s v=""/>
    <x v="0"/>
  </r>
  <r>
    <s v="E04267"/>
    <s v="Greyson Sanders"/>
    <x v="9"/>
    <x v="3"/>
    <x v="3"/>
    <x v="1"/>
    <x v="3"/>
    <n v="28"/>
    <x v="1"/>
    <x v="555"/>
    <x v="1"/>
    <n v="90304"/>
    <n v="0"/>
    <x v="6"/>
    <n v="90304"/>
    <x v="0"/>
    <x v="2"/>
    <s v=""/>
    <x v="0"/>
  </r>
  <r>
    <s v="E00784"/>
    <s v="Ella Nguyen"/>
    <x v="24"/>
    <x v="3"/>
    <x v="1"/>
    <x v="0"/>
    <x v="1"/>
    <n v="60"/>
    <x v="2"/>
    <x v="556"/>
    <x v="3"/>
    <n v="90258"/>
    <n v="0"/>
    <x v="6"/>
    <n v="90258"/>
    <x v="2"/>
    <x v="3"/>
    <s v=""/>
    <x v="0"/>
  </r>
  <r>
    <s v="E04817"/>
    <s v="Zoe Sanchez"/>
    <x v="10"/>
    <x v="1"/>
    <x v="2"/>
    <x v="0"/>
    <x v="0"/>
    <n v="53"/>
    <x v="0"/>
    <x v="557"/>
    <x v="3"/>
    <n v="90212"/>
    <n v="0"/>
    <x v="6"/>
    <n v="90212"/>
    <x v="1"/>
    <x v="6"/>
    <s v=""/>
    <x v="0"/>
  </r>
  <r>
    <s v="E02960"/>
    <s v="Nova Hill"/>
    <x v="10"/>
    <x v="1"/>
    <x v="0"/>
    <x v="0"/>
    <x v="2"/>
    <n v="56"/>
    <x v="2"/>
    <x v="558"/>
    <x v="1"/>
    <n v="90040"/>
    <n v="0"/>
    <x v="6"/>
    <n v="90040"/>
    <x v="0"/>
    <x v="2"/>
    <s v=""/>
    <x v="0"/>
  </r>
  <r>
    <s v="E04800"/>
    <s v="Eli Han"/>
    <x v="10"/>
    <x v="1"/>
    <x v="0"/>
    <x v="1"/>
    <x v="1"/>
    <n v="40"/>
    <x v="0"/>
    <x v="559"/>
    <x v="0"/>
    <n v="89984"/>
    <n v="0"/>
    <x v="6"/>
    <n v="89984"/>
    <x v="2"/>
    <x v="12"/>
    <s v=""/>
    <x v="0"/>
  </r>
  <r>
    <s v="E04487"/>
    <s v="Audrey Hwang"/>
    <x v="10"/>
    <x v="1"/>
    <x v="3"/>
    <x v="0"/>
    <x v="1"/>
    <n v="45"/>
    <x v="0"/>
    <x v="560"/>
    <x v="1"/>
    <n v="89841"/>
    <n v="0"/>
    <x v="6"/>
    <n v="89841"/>
    <x v="2"/>
    <x v="11"/>
    <s v=""/>
    <x v="0"/>
  </r>
  <r>
    <s v="E02024"/>
    <s v="Amelia Bell"/>
    <x v="10"/>
    <x v="0"/>
    <x v="0"/>
    <x v="0"/>
    <x v="2"/>
    <n v="53"/>
    <x v="0"/>
    <x v="355"/>
    <x v="1"/>
    <n v="89769"/>
    <n v="0"/>
    <x v="6"/>
    <n v="89769"/>
    <x v="0"/>
    <x v="9"/>
    <s v=""/>
    <x v="0"/>
  </r>
  <r>
    <s v="E02031"/>
    <s v="Melody Cooper"/>
    <x v="13"/>
    <x v="4"/>
    <x v="2"/>
    <x v="0"/>
    <x v="2"/>
    <n v="44"/>
    <x v="0"/>
    <x v="561"/>
    <x v="4"/>
    <n v="89695"/>
    <n v="0"/>
    <x v="6"/>
    <n v="89695"/>
    <x v="0"/>
    <x v="4"/>
    <s v=""/>
    <x v="0"/>
  </r>
  <r>
    <s v="E04032"/>
    <s v="Emery Zhang"/>
    <x v="17"/>
    <x v="4"/>
    <x v="1"/>
    <x v="0"/>
    <x v="1"/>
    <n v="45"/>
    <x v="0"/>
    <x v="562"/>
    <x v="0"/>
    <n v="89659"/>
    <n v="0"/>
    <x v="6"/>
    <n v="89659"/>
    <x v="2"/>
    <x v="11"/>
    <s v=""/>
    <x v="0"/>
  </r>
  <r>
    <s v="E03799"/>
    <s v="Natalie Hwang"/>
    <x v="10"/>
    <x v="5"/>
    <x v="3"/>
    <x v="0"/>
    <x v="1"/>
    <n v="63"/>
    <x v="2"/>
    <x v="563"/>
    <x v="2"/>
    <n v="89523"/>
    <n v="0"/>
    <x v="6"/>
    <n v="89523"/>
    <x v="0"/>
    <x v="5"/>
    <s v=""/>
    <x v="0"/>
  </r>
  <r>
    <s v="E02848"/>
    <s v="Emma Brooks"/>
    <x v="19"/>
    <x v="0"/>
    <x v="2"/>
    <x v="0"/>
    <x v="2"/>
    <n v="30"/>
    <x v="1"/>
    <x v="564"/>
    <x v="0"/>
    <n v="89458"/>
    <n v="0"/>
    <x v="6"/>
    <n v="89458"/>
    <x v="0"/>
    <x v="4"/>
    <s v=""/>
    <x v="0"/>
  </r>
  <r>
    <s v="E01377"/>
    <s v="Grayson Luu"/>
    <x v="14"/>
    <x v="4"/>
    <x v="2"/>
    <x v="1"/>
    <x v="1"/>
    <n v="55"/>
    <x v="2"/>
    <x v="565"/>
    <x v="4"/>
    <n v="89419"/>
    <n v="0"/>
    <x v="6"/>
    <n v="89419"/>
    <x v="2"/>
    <x v="7"/>
    <s v=""/>
    <x v="0"/>
  </r>
  <r>
    <s v="E04095"/>
    <s v="Sadie Patterson"/>
    <x v="10"/>
    <x v="1"/>
    <x v="3"/>
    <x v="0"/>
    <x v="2"/>
    <n v="38"/>
    <x v="0"/>
    <x v="566"/>
    <x v="1"/>
    <n v="89390"/>
    <n v="0"/>
    <x v="6"/>
    <n v="89390"/>
    <x v="0"/>
    <x v="9"/>
    <s v=""/>
    <x v="0"/>
  </r>
  <r>
    <s v="E02943"/>
    <s v="Bella Lopez"/>
    <x v="10"/>
    <x v="2"/>
    <x v="1"/>
    <x v="0"/>
    <x v="0"/>
    <n v="32"/>
    <x v="0"/>
    <x v="567"/>
    <x v="0"/>
    <n v="88895"/>
    <n v="0"/>
    <x v="6"/>
    <n v="88895"/>
    <x v="0"/>
    <x v="2"/>
    <s v=""/>
    <x v="0"/>
  </r>
  <r>
    <s v="E04547"/>
    <s v="Avery Grant"/>
    <x v="11"/>
    <x v="3"/>
    <x v="2"/>
    <x v="0"/>
    <x v="2"/>
    <n v="49"/>
    <x v="0"/>
    <x v="568"/>
    <x v="0"/>
    <n v="88777"/>
    <n v="0"/>
    <x v="6"/>
    <n v="88777"/>
    <x v="0"/>
    <x v="2"/>
    <s v=""/>
    <x v="0"/>
  </r>
  <r>
    <s v="E04458"/>
    <s v="Alexander Bryant"/>
    <x v="17"/>
    <x v="4"/>
    <x v="3"/>
    <x v="1"/>
    <x v="2"/>
    <n v="30"/>
    <x v="1"/>
    <x v="569"/>
    <x v="1"/>
    <n v="88758"/>
    <n v="0"/>
    <x v="6"/>
    <n v="88758"/>
    <x v="0"/>
    <x v="9"/>
    <s v=""/>
    <x v="0"/>
  </r>
  <r>
    <s v="E01611"/>
    <s v="Gabriella Zhu"/>
    <x v="12"/>
    <x v="3"/>
    <x v="3"/>
    <x v="0"/>
    <x v="1"/>
    <n v="36"/>
    <x v="0"/>
    <x v="570"/>
    <x v="0"/>
    <n v="88730"/>
    <n v="0.08"/>
    <x v="5"/>
    <n v="95828.4"/>
    <x v="2"/>
    <x v="3"/>
    <s v=""/>
    <x v="0"/>
  </r>
  <r>
    <s v="E04799"/>
    <s v="Mila Roberts"/>
    <x v="23"/>
    <x v="6"/>
    <x v="1"/>
    <x v="0"/>
    <x v="2"/>
    <n v="30"/>
    <x v="1"/>
    <x v="571"/>
    <x v="1"/>
    <n v="88663"/>
    <n v="0"/>
    <x v="6"/>
    <n v="88663"/>
    <x v="0"/>
    <x v="5"/>
    <s v=""/>
    <x v="0"/>
  </r>
  <r>
    <s v="E02217"/>
    <s v="William Phillips"/>
    <x v="21"/>
    <x v="3"/>
    <x v="1"/>
    <x v="1"/>
    <x v="3"/>
    <n v="61"/>
    <x v="2"/>
    <x v="572"/>
    <x v="3"/>
    <n v="88478"/>
    <n v="0"/>
    <x v="6"/>
    <n v="88478"/>
    <x v="0"/>
    <x v="4"/>
    <s v=""/>
    <x v="0"/>
  </r>
  <r>
    <s v="E04108"/>
    <s v="Jade Figueroa"/>
    <x v="10"/>
    <x v="0"/>
    <x v="0"/>
    <x v="0"/>
    <x v="0"/>
    <n v="33"/>
    <x v="0"/>
    <x v="573"/>
    <x v="0"/>
    <n v="88343"/>
    <n v="0"/>
    <x v="6"/>
    <n v="88343"/>
    <x v="1"/>
    <x v="1"/>
    <s v=""/>
    <x v="0"/>
  </r>
  <r>
    <s v="E03438"/>
    <s v="Asher Morales"/>
    <x v="7"/>
    <x v="4"/>
    <x v="2"/>
    <x v="1"/>
    <x v="0"/>
    <n v="52"/>
    <x v="0"/>
    <x v="574"/>
    <x v="1"/>
    <n v="88272"/>
    <n v="0"/>
    <x v="6"/>
    <n v="88272"/>
    <x v="1"/>
    <x v="6"/>
    <s v=""/>
    <x v="0"/>
  </r>
  <r>
    <s v="E03402"/>
    <s v="Isaac Liu"/>
    <x v="17"/>
    <x v="4"/>
    <x v="0"/>
    <x v="1"/>
    <x v="1"/>
    <n v="60"/>
    <x v="2"/>
    <x v="575"/>
    <x v="5"/>
    <n v="88213"/>
    <n v="0"/>
    <x v="6"/>
    <n v="88213"/>
    <x v="2"/>
    <x v="3"/>
    <s v=""/>
    <x v="0"/>
  </r>
  <r>
    <s v="E02035"/>
    <s v="Eli Rahman"/>
    <x v="24"/>
    <x v="3"/>
    <x v="0"/>
    <x v="1"/>
    <x v="1"/>
    <n v="45"/>
    <x v="0"/>
    <x v="576"/>
    <x v="4"/>
    <n v="88182"/>
    <n v="0"/>
    <x v="6"/>
    <n v="88182"/>
    <x v="2"/>
    <x v="12"/>
    <s v=""/>
    <x v="0"/>
  </r>
  <r>
    <s v="E04931"/>
    <s v="Zoe Romero"/>
    <x v="21"/>
    <x v="3"/>
    <x v="0"/>
    <x v="0"/>
    <x v="0"/>
    <n v="32"/>
    <x v="0"/>
    <x v="577"/>
    <x v="1"/>
    <n v="88072"/>
    <n v="0"/>
    <x v="6"/>
    <n v="88072"/>
    <x v="1"/>
    <x v="6"/>
    <s v=""/>
    <x v="0"/>
  </r>
  <r>
    <s v="E00306"/>
    <s v="Piper Patterson"/>
    <x v="14"/>
    <x v="4"/>
    <x v="1"/>
    <x v="0"/>
    <x v="2"/>
    <n v="45"/>
    <x v="0"/>
    <x v="578"/>
    <x v="1"/>
    <n v="88045"/>
    <n v="0"/>
    <x v="6"/>
    <n v="88045"/>
    <x v="0"/>
    <x v="2"/>
    <s v=""/>
    <x v="0"/>
  </r>
  <r>
    <s v="E02848"/>
    <s v="Lincoln Huynh"/>
    <x v="22"/>
    <x v="3"/>
    <x v="2"/>
    <x v="1"/>
    <x v="1"/>
    <n v="55"/>
    <x v="2"/>
    <x v="579"/>
    <x v="0"/>
    <n v="87851"/>
    <n v="0"/>
    <x v="6"/>
    <n v="87851"/>
    <x v="2"/>
    <x v="3"/>
    <s v=""/>
    <x v="0"/>
  </r>
  <r>
    <s v="E04639"/>
    <s v="Luna Taylor"/>
    <x v="25"/>
    <x v="3"/>
    <x v="0"/>
    <x v="0"/>
    <x v="2"/>
    <n v="47"/>
    <x v="0"/>
    <x v="580"/>
    <x v="1"/>
    <n v="87806"/>
    <n v="0"/>
    <x v="6"/>
    <n v="87806"/>
    <x v="0"/>
    <x v="9"/>
    <s v=""/>
    <x v="0"/>
  </r>
  <r>
    <s v="E02903"/>
    <s v="Robert Vazquez"/>
    <x v="22"/>
    <x v="3"/>
    <x v="1"/>
    <x v="1"/>
    <x v="0"/>
    <n v="40"/>
    <x v="0"/>
    <x v="581"/>
    <x v="1"/>
    <n v="87770"/>
    <n v="0"/>
    <x v="6"/>
    <n v="87770"/>
    <x v="0"/>
    <x v="4"/>
    <s v=""/>
    <x v="0"/>
  </r>
  <r>
    <s v="E03359"/>
    <s v="Autumn Ortiz"/>
    <x v="17"/>
    <x v="4"/>
    <x v="2"/>
    <x v="0"/>
    <x v="0"/>
    <n v="30"/>
    <x v="1"/>
    <x v="582"/>
    <x v="1"/>
    <n v="87744"/>
    <n v="0"/>
    <x v="6"/>
    <n v="87744"/>
    <x v="1"/>
    <x v="6"/>
    <s v=""/>
    <x v="0"/>
  </r>
  <r>
    <s v="E00697"/>
    <s v="Jonathan Chavez"/>
    <x v="22"/>
    <x v="3"/>
    <x v="0"/>
    <x v="1"/>
    <x v="0"/>
    <n v="29"/>
    <x v="1"/>
    <x v="583"/>
    <x v="1"/>
    <n v="87536"/>
    <n v="0"/>
    <x v="6"/>
    <n v="87536"/>
    <x v="0"/>
    <x v="9"/>
    <s v=""/>
    <x v="0"/>
  </r>
  <r>
    <s v="E01760"/>
    <s v="Madeline Acosta"/>
    <x v="19"/>
    <x v="0"/>
    <x v="3"/>
    <x v="0"/>
    <x v="0"/>
    <n v="26"/>
    <x v="1"/>
    <x v="584"/>
    <x v="1"/>
    <n v="87427"/>
    <n v="0"/>
    <x v="6"/>
    <n v="87427"/>
    <x v="1"/>
    <x v="6"/>
    <s v=""/>
    <x v="0"/>
  </r>
  <r>
    <s v="E00276"/>
    <s v="Kennedy Romero"/>
    <x v="6"/>
    <x v="4"/>
    <x v="2"/>
    <x v="0"/>
    <x v="0"/>
    <n v="37"/>
    <x v="0"/>
    <x v="585"/>
    <x v="1"/>
    <n v="87359"/>
    <n v="0.11"/>
    <x v="4"/>
    <n v="96968.49"/>
    <x v="1"/>
    <x v="1"/>
    <s v=""/>
    <x v="0"/>
  </r>
  <r>
    <s v="E01966"/>
    <s v="Thomas Williams"/>
    <x v="17"/>
    <x v="4"/>
    <x v="3"/>
    <x v="1"/>
    <x v="2"/>
    <n v="45"/>
    <x v="0"/>
    <x v="586"/>
    <x v="0"/>
    <n v="87292"/>
    <n v="0"/>
    <x v="6"/>
    <n v="87292"/>
    <x v="0"/>
    <x v="0"/>
    <s v=""/>
    <x v="0"/>
  </r>
  <r>
    <s v="E03908"/>
    <s v="Miles Evans"/>
    <x v="21"/>
    <x v="3"/>
    <x v="0"/>
    <x v="1"/>
    <x v="2"/>
    <n v="54"/>
    <x v="0"/>
    <x v="587"/>
    <x v="5"/>
    <n v="87216"/>
    <n v="0"/>
    <x v="6"/>
    <n v="87216"/>
    <x v="0"/>
    <x v="8"/>
    <s v=""/>
    <x v="0"/>
  </r>
  <r>
    <s v="E04167"/>
    <s v="Henry Alvarez"/>
    <x v="23"/>
    <x v="6"/>
    <x v="0"/>
    <x v="1"/>
    <x v="0"/>
    <n v="48"/>
    <x v="0"/>
    <x v="588"/>
    <x v="3"/>
    <n v="87158"/>
    <n v="0"/>
    <x v="6"/>
    <n v="87158"/>
    <x v="1"/>
    <x v="10"/>
    <s v=""/>
    <x v="0"/>
  </r>
  <r>
    <s v="E03364"/>
    <s v="Audrey Lee"/>
    <x v="13"/>
    <x v="4"/>
    <x v="3"/>
    <x v="0"/>
    <x v="1"/>
    <n v="51"/>
    <x v="0"/>
    <x v="536"/>
    <x v="1"/>
    <n v="87036"/>
    <n v="0"/>
    <x v="6"/>
    <n v="87036"/>
    <x v="2"/>
    <x v="3"/>
    <s v=""/>
    <x v="0"/>
  </r>
  <r>
    <s v="E04474"/>
    <s v="Mila Hong"/>
    <x v="18"/>
    <x v="4"/>
    <x v="2"/>
    <x v="0"/>
    <x v="1"/>
    <n v="30"/>
    <x v="1"/>
    <x v="589"/>
    <x v="1"/>
    <n v="86858"/>
    <n v="0"/>
    <x v="6"/>
    <n v="86858"/>
    <x v="2"/>
    <x v="3"/>
    <d v="2017-10-08T00:00:00"/>
    <x v="1"/>
  </r>
  <r>
    <s v="E04387"/>
    <s v="Everleigh White"/>
    <x v="21"/>
    <x v="3"/>
    <x v="3"/>
    <x v="0"/>
    <x v="2"/>
    <n v="59"/>
    <x v="2"/>
    <x v="590"/>
    <x v="1"/>
    <n v="86831"/>
    <n v="0"/>
    <x v="6"/>
    <n v="86831"/>
    <x v="0"/>
    <x v="5"/>
    <s v=""/>
    <x v="0"/>
  </r>
  <r>
    <s v="E02770"/>
    <s v="Liliana Do"/>
    <x v="24"/>
    <x v="3"/>
    <x v="0"/>
    <x v="0"/>
    <x v="1"/>
    <n v="30"/>
    <x v="1"/>
    <x v="591"/>
    <x v="1"/>
    <n v="86774"/>
    <n v="0"/>
    <x v="6"/>
    <n v="86774"/>
    <x v="2"/>
    <x v="12"/>
    <s v=""/>
    <x v="0"/>
  </r>
  <r>
    <s v="E01533"/>
    <s v="Avery Bailey"/>
    <x v="10"/>
    <x v="0"/>
    <x v="3"/>
    <x v="0"/>
    <x v="2"/>
    <n v="49"/>
    <x v="0"/>
    <x v="592"/>
    <x v="5"/>
    <n v="86658"/>
    <n v="0"/>
    <x v="6"/>
    <n v="86658"/>
    <x v="0"/>
    <x v="5"/>
    <s v=""/>
    <x v="0"/>
  </r>
  <r>
    <s v="E02706"/>
    <s v="Nevaeh Kang"/>
    <x v="7"/>
    <x v="4"/>
    <x v="2"/>
    <x v="0"/>
    <x v="1"/>
    <n v="46"/>
    <x v="0"/>
    <x v="593"/>
    <x v="1"/>
    <n v="86538"/>
    <n v="0"/>
    <x v="6"/>
    <n v="86538"/>
    <x v="2"/>
    <x v="12"/>
    <s v=""/>
    <x v="0"/>
  </r>
  <r>
    <s v="E00181"/>
    <s v="Genesis Hu"/>
    <x v="10"/>
    <x v="2"/>
    <x v="1"/>
    <x v="0"/>
    <x v="1"/>
    <n v="46"/>
    <x v="0"/>
    <x v="594"/>
    <x v="3"/>
    <n v="86510"/>
    <n v="0"/>
    <x v="6"/>
    <n v="86510"/>
    <x v="2"/>
    <x v="11"/>
    <d v="2003-01-02T00:00:00"/>
    <x v="1"/>
  </r>
  <r>
    <s v="E03292"/>
    <s v="Cora Evans"/>
    <x v="12"/>
    <x v="3"/>
    <x v="3"/>
    <x v="0"/>
    <x v="3"/>
    <n v="45"/>
    <x v="0"/>
    <x v="595"/>
    <x v="1"/>
    <n v="86478"/>
    <n v="0.06"/>
    <x v="5"/>
    <n v="91666.68"/>
    <x v="0"/>
    <x v="4"/>
    <s v=""/>
    <x v="0"/>
  </r>
  <r>
    <s v="E01242"/>
    <s v="Emery Doan"/>
    <x v="4"/>
    <x v="4"/>
    <x v="1"/>
    <x v="0"/>
    <x v="1"/>
    <n v="25"/>
    <x v="1"/>
    <x v="596"/>
    <x v="1"/>
    <n v="86464"/>
    <n v="0"/>
    <x v="6"/>
    <n v="86464"/>
    <x v="2"/>
    <x v="7"/>
    <s v=""/>
    <x v="0"/>
  </r>
  <r>
    <s v="E03567"/>
    <s v="Silas Chavez"/>
    <x v="8"/>
    <x v="3"/>
    <x v="2"/>
    <x v="1"/>
    <x v="0"/>
    <n v="51"/>
    <x v="0"/>
    <x v="597"/>
    <x v="4"/>
    <n v="86431"/>
    <n v="0"/>
    <x v="6"/>
    <n v="86431"/>
    <x v="0"/>
    <x v="0"/>
    <s v=""/>
    <x v="0"/>
  </r>
  <r>
    <s v="E03890"/>
    <s v="Everett Khan"/>
    <x v="15"/>
    <x v="3"/>
    <x v="0"/>
    <x v="1"/>
    <x v="1"/>
    <n v="43"/>
    <x v="0"/>
    <x v="598"/>
    <x v="1"/>
    <n v="86417"/>
    <n v="0"/>
    <x v="6"/>
    <n v="86417"/>
    <x v="0"/>
    <x v="2"/>
    <s v=""/>
    <x v="0"/>
  </r>
  <r>
    <s v="E01754"/>
    <s v="Owen Lam"/>
    <x v="23"/>
    <x v="6"/>
    <x v="3"/>
    <x v="1"/>
    <x v="1"/>
    <n v="30"/>
    <x v="1"/>
    <x v="599"/>
    <x v="1"/>
    <n v="86317"/>
    <n v="0"/>
    <x v="6"/>
    <n v="86317"/>
    <x v="2"/>
    <x v="12"/>
    <d v="2017-07-16T00:00:00"/>
    <x v="1"/>
  </r>
  <r>
    <s v="E00665"/>
    <s v="David Chu"/>
    <x v="4"/>
    <x v="4"/>
    <x v="1"/>
    <x v="1"/>
    <x v="1"/>
    <n v="55"/>
    <x v="2"/>
    <x v="600"/>
    <x v="2"/>
    <n v="86299"/>
    <n v="0"/>
    <x v="6"/>
    <n v="86299"/>
    <x v="0"/>
    <x v="9"/>
    <s v=""/>
    <x v="0"/>
  </r>
  <r>
    <s v="E04538"/>
    <s v="Adeline Yang"/>
    <x v="9"/>
    <x v="3"/>
    <x v="1"/>
    <x v="0"/>
    <x v="1"/>
    <n v="53"/>
    <x v="0"/>
    <x v="601"/>
    <x v="4"/>
    <n v="86173"/>
    <n v="0"/>
    <x v="6"/>
    <n v="86173"/>
    <x v="2"/>
    <x v="3"/>
    <s v=""/>
    <x v="0"/>
  </r>
  <r>
    <s v="E03941"/>
    <s v="Isla Han"/>
    <x v="8"/>
    <x v="3"/>
    <x v="0"/>
    <x v="0"/>
    <x v="1"/>
    <n v="58"/>
    <x v="2"/>
    <x v="602"/>
    <x v="3"/>
    <n v="86089"/>
    <n v="0"/>
    <x v="6"/>
    <n v="86089"/>
    <x v="0"/>
    <x v="2"/>
    <s v=""/>
    <x v="0"/>
  </r>
  <r>
    <s v="E03904"/>
    <s v="Hunter Ortiz"/>
    <x v="10"/>
    <x v="5"/>
    <x v="1"/>
    <x v="1"/>
    <x v="0"/>
    <n v="46"/>
    <x v="0"/>
    <x v="603"/>
    <x v="0"/>
    <n v="86061"/>
    <n v="0"/>
    <x v="6"/>
    <n v="86061"/>
    <x v="1"/>
    <x v="1"/>
    <s v=""/>
    <x v="0"/>
  </r>
  <r>
    <s v="E02284"/>
    <s v="Josephine Salazar"/>
    <x v="17"/>
    <x v="4"/>
    <x v="3"/>
    <x v="0"/>
    <x v="0"/>
    <n v="36"/>
    <x v="0"/>
    <x v="604"/>
    <x v="0"/>
    <n v="85870"/>
    <n v="0"/>
    <x v="6"/>
    <n v="85870"/>
    <x v="1"/>
    <x v="6"/>
    <s v=""/>
    <x v="0"/>
  </r>
  <r>
    <s v="E03430"/>
    <s v="Leo Herrera"/>
    <x v="23"/>
    <x v="6"/>
    <x v="2"/>
    <x v="1"/>
    <x v="0"/>
    <n v="48"/>
    <x v="0"/>
    <x v="605"/>
    <x v="2"/>
    <n v="85369"/>
    <n v="0"/>
    <x v="6"/>
    <n v="85369"/>
    <x v="1"/>
    <x v="10"/>
    <d v="2004-11-27T00:00:00"/>
    <x v="1"/>
  </r>
  <r>
    <s v="E00436"/>
    <s v="Lincoln Reyes"/>
    <x v="12"/>
    <x v="3"/>
    <x v="0"/>
    <x v="1"/>
    <x v="0"/>
    <n v="60"/>
    <x v="2"/>
    <x v="606"/>
    <x v="2"/>
    <n v="85120"/>
    <n v="0.09"/>
    <x v="5"/>
    <n v="92780.800000000003"/>
    <x v="0"/>
    <x v="9"/>
    <s v=""/>
    <x v="0"/>
  </r>
  <r>
    <s v="E02832"/>
    <s v="Penelope Jordan"/>
    <x v="12"/>
    <x v="3"/>
    <x v="0"/>
    <x v="0"/>
    <x v="2"/>
    <n v="26"/>
    <x v="1"/>
    <x v="607"/>
    <x v="1"/>
    <n v="84913"/>
    <n v="7.0000000000000007E-2"/>
    <x v="5"/>
    <n v="90856.91"/>
    <x v="0"/>
    <x v="2"/>
    <s v=""/>
    <x v="0"/>
  </r>
  <r>
    <s v="E01258"/>
    <s v="Gabriel Brooks"/>
    <x v="16"/>
    <x v="3"/>
    <x v="0"/>
    <x v="1"/>
    <x v="2"/>
    <n v="29"/>
    <x v="1"/>
    <x v="608"/>
    <x v="1"/>
    <n v="84596"/>
    <n v="0"/>
    <x v="6"/>
    <n v="84596"/>
    <x v="0"/>
    <x v="8"/>
    <s v=""/>
    <x v="0"/>
  </r>
  <r>
    <s v="E00494"/>
    <s v="Robert Alvarez"/>
    <x v="24"/>
    <x v="3"/>
    <x v="1"/>
    <x v="1"/>
    <x v="0"/>
    <n v="39"/>
    <x v="0"/>
    <x v="609"/>
    <x v="0"/>
    <n v="84297"/>
    <n v="0"/>
    <x v="6"/>
    <n v="84297"/>
    <x v="1"/>
    <x v="10"/>
    <s v=""/>
    <x v="0"/>
  </r>
  <r>
    <s v="E00965"/>
    <s v="Jacob Khan"/>
    <x v="12"/>
    <x v="3"/>
    <x v="3"/>
    <x v="1"/>
    <x v="1"/>
    <n v="53"/>
    <x v="0"/>
    <x v="610"/>
    <x v="4"/>
    <n v="84193"/>
    <n v="0.09"/>
    <x v="5"/>
    <n v="91770.37"/>
    <x v="2"/>
    <x v="7"/>
    <s v=""/>
    <x v="0"/>
  </r>
  <r>
    <s v="E01797"/>
    <s v="Piper Lewis"/>
    <x v="17"/>
    <x v="4"/>
    <x v="2"/>
    <x v="0"/>
    <x v="2"/>
    <n v="33"/>
    <x v="0"/>
    <x v="611"/>
    <x v="1"/>
    <n v="83990"/>
    <n v="0"/>
    <x v="6"/>
    <n v="83990"/>
    <x v="0"/>
    <x v="2"/>
    <s v=""/>
    <x v="0"/>
  </r>
  <r>
    <s v="E04290"/>
    <s v="Hannah Gomez"/>
    <x v="8"/>
    <x v="3"/>
    <x v="0"/>
    <x v="0"/>
    <x v="0"/>
    <n v="25"/>
    <x v="1"/>
    <x v="612"/>
    <x v="1"/>
    <n v="83934"/>
    <n v="0"/>
    <x v="6"/>
    <n v="83934"/>
    <x v="0"/>
    <x v="8"/>
    <s v=""/>
    <x v="0"/>
  </r>
  <r>
    <s v="E02838"/>
    <s v="Julia Pham"/>
    <x v="6"/>
    <x v="4"/>
    <x v="3"/>
    <x v="0"/>
    <x v="1"/>
    <n v="65"/>
    <x v="2"/>
    <x v="613"/>
    <x v="3"/>
    <n v="83756"/>
    <n v="0.14000000000000001"/>
    <x v="4"/>
    <n v="95481.84"/>
    <x v="2"/>
    <x v="7"/>
    <s v=""/>
    <x v="0"/>
  </r>
  <r>
    <s v="E02720"/>
    <s v="Jaxon Fong"/>
    <x v="10"/>
    <x v="0"/>
    <x v="3"/>
    <x v="1"/>
    <x v="1"/>
    <n v="59"/>
    <x v="2"/>
    <x v="614"/>
    <x v="2"/>
    <n v="83685"/>
    <n v="0"/>
    <x v="6"/>
    <n v="83685"/>
    <x v="2"/>
    <x v="11"/>
    <s v=""/>
    <x v="0"/>
  </r>
  <r>
    <s v="E01499"/>
    <s v="Elias Zhang"/>
    <x v="15"/>
    <x v="3"/>
    <x v="2"/>
    <x v="1"/>
    <x v="1"/>
    <n v="54"/>
    <x v="0"/>
    <x v="615"/>
    <x v="0"/>
    <n v="83639"/>
    <n v="0"/>
    <x v="6"/>
    <n v="83639"/>
    <x v="2"/>
    <x v="11"/>
    <s v=""/>
    <x v="0"/>
  </r>
  <r>
    <s v="E03332"/>
    <s v="Ruby Sun"/>
    <x v="9"/>
    <x v="3"/>
    <x v="0"/>
    <x v="0"/>
    <x v="1"/>
    <n v="50"/>
    <x v="0"/>
    <x v="616"/>
    <x v="1"/>
    <n v="83418"/>
    <n v="0"/>
    <x v="6"/>
    <n v="83418"/>
    <x v="2"/>
    <x v="7"/>
    <s v=""/>
    <x v="0"/>
  </r>
  <r>
    <s v="E00144"/>
    <s v="Theodore Ngo"/>
    <x v="4"/>
    <x v="4"/>
    <x v="2"/>
    <x v="1"/>
    <x v="1"/>
    <n v="55"/>
    <x v="2"/>
    <x v="617"/>
    <x v="1"/>
    <n v="83378"/>
    <n v="0"/>
    <x v="6"/>
    <n v="83378"/>
    <x v="2"/>
    <x v="11"/>
    <s v=""/>
    <x v="0"/>
  </r>
  <r>
    <s v="E04035"/>
    <s v="Penelope Johnson"/>
    <x v="10"/>
    <x v="2"/>
    <x v="2"/>
    <x v="0"/>
    <x v="2"/>
    <n v="34"/>
    <x v="0"/>
    <x v="618"/>
    <x v="0"/>
    <n v="83066"/>
    <n v="0"/>
    <x v="6"/>
    <n v="83066"/>
    <x v="0"/>
    <x v="2"/>
    <d v="2013-06-05T00:00:00"/>
    <x v="1"/>
  </r>
  <r>
    <s v="E04242"/>
    <s v="Alice Lopez"/>
    <x v="18"/>
    <x v="4"/>
    <x v="3"/>
    <x v="0"/>
    <x v="0"/>
    <n v="48"/>
    <x v="0"/>
    <x v="619"/>
    <x v="4"/>
    <n v="82907"/>
    <n v="0"/>
    <x v="6"/>
    <n v="82907"/>
    <x v="0"/>
    <x v="9"/>
    <s v=""/>
    <x v="0"/>
  </r>
  <r>
    <s v="E01417"/>
    <s v="Leah Pena"/>
    <x v="11"/>
    <x v="3"/>
    <x v="1"/>
    <x v="0"/>
    <x v="0"/>
    <n v="57"/>
    <x v="2"/>
    <x v="620"/>
    <x v="5"/>
    <n v="82872"/>
    <n v="0"/>
    <x v="6"/>
    <n v="82872"/>
    <x v="1"/>
    <x v="10"/>
    <s v=""/>
    <x v="0"/>
  </r>
  <r>
    <s v="E02855"/>
    <s v="Piper Cheng"/>
    <x v="11"/>
    <x v="3"/>
    <x v="0"/>
    <x v="0"/>
    <x v="1"/>
    <n v="62"/>
    <x v="2"/>
    <x v="621"/>
    <x v="4"/>
    <n v="82839"/>
    <n v="0"/>
    <x v="6"/>
    <n v="82839"/>
    <x v="0"/>
    <x v="8"/>
    <s v=""/>
    <x v="0"/>
  </r>
  <r>
    <s v="E03830"/>
    <s v="Madison Her"/>
    <x v="8"/>
    <x v="3"/>
    <x v="3"/>
    <x v="0"/>
    <x v="1"/>
    <n v="56"/>
    <x v="2"/>
    <x v="622"/>
    <x v="5"/>
    <n v="82806"/>
    <n v="0"/>
    <x v="6"/>
    <n v="82806"/>
    <x v="0"/>
    <x v="9"/>
    <s v=""/>
    <x v="0"/>
  </r>
  <r>
    <s v="E00488"/>
    <s v="Emery Hunter"/>
    <x v="10"/>
    <x v="0"/>
    <x v="1"/>
    <x v="0"/>
    <x v="2"/>
    <n v="28"/>
    <x v="1"/>
    <x v="623"/>
    <x v="1"/>
    <n v="82739"/>
    <n v="0"/>
    <x v="6"/>
    <n v="82739"/>
    <x v="0"/>
    <x v="5"/>
    <s v=""/>
    <x v="0"/>
  </r>
  <r>
    <s v="E00099"/>
    <s v="Brooklyn Salazar"/>
    <x v="20"/>
    <x v="3"/>
    <x v="0"/>
    <x v="0"/>
    <x v="0"/>
    <n v="44"/>
    <x v="0"/>
    <x v="624"/>
    <x v="4"/>
    <n v="82462"/>
    <n v="0"/>
    <x v="6"/>
    <n v="82462"/>
    <x v="0"/>
    <x v="4"/>
    <s v=""/>
    <x v="0"/>
  </r>
  <r>
    <s v="E03429"/>
    <s v="Ian Wu"/>
    <x v="10"/>
    <x v="2"/>
    <x v="0"/>
    <x v="1"/>
    <x v="1"/>
    <n v="51"/>
    <x v="0"/>
    <x v="625"/>
    <x v="0"/>
    <n v="82300"/>
    <n v="0"/>
    <x v="6"/>
    <n v="82300"/>
    <x v="2"/>
    <x v="12"/>
    <s v=""/>
    <x v="0"/>
  </r>
  <r>
    <s v="E01638"/>
    <s v="Maria He"/>
    <x v="20"/>
    <x v="3"/>
    <x v="1"/>
    <x v="0"/>
    <x v="1"/>
    <n v="45"/>
    <x v="0"/>
    <x v="626"/>
    <x v="4"/>
    <n v="82162"/>
    <n v="0"/>
    <x v="6"/>
    <n v="82162"/>
    <x v="2"/>
    <x v="11"/>
    <d v="2020-10-03T00:00:00"/>
    <x v="1"/>
  </r>
  <r>
    <s v="E01484"/>
    <s v="Anna Zhu"/>
    <x v="24"/>
    <x v="3"/>
    <x v="0"/>
    <x v="0"/>
    <x v="1"/>
    <n v="48"/>
    <x v="0"/>
    <x v="627"/>
    <x v="3"/>
    <n v="82017"/>
    <n v="0"/>
    <x v="6"/>
    <n v="82017"/>
    <x v="2"/>
    <x v="11"/>
    <s v=""/>
    <x v="0"/>
  </r>
  <r>
    <s v="E04335"/>
    <s v="Parker Allen"/>
    <x v="10"/>
    <x v="0"/>
    <x v="3"/>
    <x v="1"/>
    <x v="2"/>
    <n v="31"/>
    <x v="0"/>
    <x v="628"/>
    <x v="1"/>
    <n v="81828"/>
    <n v="0"/>
    <x v="6"/>
    <n v="81828"/>
    <x v="0"/>
    <x v="8"/>
    <s v=""/>
    <x v="0"/>
  </r>
  <r>
    <s v="E01019"/>
    <s v="Dominic Scott"/>
    <x v="10"/>
    <x v="0"/>
    <x v="1"/>
    <x v="1"/>
    <x v="2"/>
    <n v="45"/>
    <x v="0"/>
    <x v="629"/>
    <x v="4"/>
    <n v="81687"/>
    <n v="0"/>
    <x v="6"/>
    <n v="81687"/>
    <x v="0"/>
    <x v="5"/>
    <s v=""/>
    <x v="0"/>
  </r>
  <r>
    <s v="E01479"/>
    <s v="Serenity Bailey"/>
    <x v="20"/>
    <x v="3"/>
    <x v="0"/>
    <x v="0"/>
    <x v="2"/>
    <n v="55"/>
    <x v="2"/>
    <x v="630"/>
    <x v="4"/>
    <n v="81218"/>
    <n v="0"/>
    <x v="6"/>
    <n v="81218"/>
    <x v="0"/>
    <x v="2"/>
    <s v=""/>
    <x v="0"/>
  </r>
  <r>
    <s v="E02939"/>
    <s v="Julian Fong"/>
    <x v="14"/>
    <x v="4"/>
    <x v="3"/>
    <x v="1"/>
    <x v="1"/>
    <n v="61"/>
    <x v="2"/>
    <x v="631"/>
    <x v="3"/>
    <n v="80950"/>
    <n v="0"/>
    <x v="6"/>
    <n v="80950"/>
    <x v="2"/>
    <x v="3"/>
    <s v=""/>
    <x v="0"/>
  </r>
  <r>
    <s v="E02861"/>
    <s v="Daniel Perry"/>
    <x v="11"/>
    <x v="3"/>
    <x v="2"/>
    <x v="1"/>
    <x v="2"/>
    <n v="62"/>
    <x v="2"/>
    <x v="632"/>
    <x v="2"/>
    <n v="80921"/>
    <n v="0"/>
    <x v="6"/>
    <n v="80921"/>
    <x v="0"/>
    <x v="0"/>
    <s v=""/>
    <x v="0"/>
  </r>
  <r>
    <s v="E04369"/>
    <s v="Santiago f Gray"/>
    <x v="14"/>
    <x v="4"/>
    <x v="1"/>
    <x v="1"/>
    <x v="2"/>
    <n v="27"/>
    <x v="1"/>
    <x v="633"/>
    <x v="1"/>
    <n v="80745"/>
    <n v="0"/>
    <x v="6"/>
    <n v="80745"/>
    <x v="0"/>
    <x v="2"/>
    <s v=""/>
    <x v="0"/>
  </r>
  <r>
    <s v="E00467"/>
    <s v="Sofia Dinh"/>
    <x v="5"/>
    <x v="4"/>
    <x v="1"/>
    <x v="0"/>
    <x v="1"/>
    <n v="55"/>
    <x v="2"/>
    <x v="634"/>
    <x v="5"/>
    <n v="80701"/>
    <n v="0"/>
    <x v="6"/>
    <n v="80701"/>
    <x v="0"/>
    <x v="2"/>
    <d v="2005-04-14T00:00:00"/>
    <x v="1"/>
  </r>
  <r>
    <s v="E04005"/>
    <s v="Lincoln Wong"/>
    <x v="10"/>
    <x v="5"/>
    <x v="1"/>
    <x v="1"/>
    <x v="1"/>
    <n v="49"/>
    <x v="0"/>
    <x v="635"/>
    <x v="1"/>
    <n v="80700"/>
    <n v="0"/>
    <x v="6"/>
    <n v="80700"/>
    <x v="0"/>
    <x v="0"/>
    <s v=""/>
    <x v="0"/>
  </r>
  <r>
    <s v="E00956"/>
    <s v="Eleanor Chau"/>
    <x v="13"/>
    <x v="4"/>
    <x v="2"/>
    <x v="0"/>
    <x v="1"/>
    <n v="37"/>
    <x v="0"/>
    <x v="636"/>
    <x v="1"/>
    <n v="80659"/>
    <n v="0"/>
    <x v="6"/>
    <n v="80659"/>
    <x v="0"/>
    <x v="5"/>
    <s v=""/>
    <x v="0"/>
  </r>
  <r>
    <s v="E04598"/>
    <s v="Violet Garcia"/>
    <x v="10"/>
    <x v="2"/>
    <x v="3"/>
    <x v="0"/>
    <x v="0"/>
    <n v="35"/>
    <x v="0"/>
    <x v="637"/>
    <x v="1"/>
    <n v="80622"/>
    <n v="0"/>
    <x v="6"/>
    <n v="80622"/>
    <x v="0"/>
    <x v="4"/>
    <s v=""/>
    <x v="0"/>
  </r>
  <r>
    <s v="E02535"/>
    <s v="Caroline Perez"/>
    <x v="4"/>
    <x v="4"/>
    <x v="1"/>
    <x v="0"/>
    <x v="0"/>
    <n v="29"/>
    <x v="1"/>
    <x v="638"/>
    <x v="1"/>
    <n v="80516"/>
    <n v="0"/>
    <x v="6"/>
    <n v="80516"/>
    <x v="1"/>
    <x v="6"/>
    <s v=""/>
    <x v="0"/>
  </r>
  <r>
    <s v="E03691"/>
    <s v="Colton Garcia"/>
    <x v="15"/>
    <x v="3"/>
    <x v="3"/>
    <x v="1"/>
    <x v="0"/>
    <n v="55"/>
    <x v="2"/>
    <x v="639"/>
    <x v="5"/>
    <n v="80170"/>
    <n v="0"/>
    <x v="6"/>
    <n v="80170"/>
    <x v="0"/>
    <x v="8"/>
    <s v=""/>
    <x v="0"/>
  </r>
  <r>
    <s v="E04784"/>
    <s v="Joshua Lin"/>
    <x v="8"/>
    <x v="3"/>
    <x v="2"/>
    <x v="1"/>
    <x v="1"/>
    <n v="37"/>
    <x v="0"/>
    <x v="640"/>
    <x v="0"/>
    <n v="80055"/>
    <n v="0"/>
    <x v="6"/>
    <n v="80055"/>
    <x v="2"/>
    <x v="11"/>
    <s v=""/>
    <x v="0"/>
  </r>
  <r>
    <s v="E03906"/>
    <s v="Piper Richardson"/>
    <x v="10"/>
    <x v="0"/>
    <x v="1"/>
    <x v="0"/>
    <x v="2"/>
    <n v="38"/>
    <x v="0"/>
    <x v="641"/>
    <x v="4"/>
    <n v="80024"/>
    <n v="0"/>
    <x v="6"/>
    <n v="80024"/>
    <x v="0"/>
    <x v="0"/>
    <s v=""/>
    <x v="0"/>
  </r>
  <r>
    <s v="E02185"/>
    <s v="Wyatt Rojas"/>
    <x v="12"/>
    <x v="3"/>
    <x v="1"/>
    <x v="1"/>
    <x v="0"/>
    <n v="32"/>
    <x v="0"/>
    <x v="642"/>
    <x v="0"/>
    <n v="79921"/>
    <n v="0.05"/>
    <x v="5"/>
    <n v="83917.05"/>
    <x v="0"/>
    <x v="4"/>
    <s v=""/>
    <x v="0"/>
  </r>
  <r>
    <s v="E01291"/>
    <s v="Thomas Aguilar"/>
    <x v="19"/>
    <x v="0"/>
    <x v="3"/>
    <x v="1"/>
    <x v="0"/>
    <n v="45"/>
    <x v="0"/>
    <x v="643"/>
    <x v="1"/>
    <n v="79882"/>
    <n v="0"/>
    <x v="6"/>
    <n v="79882"/>
    <x v="0"/>
    <x v="5"/>
    <s v=""/>
    <x v="0"/>
  </r>
  <r>
    <s v="E04265"/>
    <s v="Natalia Diaz"/>
    <x v="5"/>
    <x v="4"/>
    <x v="1"/>
    <x v="0"/>
    <x v="0"/>
    <n v="62"/>
    <x v="2"/>
    <x v="644"/>
    <x v="3"/>
    <n v="79785"/>
    <n v="0"/>
    <x v="6"/>
    <n v="79785"/>
    <x v="0"/>
    <x v="4"/>
    <s v=""/>
    <x v="0"/>
  </r>
  <r>
    <s v="E00508"/>
    <s v="Thomas Jung"/>
    <x v="10"/>
    <x v="1"/>
    <x v="2"/>
    <x v="1"/>
    <x v="1"/>
    <n v="50"/>
    <x v="0"/>
    <x v="645"/>
    <x v="4"/>
    <n v="79447"/>
    <n v="0"/>
    <x v="6"/>
    <n v="79447"/>
    <x v="2"/>
    <x v="7"/>
    <s v=""/>
    <x v="0"/>
  </r>
  <r>
    <s v="E00553"/>
    <s v="Isla Yoon"/>
    <x v="14"/>
    <x v="4"/>
    <x v="2"/>
    <x v="0"/>
    <x v="1"/>
    <n v="50"/>
    <x v="0"/>
    <x v="646"/>
    <x v="0"/>
    <n v="79388"/>
    <n v="0"/>
    <x v="6"/>
    <n v="79388"/>
    <x v="0"/>
    <x v="4"/>
    <d v="2019-08-04T00:00:00"/>
    <x v="1"/>
  </r>
  <r>
    <s v="E00178"/>
    <s v="Harper Alexander"/>
    <x v="10"/>
    <x v="0"/>
    <x v="3"/>
    <x v="0"/>
    <x v="2"/>
    <n v="26"/>
    <x v="1"/>
    <x v="647"/>
    <x v="1"/>
    <n v="79356"/>
    <n v="0"/>
    <x v="6"/>
    <n v="79356"/>
    <x v="0"/>
    <x v="5"/>
    <s v=""/>
    <x v="0"/>
  </r>
  <r>
    <s v="E00371"/>
    <s v="Melody Grant"/>
    <x v="14"/>
    <x v="4"/>
    <x v="1"/>
    <x v="0"/>
    <x v="2"/>
    <n v="41"/>
    <x v="0"/>
    <x v="648"/>
    <x v="3"/>
    <n v="79352"/>
    <n v="0"/>
    <x v="6"/>
    <n v="79352"/>
    <x v="0"/>
    <x v="9"/>
    <s v=""/>
    <x v="0"/>
  </r>
  <r>
    <s v="E04285"/>
    <s v="Riley Padilla"/>
    <x v="8"/>
    <x v="3"/>
    <x v="0"/>
    <x v="0"/>
    <x v="0"/>
    <n v="35"/>
    <x v="0"/>
    <x v="649"/>
    <x v="0"/>
    <n v="78940"/>
    <n v="0"/>
    <x v="6"/>
    <n v="78940"/>
    <x v="0"/>
    <x v="8"/>
    <s v=""/>
    <x v="0"/>
  </r>
  <r>
    <s v="E03532"/>
    <s v="Jaxson Santiago"/>
    <x v="6"/>
    <x v="4"/>
    <x v="2"/>
    <x v="1"/>
    <x v="0"/>
    <n v="56"/>
    <x v="2"/>
    <x v="650"/>
    <x v="1"/>
    <n v="78938"/>
    <n v="0.14000000000000001"/>
    <x v="4"/>
    <n v="89989.32"/>
    <x v="0"/>
    <x v="5"/>
    <s v=""/>
    <x v="0"/>
  </r>
  <r>
    <s v="E03349"/>
    <s v="Anna Mehta"/>
    <x v="9"/>
    <x v="3"/>
    <x v="3"/>
    <x v="0"/>
    <x v="1"/>
    <n v="32"/>
    <x v="0"/>
    <x v="651"/>
    <x v="1"/>
    <n v="78844"/>
    <n v="0"/>
    <x v="6"/>
    <n v="78844"/>
    <x v="0"/>
    <x v="9"/>
    <s v=""/>
    <x v="0"/>
  </r>
  <r>
    <s v="E02185"/>
    <s v="Aubrey Yoon"/>
    <x v="23"/>
    <x v="6"/>
    <x v="2"/>
    <x v="0"/>
    <x v="1"/>
    <n v="60"/>
    <x v="2"/>
    <x v="652"/>
    <x v="3"/>
    <n v="78388"/>
    <n v="0"/>
    <x v="6"/>
    <n v="78388"/>
    <x v="2"/>
    <x v="3"/>
    <s v=""/>
    <x v="0"/>
  </r>
  <r>
    <s v="E04332"/>
    <s v="Ezra Simmons"/>
    <x v="7"/>
    <x v="4"/>
    <x v="3"/>
    <x v="1"/>
    <x v="2"/>
    <n v="38"/>
    <x v="0"/>
    <x v="653"/>
    <x v="4"/>
    <n v="78237"/>
    <n v="0"/>
    <x v="6"/>
    <n v="78237"/>
    <x v="0"/>
    <x v="5"/>
    <s v=""/>
    <x v="0"/>
  </r>
  <r>
    <s v="E01363"/>
    <s v="Ayla Daniels"/>
    <x v="8"/>
    <x v="3"/>
    <x v="1"/>
    <x v="0"/>
    <x v="2"/>
    <n v="53"/>
    <x v="0"/>
    <x v="654"/>
    <x v="2"/>
    <n v="78153"/>
    <n v="0"/>
    <x v="6"/>
    <n v="78153"/>
    <x v="0"/>
    <x v="8"/>
    <s v=""/>
    <x v="0"/>
  </r>
  <r>
    <s v="E02555"/>
    <s v="Landon Lopez"/>
    <x v="10"/>
    <x v="1"/>
    <x v="0"/>
    <x v="1"/>
    <x v="0"/>
    <n v="38"/>
    <x v="0"/>
    <x v="655"/>
    <x v="4"/>
    <n v="78056"/>
    <n v="0"/>
    <x v="6"/>
    <n v="78056"/>
    <x v="1"/>
    <x v="6"/>
    <s v=""/>
    <x v="0"/>
  </r>
  <r>
    <s v="E01090"/>
    <s v="Jacob Cheng"/>
    <x v="14"/>
    <x v="4"/>
    <x v="2"/>
    <x v="1"/>
    <x v="1"/>
    <n v="59"/>
    <x v="2"/>
    <x v="656"/>
    <x v="4"/>
    <n v="78006"/>
    <n v="0"/>
    <x v="6"/>
    <n v="78006"/>
    <x v="0"/>
    <x v="8"/>
    <s v=""/>
    <x v="0"/>
  </r>
  <r>
    <s v="E01834"/>
    <s v="Chloe Allen"/>
    <x v="15"/>
    <x v="3"/>
    <x v="0"/>
    <x v="0"/>
    <x v="2"/>
    <n v="64"/>
    <x v="2"/>
    <x v="657"/>
    <x v="3"/>
    <n v="77903"/>
    <n v="0"/>
    <x v="6"/>
    <n v="77903"/>
    <x v="0"/>
    <x v="9"/>
    <s v=""/>
    <x v="0"/>
  </r>
  <r>
    <s v="E04157"/>
    <s v="William Cao"/>
    <x v="10"/>
    <x v="2"/>
    <x v="0"/>
    <x v="1"/>
    <x v="1"/>
    <n v="63"/>
    <x v="2"/>
    <x v="658"/>
    <x v="1"/>
    <n v="77629"/>
    <n v="0"/>
    <x v="6"/>
    <n v="77629"/>
    <x v="2"/>
    <x v="11"/>
    <s v=""/>
    <x v="0"/>
  </r>
  <r>
    <s v="E01649"/>
    <s v="Eva Alvarado"/>
    <x v="12"/>
    <x v="3"/>
    <x v="0"/>
    <x v="0"/>
    <x v="0"/>
    <n v="46"/>
    <x v="0"/>
    <x v="659"/>
    <x v="1"/>
    <n v="77461"/>
    <n v="0.09"/>
    <x v="5"/>
    <n v="84432.49"/>
    <x v="1"/>
    <x v="6"/>
    <s v=""/>
    <x v="0"/>
  </r>
  <r>
    <s v="E02856"/>
    <s v="Amelia Kaur"/>
    <x v="5"/>
    <x v="4"/>
    <x v="2"/>
    <x v="0"/>
    <x v="1"/>
    <n v="30"/>
    <x v="1"/>
    <x v="660"/>
    <x v="0"/>
    <n v="77442"/>
    <n v="0"/>
    <x v="6"/>
    <n v="77442"/>
    <x v="0"/>
    <x v="0"/>
    <s v=""/>
    <x v="0"/>
  </r>
  <r>
    <s v="E04927"/>
    <s v="Ezekiel Bryant"/>
    <x v="10"/>
    <x v="5"/>
    <x v="0"/>
    <x v="1"/>
    <x v="2"/>
    <n v="55"/>
    <x v="2"/>
    <x v="661"/>
    <x v="3"/>
    <n v="77396"/>
    <n v="0"/>
    <x v="6"/>
    <n v="77396"/>
    <x v="0"/>
    <x v="8"/>
    <s v=""/>
    <x v="0"/>
  </r>
  <r>
    <s v="E03838"/>
    <s v="Madeline Walker"/>
    <x v="10"/>
    <x v="5"/>
    <x v="3"/>
    <x v="0"/>
    <x v="2"/>
    <n v="34"/>
    <x v="0"/>
    <x v="662"/>
    <x v="1"/>
    <n v="77203"/>
    <n v="0"/>
    <x v="6"/>
    <n v="77203"/>
    <x v="0"/>
    <x v="2"/>
    <s v=""/>
    <x v="0"/>
  </r>
  <r>
    <s v="E02192"/>
    <s v="Lucy Avila"/>
    <x v="15"/>
    <x v="3"/>
    <x v="3"/>
    <x v="0"/>
    <x v="0"/>
    <n v="43"/>
    <x v="0"/>
    <x v="663"/>
    <x v="4"/>
    <n v="76912"/>
    <n v="0"/>
    <x v="6"/>
    <n v="76912"/>
    <x v="1"/>
    <x v="6"/>
    <s v=""/>
    <x v="0"/>
  </r>
  <r>
    <s v="E03689"/>
    <s v="Wesley Gray"/>
    <x v="10"/>
    <x v="1"/>
    <x v="3"/>
    <x v="1"/>
    <x v="2"/>
    <n v="62"/>
    <x v="2"/>
    <x v="664"/>
    <x v="3"/>
    <n v="76906"/>
    <n v="0"/>
    <x v="6"/>
    <n v="76906"/>
    <x v="0"/>
    <x v="9"/>
    <s v=""/>
    <x v="0"/>
  </r>
  <r>
    <s v="E00145"/>
    <s v="Alexander Rivera"/>
    <x v="10"/>
    <x v="0"/>
    <x v="2"/>
    <x v="1"/>
    <x v="0"/>
    <n v="58"/>
    <x v="2"/>
    <x v="665"/>
    <x v="4"/>
    <n v="76802"/>
    <n v="0"/>
    <x v="6"/>
    <n v="76802"/>
    <x v="1"/>
    <x v="10"/>
    <s v=""/>
    <x v="0"/>
  </r>
  <r>
    <s v="E00431"/>
    <s v="Eliza Hernandez"/>
    <x v="21"/>
    <x v="3"/>
    <x v="1"/>
    <x v="0"/>
    <x v="0"/>
    <n v="48"/>
    <x v="0"/>
    <x v="666"/>
    <x v="1"/>
    <n v="76588"/>
    <n v="0"/>
    <x v="6"/>
    <n v="76588"/>
    <x v="1"/>
    <x v="1"/>
    <s v=""/>
    <x v="0"/>
  </r>
  <r>
    <s v="E01429"/>
    <s v="Dylan Wilson"/>
    <x v="25"/>
    <x v="3"/>
    <x v="2"/>
    <x v="1"/>
    <x v="2"/>
    <n v="48"/>
    <x v="0"/>
    <x v="667"/>
    <x v="3"/>
    <n v="76505"/>
    <n v="0"/>
    <x v="6"/>
    <n v="76505"/>
    <x v="0"/>
    <x v="9"/>
    <d v="2007-04-08T00:00:00"/>
    <x v="1"/>
  </r>
  <r>
    <s v="E02966"/>
    <s v="William Foster"/>
    <x v="17"/>
    <x v="4"/>
    <x v="0"/>
    <x v="1"/>
    <x v="2"/>
    <n v="58"/>
    <x v="2"/>
    <x v="668"/>
    <x v="3"/>
    <n v="76354"/>
    <n v="0"/>
    <x v="6"/>
    <n v="76354"/>
    <x v="0"/>
    <x v="5"/>
    <d v="2021-09-26T00:00:00"/>
    <x v="1"/>
  </r>
  <r>
    <s v="E04466"/>
    <s v="Connor Bell"/>
    <x v="25"/>
    <x v="3"/>
    <x v="1"/>
    <x v="1"/>
    <x v="3"/>
    <n v="54"/>
    <x v="0"/>
    <x v="669"/>
    <x v="2"/>
    <n v="76352"/>
    <n v="0"/>
    <x v="6"/>
    <n v="76352"/>
    <x v="0"/>
    <x v="4"/>
    <s v=""/>
    <x v="0"/>
  </r>
  <r>
    <s v="E02877"/>
    <s v="Mila Allen"/>
    <x v="4"/>
    <x v="4"/>
    <x v="1"/>
    <x v="0"/>
    <x v="2"/>
    <n v="56"/>
    <x v="2"/>
    <x v="670"/>
    <x v="0"/>
    <n v="76272"/>
    <n v="0"/>
    <x v="6"/>
    <n v="76272"/>
    <x v="0"/>
    <x v="8"/>
    <d v="2021-10-22T00:00:00"/>
    <x v="1"/>
  </r>
  <r>
    <s v="E01591"/>
    <s v="Paisley Trinh"/>
    <x v="8"/>
    <x v="3"/>
    <x v="1"/>
    <x v="0"/>
    <x v="1"/>
    <n v="57"/>
    <x v="2"/>
    <x v="671"/>
    <x v="5"/>
    <n v="76202"/>
    <n v="0"/>
    <x v="6"/>
    <n v="76202"/>
    <x v="0"/>
    <x v="4"/>
    <d v="1994-12-18T00:00:00"/>
    <x v="1"/>
  </r>
  <r>
    <s v="E00747"/>
    <s v="Leilani Baker"/>
    <x v="8"/>
    <x v="3"/>
    <x v="3"/>
    <x v="0"/>
    <x v="2"/>
    <n v="59"/>
    <x v="2"/>
    <x v="672"/>
    <x v="4"/>
    <n v="76027"/>
    <n v="0"/>
    <x v="6"/>
    <n v="76027"/>
    <x v="0"/>
    <x v="9"/>
    <s v=""/>
    <x v="0"/>
  </r>
  <r>
    <s v="E00900"/>
    <s v="Eleanor Delgado"/>
    <x v="10"/>
    <x v="2"/>
    <x v="0"/>
    <x v="0"/>
    <x v="0"/>
    <n v="33"/>
    <x v="0"/>
    <x v="673"/>
    <x v="0"/>
    <n v="75869"/>
    <n v="0"/>
    <x v="6"/>
    <n v="75869"/>
    <x v="1"/>
    <x v="6"/>
    <s v=""/>
    <x v="0"/>
  </r>
  <r>
    <s v="E02258"/>
    <s v="Eliza Chen"/>
    <x v="11"/>
    <x v="3"/>
    <x v="2"/>
    <x v="0"/>
    <x v="1"/>
    <n v="36"/>
    <x v="0"/>
    <x v="674"/>
    <x v="0"/>
    <n v="75862"/>
    <n v="0"/>
    <x v="6"/>
    <n v="75862"/>
    <x v="0"/>
    <x v="4"/>
    <s v=""/>
    <x v="0"/>
  </r>
  <r>
    <s v="E03717"/>
    <s v="Joseph Ruiz"/>
    <x v="17"/>
    <x v="4"/>
    <x v="0"/>
    <x v="1"/>
    <x v="0"/>
    <n v="45"/>
    <x v="0"/>
    <x v="675"/>
    <x v="3"/>
    <n v="75819"/>
    <n v="0"/>
    <x v="6"/>
    <n v="75819"/>
    <x v="1"/>
    <x v="6"/>
    <s v=""/>
    <x v="0"/>
  </r>
  <r>
    <s v="E03595"/>
    <s v="Christopher Howard"/>
    <x v="11"/>
    <x v="3"/>
    <x v="3"/>
    <x v="1"/>
    <x v="2"/>
    <n v="61"/>
    <x v="2"/>
    <x v="676"/>
    <x v="1"/>
    <n v="75780"/>
    <n v="0"/>
    <x v="6"/>
    <n v="75780"/>
    <x v="0"/>
    <x v="9"/>
    <s v=""/>
    <x v="0"/>
  </r>
  <r>
    <s v="E00634"/>
    <s v="Samantha Chavez"/>
    <x v="10"/>
    <x v="0"/>
    <x v="3"/>
    <x v="0"/>
    <x v="0"/>
    <n v="53"/>
    <x v="0"/>
    <x v="677"/>
    <x v="1"/>
    <n v="75769"/>
    <n v="0"/>
    <x v="6"/>
    <n v="75769"/>
    <x v="1"/>
    <x v="10"/>
    <d v="2020-07-17T00:00:00"/>
    <x v="1"/>
  </r>
  <r>
    <s v="E01286"/>
    <s v="Liam Sanders"/>
    <x v="23"/>
    <x v="6"/>
    <x v="1"/>
    <x v="1"/>
    <x v="2"/>
    <n v="46"/>
    <x v="0"/>
    <x v="678"/>
    <x v="4"/>
    <n v="75579"/>
    <n v="0"/>
    <x v="6"/>
    <n v="75579"/>
    <x v="0"/>
    <x v="9"/>
    <s v=""/>
    <x v="0"/>
  </r>
  <r>
    <s v="E00592"/>
    <s v="Josephine Richardson"/>
    <x v="22"/>
    <x v="3"/>
    <x v="0"/>
    <x v="0"/>
    <x v="2"/>
    <n v="57"/>
    <x v="2"/>
    <x v="679"/>
    <x v="5"/>
    <n v="75354"/>
    <n v="0"/>
    <x v="6"/>
    <n v="75354"/>
    <x v="0"/>
    <x v="4"/>
    <d v="1996-12-14T00:00:00"/>
    <x v="1"/>
  </r>
  <r>
    <s v="E02121"/>
    <s v="Levi Brown"/>
    <x v="10"/>
    <x v="0"/>
    <x v="1"/>
    <x v="1"/>
    <x v="3"/>
    <n v="36"/>
    <x v="0"/>
    <x v="29"/>
    <x v="1"/>
    <n v="75119"/>
    <n v="0"/>
    <x v="6"/>
    <n v="75119"/>
    <x v="0"/>
    <x v="2"/>
    <s v=""/>
    <x v="0"/>
  </r>
  <r>
    <s v="E00608"/>
    <s v="Anna Han"/>
    <x v="13"/>
    <x v="4"/>
    <x v="0"/>
    <x v="0"/>
    <x v="1"/>
    <n v="29"/>
    <x v="1"/>
    <x v="680"/>
    <x v="1"/>
    <n v="75012"/>
    <n v="0"/>
    <x v="6"/>
    <n v="75012"/>
    <x v="0"/>
    <x v="2"/>
    <s v=""/>
    <x v="0"/>
  </r>
  <r>
    <s v="E00701"/>
    <s v="Madeline Garcia"/>
    <x v="23"/>
    <x v="6"/>
    <x v="3"/>
    <x v="0"/>
    <x v="0"/>
    <n v="45"/>
    <x v="0"/>
    <x v="549"/>
    <x v="1"/>
    <n v="74891"/>
    <n v="0"/>
    <x v="6"/>
    <n v="74891"/>
    <x v="1"/>
    <x v="1"/>
    <s v=""/>
    <x v="0"/>
  </r>
  <r>
    <s v="E04535"/>
    <s v="Charlotte Vo"/>
    <x v="22"/>
    <x v="3"/>
    <x v="3"/>
    <x v="0"/>
    <x v="1"/>
    <n v="57"/>
    <x v="2"/>
    <x v="681"/>
    <x v="0"/>
    <n v="74854"/>
    <n v="0"/>
    <x v="6"/>
    <n v="74854"/>
    <x v="0"/>
    <x v="9"/>
    <s v=""/>
    <x v="0"/>
  </r>
  <r>
    <s v="E02259"/>
    <s v="Emily Lau"/>
    <x v="10"/>
    <x v="5"/>
    <x v="0"/>
    <x v="0"/>
    <x v="1"/>
    <n v="35"/>
    <x v="0"/>
    <x v="682"/>
    <x v="1"/>
    <n v="74779"/>
    <n v="0"/>
    <x v="6"/>
    <n v="74779"/>
    <x v="0"/>
    <x v="5"/>
    <s v=""/>
    <x v="0"/>
  </r>
  <r>
    <s v="E04735"/>
    <s v="Nova Coleman"/>
    <x v="22"/>
    <x v="3"/>
    <x v="0"/>
    <x v="0"/>
    <x v="2"/>
    <n v="44"/>
    <x v="0"/>
    <x v="683"/>
    <x v="3"/>
    <n v="74738"/>
    <n v="0"/>
    <x v="6"/>
    <n v="74738"/>
    <x v="0"/>
    <x v="8"/>
    <s v=""/>
    <x v="0"/>
  </r>
  <r>
    <s v="E00502"/>
    <s v="Natalia Salazar"/>
    <x v="10"/>
    <x v="1"/>
    <x v="0"/>
    <x v="0"/>
    <x v="0"/>
    <n v="44"/>
    <x v="0"/>
    <x v="684"/>
    <x v="1"/>
    <n v="74691"/>
    <n v="0"/>
    <x v="6"/>
    <n v="74691"/>
    <x v="1"/>
    <x v="10"/>
    <d v="2020-07-08T00:00:00"/>
    <x v="1"/>
  </r>
  <r>
    <s v="E03988"/>
    <s v="Dominic Thomas"/>
    <x v="26"/>
    <x v="2"/>
    <x v="0"/>
    <x v="1"/>
    <x v="2"/>
    <n v="48"/>
    <x v="0"/>
    <x v="685"/>
    <x v="3"/>
    <n v="74655"/>
    <n v="0"/>
    <x v="6"/>
    <n v="74655"/>
    <x v="0"/>
    <x v="4"/>
    <s v=""/>
    <x v="0"/>
  </r>
  <r>
    <s v="E00555"/>
    <s v="Christian Ali"/>
    <x v="26"/>
    <x v="2"/>
    <x v="2"/>
    <x v="1"/>
    <x v="1"/>
    <n v="65"/>
    <x v="2"/>
    <x v="686"/>
    <x v="2"/>
    <n v="74631"/>
    <n v="0"/>
    <x v="6"/>
    <n v="74631"/>
    <x v="2"/>
    <x v="3"/>
    <s v=""/>
    <x v="0"/>
  </r>
  <r>
    <s v="E04449"/>
    <s v="Miles Hsu"/>
    <x v="26"/>
    <x v="5"/>
    <x v="2"/>
    <x v="1"/>
    <x v="1"/>
    <n v="55"/>
    <x v="2"/>
    <x v="102"/>
    <x v="0"/>
    <n v="74552"/>
    <n v="0"/>
    <x v="6"/>
    <n v="74552"/>
    <x v="2"/>
    <x v="12"/>
    <s v=""/>
    <x v="0"/>
  </r>
  <r>
    <s v="E02875"/>
    <s v="Madeline Shin"/>
    <x v="12"/>
    <x v="3"/>
    <x v="3"/>
    <x v="0"/>
    <x v="1"/>
    <n v="48"/>
    <x v="0"/>
    <x v="687"/>
    <x v="4"/>
    <n v="74546"/>
    <n v="0.09"/>
    <x v="5"/>
    <n v="81255.14"/>
    <x v="0"/>
    <x v="9"/>
    <s v=""/>
    <x v="0"/>
  </r>
  <r>
    <s v="E01339"/>
    <s v="Jeremiah Hernandez"/>
    <x v="16"/>
    <x v="3"/>
    <x v="0"/>
    <x v="1"/>
    <x v="0"/>
    <n v="26"/>
    <x v="1"/>
    <x v="688"/>
    <x v="1"/>
    <n v="74467"/>
    <n v="0"/>
    <x v="6"/>
    <n v="74467"/>
    <x v="0"/>
    <x v="0"/>
    <d v="2021-01-15T00:00:00"/>
    <x v="1"/>
  </r>
  <r>
    <s v="E04136"/>
    <s v="Mason Cao"/>
    <x v="26"/>
    <x v="5"/>
    <x v="1"/>
    <x v="1"/>
    <x v="1"/>
    <n v="52"/>
    <x v="0"/>
    <x v="689"/>
    <x v="1"/>
    <n v="74449"/>
    <n v="0"/>
    <x v="6"/>
    <n v="74449"/>
    <x v="2"/>
    <x v="11"/>
    <s v=""/>
    <x v="0"/>
  </r>
  <r>
    <s v="E01091"/>
    <s v="Carter Reed"/>
    <x v="13"/>
    <x v="4"/>
    <x v="0"/>
    <x v="1"/>
    <x v="3"/>
    <n v="40"/>
    <x v="0"/>
    <x v="690"/>
    <x v="3"/>
    <n v="74412"/>
    <n v="0"/>
    <x v="6"/>
    <n v="74412"/>
    <x v="0"/>
    <x v="9"/>
    <s v=""/>
    <x v="0"/>
  </r>
  <r>
    <s v="E01711"/>
    <s v="Benjamin Ford"/>
    <x v="26"/>
    <x v="5"/>
    <x v="3"/>
    <x v="1"/>
    <x v="2"/>
    <n v="31"/>
    <x v="0"/>
    <x v="691"/>
    <x v="1"/>
    <n v="74215"/>
    <n v="0"/>
    <x v="6"/>
    <n v="74215"/>
    <x v="0"/>
    <x v="5"/>
    <s v=""/>
    <x v="0"/>
  </r>
  <r>
    <s v="E03149"/>
    <s v="Layla Collins"/>
    <x v="20"/>
    <x v="3"/>
    <x v="3"/>
    <x v="0"/>
    <x v="2"/>
    <n v="26"/>
    <x v="1"/>
    <x v="291"/>
    <x v="1"/>
    <n v="74170"/>
    <n v="0"/>
    <x v="6"/>
    <n v="74170"/>
    <x v="0"/>
    <x v="4"/>
    <s v=""/>
    <x v="0"/>
  </r>
  <r>
    <s v="E04477"/>
    <s v="Connor Grant"/>
    <x v="10"/>
    <x v="1"/>
    <x v="3"/>
    <x v="1"/>
    <x v="2"/>
    <n v="27"/>
    <x v="1"/>
    <x v="692"/>
    <x v="1"/>
    <n v="74077"/>
    <n v="0"/>
    <x v="6"/>
    <n v="74077"/>
    <x v="0"/>
    <x v="9"/>
    <s v=""/>
    <x v="0"/>
  </r>
  <r>
    <s v="E00538"/>
    <s v="Caleb Xiong"/>
    <x v="19"/>
    <x v="0"/>
    <x v="1"/>
    <x v="1"/>
    <x v="1"/>
    <n v="38"/>
    <x v="0"/>
    <x v="693"/>
    <x v="4"/>
    <n v="74010"/>
    <n v="0"/>
    <x v="6"/>
    <n v="74010"/>
    <x v="0"/>
    <x v="2"/>
    <s v=""/>
    <x v="0"/>
  </r>
  <r>
    <s v="E01103"/>
    <s v="Lyla Alvarez"/>
    <x v="20"/>
    <x v="3"/>
    <x v="2"/>
    <x v="0"/>
    <x v="0"/>
    <n v="55"/>
    <x v="2"/>
    <x v="694"/>
    <x v="5"/>
    <n v="73955"/>
    <n v="0"/>
    <x v="6"/>
    <n v="73955"/>
    <x v="0"/>
    <x v="5"/>
    <s v=""/>
    <x v="0"/>
  </r>
  <r>
    <s v="E02313"/>
    <s v="Jeremiah Lu"/>
    <x v="21"/>
    <x v="3"/>
    <x v="0"/>
    <x v="1"/>
    <x v="1"/>
    <n v="50"/>
    <x v="0"/>
    <x v="695"/>
    <x v="2"/>
    <n v="73907"/>
    <n v="0"/>
    <x v="6"/>
    <n v="73907"/>
    <x v="2"/>
    <x v="7"/>
    <s v=""/>
    <x v="0"/>
  </r>
  <r>
    <s v="E02428"/>
    <s v="Connor Luu"/>
    <x v="12"/>
    <x v="3"/>
    <x v="3"/>
    <x v="1"/>
    <x v="1"/>
    <n v="35"/>
    <x v="0"/>
    <x v="696"/>
    <x v="0"/>
    <n v="73899"/>
    <n v="0.05"/>
    <x v="5"/>
    <n v="77593.95"/>
    <x v="2"/>
    <x v="12"/>
    <s v=""/>
    <x v="0"/>
  </r>
  <r>
    <s v="E02744"/>
    <s v="Dylan Padilla"/>
    <x v="27"/>
    <x v="6"/>
    <x v="0"/>
    <x v="1"/>
    <x v="0"/>
    <n v="31"/>
    <x v="0"/>
    <x v="697"/>
    <x v="0"/>
    <n v="73854"/>
    <n v="0"/>
    <x v="6"/>
    <n v="73854"/>
    <x v="0"/>
    <x v="9"/>
    <s v=""/>
    <x v="0"/>
  </r>
  <r>
    <s v="E02492"/>
    <s v="Sebastian Gupta"/>
    <x v="10"/>
    <x v="2"/>
    <x v="1"/>
    <x v="1"/>
    <x v="1"/>
    <n v="40"/>
    <x v="0"/>
    <x v="698"/>
    <x v="0"/>
    <n v="73779"/>
    <n v="0"/>
    <x v="6"/>
    <n v="73779"/>
    <x v="2"/>
    <x v="3"/>
    <d v="2019-05-09T00:00:00"/>
    <x v="1"/>
  </r>
  <r>
    <s v="E00813"/>
    <s v="Autumn Joseph"/>
    <x v="11"/>
    <x v="3"/>
    <x v="1"/>
    <x v="0"/>
    <x v="3"/>
    <n v="39"/>
    <x v="0"/>
    <x v="699"/>
    <x v="1"/>
    <n v="73317"/>
    <n v="0"/>
    <x v="6"/>
    <n v="73317"/>
    <x v="0"/>
    <x v="8"/>
    <s v=""/>
    <x v="0"/>
  </r>
  <r>
    <s v="E01499"/>
    <s v="Liam Jordan"/>
    <x v="12"/>
    <x v="3"/>
    <x v="0"/>
    <x v="1"/>
    <x v="2"/>
    <n v="28"/>
    <x v="1"/>
    <x v="700"/>
    <x v="1"/>
    <n v="73255"/>
    <n v="0.09"/>
    <x v="5"/>
    <n v="79847.95"/>
    <x v="0"/>
    <x v="5"/>
    <s v=""/>
    <x v="0"/>
  </r>
  <r>
    <s v="E04222"/>
    <s v="Quinn Xiong"/>
    <x v="18"/>
    <x v="4"/>
    <x v="2"/>
    <x v="0"/>
    <x v="1"/>
    <n v="55"/>
    <x v="2"/>
    <x v="701"/>
    <x v="0"/>
    <n v="73248"/>
    <n v="0"/>
    <x v="6"/>
    <n v="73248"/>
    <x v="0"/>
    <x v="0"/>
    <s v=""/>
    <x v="0"/>
  </r>
  <r>
    <s v="E02613"/>
    <s v="John Jung"/>
    <x v="10"/>
    <x v="0"/>
    <x v="3"/>
    <x v="1"/>
    <x v="1"/>
    <n v="63"/>
    <x v="2"/>
    <x v="702"/>
    <x v="1"/>
    <n v="73200"/>
    <n v="0"/>
    <x v="6"/>
    <n v="73200"/>
    <x v="2"/>
    <x v="7"/>
    <s v=""/>
    <x v="0"/>
  </r>
  <r>
    <s v="E03560"/>
    <s v="Ayla Ng"/>
    <x v="28"/>
    <x v="0"/>
    <x v="0"/>
    <x v="0"/>
    <x v="1"/>
    <n v="46"/>
    <x v="0"/>
    <x v="703"/>
    <x v="3"/>
    <n v="73004"/>
    <n v="0"/>
    <x v="6"/>
    <n v="73004"/>
    <x v="2"/>
    <x v="11"/>
    <s v=""/>
    <x v="0"/>
  </r>
  <r>
    <s v="E00667"/>
    <s v="Skylar Shah"/>
    <x v="17"/>
    <x v="4"/>
    <x v="0"/>
    <x v="0"/>
    <x v="1"/>
    <n v="42"/>
    <x v="0"/>
    <x v="704"/>
    <x v="0"/>
    <n v="72903"/>
    <n v="0"/>
    <x v="6"/>
    <n v="72903"/>
    <x v="0"/>
    <x v="5"/>
    <s v=""/>
    <x v="0"/>
  </r>
  <r>
    <s v="E03090"/>
    <s v="Penelope Choi"/>
    <x v="8"/>
    <x v="3"/>
    <x v="3"/>
    <x v="0"/>
    <x v="1"/>
    <n v="49"/>
    <x v="0"/>
    <x v="705"/>
    <x v="4"/>
    <n v="72826"/>
    <n v="0"/>
    <x v="6"/>
    <n v="72826"/>
    <x v="2"/>
    <x v="11"/>
    <s v=""/>
    <x v="0"/>
  </r>
  <r>
    <s v="E01268"/>
    <s v="Charlotte Wu"/>
    <x v="23"/>
    <x v="6"/>
    <x v="0"/>
    <x v="0"/>
    <x v="1"/>
    <n v="63"/>
    <x v="2"/>
    <x v="706"/>
    <x v="4"/>
    <n v="72805"/>
    <n v="0"/>
    <x v="6"/>
    <n v="72805"/>
    <x v="2"/>
    <x v="7"/>
    <s v=""/>
    <x v="0"/>
  </r>
  <r>
    <s v="E04925"/>
    <s v="Athena Jordan"/>
    <x v="22"/>
    <x v="3"/>
    <x v="0"/>
    <x v="0"/>
    <x v="3"/>
    <n v="42"/>
    <x v="0"/>
    <x v="707"/>
    <x v="4"/>
    <n v="72486"/>
    <n v="0"/>
    <x v="6"/>
    <n v="72486"/>
    <x v="0"/>
    <x v="9"/>
    <s v=""/>
    <x v="0"/>
  </r>
  <r>
    <s v="E03273"/>
    <s v="Daniel Shah"/>
    <x v="26"/>
    <x v="0"/>
    <x v="2"/>
    <x v="1"/>
    <x v="1"/>
    <n v="41"/>
    <x v="0"/>
    <x v="708"/>
    <x v="4"/>
    <n v="72425"/>
    <n v="0"/>
    <x v="6"/>
    <n v="72425"/>
    <x v="2"/>
    <x v="11"/>
    <s v=""/>
    <x v="0"/>
  </r>
  <r>
    <s v="E03170"/>
    <s v="Autumn Thao"/>
    <x v="28"/>
    <x v="0"/>
    <x v="0"/>
    <x v="0"/>
    <x v="1"/>
    <n v="63"/>
    <x v="2"/>
    <x v="709"/>
    <x v="1"/>
    <n v="72340"/>
    <n v="0"/>
    <x v="6"/>
    <n v="72340"/>
    <x v="0"/>
    <x v="5"/>
    <d v="2019-04-03T00:00:00"/>
    <x v="1"/>
  </r>
  <r>
    <s v="E04224"/>
    <s v="Lucas Ramos"/>
    <x v="23"/>
    <x v="6"/>
    <x v="3"/>
    <x v="1"/>
    <x v="0"/>
    <n v="56"/>
    <x v="2"/>
    <x v="710"/>
    <x v="2"/>
    <n v="72303"/>
    <n v="0"/>
    <x v="6"/>
    <n v="72303"/>
    <x v="0"/>
    <x v="5"/>
    <s v=""/>
    <x v="0"/>
  </r>
  <r>
    <s v="E00078"/>
    <s v="Eva Garcia"/>
    <x v="27"/>
    <x v="6"/>
    <x v="1"/>
    <x v="0"/>
    <x v="0"/>
    <n v="31"/>
    <x v="0"/>
    <x v="711"/>
    <x v="1"/>
    <n v="72235"/>
    <n v="0"/>
    <x v="6"/>
    <n v="72235"/>
    <x v="1"/>
    <x v="10"/>
    <s v=""/>
    <x v="0"/>
  </r>
  <r>
    <s v="E04853"/>
    <s v="Vivian Chu"/>
    <x v="19"/>
    <x v="0"/>
    <x v="2"/>
    <x v="0"/>
    <x v="1"/>
    <n v="46"/>
    <x v="0"/>
    <x v="712"/>
    <x v="1"/>
    <n v="72131"/>
    <n v="0"/>
    <x v="6"/>
    <n v="72131"/>
    <x v="2"/>
    <x v="7"/>
    <s v=""/>
    <x v="0"/>
  </r>
  <r>
    <s v="E03805"/>
    <s v="Autumn Gonzales"/>
    <x v="26"/>
    <x v="0"/>
    <x v="1"/>
    <x v="0"/>
    <x v="0"/>
    <n v="34"/>
    <x v="0"/>
    <x v="713"/>
    <x v="0"/>
    <n v="72126"/>
    <n v="0"/>
    <x v="6"/>
    <n v="72126"/>
    <x v="1"/>
    <x v="10"/>
    <s v=""/>
    <x v="0"/>
  </r>
  <r>
    <s v="E00126"/>
    <s v="Isabella Scott"/>
    <x v="25"/>
    <x v="3"/>
    <x v="2"/>
    <x v="0"/>
    <x v="2"/>
    <n v="58"/>
    <x v="2"/>
    <x v="714"/>
    <x v="0"/>
    <n v="72045"/>
    <n v="0"/>
    <x v="6"/>
    <n v="72045"/>
    <x v="0"/>
    <x v="5"/>
    <s v=""/>
    <x v="0"/>
  </r>
  <r>
    <s v="E00527"/>
    <s v="Mateo Chu"/>
    <x v="17"/>
    <x v="4"/>
    <x v="3"/>
    <x v="1"/>
    <x v="1"/>
    <n v="27"/>
    <x v="1"/>
    <x v="715"/>
    <x v="1"/>
    <n v="71864"/>
    <n v="0"/>
    <x v="6"/>
    <n v="71864"/>
    <x v="2"/>
    <x v="12"/>
    <s v=""/>
    <x v="0"/>
  </r>
  <r>
    <s v="E02103"/>
    <s v="Andrew Ma"/>
    <x v="27"/>
    <x v="6"/>
    <x v="1"/>
    <x v="1"/>
    <x v="1"/>
    <n v="31"/>
    <x v="0"/>
    <x v="716"/>
    <x v="1"/>
    <n v="71755"/>
    <n v="0"/>
    <x v="6"/>
    <n v="71755"/>
    <x v="2"/>
    <x v="3"/>
    <s v=""/>
    <x v="0"/>
  </r>
  <r>
    <s v="E04379"/>
    <s v="Scarlett Rodriguez"/>
    <x v="10"/>
    <x v="5"/>
    <x v="0"/>
    <x v="0"/>
    <x v="0"/>
    <n v="60"/>
    <x v="2"/>
    <x v="717"/>
    <x v="4"/>
    <n v="71699"/>
    <n v="0"/>
    <x v="6"/>
    <n v="71699"/>
    <x v="1"/>
    <x v="10"/>
    <s v=""/>
    <x v="0"/>
  </r>
  <r>
    <s v="E03824"/>
    <s v="Jameson Martin"/>
    <x v="8"/>
    <x v="3"/>
    <x v="1"/>
    <x v="1"/>
    <x v="2"/>
    <n v="37"/>
    <x v="0"/>
    <x v="718"/>
    <x v="4"/>
    <n v="71695"/>
    <n v="0"/>
    <x v="6"/>
    <n v="71695"/>
    <x v="0"/>
    <x v="5"/>
    <s v=""/>
    <x v="0"/>
  </r>
  <r>
    <s v="E01413"/>
    <s v="Caroline Nelson"/>
    <x v="19"/>
    <x v="0"/>
    <x v="3"/>
    <x v="0"/>
    <x v="3"/>
    <n v="60"/>
    <x v="2"/>
    <x v="719"/>
    <x v="2"/>
    <n v="71677"/>
    <n v="0"/>
    <x v="6"/>
    <n v="71677"/>
    <x v="0"/>
    <x v="0"/>
    <s v=""/>
    <x v="0"/>
  </r>
  <r>
    <s v="E00417"/>
    <s v="Athena Carrillo"/>
    <x v="26"/>
    <x v="5"/>
    <x v="3"/>
    <x v="0"/>
    <x v="0"/>
    <n v="39"/>
    <x v="0"/>
    <x v="720"/>
    <x v="3"/>
    <n v="71531"/>
    <n v="0"/>
    <x v="6"/>
    <n v="71531"/>
    <x v="0"/>
    <x v="0"/>
    <s v=""/>
    <x v="0"/>
  </r>
  <r>
    <s v="E03720"/>
    <s v="Dominic Clark"/>
    <x v="14"/>
    <x v="4"/>
    <x v="2"/>
    <x v="1"/>
    <x v="2"/>
    <n v="52"/>
    <x v="0"/>
    <x v="721"/>
    <x v="0"/>
    <n v="71476"/>
    <n v="0"/>
    <x v="6"/>
    <n v="71476"/>
    <x v="0"/>
    <x v="5"/>
    <s v=""/>
    <x v="0"/>
  </r>
  <r>
    <s v="E03465"/>
    <s v="Harper Phan"/>
    <x v="26"/>
    <x v="5"/>
    <x v="0"/>
    <x v="0"/>
    <x v="1"/>
    <n v="45"/>
    <x v="0"/>
    <x v="722"/>
    <x v="0"/>
    <n v="71454"/>
    <n v="0"/>
    <x v="6"/>
    <n v="71454"/>
    <x v="2"/>
    <x v="7"/>
    <s v=""/>
    <x v="0"/>
  </r>
  <r>
    <s v="E04288"/>
    <s v="Ella White"/>
    <x v="13"/>
    <x v="4"/>
    <x v="0"/>
    <x v="0"/>
    <x v="2"/>
    <n v="25"/>
    <x v="1"/>
    <x v="723"/>
    <x v="1"/>
    <n v="71359"/>
    <n v="0"/>
    <x v="6"/>
    <n v="71359"/>
    <x v="0"/>
    <x v="5"/>
    <s v=""/>
    <x v="0"/>
  </r>
  <r>
    <s v="E01898"/>
    <s v="Oliver Moua"/>
    <x v="20"/>
    <x v="3"/>
    <x v="1"/>
    <x v="1"/>
    <x v="1"/>
    <n v="29"/>
    <x v="1"/>
    <x v="724"/>
    <x v="1"/>
    <n v="71234"/>
    <n v="0"/>
    <x v="6"/>
    <n v="71234"/>
    <x v="0"/>
    <x v="9"/>
    <s v=""/>
    <x v="0"/>
  </r>
  <r>
    <s v="E04378"/>
    <s v="Ezra Simmons"/>
    <x v="25"/>
    <x v="3"/>
    <x v="0"/>
    <x v="1"/>
    <x v="3"/>
    <n v="31"/>
    <x v="0"/>
    <x v="725"/>
    <x v="0"/>
    <n v="71192"/>
    <n v="0"/>
    <x v="6"/>
    <n v="71192"/>
    <x v="0"/>
    <x v="4"/>
    <s v=""/>
    <x v="0"/>
  </r>
  <r>
    <s v="E02190"/>
    <s v="Gabriel Carter"/>
    <x v="18"/>
    <x v="4"/>
    <x v="0"/>
    <x v="1"/>
    <x v="2"/>
    <n v="57"/>
    <x v="2"/>
    <x v="726"/>
    <x v="1"/>
    <n v="71167"/>
    <n v="0"/>
    <x v="6"/>
    <n v="71167"/>
    <x v="0"/>
    <x v="0"/>
    <s v=""/>
    <x v="0"/>
  </r>
  <r>
    <s v="E02047"/>
    <s v="Xavier Perez"/>
    <x v="10"/>
    <x v="0"/>
    <x v="0"/>
    <x v="1"/>
    <x v="0"/>
    <n v="51"/>
    <x v="0"/>
    <x v="727"/>
    <x v="2"/>
    <n v="71111"/>
    <n v="0"/>
    <x v="6"/>
    <n v="71111"/>
    <x v="1"/>
    <x v="1"/>
    <s v=""/>
    <x v="0"/>
  </r>
  <r>
    <s v="E01631"/>
    <s v="Leilani Yee"/>
    <x v="10"/>
    <x v="2"/>
    <x v="3"/>
    <x v="0"/>
    <x v="1"/>
    <n v="47"/>
    <x v="0"/>
    <x v="728"/>
    <x v="1"/>
    <n v="70996"/>
    <n v="0"/>
    <x v="6"/>
    <n v="70996"/>
    <x v="2"/>
    <x v="12"/>
    <s v=""/>
    <x v="0"/>
  </r>
  <r>
    <s v="E00170"/>
    <s v="Hannah Nelson"/>
    <x v="10"/>
    <x v="2"/>
    <x v="3"/>
    <x v="0"/>
    <x v="2"/>
    <n v="35"/>
    <x v="0"/>
    <x v="729"/>
    <x v="1"/>
    <n v="70992"/>
    <n v="0"/>
    <x v="6"/>
    <n v="70992"/>
    <x v="0"/>
    <x v="4"/>
    <s v=""/>
    <x v="0"/>
  </r>
  <r>
    <s v="E02063"/>
    <s v="Ian Gutierrez"/>
    <x v="23"/>
    <x v="6"/>
    <x v="2"/>
    <x v="1"/>
    <x v="0"/>
    <n v="32"/>
    <x v="0"/>
    <x v="730"/>
    <x v="1"/>
    <n v="70980"/>
    <n v="0"/>
    <x v="6"/>
    <n v="70980"/>
    <x v="1"/>
    <x v="1"/>
    <s v=""/>
    <x v="0"/>
  </r>
  <r>
    <s v="E00245"/>
    <s v="Benjamin Delgado"/>
    <x v="18"/>
    <x v="4"/>
    <x v="1"/>
    <x v="1"/>
    <x v="0"/>
    <n v="64"/>
    <x v="2"/>
    <x v="731"/>
    <x v="5"/>
    <n v="70778"/>
    <n v="0"/>
    <x v="6"/>
    <n v="70778"/>
    <x v="0"/>
    <x v="4"/>
    <s v=""/>
    <x v="0"/>
  </r>
  <r>
    <s v="E03018"/>
    <s v="Autumn Reed"/>
    <x v="13"/>
    <x v="4"/>
    <x v="1"/>
    <x v="0"/>
    <x v="2"/>
    <n v="37"/>
    <x v="0"/>
    <x v="732"/>
    <x v="1"/>
    <n v="70770"/>
    <n v="0"/>
    <x v="6"/>
    <n v="70770"/>
    <x v="0"/>
    <x v="8"/>
    <s v=""/>
    <x v="0"/>
  </r>
  <r>
    <s v="E00386"/>
    <s v="Parker James"/>
    <x v="14"/>
    <x v="4"/>
    <x v="3"/>
    <x v="1"/>
    <x v="3"/>
    <n v="45"/>
    <x v="0"/>
    <x v="461"/>
    <x v="3"/>
    <n v="70505"/>
    <n v="0"/>
    <x v="6"/>
    <n v="70505"/>
    <x v="0"/>
    <x v="4"/>
    <s v=""/>
    <x v="0"/>
  </r>
  <r>
    <s v="E02072"/>
    <s v="Charles Robinson"/>
    <x v="27"/>
    <x v="6"/>
    <x v="3"/>
    <x v="1"/>
    <x v="2"/>
    <n v="26"/>
    <x v="1"/>
    <x v="733"/>
    <x v="1"/>
    <n v="70369"/>
    <n v="0"/>
    <x v="6"/>
    <n v="70369"/>
    <x v="0"/>
    <x v="9"/>
    <s v=""/>
    <x v="0"/>
  </r>
  <r>
    <s v="E00319"/>
    <s v="Ezra Wilson"/>
    <x v="24"/>
    <x v="3"/>
    <x v="0"/>
    <x v="1"/>
    <x v="2"/>
    <n v="55"/>
    <x v="2"/>
    <x v="734"/>
    <x v="0"/>
    <n v="70334"/>
    <n v="0"/>
    <x v="6"/>
    <n v="70334"/>
    <x v="0"/>
    <x v="8"/>
    <s v=""/>
    <x v="0"/>
  </r>
  <r>
    <s v="E02378"/>
    <s v="Audrey Smith"/>
    <x v="17"/>
    <x v="4"/>
    <x v="2"/>
    <x v="0"/>
    <x v="2"/>
    <n v="58"/>
    <x v="2"/>
    <x v="735"/>
    <x v="5"/>
    <n v="70189"/>
    <n v="0"/>
    <x v="6"/>
    <n v="70189"/>
    <x v="0"/>
    <x v="0"/>
    <s v=""/>
    <x v="0"/>
  </r>
  <r>
    <s v="E01724"/>
    <s v="Nolan Molina"/>
    <x v="12"/>
    <x v="3"/>
    <x v="1"/>
    <x v="1"/>
    <x v="0"/>
    <n v="36"/>
    <x v="0"/>
    <x v="736"/>
    <x v="1"/>
    <n v="70165"/>
    <n v="7.0000000000000007E-2"/>
    <x v="5"/>
    <n v="75076.55"/>
    <x v="1"/>
    <x v="10"/>
    <s v=""/>
    <x v="0"/>
  </r>
  <r>
    <s v="E00825"/>
    <s v="Anna Molina"/>
    <x v="10"/>
    <x v="1"/>
    <x v="1"/>
    <x v="0"/>
    <x v="0"/>
    <n v="41"/>
    <x v="0"/>
    <x v="737"/>
    <x v="0"/>
    <n v="70165"/>
    <n v="0"/>
    <x v="6"/>
    <n v="70165"/>
    <x v="0"/>
    <x v="0"/>
    <s v=""/>
    <x v="0"/>
  </r>
  <r>
    <s v="E01132"/>
    <s v="Aiden Bryant"/>
    <x v="28"/>
    <x v="0"/>
    <x v="0"/>
    <x v="1"/>
    <x v="3"/>
    <n v="47"/>
    <x v="0"/>
    <x v="738"/>
    <x v="3"/>
    <n v="70122"/>
    <n v="0"/>
    <x v="6"/>
    <n v="70122"/>
    <x v="0"/>
    <x v="0"/>
    <s v=""/>
    <x v="0"/>
  </r>
  <r>
    <s v="E01820"/>
    <s v="Nathan Miller"/>
    <x v="14"/>
    <x v="4"/>
    <x v="3"/>
    <x v="1"/>
    <x v="3"/>
    <n v="27"/>
    <x v="1"/>
    <x v="739"/>
    <x v="1"/>
    <n v="70110"/>
    <n v="0"/>
    <x v="6"/>
    <n v="70110"/>
    <x v="0"/>
    <x v="8"/>
    <d v="2021-01-07T00:00:00"/>
    <x v="1"/>
  </r>
  <r>
    <s v="E03440"/>
    <s v="Genesis Navarro"/>
    <x v="9"/>
    <x v="3"/>
    <x v="1"/>
    <x v="0"/>
    <x v="0"/>
    <n v="41"/>
    <x v="0"/>
    <x v="740"/>
    <x v="4"/>
    <n v="69803"/>
    <n v="0"/>
    <x v="6"/>
    <n v="69803"/>
    <x v="1"/>
    <x v="10"/>
    <s v=""/>
    <x v="0"/>
  </r>
  <r>
    <s v="E02642"/>
    <s v="Sebastian Rogers"/>
    <x v="27"/>
    <x v="6"/>
    <x v="2"/>
    <x v="1"/>
    <x v="2"/>
    <n v="38"/>
    <x v="0"/>
    <x v="741"/>
    <x v="1"/>
    <n v="69647"/>
    <n v="0"/>
    <x v="6"/>
    <n v="69647"/>
    <x v="0"/>
    <x v="8"/>
    <d v="2022-04-20T00:00:00"/>
    <x v="1"/>
  </r>
  <r>
    <s v="E04811"/>
    <s v="Athena Vasquez"/>
    <x v="17"/>
    <x v="4"/>
    <x v="3"/>
    <x v="0"/>
    <x v="0"/>
    <n v="59"/>
    <x v="2"/>
    <x v="742"/>
    <x v="0"/>
    <n v="69578"/>
    <n v="0"/>
    <x v="6"/>
    <n v="69578"/>
    <x v="1"/>
    <x v="1"/>
    <s v=""/>
    <x v="0"/>
  </r>
  <r>
    <s v="E04877"/>
    <s v="Samuel Vega"/>
    <x v="26"/>
    <x v="2"/>
    <x v="3"/>
    <x v="1"/>
    <x v="0"/>
    <n v="37"/>
    <x v="0"/>
    <x v="743"/>
    <x v="0"/>
    <n v="69570"/>
    <n v="0"/>
    <x v="6"/>
    <n v="69570"/>
    <x v="0"/>
    <x v="8"/>
    <s v=""/>
    <x v="0"/>
  </r>
  <r>
    <s v="E02283"/>
    <s v="Jaxon Park"/>
    <x v="21"/>
    <x v="3"/>
    <x v="0"/>
    <x v="1"/>
    <x v="1"/>
    <n v="33"/>
    <x v="0"/>
    <x v="566"/>
    <x v="1"/>
    <n v="69453"/>
    <n v="0"/>
    <x v="6"/>
    <n v="69453"/>
    <x v="2"/>
    <x v="12"/>
    <s v=""/>
    <x v="0"/>
  </r>
  <r>
    <s v="E03370"/>
    <s v="Ian Cortez"/>
    <x v="26"/>
    <x v="2"/>
    <x v="2"/>
    <x v="1"/>
    <x v="0"/>
    <n v="61"/>
    <x v="2"/>
    <x v="132"/>
    <x v="4"/>
    <n v="69352"/>
    <n v="0"/>
    <x v="6"/>
    <n v="69352"/>
    <x v="1"/>
    <x v="1"/>
    <s v=""/>
    <x v="0"/>
  </r>
  <r>
    <s v="E00869"/>
    <s v="Nova Lin"/>
    <x v="9"/>
    <x v="3"/>
    <x v="0"/>
    <x v="0"/>
    <x v="1"/>
    <n v="33"/>
    <x v="0"/>
    <x v="744"/>
    <x v="1"/>
    <n v="69332"/>
    <n v="0"/>
    <x v="6"/>
    <n v="69332"/>
    <x v="0"/>
    <x v="0"/>
    <s v=""/>
    <x v="0"/>
  </r>
  <r>
    <s v="E00523"/>
    <s v="Daniel Jordan"/>
    <x v="25"/>
    <x v="3"/>
    <x v="1"/>
    <x v="1"/>
    <x v="2"/>
    <n v="58"/>
    <x v="2"/>
    <x v="745"/>
    <x v="5"/>
    <n v="69260"/>
    <n v="0"/>
    <x v="6"/>
    <n v="69260"/>
    <x v="0"/>
    <x v="5"/>
    <s v=""/>
    <x v="0"/>
  </r>
  <r>
    <s v="E04174"/>
    <s v="Maverick Henry"/>
    <x v="12"/>
    <x v="3"/>
    <x v="2"/>
    <x v="1"/>
    <x v="2"/>
    <n v="26"/>
    <x v="1"/>
    <x v="746"/>
    <x v="1"/>
    <n v="69110"/>
    <n v="0.05"/>
    <x v="5"/>
    <n v="72565.5"/>
    <x v="0"/>
    <x v="2"/>
    <s v=""/>
    <x v="0"/>
  </r>
  <r>
    <s v="E00870"/>
    <s v="Evelyn Liang"/>
    <x v="24"/>
    <x v="3"/>
    <x v="3"/>
    <x v="0"/>
    <x v="1"/>
    <n v="40"/>
    <x v="0"/>
    <x v="747"/>
    <x v="0"/>
    <n v="69096"/>
    <n v="0"/>
    <x v="6"/>
    <n v="69096"/>
    <x v="0"/>
    <x v="9"/>
    <s v=""/>
    <x v="0"/>
  </r>
  <r>
    <s v="E04732"/>
    <s v="Benjamin Ramirez"/>
    <x v="16"/>
    <x v="3"/>
    <x v="2"/>
    <x v="1"/>
    <x v="0"/>
    <n v="48"/>
    <x v="0"/>
    <x v="748"/>
    <x v="3"/>
    <n v="68987"/>
    <n v="0"/>
    <x v="6"/>
    <n v="68987"/>
    <x v="0"/>
    <x v="2"/>
    <d v="2006-04-22T00:00:00"/>
    <x v="1"/>
  </r>
  <r>
    <s v="E00824"/>
    <s v="Everleigh Adams"/>
    <x v="26"/>
    <x v="2"/>
    <x v="0"/>
    <x v="0"/>
    <x v="2"/>
    <n v="33"/>
    <x v="0"/>
    <x v="749"/>
    <x v="1"/>
    <n v="68846"/>
    <n v="0"/>
    <x v="6"/>
    <n v="68846"/>
    <x v="0"/>
    <x v="2"/>
    <s v=""/>
    <x v="0"/>
  </r>
  <r>
    <s v="E02977"/>
    <s v="Nicholas Song"/>
    <x v="26"/>
    <x v="2"/>
    <x v="0"/>
    <x v="1"/>
    <x v="1"/>
    <n v="52"/>
    <x v="0"/>
    <x v="750"/>
    <x v="2"/>
    <n v="68807"/>
    <n v="0"/>
    <x v="6"/>
    <n v="68807"/>
    <x v="2"/>
    <x v="12"/>
    <d v="2015-11-30T00:00:00"/>
    <x v="1"/>
  </r>
  <r>
    <s v="E00415"/>
    <s v="Leilani Butler"/>
    <x v="26"/>
    <x v="2"/>
    <x v="0"/>
    <x v="0"/>
    <x v="3"/>
    <n v="27"/>
    <x v="1"/>
    <x v="751"/>
    <x v="1"/>
    <n v="68728"/>
    <n v="0"/>
    <x v="6"/>
    <n v="68728"/>
    <x v="0"/>
    <x v="5"/>
    <s v=""/>
    <x v="0"/>
  </r>
  <r>
    <s v="E00422"/>
    <s v="Jade Acosta"/>
    <x v="13"/>
    <x v="4"/>
    <x v="2"/>
    <x v="0"/>
    <x v="0"/>
    <n v="47"/>
    <x v="0"/>
    <x v="752"/>
    <x v="0"/>
    <n v="68488"/>
    <n v="0"/>
    <x v="6"/>
    <n v="68488"/>
    <x v="0"/>
    <x v="9"/>
    <s v=""/>
    <x v="0"/>
  </r>
  <r>
    <s v="E03354"/>
    <s v="Silas Estrada"/>
    <x v="20"/>
    <x v="3"/>
    <x v="1"/>
    <x v="1"/>
    <x v="0"/>
    <n v="49"/>
    <x v="0"/>
    <x v="753"/>
    <x v="0"/>
    <n v="68426"/>
    <n v="0"/>
    <x v="6"/>
    <n v="68426"/>
    <x v="1"/>
    <x v="1"/>
    <s v=""/>
    <x v="0"/>
  </r>
  <r>
    <s v="E00555"/>
    <s v="Sofia Trinh"/>
    <x v="21"/>
    <x v="3"/>
    <x v="3"/>
    <x v="0"/>
    <x v="1"/>
    <n v="45"/>
    <x v="0"/>
    <x v="754"/>
    <x v="3"/>
    <n v="68337"/>
    <n v="0"/>
    <x v="6"/>
    <n v="68337"/>
    <x v="2"/>
    <x v="3"/>
    <s v=""/>
    <x v="0"/>
  </r>
  <r>
    <s v="E00521"/>
    <s v="Lily Carter"/>
    <x v="21"/>
    <x v="3"/>
    <x v="2"/>
    <x v="0"/>
    <x v="2"/>
    <n v="54"/>
    <x v="0"/>
    <x v="755"/>
    <x v="2"/>
    <n v="68268"/>
    <n v="0"/>
    <x v="6"/>
    <n v="68268"/>
    <x v="0"/>
    <x v="5"/>
    <s v=""/>
    <x v="0"/>
  </r>
  <r>
    <s v="E03540"/>
    <s v="Emma Perry"/>
    <x v="15"/>
    <x v="3"/>
    <x v="0"/>
    <x v="0"/>
    <x v="2"/>
    <n v="28"/>
    <x v="1"/>
    <x v="149"/>
    <x v="1"/>
    <n v="68176"/>
    <n v="0"/>
    <x v="6"/>
    <n v="68176"/>
    <x v="0"/>
    <x v="9"/>
    <s v=""/>
    <x v="0"/>
  </r>
  <r>
    <s v="E03981"/>
    <s v="Eliana Li"/>
    <x v="18"/>
    <x v="4"/>
    <x v="2"/>
    <x v="0"/>
    <x v="1"/>
    <n v="63"/>
    <x v="2"/>
    <x v="756"/>
    <x v="1"/>
    <n v="67987"/>
    <n v="0"/>
    <x v="6"/>
    <n v="67987"/>
    <x v="0"/>
    <x v="8"/>
    <s v=""/>
    <x v="0"/>
  </r>
  <r>
    <s v="E03255"/>
    <s v="Jose Brown"/>
    <x v="22"/>
    <x v="3"/>
    <x v="3"/>
    <x v="1"/>
    <x v="2"/>
    <n v="43"/>
    <x v="0"/>
    <x v="757"/>
    <x v="0"/>
    <n v="67976"/>
    <n v="0"/>
    <x v="6"/>
    <n v="67976"/>
    <x v="0"/>
    <x v="9"/>
    <s v=""/>
    <x v="0"/>
  </r>
  <r>
    <s v="E00443"/>
    <s v="Nolan Bui"/>
    <x v="12"/>
    <x v="3"/>
    <x v="2"/>
    <x v="1"/>
    <x v="1"/>
    <n v="28"/>
    <x v="1"/>
    <x v="230"/>
    <x v="1"/>
    <n v="67925"/>
    <n v="0.08"/>
    <x v="5"/>
    <n v="73359"/>
    <x v="2"/>
    <x v="7"/>
    <s v=""/>
    <x v="0"/>
  </r>
  <r>
    <s v="E01985"/>
    <s v="Eliana Turner"/>
    <x v="28"/>
    <x v="0"/>
    <x v="2"/>
    <x v="0"/>
    <x v="3"/>
    <n v="65"/>
    <x v="2"/>
    <x v="758"/>
    <x v="2"/>
    <n v="67837"/>
    <n v="0"/>
    <x v="6"/>
    <n v="67837"/>
    <x v="0"/>
    <x v="4"/>
    <s v=""/>
    <x v="0"/>
  </r>
  <r>
    <s v="E01416"/>
    <s v="Hudson Thompson"/>
    <x v="26"/>
    <x v="1"/>
    <x v="0"/>
    <x v="1"/>
    <x v="3"/>
    <n v="30"/>
    <x v="1"/>
    <x v="759"/>
    <x v="1"/>
    <n v="67753"/>
    <n v="0"/>
    <x v="6"/>
    <n v="67753"/>
    <x v="0"/>
    <x v="5"/>
    <s v=""/>
    <x v="0"/>
  </r>
  <r>
    <s v="E01941"/>
    <s v="Quinn Trinh"/>
    <x v="26"/>
    <x v="0"/>
    <x v="1"/>
    <x v="0"/>
    <x v="1"/>
    <n v="42"/>
    <x v="0"/>
    <x v="760"/>
    <x v="4"/>
    <n v="67743"/>
    <n v="0"/>
    <x v="6"/>
    <n v="67743"/>
    <x v="2"/>
    <x v="11"/>
    <d v="2014-12-25T00:00:00"/>
    <x v="1"/>
  </r>
  <r>
    <s v="E02094"/>
    <s v="Matthew Gupta"/>
    <x v="16"/>
    <x v="3"/>
    <x v="3"/>
    <x v="1"/>
    <x v="1"/>
    <n v="45"/>
    <x v="0"/>
    <x v="761"/>
    <x v="3"/>
    <n v="67686"/>
    <n v="0"/>
    <x v="6"/>
    <n v="67686"/>
    <x v="2"/>
    <x v="11"/>
    <s v=""/>
    <x v="0"/>
  </r>
  <r>
    <s v="E03058"/>
    <s v="Robert Wright"/>
    <x v="8"/>
    <x v="3"/>
    <x v="0"/>
    <x v="1"/>
    <x v="2"/>
    <n v="30"/>
    <x v="1"/>
    <x v="762"/>
    <x v="0"/>
    <n v="67489"/>
    <n v="0"/>
    <x v="6"/>
    <n v="67489"/>
    <x v="0"/>
    <x v="2"/>
    <s v=""/>
    <x v="0"/>
  </r>
  <r>
    <s v="E04079"/>
    <s v="Christopher Butler"/>
    <x v="21"/>
    <x v="3"/>
    <x v="0"/>
    <x v="1"/>
    <x v="2"/>
    <n v="41"/>
    <x v="0"/>
    <x v="763"/>
    <x v="1"/>
    <n v="67468"/>
    <n v="0"/>
    <x v="6"/>
    <n v="67468"/>
    <x v="0"/>
    <x v="8"/>
    <s v=""/>
    <x v="0"/>
  </r>
  <r>
    <s v="E03807"/>
    <s v="Kennedy Do"/>
    <x v="12"/>
    <x v="3"/>
    <x v="0"/>
    <x v="0"/>
    <x v="1"/>
    <n v="42"/>
    <x v="0"/>
    <x v="764"/>
    <x v="3"/>
    <n v="67398"/>
    <n v="7.0000000000000007E-2"/>
    <x v="5"/>
    <n v="72115.86"/>
    <x v="0"/>
    <x v="5"/>
    <s v=""/>
    <x v="0"/>
  </r>
  <r>
    <s v="E01281"/>
    <s v="Isaac Mitchell"/>
    <x v="21"/>
    <x v="3"/>
    <x v="3"/>
    <x v="1"/>
    <x v="3"/>
    <n v="46"/>
    <x v="0"/>
    <x v="765"/>
    <x v="3"/>
    <n v="67374"/>
    <n v="0"/>
    <x v="6"/>
    <n v="67374"/>
    <x v="0"/>
    <x v="4"/>
    <s v=""/>
    <x v="0"/>
  </r>
  <r>
    <s v="E03637"/>
    <s v="Landon Thao"/>
    <x v="27"/>
    <x v="6"/>
    <x v="3"/>
    <x v="1"/>
    <x v="1"/>
    <n v="25"/>
    <x v="1"/>
    <x v="554"/>
    <x v="1"/>
    <n v="67299"/>
    <n v="0"/>
    <x v="6"/>
    <n v="67299"/>
    <x v="0"/>
    <x v="5"/>
    <s v=""/>
    <x v="0"/>
  </r>
  <r>
    <s v="E02696"/>
    <s v="Ryan Lu"/>
    <x v="13"/>
    <x v="4"/>
    <x v="3"/>
    <x v="1"/>
    <x v="1"/>
    <n v="25"/>
    <x v="1"/>
    <x v="766"/>
    <x v="1"/>
    <n v="67275"/>
    <n v="0"/>
    <x v="6"/>
    <n v="67275"/>
    <x v="0"/>
    <x v="0"/>
    <s v=""/>
    <x v="0"/>
  </r>
  <r>
    <s v="E03064"/>
    <s v="Lincoln Fong"/>
    <x v="26"/>
    <x v="0"/>
    <x v="3"/>
    <x v="1"/>
    <x v="1"/>
    <n v="31"/>
    <x v="0"/>
    <x v="767"/>
    <x v="1"/>
    <n v="67171"/>
    <n v="0"/>
    <x v="6"/>
    <n v="67171"/>
    <x v="2"/>
    <x v="3"/>
    <d v="2021-05-01T00:00:00"/>
    <x v="1"/>
  </r>
  <r>
    <s v="E04128"/>
    <s v="Jacob Doan"/>
    <x v="26"/>
    <x v="0"/>
    <x v="3"/>
    <x v="1"/>
    <x v="1"/>
    <n v="55"/>
    <x v="2"/>
    <x v="768"/>
    <x v="1"/>
    <n v="67130"/>
    <n v="0"/>
    <x v="6"/>
    <n v="67130"/>
    <x v="0"/>
    <x v="8"/>
    <s v=""/>
    <x v="0"/>
  </r>
  <r>
    <s v="E01684"/>
    <s v="Jaxson Liang"/>
    <x v="17"/>
    <x v="4"/>
    <x v="0"/>
    <x v="1"/>
    <x v="1"/>
    <n v="64"/>
    <x v="2"/>
    <x v="769"/>
    <x v="1"/>
    <n v="67114"/>
    <n v="0"/>
    <x v="6"/>
    <n v="67114"/>
    <x v="0"/>
    <x v="5"/>
    <s v=""/>
    <x v="0"/>
  </r>
  <r>
    <s v="E00929"/>
    <s v="Allison Espinoza"/>
    <x v="15"/>
    <x v="3"/>
    <x v="3"/>
    <x v="0"/>
    <x v="0"/>
    <n v="45"/>
    <x v="0"/>
    <x v="715"/>
    <x v="1"/>
    <n v="66958"/>
    <n v="0"/>
    <x v="6"/>
    <n v="66958"/>
    <x v="0"/>
    <x v="8"/>
    <s v=""/>
    <x v="0"/>
  </r>
  <r>
    <s v="E04207"/>
    <s v="John Contreras"/>
    <x v="26"/>
    <x v="2"/>
    <x v="0"/>
    <x v="1"/>
    <x v="0"/>
    <n v="35"/>
    <x v="0"/>
    <x v="770"/>
    <x v="4"/>
    <n v="66889"/>
    <n v="0"/>
    <x v="6"/>
    <n v="66889"/>
    <x v="0"/>
    <x v="0"/>
    <s v=""/>
    <x v="0"/>
  </r>
  <r>
    <s v="E02216"/>
    <s v="Caleb Marquez"/>
    <x v="20"/>
    <x v="3"/>
    <x v="2"/>
    <x v="1"/>
    <x v="0"/>
    <n v="29"/>
    <x v="1"/>
    <x v="242"/>
    <x v="1"/>
    <n v="66819"/>
    <n v="0"/>
    <x v="6"/>
    <n v="66819"/>
    <x v="1"/>
    <x v="1"/>
    <s v=""/>
    <x v="0"/>
  </r>
  <r>
    <s v="E03278"/>
    <s v="Nevaeh James"/>
    <x v="15"/>
    <x v="3"/>
    <x v="3"/>
    <x v="0"/>
    <x v="2"/>
    <n v="45"/>
    <x v="0"/>
    <x v="771"/>
    <x v="1"/>
    <n v="66660"/>
    <n v="0"/>
    <x v="6"/>
    <n v="66660"/>
    <x v="0"/>
    <x v="4"/>
    <s v=""/>
    <x v="0"/>
  </r>
  <r>
    <s v="E02917"/>
    <s v="Everett Morales"/>
    <x v="15"/>
    <x v="3"/>
    <x v="3"/>
    <x v="1"/>
    <x v="0"/>
    <n v="57"/>
    <x v="2"/>
    <x v="772"/>
    <x v="0"/>
    <n v="66649"/>
    <n v="0"/>
    <x v="6"/>
    <n v="66649"/>
    <x v="1"/>
    <x v="1"/>
    <s v=""/>
    <x v="0"/>
  </r>
  <r>
    <s v="E01994"/>
    <s v="Angel Powell"/>
    <x v="26"/>
    <x v="0"/>
    <x v="2"/>
    <x v="1"/>
    <x v="2"/>
    <n v="61"/>
    <x v="2"/>
    <x v="773"/>
    <x v="4"/>
    <n v="66521"/>
    <n v="0"/>
    <x v="6"/>
    <n v="66521"/>
    <x v="0"/>
    <x v="9"/>
    <s v=""/>
    <x v="0"/>
  </r>
  <r>
    <s v="E03648"/>
    <s v="Vivian Hunter"/>
    <x v="28"/>
    <x v="0"/>
    <x v="1"/>
    <x v="0"/>
    <x v="3"/>
    <n v="26"/>
    <x v="1"/>
    <x v="774"/>
    <x v="1"/>
    <n v="66084"/>
    <n v="0"/>
    <x v="6"/>
    <n v="66084"/>
    <x v="0"/>
    <x v="9"/>
    <s v=""/>
    <x v="0"/>
  </r>
  <r>
    <s v="E01496"/>
    <s v="Ava Ortiz"/>
    <x v="11"/>
    <x v="3"/>
    <x v="0"/>
    <x v="0"/>
    <x v="0"/>
    <n v="53"/>
    <x v="0"/>
    <x v="775"/>
    <x v="3"/>
    <n v="65702"/>
    <n v="0"/>
    <x v="6"/>
    <n v="65702"/>
    <x v="0"/>
    <x v="0"/>
    <s v=""/>
    <x v="0"/>
  </r>
  <r>
    <s v="E04308"/>
    <s v="Kai Flores"/>
    <x v="13"/>
    <x v="4"/>
    <x v="0"/>
    <x v="1"/>
    <x v="0"/>
    <n v="35"/>
    <x v="0"/>
    <x v="776"/>
    <x v="1"/>
    <n v="65566"/>
    <n v="0"/>
    <x v="6"/>
    <n v="65566"/>
    <x v="0"/>
    <x v="9"/>
    <s v=""/>
    <x v="0"/>
  </r>
  <r>
    <s v="E03404"/>
    <s v="Everleigh Nunez"/>
    <x v="17"/>
    <x v="4"/>
    <x v="3"/>
    <x v="0"/>
    <x v="0"/>
    <n v="42"/>
    <x v="0"/>
    <x v="777"/>
    <x v="1"/>
    <n v="65507"/>
    <n v="0"/>
    <x v="6"/>
    <n v="65507"/>
    <x v="1"/>
    <x v="10"/>
    <s v=""/>
    <x v="0"/>
  </r>
  <r>
    <s v="E03881"/>
    <s v="Andrew Reed"/>
    <x v="22"/>
    <x v="3"/>
    <x v="1"/>
    <x v="1"/>
    <x v="3"/>
    <n v="28"/>
    <x v="1"/>
    <x v="778"/>
    <x v="1"/>
    <n v="65341"/>
    <n v="0"/>
    <x v="6"/>
    <n v="65341"/>
    <x v="0"/>
    <x v="8"/>
    <d v="2022-04-11T00:00:00"/>
    <x v="1"/>
  </r>
  <r>
    <s v="E04699"/>
    <s v="Ivy Tang"/>
    <x v="13"/>
    <x v="4"/>
    <x v="3"/>
    <x v="0"/>
    <x v="1"/>
    <n v="48"/>
    <x v="0"/>
    <x v="779"/>
    <x v="0"/>
    <n v="65340"/>
    <n v="0"/>
    <x v="6"/>
    <n v="65340"/>
    <x v="2"/>
    <x v="7"/>
    <d v="2018-05-09T00:00:00"/>
    <x v="1"/>
  </r>
  <r>
    <s v="E02189"/>
    <s v="Isla Chavez"/>
    <x v="28"/>
    <x v="0"/>
    <x v="2"/>
    <x v="0"/>
    <x v="0"/>
    <n v="29"/>
    <x v="1"/>
    <x v="411"/>
    <x v="1"/>
    <n v="65334"/>
    <n v="0"/>
    <x v="6"/>
    <n v="65334"/>
    <x v="1"/>
    <x v="1"/>
    <s v=""/>
    <x v="0"/>
  </r>
  <r>
    <s v="E02276"/>
    <s v="Hazel Griffin"/>
    <x v="17"/>
    <x v="4"/>
    <x v="1"/>
    <x v="0"/>
    <x v="2"/>
    <n v="32"/>
    <x v="0"/>
    <x v="780"/>
    <x v="0"/>
    <n v="65247"/>
    <n v="0"/>
    <x v="6"/>
    <n v="65247"/>
    <x v="0"/>
    <x v="5"/>
    <s v=""/>
    <x v="0"/>
  </r>
  <r>
    <s v="E00725"/>
    <s v="Nova Herrera"/>
    <x v="28"/>
    <x v="0"/>
    <x v="3"/>
    <x v="0"/>
    <x v="0"/>
    <n v="45"/>
    <x v="0"/>
    <x v="781"/>
    <x v="0"/>
    <n v="65047"/>
    <n v="0"/>
    <x v="6"/>
    <n v="65047"/>
    <x v="1"/>
    <x v="6"/>
    <s v=""/>
    <x v="0"/>
  </r>
  <r>
    <s v="E03362"/>
    <s v="Lily Henderson"/>
    <x v="27"/>
    <x v="6"/>
    <x v="0"/>
    <x v="0"/>
    <x v="2"/>
    <n v="61"/>
    <x v="2"/>
    <x v="782"/>
    <x v="4"/>
    <n v="64937"/>
    <n v="0"/>
    <x v="6"/>
    <n v="64937"/>
    <x v="0"/>
    <x v="5"/>
    <s v=""/>
    <x v="0"/>
  </r>
  <r>
    <s v="E00935"/>
    <s v="Joseph Martin"/>
    <x v="26"/>
    <x v="2"/>
    <x v="1"/>
    <x v="1"/>
    <x v="3"/>
    <n v="41"/>
    <x v="0"/>
    <x v="783"/>
    <x v="0"/>
    <n v="64847"/>
    <n v="0"/>
    <x v="6"/>
    <n v="64847"/>
    <x v="0"/>
    <x v="8"/>
    <s v=""/>
    <x v="0"/>
  </r>
  <r>
    <s v="E04529"/>
    <s v="Gabriel Yu"/>
    <x v="8"/>
    <x v="3"/>
    <x v="3"/>
    <x v="1"/>
    <x v="1"/>
    <n v="42"/>
    <x v="0"/>
    <x v="784"/>
    <x v="0"/>
    <n v="64677"/>
    <n v="0"/>
    <x v="6"/>
    <n v="64677"/>
    <x v="2"/>
    <x v="3"/>
    <s v=""/>
    <x v="0"/>
  </r>
  <r>
    <s v="E00022"/>
    <s v="Elena Her"/>
    <x v="28"/>
    <x v="0"/>
    <x v="0"/>
    <x v="0"/>
    <x v="1"/>
    <n v="62"/>
    <x v="2"/>
    <x v="785"/>
    <x v="3"/>
    <n v="64669"/>
    <n v="0"/>
    <x v="6"/>
    <n v="64669"/>
    <x v="2"/>
    <x v="3"/>
    <s v=""/>
    <x v="0"/>
  </r>
  <r>
    <s v="E04978"/>
    <s v="Peyton Harris"/>
    <x v="11"/>
    <x v="3"/>
    <x v="2"/>
    <x v="0"/>
    <x v="2"/>
    <n v="45"/>
    <x v="0"/>
    <x v="786"/>
    <x v="4"/>
    <n v="64505"/>
    <n v="0"/>
    <x v="6"/>
    <n v="64505"/>
    <x v="0"/>
    <x v="8"/>
    <s v=""/>
    <x v="0"/>
  </r>
  <r>
    <s v="E00501"/>
    <s v="Melody Ho"/>
    <x v="26"/>
    <x v="5"/>
    <x v="2"/>
    <x v="0"/>
    <x v="1"/>
    <n v="55"/>
    <x v="2"/>
    <x v="787"/>
    <x v="4"/>
    <n v="64494"/>
    <n v="0"/>
    <x v="6"/>
    <n v="64494"/>
    <x v="0"/>
    <x v="0"/>
    <s v=""/>
    <x v="0"/>
  </r>
  <r>
    <s v="E00816"/>
    <s v="Skylar Watson"/>
    <x v="21"/>
    <x v="3"/>
    <x v="3"/>
    <x v="0"/>
    <x v="2"/>
    <n v="28"/>
    <x v="1"/>
    <x v="788"/>
    <x v="1"/>
    <n v="64475"/>
    <n v="0"/>
    <x v="6"/>
    <n v="64475"/>
    <x v="0"/>
    <x v="5"/>
    <s v=""/>
    <x v="0"/>
  </r>
  <r>
    <s v="E04697"/>
    <s v="Eleanor Williams"/>
    <x v="11"/>
    <x v="3"/>
    <x v="3"/>
    <x v="0"/>
    <x v="2"/>
    <n v="61"/>
    <x v="2"/>
    <x v="789"/>
    <x v="3"/>
    <n v="64462"/>
    <n v="0"/>
    <x v="6"/>
    <n v="64462"/>
    <x v="0"/>
    <x v="2"/>
    <s v=""/>
    <x v="0"/>
  </r>
  <r>
    <s v="E02333"/>
    <s v="Jaxson Wright"/>
    <x v="24"/>
    <x v="3"/>
    <x v="0"/>
    <x v="1"/>
    <x v="3"/>
    <n v="54"/>
    <x v="0"/>
    <x v="790"/>
    <x v="4"/>
    <n v="64417"/>
    <n v="0"/>
    <x v="6"/>
    <n v="64417"/>
    <x v="0"/>
    <x v="0"/>
    <s v=""/>
    <x v="0"/>
  </r>
  <r>
    <s v="E01075"/>
    <s v="Joshua Juarez"/>
    <x v="26"/>
    <x v="5"/>
    <x v="0"/>
    <x v="1"/>
    <x v="0"/>
    <n v="46"/>
    <x v="0"/>
    <x v="791"/>
    <x v="0"/>
    <n v="64364"/>
    <n v="0"/>
    <x v="6"/>
    <n v="64364"/>
    <x v="1"/>
    <x v="6"/>
    <s v=""/>
    <x v="0"/>
  </r>
  <r>
    <s v="E02649"/>
    <s v="Charles Gonzalez"/>
    <x v="14"/>
    <x v="4"/>
    <x v="2"/>
    <x v="1"/>
    <x v="0"/>
    <n v="27"/>
    <x v="1"/>
    <x v="792"/>
    <x v="1"/>
    <n v="64247"/>
    <n v="0"/>
    <x v="6"/>
    <n v="64247"/>
    <x v="1"/>
    <x v="1"/>
    <s v=""/>
    <x v="0"/>
  </r>
  <r>
    <s v="E00749"/>
    <s v="Valentina Moua"/>
    <x v="28"/>
    <x v="0"/>
    <x v="0"/>
    <x v="0"/>
    <x v="1"/>
    <n v="37"/>
    <x v="0"/>
    <x v="793"/>
    <x v="0"/>
    <n v="64204"/>
    <n v="0"/>
    <x v="6"/>
    <n v="64204"/>
    <x v="0"/>
    <x v="0"/>
    <d v="2021-04-20T00:00:00"/>
    <x v="1"/>
  </r>
  <r>
    <s v="E00282"/>
    <s v="Jeremiah Castillo"/>
    <x v="26"/>
    <x v="1"/>
    <x v="2"/>
    <x v="1"/>
    <x v="0"/>
    <n v="58"/>
    <x v="2"/>
    <x v="794"/>
    <x v="3"/>
    <n v="64202"/>
    <n v="0"/>
    <x v="6"/>
    <n v="64202"/>
    <x v="0"/>
    <x v="0"/>
    <s v=""/>
    <x v="0"/>
  </r>
  <r>
    <s v="E01378"/>
    <s v="Genesis Xiong"/>
    <x v="22"/>
    <x v="3"/>
    <x v="2"/>
    <x v="0"/>
    <x v="1"/>
    <n v="51"/>
    <x v="0"/>
    <x v="795"/>
    <x v="0"/>
    <n v="64170"/>
    <n v="0"/>
    <x v="6"/>
    <n v="64170"/>
    <x v="0"/>
    <x v="0"/>
    <s v=""/>
    <x v="0"/>
  </r>
  <r>
    <s v="E04917"/>
    <s v="Everleigh Washington"/>
    <x v="27"/>
    <x v="6"/>
    <x v="2"/>
    <x v="0"/>
    <x v="2"/>
    <n v="64"/>
    <x v="2"/>
    <x v="796"/>
    <x v="2"/>
    <n v="64057"/>
    <n v="0"/>
    <x v="6"/>
    <n v="64057"/>
    <x v="0"/>
    <x v="5"/>
    <s v=""/>
    <x v="0"/>
  </r>
  <r>
    <s v="E04972"/>
    <s v="Sophie Oh"/>
    <x v="16"/>
    <x v="3"/>
    <x v="1"/>
    <x v="0"/>
    <x v="1"/>
    <n v="29"/>
    <x v="1"/>
    <x v="797"/>
    <x v="1"/>
    <n v="63985"/>
    <n v="0"/>
    <x v="6"/>
    <n v="63985"/>
    <x v="0"/>
    <x v="8"/>
    <s v=""/>
    <x v="0"/>
  </r>
  <r>
    <s v="E00465"/>
    <s v="Dominic Parker"/>
    <x v="18"/>
    <x v="4"/>
    <x v="2"/>
    <x v="1"/>
    <x v="2"/>
    <n v="62"/>
    <x v="2"/>
    <x v="798"/>
    <x v="4"/>
    <n v="63959"/>
    <n v="0"/>
    <x v="6"/>
    <n v="63959"/>
    <x v="0"/>
    <x v="9"/>
    <s v=""/>
    <x v="0"/>
  </r>
  <r>
    <s v="E03419"/>
    <s v="Jade Yi"/>
    <x v="28"/>
    <x v="0"/>
    <x v="3"/>
    <x v="0"/>
    <x v="1"/>
    <n v="47"/>
    <x v="0"/>
    <x v="799"/>
    <x v="0"/>
    <n v="63880"/>
    <n v="0"/>
    <x v="6"/>
    <n v="63880"/>
    <x v="2"/>
    <x v="3"/>
    <s v=""/>
    <x v="0"/>
  </r>
  <r>
    <s v="E01524"/>
    <s v="Ian Miller"/>
    <x v="12"/>
    <x v="3"/>
    <x v="1"/>
    <x v="1"/>
    <x v="3"/>
    <n v="31"/>
    <x v="0"/>
    <x v="800"/>
    <x v="0"/>
    <n v="63744"/>
    <n v="0.08"/>
    <x v="5"/>
    <n v="68843.520000000004"/>
    <x v="0"/>
    <x v="4"/>
    <s v=""/>
    <x v="0"/>
  </r>
  <r>
    <s v="E00647"/>
    <s v="Emily Gupta"/>
    <x v="27"/>
    <x v="6"/>
    <x v="1"/>
    <x v="0"/>
    <x v="1"/>
    <n v="44"/>
    <x v="0"/>
    <x v="801"/>
    <x v="3"/>
    <n v="63705"/>
    <n v="0"/>
    <x v="6"/>
    <n v="63705"/>
    <x v="0"/>
    <x v="8"/>
    <s v=""/>
    <x v="0"/>
  </r>
  <r>
    <s v="E01927"/>
    <s v="Charles Moore"/>
    <x v="8"/>
    <x v="3"/>
    <x v="0"/>
    <x v="1"/>
    <x v="3"/>
    <n v="34"/>
    <x v="0"/>
    <x v="802"/>
    <x v="0"/>
    <n v="63411"/>
    <n v="0"/>
    <x v="6"/>
    <n v="63411"/>
    <x v="0"/>
    <x v="8"/>
    <s v=""/>
    <x v="0"/>
  </r>
  <r>
    <s v="E00981"/>
    <s v="Miles Thao"/>
    <x v="22"/>
    <x v="3"/>
    <x v="1"/>
    <x v="1"/>
    <x v="1"/>
    <n v="57"/>
    <x v="2"/>
    <x v="803"/>
    <x v="3"/>
    <n v="63318"/>
    <n v="0"/>
    <x v="6"/>
    <n v="63318"/>
    <x v="0"/>
    <x v="0"/>
    <s v=""/>
    <x v="0"/>
  </r>
  <r>
    <s v="E02440"/>
    <s v="Grayson Turner"/>
    <x v="15"/>
    <x v="3"/>
    <x v="1"/>
    <x v="1"/>
    <x v="2"/>
    <n v="54"/>
    <x v="0"/>
    <x v="804"/>
    <x v="5"/>
    <n v="63196"/>
    <n v="0"/>
    <x v="6"/>
    <n v="63196"/>
    <x v="0"/>
    <x v="2"/>
    <d v="2014-10-26T00:00:00"/>
    <x v="1"/>
  </r>
  <r>
    <s v="E02769"/>
    <s v="Eliza Adams"/>
    <x v="28"/>
    <x v="0"/>
    <x v="0"/>
    <x v="0"/>
    <x v="2"/>
    <n v="26"/>
    <x v="1"/>
    <x v="805"/>
    <x v="1"/>
    <n v="63137"/>
    <n v="0"/>
    <x v="6"/>
    <n v="63137"/>
    <x v="0"/>
    <x v="2"/>
    <s v=""/>
    <x v="0"/>
  </r>
  <r>
    <s v="E01807"/>
    <s v="Cameron Evans"/>
    <x v="18"/>
    <x v="4"/>
    <x v="1"/>
    <x v="1"/>
    <x v="2"/>
    <n v="50"/>
    <x v="0"/>
    <x v="806"/>
    <x v="1"/>
    <n v="63098"/>
    <n v="0"/>
    <x v="6"/>
    <n v="63098"/>
    <x v="0"/>
    <x v="0"/>
    <s v=""/>
    <x v="0"/>
  </r>
  <r>
    <s v="E02684"/>
    <s v="Aaron Maldonado"/>
    <x v="26"/>
    <x v="5"/>
    <x v="0"/>
    <x v="1"/>
    <x v="0"/>
    <n v="39"/>
    <x v="0"/>
    <x v="807"/>
    <x v="4"/>
    <n v="62861"/>
    <n v="0"/>
    <x v="6"/>
    <n v="62861"/>
    <x v="0"/>
    <x v="9"/>
    <s v=""/>
    <x v="0"/>
  </r>
  <r>
    <s v="E02627"/>
    <s v="Parker Avila"/>
    <x v="26"/>
    <x v="2"/>
    <x v="0"/>
    <x v="1"/>
    <x v="0"/>
    <n v="47"/>
    <x v="0"/>
    <x v="808"/>
    <x v="3"/>
    <n v="62749"/>
    <n v="0"/>
    <x v="6"/>
    <n v="62749"/>
    <x v="1"/>
    <x v="10"/>
    <s v=""/>
    <x v="0"/>
  </r>
  <r>
    <s v="E00153"/>
    <s v="Claire Jones"/>
    <x v="17"/>
    <x v="4"/>
    <x v="1"/>
    <x v="0"/>
    <x v="2"/>
    <n v="39"/>
    <x v="0"/>
    <x v="809"/>
    <x v="1"/>
    <n v="62644"/>
    <n v="0"/>
    <x v="6"/>
    <n v="62644"/>
    <x v="0"/>
    <x v="9"/>
    <s v=""/>
    <x v="0"/>
  </r>
  <r>
    <s v="E00952"/>
    <s v="Jaxon Powell"/>
    <x v="17"/>
    <x v="4"/>
    <x v="2"/>
    <x v="1"/>
    <x v="2"/>
    <n v="59"/>
    <x v="2"/>
    <x v="810"/>
    <x v="5"/>
    <n v="62605"/>
    <n v="0"/>
    <x v="6"/>
    <n v="62605"/>
    <x v="0"/>
    <x v="4"/>
    <s v=""/>
    <x v="0"/>
  </r>
  <r>
    <s v="E04959"/>
    <s v="Noah King"/>
    <x v="13"/>
    <x v="4"/>
    <x v="3"/>
    <x v="1"/>
    <x v="3"/>
    <n v="56"/>
    <x v="2"/>
    <x v="811"/>
    <x v="0"/>
    <n v="62575"/>
    <n v="0"/>
    <x v="6"/>
    <n v="62575"/>
    <x v="0"/>
    <x v="8"/>
    <s v=""/>
    <x v="0"/>
  </r>
  <r>
    <s v="E03863"/>
    <s v="Madeline Watson"/>
    <x v="28"/>
    <x v="0"/>
    <x v="2"/>
    <x v="0"/>
    <x v="3"/>
    <n v="40"/>
    <x v="0"/>
    <x v="812"/>
    <x v="4"/>
    <n v="62411"/>
    <n v="0"/>
    <x v="6"/>
    <n v="62411"/>
    <x v="0"/>
    <x v="8"/>
    <d v="2021-08-14T00:00:00"/>
    <x v="1"/>
  </r>
  <r>
    <s v="E00035"/>
    <s v="Lillian Gonzales"/>
    <x v="9"/>
    <x v="3"/>
    <x v="0"/>
    <x v="0"/>
    <x v="0"/>
    <n v="43"/>
    <x v="0"/>
    <x v="813"/>
    <x v="4"/>
    <n v="62335"/>
    <n v="0"/>
    <x v="6"/>
    <n v="62335"/>
    <x v="1"/>
    <x v="10"/>
    <s v=""/>
    <x v="0"/>
  </r>
  <r>
    <s v="E03181"/>
    <s v="Greyson Dang"/>
    <x v="13"/>
    <x v="4"/>
    <x v="0"/>
    <x v="1"/>
    <x v="1"/>
    <n v="60"/>
    <x v="2"/>
    <x v="814"/>
    <x v="4"/>
    <n v="62239"/>
    <n v="0"/>
    <x v="6"/>
    <n v="62239"/>
    <x v="2"/>
    <x v="11"/>
    <s v=""/>
    <x v="0"/>
  </r>
  <r>
    <s v="E03685"/>
    <s v="Silas Hunter"/>
    <x v="15"/>
    <x v="3"/>
    <x v="1"/>
    <x v="1"/>
    <x v="3"/>
    <n v="55"/>
    <x v="2"/>
    <x v="815"/>
    <x v="2"/>
    <n v="62174"/>
    <n v="0"/>
    <x v="6"/>
    <n v="62174"/>
    <x v="0"/>
    <x v="2"/>
    <s v=""/>
    <x v="0"/>
  </r>
  <r>
    <s v="E01125"/>
    <s v="Joshua Yang"/>
    <x v="16"/>
    <x v="3"/>
    <x v="0"/>
    <x v="1"/>
    <x v="1"/>
    <n v="34"/>
    <x v="0"/>
    <x v="816"/>
    <x v="1"/>
    <n v="61944"/>
    <n v="0"/>
    <x v="6"/>
    <n v="61944"/>
    <x v="2"/>
    <x v="7"/>
    <s v=""/>
    <x v="0"/>
  </r>
  <r>
    <s v="E01525"/>
    <s v="Charlotte Ruiz"/>
    <x v="12"/>
    <x v="3"/>
    <x v="0"/>
    <x v="0"/>
    <x v="0"/>
    <n v="32"/>
    <x v="0"/>
    <x v="817"/>
    <x v="1"/>
    <n v="61886"/>
    <n v="0.09"/>
    <x v="5"/>
    <n v="67455.740000000005"/>
    <x v="1"/>
    <x v="1"/>
    <s v=""/>
    <x v="0"/>
  </r>
  <r>
    <s v="E01194"/>
    <s v="Samantha Adams"/>
    <x v="18"/>
    <x v="4"/>
    <x v="2"/>
    <x v="0"/>
    <x v="2"/>
    <n v="45"/>
    <x v="0"/>
    <x v="818"/>
    <x v="0"/>
    <n v="61773"/>
    <n v="0"/>
    <x v="6"/>
    <n v="61773"/>
    <x v="0"/>
    <x v="9"/>
    <s v=""/>
    <x v="0"/>
  </r>
  <r>
    <s v="E03902"/>
    <s v="Madison Hunter"/>
    <x v="25"/>
    <x v="3"/>
    <x v="1"/>
    <x v="0"/>
    <x v="2"/>
    <n v="40"/>
    <x v="0"/>
    <x v="819"/>
    <x v="0"/>
    <n v="61523"/>
    <n v="0"/>
    <x v="6"/>
    <n v="61523"/>
    <x v="0"/>
    <x v="0"/>
    <s v=""/>
    <x v="0"/>
  </r>
  <r>
    <s v="E03750"/>
    <s v="Jordan Cho"/>
    <x v="26"/>
    <x v="1"/>
    <x v="3"/>
    <x v="1"/>
    <x v="1"/>
    <n v="28"/>
    <x v="1"/>
    <x v="820"/>
    <x v="1"/>
    <n v="61410"/>
    <n v="0"/>
    <x v="6"/>
    <n v="61410"/>
    <x v="0"/>
    <x v="5"/>
    <s v=""/>
    <x v="0"/>
  </r>
  <r>
    <s v="E02274"/>
    <s v="Isabella Bailey"/>
    <x v="25"/>
    <x v="3"/>
    <x v="0"/>
    <x v="0"/>
    <x v="2"/>
    <n v="36"/>
    <x v="0"/>
    <x v="821"/>
    <x v="4"/>
    <n v="61310"/>
    <n v="0"/>
    <x v="6"/>
    <n v="61310"/>
    <x v="0"/>
    <x v="5"/>
    <s v=""/>
    <x v="0"/>
  </r>
  <r>
    <s v="E01221"/>
    <s v="Eva Figueroa"/>
    <x v="26"/>
    <x v="0"/>
    <x v="2"/>
    <x v="0"/>
    <x v="0"/>
    <n v="48"/>
    <x v="0"/>
    <x v="822"/>
    <x v="0"/>
    <n v="61216"/>
    <n v="0"/>
    <x v="6"/>
    <n v="61216"/>
    <x v="0"/>
    <x v="9"/>
    <s v=""/>
    <x v="0"/>
  </r>
  <r>
    <s v="E01194"/>
    <s v="Ella Jenkins"/>
    <x v="26"/>
    <x v="5"/>
    <x v="3"/>
    <x v="0"/>
    <x v="2"/>
    <n v="52"/>
    <x v="0"/>
    <x v="823"/>
    <x v="1"/>
    <n v="61026"/>
    <n v="0"/>
    <x v="6"/>
    <n v="61026"/>
    <x v="0"/>
    <x v="5"/>
    <s v=""/>
    <x v="0"/>
  </r>
  <r>
    <s v="E00836"/>
    <s v="Addison Roberts"/>
    <x v="21"/>
    <x v="3"/>
    <x v="0"/>
    <x v="0"/>
    <x v="2"/>
    <n v="65"/>
    <x v="2"/>
    <x v="824"/>
    <x v="1"/>
    <n v="60985"/>
    <n v="0"/>
    <x v="6"/>
    <n v="60985"/>
    <x v="0"/>
    <x v="9"/>
    <s v=""/>
    <x v="0"/>
  </r>
  <r>
    <s v="E00994"/>
    <s v="Charlotte Baker"/>
    <x v="26"/>
    <x v="0"/>
    <x v="0"/>
    <x v="0"/>
    <x v="2"/>
    <n v="29"/>
    <x v="1"/>
    <x v="825"/>
    <x v="0"/>
    <n v="60930"/>
    <n v="0"/>
    <x v="6"/>
    <n v="60930"/>
    <x v="0"/>
    <x v="4"/>
    <s v=""/>
    <x v="0"/>
  </r>
  <r>
    <s v="E03347"/>
    <s v="Rylee Dinh"/>
    <x v="13"/>
    <x v="4"/>
    <x v="3"/>
    <x v="0"/>
    <x v="1"/>
    <n v="35"/>
    <x v="0"/>
    <x v="826"/>
    <x v="1"/>
    <n v="60132"/>
    <n v="0"/>
    <x v="6"/>
    <n v="60132"/>
    <x v="2"/>
    <x v="3"/>
    <s v=""/>
    <x v="0"/>
  </r>
  <r>
    <s v="E03980"/>
    <s v="Lydia Huynh"/>
    <x v="28"/>
    <x v="0"/>
    <x v="3"/>
    <x v="0"/>
    <x v="1"/>
    <n v="45"/>
    <x v="0"/>
    <x v="827"/>
    <x v="2"/>
    <n v="60113"/>
    <n v="0"/>
    <x v="6"/>
    <n v="60113"/>
    <x v="0"/>
    <x v="2"/>
    <s v=""/>
    <x v="0"/>
  </r>
  <r>
    <s v="E01263"/>
    <s v="Adam Espinoza"/>
    <x v="18"/>
    <x v="4"/>
    <x v="0"/>
    <x v="1"/>
    <x v="0"/>
    <n v="36"/>
    <x v="0"/>
    <x v="828"/>
    <x v="4"/>
    <n v="60055"/>
    <n v="0"/>
    <x v="6"/>
    <n v="60055"/>
    <x v="0"/>
    <x v="9"/>
    <s v=""/>
    <x v="0"/>
  </r>
  <r>
    <s v="E04484"/>
    <s v="Vivian Thao"/>
    <x v="14"/>
    <x v="4"/>
    <x v="2"/>
    <x v="0"/>
    <x v="1"/>
    <n v="45"/>
    <x v="0"/>
    <x v="829"/>
    <x v="0"/>
    <n v="60017"/>
    <n v="0"/>
    <x v="6"/>
    <n v="60017"/>
    <x v="0"/>
    <x v="2"/>
    <s v=""/>
    <x v="0"/>
  </r>
  <r>
    <s v="E04112"/>
    <s v="Axel Chu"/>
    <x v="29"/>
    <x v="3"/>
    <x v="2"/>
    <x v="1"/>
    <x v="1"/>
    <n v="43"/>
    <x v="0"/>
    <x v="830"/>
    <x v="1"/>
    <n v="59888"/>
    <n v="0"/>
    <x v="6"/>
    <n v="59888"/>
    <x v="2"/>
    <x v="11"/>
    <s v=""/>
    <x v="0"/>
  </r>
  <r>
    <s v="E03262"/>
    <s v="Logan Mitchell"/>
    <x v="26"/>
    <x v="2"/>
    <x v="0"/>
    <x v="1"/>
    <x v="2"/>
    <n v="65"/>
    <x v="2"/>
    <x v="831"/>
    <x v="3"/>
    <n v="59833"/>
    <n v="0"/>
    <x v="6"/>
    <n v="59833"/>
    <x v="0"/>
    <x v="0"/>
    <s v=""/>
    <x v="0"/>
  </r>
  <r>
    <s v="E00972"/>
    <s v="Amelia Salazar"/>
    <x v="26"/>
    <x v="5"/>
    <x v="1"/>
    <x v="0"/>
    <x v="0"/>
    <n v="26"/>
    <x v="1"/>
    <x v="832"/>
    <x v="1"/>
    <n v="59817"/>
    <n v="0"/>
    <x v="6"/>
    <n v="59817"/>
    <x v="1"/>
    <x v="6"/>
    <s v=""/>
    <x v="0"/>
  </r>
  <r>
    <s v="E00758"/>
    <s v="Jonathan Khan"/>
    <x v="28"/>
    <x v="0"/>
    <x v="0"/>
    <x v="1"/>
    <x v="1"/>
    <n v="35"/>
    <x v="0"/>
    <x v="833"/>
    <x v="0"/>
    <n v="59646"/>
    <n v="0"/>
    <x v="6"/>
    <n v="59646"/>
    <x v="2"/>
    <x v="7"/>
    <s v=""/>
    <x v="0"/>
  </r>
  <r>
    <s v="E00788"/>
    <s v="Emily Contreras"/>
    <x v="26"/>
    <x v="0"/>
    <x v="0"/>
    <x v="0"/>
    <x v="0"/>
    <n v="56"/>
    <x v="2"/>
    <x v="834"/>
    <x v="5"/>
    <n v="59591"/>
    <n v="0"/>
    <x v="6"/>
    <n v="59591"/>
    <x v="1"/>
    <x v="6"/>
    <s v=""/>
    <x v="0"/>
  </r>
  <r>
    <s v="E03549"/>
    <s v="Mateo Vu"/>
    <x v="28"/>
    <x v="0"/>
    <x v="3"/>
    <x v="1"/>
    <x v="1"/>
    <n v="30"/>
    <x v="1"/>
    <x v="835"/>
    <x v="0"/>
    <n v="59100"/>
    <n v="0"/>
    <x v="6"/>
    <n v="59100"/>
    <x v="2"/>
    <x v="3"/>
    <s v=""/>
    <x v="0"/>
  </r>
  <r>
    <s v="E01848"/>
    <s v="Zoey Jackson"/>
    <x v="30"/>
    <x v="6"/>
    <x v="0"/>
    <x v="0"/>
    <x v="3"/>
    <n v="46"/>
    <x v="0"/>
    <x v="836"/>
    <x v="4"/>
    <n v="59067"/>
    <n v="0"/>
    <x v="6"/>
    <n v="59067"/>
    <x v="0"/>
    <x v="8"/>
    <s v=""/>
    <x v="0"/>
  </r>
  <r>
    <s v="E03578"/>
    <s v="Maverick Li"/>
    <x v="26"/>
    <x v="0"/>
    <x v="2"/>
    <x v="1"/>
    <x v="1"/>
    <n v="34"/>
    <x v="0"/>
    <x v="558"/>
    <x v="1"/>
    <n v="58993"/>
    <n v="0"/>
    <x v="6"/>
    <n v="58993"/>
    <x v="0"/>
    <x v="4"/>
    <s v=""/>
    <x v="0"/>
  </r>
  <r>
    <s v="E01396"/>
    <s v="Jack Vu"/>
    <x v="26"/>
    <x v="1"/>
    <x v="2"/>
    <x v="1"/>
    <x v="1"/>
    <n v="43"/>
    <x v="0"/>
    <x v="837"/>
    <x v="0"/>
    <n v="58875"/>
    <n v="0"/>
    <x v="6"/>
    <n v="58875"/>
    <x v="2"/>
    <x v="12"/>
    <s v=""/>
    <x v="0"/>
  </r>
  <r>
    <s v="E04018"/>
    <s v="Emery Ford"/>
    <x v="26"/>
    <x v="2"/>
    <x v="1"/>
    <x v="0"/>
    <x v="2"/>
    <n v="39"/>
    <x v="0"/>
    <x v="838"/>
    <x v="1"/>
    <n v="58745"/>
    <n v="0"/>
    <x v="6"/>
    <n v="58745"/>
    <x v="0"/>
    <x v="4"/>
    <s v=""/>
    <x v="0"/>
  </r>
  <r>
    <s v="E01749"/>
    <s v="Nathan Lee"/>
    <x v="31"/>
    <x v="1"/>
    <x v="0"/>
    <x v="1"/>
    <x v="1"/>
    <n v="29"/>
    <x v="1"/>
    <x v="839"/>
    <x v="0"/>
    <n v="58703"/>
    <n v="0"/>
    <x v="6"/>
    <n v="58703"/>
    <x v="0"/>
    <x v="0"/>
    <s v=""/>
    <x v="0"/>
  </r>
  <r>
    <s v="E04221"/>
    <s v="Roman King"/>
    <x v="26"/>
    <x v="5"/>
    <x v="1"/>
    <x v="1"/>
    <x v="2"/>
    <n v="60"/>
    <x v="2"/>
    <x v="840"/>
    <x v="4"/>
    <n v="58671"/>
    <n v="0"/>
    <x v="6"/>
    <n v="58671"/>
    <x v="0"/>
    <x v="0"/>
    <s v=""/>
    <x v="0"/>
  </r>
  <r>
    <s v="E00834"/>
    <s v="Vivian Guzman"/>
    <x v="26"/>
    <x v="5"/>
    <x v="3"/>
    <x v="0"/>
    <x v="0"/>
    <n v="53"/>
    <x v="0"/>
    <x v="361"/>
    <x v="3"/>
    <n v="58605"/>
    <n v="0"/>
    <x v="6"/>
    <n v="58605"/>
    <x v="0"/>
    <x v="5"/>
    <s v=""/>
    <x v="0"/>
  </r>
  <r>
    <s v="E00577"/>
    <s v="Nora Nunez"/>
    <x v="26"/>
    <x v="5"/>
    <x v="2"/>
    <x v="0"/>
    <x v="0"/>
    <n v="45"/>
    <x v="0"/>
    <x v="841"/>
    <x v="0"/>
    <n v="58586"/>
    <n v="0"/>
    <x v="6"/>
    <n v="58586"/>
    <x v="1"/>
    <x v="6"/>
    <s v=""/>
    <x v="0"/>
  </r>
  <r>
    <s v="E03007"/>
    <s v="Isaac Joseph"/>
    <x v="31"/>
    <x v="0"/>
    <x v="0"/>
    <x v="1"/>
    <x v="2"/>
    <n v="54"/>
    <x v="0"/>
    <x v="842"/>
    <x v="2"/>
    <n v="58006"/>
    <n v="0"/>
    <x v="6"/>
    <n v="58006"/>
    <x v="0"/>
    <x v="9"/>
    <s v=""/>
    <x v="0"/>
  </r>
  <r>
    <s v="E04590"/>
    <s v="Isaac Sanders"/>
    <x v="27"/>
    <x v="6"/>
    <x v="0"/>
    <x v="1"/>
    <x v="2"/>
    <n v="49"/>
    <x v="0"/>
    <x v="843"/>
    <x v="2"/>
    <n v="57606"/>
    <n v="0"/>
    <x v="6"/>
    <n v="57606"/>
    <x v="0"/>
    <x v="8"/>
    <s v=""/>
    <x v="0"/>
  </r>
  <r>
    <s v="E00412"/>
    <s v="Ezra Banks"/>
    <x v="26"/>
    <x v="0"/>
    <x v="2"/>
    <x v="1"/>
    <x v="2"/>
    <n v="37"/>
    <x v="0"/>
    <x v="844"/>
    <x v="4"/>
    <n v="57531"/>
    <n v="0"/>
    <x v="6"/>
    <n v="57531"/>
    <x v="0"/>
    <x v="2"/>
    <s v=""/>
    <x v="0"/>
  </r>
  <r>
    <s v="E04444"/>
    <s v="Brooklyn Ruiz"/>
    <x v="32"/>
    <x v="3"/>
    <x v="0"/>
    <x v="0"/>
    <x v="0"/>
    <n v="61"/>
    <x v="2"/>
    <x v="845"/>
    <x v="0"/>
    <n v="57446"/>
    <n v="0"/>
    <x v="6"/>
    <n v="57446"/>
    <x v="0"/>
    <x v="5"/>
    <s v=""/>
    <x v="0"/>
  </r>
  <r>
    <s v="E04131"/>
    <s v="Ruby Choi"/>
    <x v="31"/>
    <x v="1"/>
    <x v="0"/>
    <x v="0"/>
    <x v="1"/>
    <n v="40"/>
    <x v="0"/>
    <x v="846"/>
    <x v="1"/>
    <n v="57225"/>
    <n v="0"/>
    <x v="6"/>
    <n v="57225"/>
    <x v="0"/>
    <x v="0"/>
    <s v=""/>
    <x v="0"/>
  </r>
  <r>
    <s v="E04938"/>
    <s v="Brooklyn Daniels"/>
    <x v="31"/>
    <x v="2"/>
    <x v="3"/>
    <x v="0"/>
    <x v="2"/>
    <n v="64"/>
    <x v="2"/>
    <x v="847"/>
    <x v="3"/>
    <n v="57032"/>
    <n v="0"/>
    <x v="6"/>
    <n v="57032"/>
    <x v="0"/>
    <x v="8"/>
    <s v=""/>
    <x v="0"/>
  </r>
  <r>
    <s v="E00254"/>
    <s v="Samuel Morales"/>
    <x v="26"/>
    <x v="5"/>
    <x v="1"/>
    <x v="1"/>
    <x v="0"/>
    <n v="34"/>
    <x v="0"/>
    <x v="848"/>
    <x v="0"/>
    <n v="57008"/>
    <n v="0"/>
    <x v="6"/>
    <n v="57008"/>
    <x v="0"/>
    <x v="5"/>
    <s v=""/>
    <x v="0"/>
  </r>
  <r>
    <s v="E00646"/>
    <s v="Charles Moore"/>
    <x v="31"/>
    <x v="1"/>
    <x v="3"/>
    <x v="1"/>
    <x v="2"/>
    <n v="49"/>
    <x v="0"/>
    <x v="849"/>
    <x v="4"/>
    <n v="56878"/>
    <n v="0"/>
    <x v="6"/>
    <n v="56878"/>
    <x v="0"/>
    <x v="9"/>
    <s v=""/>
    <x v="0"/>
  </r>
  <r>
    <s v="E04739"/>
    <s v="Ruby Washington"/>
    <x v="31"/>
    <x v="2"/>
    <x v="2"/>
    <x v="0"/>
    <x v="3"/>
    <n v="65"/>
    <x v="2"/>
    <x v="850"/>
    <x v="4"/>
    <n v="56686"/>
    <n v="0"/>
    <x v="6"/>
    <n v="56686"/>
    <x v="0"/>
    <x v="9"/>
    <d v="2015-06-09T00:00:00"/>
    <x v="1"/>
  </r>
  <r>
    <s v="E02968"/>
    <s v="Caroline Santos"/>
    <x v="26"/>
    <x v="5"/>
    <x v="2"/>
    <x v="0"/>
    <x v="0"/>
    <n v="25"/>
    <x v="1"/>
    <x v="851"/>
    <x v="1"/>
    <n v="56565"/>
    <n v="0"/>
    <x v="6"/>
    <n v="56565"/>
    <x v="1"/>
    <x v="6"/>
    <s v=""/>
    <x v="0"/>
  </r>
  <r>
    <s v="E01089"/>
    <s v="Nicholas Brooks"/>
    <x v="26"/>
    <x v="1"/>
    <x v="0"/>
    <x v="1"/>
    <x v="2"/>
    <n v="43"/>
    <x v="0"/>
    <x v="590"/>
    <x v="1"/>
    <n v="56555"/>
    <n v="0"/>
    <x v="6"/>
    <n v="56555"/>
    <x v="0"/>
    <x v="5"/>
    <s v=""/>
    <x v="0"/>
  </r>
  <r>
    <s v="E03000"/>
    <s v="Hailey Hong"/>
    <x v="28"/>
    <x v="0"/>
    <x v="2"/>
    <x v="0"/>
    <x v="1"/>
    <n v="33"/>
    <x v="0"/>
    <x v="852"/>
    <x v="1"/>
    <n v="56405"/>
    <n v="0"/>
    <x v="6"/>
    <n v="56405"/>
    <x v="0"/>
    <x v="2"/>
    <s v=""/>
    <x v="0"/>
  </r>
  <r>
    <s v="E00184"/>
    <s v="Kayden Ortega"/>
    <x v="31"/>
    <x v="1"/>
    <x v="0"/>
    <x v="1"/>
    <x v="0"/>
    <n v="58"/>
    <x v="2"/>
    <x v="853"/>
    <x v="4"/>
    <n v="56350"/>
    <n v="0"/>
    <x v="6"/>
    <n v="56350"/>
    <x v="1"/>
    <x v="1"/>
    <s v=""/>
    <x v="0"/>
  </r>
  <r>
    <s v="E04636"/>
    <s v="Hailey Yee"/>
    <x v="28"/>
    <x v="0"/>
    <x v="2"/>
    <x v="0"/>
    <x v="1"/>
    <n v="54"/>
    <x v="0"/>
    <x v="854"/>
    <x v="1"/>
    <n v="56239"/>
    <n v="0"/>
    <x v="6"/>
    <n v="56239"/>
    <x v="2"/>
    <x v="3"/>
    <s v=""/>
    <x v="0"/>
  </r>
  <r>
    <s v="E03520"/>
    <s v="Nolan Pena"/>
    <x v="31"/>
    <x v="2"/>
    <x v="0"/>
    <x v="1"/>
    <x v="0"/>
    <n v="30"/>
    <x v="1"/>
    <x v="855"/>
    <x v="1"/>
    <n v="56154"/>
    <n v="0"/>
    <x v="6"/>
    <n v="56154"/>
    <x v="1"/>
    <x v="6"/>
    <s v=""/>
    <x v="0"/>
  </r>
  <r>
    <s v="E04600"/>
    <s v="William Vu"/>
    <x v="28"/>
    <x v="0"/>
    <x v="3"/>
    <x v="1"/>
    <x v="1"/>
    <n v="37"/>
    <x v="0"/>
    <x v="856"/>
    <x v="0"/>
    <n v="56037"/>
    <n v="0"/>
    <x v="6"/>
    <n v="56037"/>
    <x v="2"/>
    <x v="7"/>
    <s v=""/>
    <x v="0"/>
  </r>
  <r>
    <s v="E01844"/>
    <s v="Jayden Kang"/>
    <x v="31"/>
    <x v="5"/>
    <x v="2"/>
    <x v="1"/>
    <x v="1"/>
    <n v="46"/>
    <x v="0"/>
    <x v="301"/>
    <x v="4"/>
    <n v="55894"/>
    <n v="0"/>
    <x v="6"/>
    <n v="55894"/>
    <x v="0"/>
    <x v="9"/>
    <s v=""/>
    <x v="0"/>
  </r>
  <r>
    <s v="E00013"/>
    <s v="Elena Vang"/>
    <x v="31"/>
    <x v="5"/>
    <x v="1"/>
    <x v="0"/>
    <x v="1"/>
    <n v="52"/>
    <x v="0"/>
    <x v="857"/>
    <x v="1"/>
    <n v="55859"/>
    <n v="0"/>
    <x v="6"/>
    <n v="55859"/>
    <x v="2"/>
    <x v="11"/>
    <s v=""/>
    <x v="0"/>
  </r>
  <r>
    <s v="E04562"/>
    <s v="Xavier Zheng"/>
    <x v="28"/>
    <x v="0"/>
    <x v="0"/>
    <x v="1"/>
    <x v="1"/>
    <n v="31"/>
    <x v="0"/>
    <x v="858"/>
    <x v="1"/>
    <n v="55854"/>
    <n v="0"/>
    <x v="6"/>
    <n v="55854"/>
    <x v="0"/>
    <x v="4"/>
    <s v=""/>
    <x v="0"/>
  </r>
  <r>
    <s v="E02153"/>
    <s v="Peyton Vasquez"/>
    <x v="31"/>
    <x v="1"/>
    <x v="1"/>
    <x v="0"/>
    <x v="0"/>
    <n v="26"/>
    <x v="1"/>
    <x v="859"/>
    <x v="1"/>
    <n v="55767"/>
    <n v="0"/>
    <x v="6"/>
    <n v="55767"/>
    <x v="0"/>
    <x v="5"/>
    <s v=""/>
    <x v="0"/>
  </r>
  <r>
    <s v="E00091"/>
    <s v="Emilia Chu"/>
    <x v="26"/>
    <x v="5"/>
    <x v="0"/>
    <x v="0"/>
    <x v="1"/>
    <n v="48"/>
    <x v="0"/>
    <x v="860"/>
    <x v="3"/>
    <n v="55760"/>
    <n v="0"/>
    <x v="6"/>
    <n v="55760"/>
    <x v="0"/>
    <x v="4"/>
    <s v=""/>
    <x v="0"/>
  </r>
  <r>
    <s v="E00650"/>
    <s v="Emery Chang"/>
    <x v="30"/>
    <x v="6"/>
    <x v="2"/>
    <x v="0"/>
    <x v="1"/>
    <n v="45"/>
    <x v="0"/>
    <x v="861"/>
    <x v="2"/>
    <n v="55563"/>
    <n v="0"/>
    <x v="6"/>
    <n v="55563"/>
    <x v="2"/>
    <x v="12"/>
    <s v=""/>
    <x v="0"/>
  </r>
  <r>
    <s v="E04150"/>
    <s v="Natalia Vu"/>
    <x v="31"/>
    <x v="1"/>
    <x v="2"/>
    <x v="0"/>
    <x v="1"/>
    <n v="54"/>
    <x v="0"/>
    <x v="862"/>
    <x v="3"/>
    <n v="55518"/>
    <n v="0"/>
    <x v="6"/>
    <n v="55518"/>
    <x v="0"/>
    <x v="0"/>
    <s v=""/>
    <x v="0"/>
  </r>
  <r>
    <s v="E00402"/>
    <s v="Dominic Guzman"/>
    <x v="31"/>
    <x v="5"/>
    <x v="0"/>
    <x v="1"/>
    <x v="0"/>
    <n v="65"/>
    <x v="2"/>
    <x v="863"/>
    <x v="3"/>
    <n v="55499"/>
    <n v="0"/>
    <x v="6"/>
    <n v="55499"/>
    <x v="1"/>
    <x v="10"/>
    <s v=""/>
    <x v="0"/>
  </r>
  <r>
    <s v="E04887"/>
    <s v="Emery Do"/>
    <x v="28"/>
    <x v="0"/>
    <x v="2"/>
    <x v="0"/>
    <x v="1"/>
    <n v="40"/>
    <x v="0"/>
    <x v="864"/>
    <x v="1"/>
    <n v="55457"/>
    <n v="0"/>
    <x v="6"/>
    <n v="55457"/>
    <x v="0"/>
    <x v="0"/>
    <s v=""/>
    <x v="0"/>
  </r>
  <r>
    <s v="E00116"/>
    <s v="Madelyn Mehta"/>
    <x v="31"/>
    <x v="0"/>
    <x v="3"/>
    <x v="0"/>
    <x v="1"/>
    <n v="64"/>
    <x v="2"/>
    <x v="865"/>
    <x v="3"/>
    <n v="55369"/>
    <n v="0"/>
    <x v="6"/>
    <n v="55369"/>
    <x v="0"/>
    <x v="5"/>
    <s v=""/>
    <x v="0"/>
  </r>
  <r>
    <s v="E02833"/>
    <s v="Adrian Fernandez"/>
    <x v="29"/>
    <x v="3"/>
    <x v="2"/>
    <x v="1"/>
    <x v="0"/>
    <n v="45"/>
    <x v="0"/>
    <x v="866"/>
    <x v="2"/>
    <n v="54994"/>
    <n v="0"/>
    <x v="6"/>
    <n v="54994"/>
    <x v="0"/>
    <x v="0"/>
    <s v=""/>
    <x v="0"/>
  </r>
  <r>
    <s v="E03880"/>
    <s v="Samantha Woods"/>
    <x v="31"/>
    <x v="1"/>
    <x v="3"/>
    <x v="0"/>
    <x v="2"/>
    <n v="56"/>
    <x v="2"/>
    <x v="867"/>
    <x v="1"/>
    <n v="54829"/>
    <n v="0"/>
    <x v="6"/>
    <n v="54829"/>
    <x v="0"/>
    <x v="5"/>
    <s v=""/>
    <x v="0"/>
  </r>
  <r>
    <s v="E02594"/>
    <s v="Ezekiel Kumar"/>
    <x v="32"/>
    <x v="3"/>
    <x v="2"/>
    <x v="1"/>
    <x v="1"/>
    <n v="28"/>
    <x v="1"/>
    <x v="868"/>
    <x v="1"/>
    <n v="54775"/>
    <n v="0"/>
    <x v="6"/>
    <n v="54775"/>
    <x v="0"/>
    <x v="0"/>
    <s v=""/>
    <x v="0"/>
  </r>
  <r>
    <s v="E00826"/>
    <s v="Rylee Bui"/>
    <x v="31"/>
    <x v="1"/>
    <x v="1"/>
    <x v="0"/>
    <x v="1"/>
    <n v="55"/>
    <x v="2"/>
    <x v="869"/>
    <x v="4"/>
    <n v="54733"/>
    <n v="0"/>
    <x v="6"/>
    <n v="54733"/>
    <x v="2"/>
    <x v="3"/>
    <s v=""/>
    <x v="0"/>
  </r>
  <r>
    <s v="E00399"/>
    <s v="Connor Walker"/>
    <x v="26"/>
    <x v="5"/>
    <x v="0"/>
    <x v="1"/>
    <x v="2"/>
    <n v="30"/>
    <x v="1"/>
    <x v="682"/>
    <x v="1"/>
    <n v="54714"/>
    <n v="0"/>
    <x v="6"/>
    <n v="54714"/>
    <x v="0"/>
    <x v="0"/>
    <s v=""/>
    <x v="0"/>
  </r>
  <r>
    <s v="E00459"/>
    <s v="Jackson Jordan"/>
    <x v="30"/>
    <x v="6"/>
    <x v="2"/>
    <x v="1"/>
    <x v="3"/>
    <n v="48"/>
    <x v="0"/>
    <x v="870"/>
    <x v="1"/>
    <n v="54654"/>
    <n v="0"/>
    <x v="6"/>
    <n v="54654"/>
    <x v="0"/>
    <x v="5"/>
    <s v=""/>
    <x v="0"/>
  </r>
  <r>
    <s v="E02295"/>
    <s v="Axel Jordan"/>
    <x v="31"/>
    <x v="0"/>
    <x v="1"/>
    <x v="1"/>
    <x v="2"/>
    <n v="47"/>
    <x v="0"/>
    <x v="871"/>
    <x v="0"/>
    <n v="54635"/>
    <n v="0"/>
    <x v="6"/>
    <n v="54635"/>
    <x v="0"/>
    <x v="2"/>
    <s v=""/>
    <x v="0"/>
  </r>
  <r>
    <s v="E00436"/>
    <s v="Everly Walker"/>
    <x v="27"/>
    <x v="6"/>
    <x v="3"/>
    <x v="0"/>
    <x v="2"/>
    <n v="41"/>
    <x v="0"/>
    <x v="645"/>
    <x v="4"/>
    <n v="54415"/>
    <n v="0"/>
    <x v="6"/>
    <n v="54415"/>
    <x v="0"/>
    <x v="9"/>
    <d v="2014-01-22T00:00:00"/>
    <x v="1"/>
  </r>
  <r>
    <s v="E03045"/>
    <s v="Andrew Huynh"/>
    <x v="30"/>
    <x v="6"/>
    <x v="3"/>
    <x v="1"/>
    <x v="1"/>
    <n v="57"/>
    <x v="2"/>
    <x v="872"/>
    <x v="2"/>
    <n v="54051"/>
    <n v="0"/>
    <x v="6"/>
    <n v="54051"/>
    <x v="0"/>
    <x v="8"/>
    <d v="1998-10-11T00:00:00"/>
    <x v="1"/>
  </r>
  <r>
    <s v="E03694"/>
    <s v="Eli Reed"/>
    <x v="29"/>
    <x v="3"/>
    <x v="1"/>
    <x v="1"/>
    <x v="2"/>
    <n v="51"/>
    <x v="0"/>
    <x v="873"/>
    <x v="0"/>
    <n v="53929"/>
    <n v="0"/>
    <x v="6"/>
    <n v="53929"/>
    <x v="0"/>
    <x v="8"/>
    <d v="2017-12-22T00:00:00"/>
    <x v="1"/>
  </r>
  <r>
    <s v="E03042"/>
    <s v="Ava Nelson"/>
    <x v="29"/>
    <x v="3"/>
    <x v="0"/>
    <x v="0"/>
    <x v="2"/>
    <n v="63"/>
    <x v="2"/>
    <x v="874"/>
    <x v="5"/>
    <n v="53809"/>
    <n v="0"/>
    <x v="6"/>
    <n v="53809"/>
    <x v="0"/>
    <x v="5"/>
    <s v=""/>
    <x v="0"/>
  </r>
  <r>
    <s v="E03864"/>
    <s v="Ella Hunter"/>
    <x v="31"/>
    <x v="5"/>
    <x v="0"/>
    <x v="0"/>
    <x v="2"/>
    <n v="51"/>
    <x v="0"/>
    <x v="598"/>
    <x v="1"/>
    <n v="53799"/>
    <n v="0"/>
    <x v="6"/>
    <n v="53799"/>
    <x v="0"/>
    <x v="0"/>
    <s v=""/>
    <x v="0"/>
  </r>
  <r>
    <s v="E01714"/>
    <s v="Savannah Park"/>
    <x v="27"/>
    <x v="6"/>
    <x v="0"/>
    <x v="0"/>
    <x v="1"/>
    <n v="44"/>
    <x v="0"/>
    <x v="875"/>
    <x v="4"/>
    <n v="53301"/>
    <n v="0"/>
    <x v="6"/>
    <n v="53301"/>
    <x v="0"/>
    <x v="9"/>
    <s v=""/>
    <x v="0"/>
  </r>
  <r>
    <s v="E01540"/>
    <s v="Miles Salazar"/>
    <x v="32"/>
    <x v="3"/>
    <x v="0"/>
    <x v="1"/>
    <x v="0"/>
    <n v="36"/>
    <x v="0"/>
    <x v="876"/>
    <x v="4"/>
    <n v="53215"/>
    <n v="0"/>
    <x v="6"/>
    <n v="53215"/>
    <x v="1"/>
    <x v="6"/>
    <d v="2014-03-27T00:00:00"/>
    <x v="1"/>
  </r>
  <r>
    <s v="E00311"/>
    <s v="Scarlett Figueroa"/>
    <x v="30"/>
    <x v="6"/>
    <x v="3"/>
    <x v="0"/>
    <x v="0"/>
    <n v="34"/>
    <x v="0"/>
    <x v="609"/>
    <x v="0"/>
    <n v="52811"/>
    <n v="0"/>
    <x v="6"/>
    <n v="52811"/>
    <x v="0"/>
    <x v="8"/>
    <s v=""/>
    <x v="0"/>
  </r>
  <r>
    <s v="E00340"/>
    <s v="Eliana Allen"/>
    <x v="30"/>
    <x v="6"/>
    <x v="2"/>
    <x v="0"/>
    <x v="2"/>
    <n v="56"/>
    <x v="2"/>
    <x v="877"/>
    <x v="4"/>
    <n v="52800"/>
    <n v="0"/>
    <x v="6"/>
    <n v="52800"/>
    <x v="0"/>
    <x v="5"/>
    <s v=""/>
    <x v="0"/>
  </r>
  <r>
    <s v="E03166"/>
    <s v="Austin Edwards"/>
    <x v="32"/>
    <x v="3"/>
    <x v="0"/>
    <x v="1"/>
    <x v="3"/>
    <n v="42"/>
    <x v="0"/>
    <x v="878"/>
    <x v="3"/>
    <n v="52733"/>
    <n v="0"/>
    <x v="6"/>
    <n v="52733"/>
    <x v="0"/>
    <x v="2"/>
    <s v=""/>
    <x v="0"/>
  </r>
  <r>
    <s v="E01947"/>
    <s v="Sophie Owens"/>
    <x v="26"/>
    <x v="5"/>
    <x v="2"/>
    <x v="0"/>
    <x v="2"/>
    <n v="30"/>
    <x v="1"/>
    <x v="879"/>
    <x v="0"/>
    <n v="52697"/>
    <n v="0"/>
    <x v="6"/>
    <n v="52697"/>
    <x v="0"/>
    <x v="9"/>
    <s v=""/>
    <x v="0"/>
  </r>
  <r>
    <s v="E02221"/>
    <s v="Julian Delgado"/>
    <x v="29"/>
    <x v="3"/>
    <x v="3"/>
    <x v="1"/>
    <x v="0"/>
    <n v="29"/>
    <x v="1"/>
    <x v="880"/>
    <x v="0"/>
    <n v="52693"/>
    <n v="0"/>
    <x v="6"/>
    <n v="52693"/>
    <x v="1"/>
    <x v="1"/>
    <s v=""/>
    <x v="0"/>
  </r>
  <r>
    <s v="E03611"/>
    <s v="Alice Mehta"/>
    <x v="26"/>
    <x v="0"/>
    <x v="2"/>
    <x v="0"/>
    <x v="1"/>
    <n v="45"/>
    <x v="0"/>
    <x v="881"/>
    <x v="1"/>
    <n v="52621"/>
    <n v="0"/>
    <x v="6"/>
    <n v="52621"/>
    <x v="2"/>
    <x v="11"/>
    <s v=""/>
    <x v="0"/>
  </r>
  <r>
    <s v="E01261"/>
    <s v="Connor Simmons"/>
    <x v="26"/>
    <x v="1"/>
    <x v="3"/>
    <x v="1"/>
    <x v="2"/>
    <n v="55"/>
    <x v="2"/>
    <x v="882"/>
    <x v="4"/>
    <n v="52310"/>
    <n v="0"/>
    <x v="6"/>
    <n v="52310"/>
    <x v="0"/>
    <x v="8"/>
    <d v="2018-10-12T00:00:00"/>
    <x v="1"/>
  </r>
  <r>
    <s v="E04358"/>
    <s v="Grayson Soto"/>
    <x v="30"/>
    <x v="6"/>
    <x v="0"/>
    <x v="1"/>
    <x v="0"/>
    <n v="34"/>
    <x v="0"/>
    <x v="883"/>
    <x v="0"/>
    <n v="52200"/>
    <n v="0"/>
    <x v="6"/>
    <n v="52200"/>
    <x v="0"/>
    <x v="0"/>
    <s v=""/>
    <x v="0"/>
  </r>
  <r>
    <s v="E03547"/>
    <s v="Owen Han"/>
    <x v="31"/>
    <x v="1"/>
    <x v="1"/>
    <x v="1"/>
    <x v="1"/>
    <n v="28"/>
    <x v="1"/>
    <x v="884"/>
    <x v="1"/>
    <n v="52069"/>
    <n v="0"/>
    <x v="6"/>
    <n v="52069"/>
    <x v="2"/>
    <x v="3"/>
    <s v=""/>
    <x v="0"/>
  </r>
  <r>
    <s v="E03097"/>
    <s v="Brooks Stewart"/>
    <x v="27"/>
    <x v="6"/>
    <x v="0"/>
    <x v="1"/>
    <x v="3"/>
    <n v="45"/>
    <x v="0"/>
    <x v="885"/>
    <x v="0"/>
    <n v="51983"/>
    <n v="0"/>
    <x v="6"/>
    <n v="51983"/>
    <x v="0"/>
    <x v="0"/>
    <s v=""/>
    <x v="0"/>
  </r>
  <r>
    <s v="E04277"/>
    <s v="Zoe Do"/>
    <x v="26"/>
    <x v="0"/>
    <x v="3"/>
    <x v="0"/>
    <x v="1"/>
    <n v="60"/>
    <x v="2"/>
    <x v="886"/>
    <x v="0"/>
    <n v="51877"/>
    <n v="0"/>
    <x v="6"/>
    <n v="51877"/>
    <x v="2"/>
    <x v="11"/>
    <s v=""/>
    <x v="0"/>
  </r>
  <r>
    <s v="E01687"/>
    <s v="Luke Mai"/>
    <x v="27"/>
    <x v="6"/>
    <x v="2"/>
    <x v="1"/>
    <x v="1"/>
    <n v="41"/>
    <x v="0"/>
    <x v="887"/>
    <x v="4"/>
    <n v="51630"/>
    <n v="0"/>
    <x v="6"/>
    <n v="51630"/>
    <x v="2"/>
    <x v="11"/>
    <s v=""/>
    <x v="0"/>
  </r>
  <r>
    <s v="E04472"/>
    <s v="Alexander Foster"/>
    <x v="26"/>
    <x v="2"/>
    <x v="0"/>
    <x v="1"/>
    <x v="3"/>
    <n v="35"/>
    <x v="0"/>
    <x v="888"/>
    <x v="1"/>
    <n v="51513"/>
    <n v="0"/>
    <x v="6"/>
    <n v="51513"/>
    <x v="0"/>
    <x v="0"/>
    <s v=""/>
    <x v="0"/>
  </r>
  <r>
    <s v="E00717"/>
    <s v="Kennedy Vargas"/>
    <x v="30"/>
    <x v="6"/>
    <x v="0"/>
    <x v="0"/>
    <x v="0"/>
    <n v="45"/>
    <x v="0"/>
    <x v="889"/>
    <x v="3"/>
    <n v="51404"/>
    <n v="0"/>
    <x v="6"/>
    <n v="51404"/>
    <x v="1"/>
    <x v="10"/>
    <d v="2009-12-06T00:00:00"/>
    <x v="1"/>
  </r>
  <r>
    <s v="E03580"/>
    <s v="Maverick Medina"/>
    <x v="26"/>
    <x v="0"/>
    <x v="0"/>
    <x v="1"/>
    <x v="0"/>
    <n v="39"/>
    <x v="0"/>
    <x v="890"/>
    <x v="4"/>
    <n v="51234"/>
    <n v="0"/>
    <x v="6"/>
    <n v="51234"/>
    <x v="0"/>
    <x v="9"/>
    <s v=""/>
    <x v="0"/>
  </r>
  <r>
    <s v="E00644"/>
    <s v="Joshua Gupta"/>
    <x v="28"/>
    <x v="0"/>
    <x v="1"/>
    <x v="1"/>
    <x v="1"/>
    <n v="57"/>
    <x v="2"/>
    <x v="891"/>
    <x v="1"/>
    <n v="50994"/>
    <n v="0"/>
    <x v="6"/>
    <n v="50994"/>
    <x v="2"/>
    <x v="3"/>
    <s v=""/>
    <x v="0"/>
  </r>
  <r>
    <s v="E03305"/>
    <s v="Cooper Jiang"/>
    <x v="26"/>
    <x v="1"/>
    <x v="1"/>
    <x v="1"/>
    <x v="1"/>
    <n v="49"/>
    <x v="0"/>
    <x v="892"/>
    <x v="1"/>
    <n v="50883"/>
    <n v="0"/>
    <x v="6"/>
    <n v="50883"/>
    <x v="2"/>
    <x v="3"/>
    <d v="2021-03-02T00:00:00"/>
    <x v="1"/>
  </r>
  <r>
    <s v="E02632"/>
    <s v="Alice Soto"/>
    <x v="31"/>
    <x v="1"/>
    <x v="1"/>
    <x v="0"/>
    <x v="0"/>
    <n v="56"/>
    <x v="2"/>
    <x v="893"/>
    <x v="5"/>
    <n v="50857"/>
    <n v="0"/>
    <x v="6"/>
    <n v="50857"/>
    <x v="1"/>
    <x v="10"/>
    <s v=""/>
    <x v="0"/>
  </r>
  <r>
    <s v="E03325"/>
    <s v="Robert Edwards"/>
    <x v="27"/>
    <x v="6"/>
    <x v="1"/>
    <x v="1"/>
    <x v="2"/>
    <n v="62"/>
    <x v="2"/>
    <x v="894"/>
    <x v="3"/>
    <n v="50825"/>
    <n v="0"/>
    <x v="6"/>
    <n v="50825"/>
    <x v="0"/>
    <x v="9"/>
    <s v=""/>
    <x v="0"/>
  </r>
  <r>
    <s v="E02337"/>
    <s v="Emma Cao"/>
    <x v="31"/>
    <x v="1"/>
    <x v="1"/>
    <x v="0"/>
    <x v="1"/>
    <n v="27"/>
    <x v="1"/>
    <x v="895"/>
    <x v="1"/>
    <n v="50809"/>
    <n v="0"/>
    <x v="6"/>
    <n v="50809"/>
    <x v="2"/>
    <x v="3"/>
    <s v=""/>
    <x v="0"/>
  </r>
  <r>
    <s v="E02803"/>
    <s v="Eli Soto"/>
    <x v="31"/>
    <x v="2"/>
    <x v="3"/>
    <x v="1"/>
    <x v="0"/>
    <n v="38"/>
    <x v="0"/>
    <x v="896"/>
    <x v="0"/>
    <n v="50784"/>
    <n v="0"/>
    <x v="6"/>
    <n v="50784"/>
    <x v="1"/>
    <x v="1"/>
    <s v=""/>
    <x v="0"/>
  </r>
  <r>
    <s v="E01052"/>
    <s v="Parker Vang"/>
    <x v="31"/>
    <x v="0"/>
    <x v="1"/>
    <x v="1"/>
    <x v="1"/>
    <n v="40"/>
    <x v="0"/>
    <x v="897"/>
    <x v="0"/>
    <n v="50733"/>
    <n v="0"/>
    <x v="6"/>
    <n v="50733"/>
    <x v="0"/>
    <x v="8"/>
    <s v=""/>
    <x v="0"/>
  </r>
  <r>
    <s v="E02628"/>
    <s v="Nora Nelson"/>
    <x v="26"/>
    <x v="5"/>
    <x v="0"/>
    <x v="0"/>
    <x v="2"/>
    <n v="41"/>
    <x v="0"/>
    <x v="687"/>
    <x v="4"/>
    <n v="50685"/>
    <n v="0"/>
    <x v="6"/>
    <n v="50685"/>
    <x v="0"/>
    <x v="0"/>
    <s v=""/>
    <x v="0"/>
  </r>
  <r>
    <s v="E00972"/>
    <s v="Hazel Cortez"/>
    <x v="27"/>
    <x v="6"/>
    <x v="2"/>
    <x v="0"/>
    <x v="0"/>
    <n v="52"/>
    <x v="0"/>
    <x v="898"/>
    <x v="1"/>
    <n v="50548"/>
    <n v="0"/>
    <x v="6"/>
    <n v="50548"/>
    <x v="1"/>
    <x v="6"/>
    <s v=""/>
    <x v="0"/>
  </r>
  <r>
    <s v="E00941"/>
    <s v="Sophie Ali"/>
    <x v="31"/>
    <x v="5"/>
    <x v="0"/>
    <x v="0"/>
    <x v="1"/>
    <n v="55"/>
    <x v="2"/>
    <x v="899"/>
    <x v="3"/>
    <n v="50475"/>
    <n v="0"/>
    <x v="6"/>
    <n v="50475"/>
    <x v="0"/>
    <x v="0"/>
    <s v=""/>
    <x v="0"/>
  </r>
  <r>
    <s v="E03300"/>
    <s v="Maria Chin"/>
    <x v="31"/>
    <x v="2"/>
    <x v="0"/>
    <x v="0"/>
    <x v="1"/>
    <n v="65"/>
    <x v="2"/>
    <x v="900"/>
    <x v="0"/>
    <n v="50341"/>
    <n v="0"/>
    <x v="6"/>
    <n v="50341"/>
    <x v="2"/>
    <x v="11"/>
    <s v=""/>
    <x v="0"/>
  </r>
  <r>
    <s v="E04567"/>
    <s v="Madeline Hoang"/>
    <x v="29"/>
    <x v="3"/>
    <x v="2"/>
    <x v="0"/>
    <x v="1"/>
    <n v="28"/>
    <x v="1"/>
    <x v="299"/>
    <x v="1"/>
    <n v="50111"/>
    <n v="0"/>
    <x v="6"/>
    <n v="50111"/>
    <x v="2"/>
    <x v="12"/>
    <s v=""/>
    <x v="0"/>
  </r>
  <r>
    <s v="E01351"/>
    <s v="Leo Owens"/>
    <x v="29"/>
    <x v="3"/>
    <x v="1"/>
    <x v="1"/>
    <x v="2"/>
    <n v="47"/>
    <x v="0"/>
    <x v="901"/>
    <x v="1"/>
    <n v="50069"/>
    <n v="0"/>
    <x v="6"/>
    <n v="50069"/>
    <x v="0"/>
    <x v="9"/>
    <s v=""/>
    <x v="0"/>
  </r>
  <r>
    <s v="E00671"/>
    <s v="Leonardo Dixon"/>
    <x v="31"/>
    <x v="0"/>
    <x v="3"/>
    <x v="1"/>
    <x v="2"/>
    <n v="37"/>
    <x v="0"/>
    <x v="902"/>
    <x v="1"/>
    <n v="49998"/>
    <n v="0"/>
    <x v="6"/>
    <n v="49998"/>
    <x v="0"/>
    <x v="9"/>
    <s v=""/>
    <x v="0"/>
  </r>
  <r>
    <s v="E01638"/>
    <s v="Elizabeth Huang"/>
    <x v="31"/>
    <x v="5"/>
    <x v="3"/>
    <x v="0"/>
    <x v="1"/>
    <n v="62"/>
    <x v="2"/>
    <x v="903"/>
    <x v="3"/>
    <n v="49738"/>
    <n v="0"/>
    <x v="6"/>
    <n v="49738"/>
    <x v="2"/>
    <x v="11"/>
    <s v=""/>
    <x v="0"/>
  </r>
  <r>
    <s v="E00671"/>
    <s v="Miles Cho"/>
    <x v="29"/>
    <x v="3"/>
    <x v="3"/>
    <x v="1"/>
    <x v="1"/>
    <n v="47"/>
    <x v="0"/>
    <x v="904"/>
    <x v="2"/>
    <n v="49404"/>
    <n v="0"/>
    <x v="6"/>
    <n v="49404"/>
    <x v="2"/>
    <x v="11"/>
    <s v=""/>
    <x v="0"/>
  </r>
  <r>
    <s v="E03223"/>
    <s v="Ethan Joseph"/>
    <x v="32"/>
    <x v="3"/>
    <x v="2"/>
    <x v="1"/>
    <x v="2"/>
    <n v="45"/>
    <x v="0"/>
    <x v="905"/>
    <x v="1"/>
    <n v="49219"/>
    <n v="0"/>
    <x v="6"/>
    <n v="49219"/>
    <x v="0"/>
    <x v="0"/>
    <s v=""/>
    <x v="0"/>
  </r>
  <r>
    <s v="E04386"/>
    <s v="Cameron Powell"/>
    <x v="30"/>
    <x v="6"/>
    <x v="0"/>
    <x v="1"/>
    <x v="3"/>
    <n v="41"/>
    <x v="0"/>
    <x v="906"/>
    <x v="3"/>
    <n v="49186"/>
    <n v="0"/>
    <x v="6"/>
    <n v="49186"/>
    <x v="0"/>
    <x v="4"/>
    <d v="2008-06-17T00:00:00"/>
    <x v="1"/>
  </r>
  <r>
    <s v="E03247"/>
    <s v="Caroline Jenkins"/>
    <x v="31"/>
    <x v="5"/>
    <x v="2"/>
    <x v="0"/>
    <x v="2"/>
    <n v="27"/>
    <x v="1"/>
    <x v="907"/>
    <x v="1"/>
    <n v="49011"/>
    <n v="0"/>
    <x v="6"/>
    <n v="49011"/>
    <x v="0"/>
    <x v="2"/>
    <s v=""/>
    <x v="0"/>
  </r>
  <r>
    <s v="E03824"/>
    <s v="Penelope Coleman"/>
    <x v="31"/>
    <x v="5"/>
    <x v="1"/>
    <x v="0"/>
    <x v="3"/>
    <n v="36"/>
    <x v="0"/>
    <x v="908"/>
    <x v="1"/>
    <n v="48906"/>
    <n v="0"/>
    <x v="6"/>
    <n v="48906"/>
    <x v="0"/>
    <x v="8"/>
    <s v=""/>
    <x v="0"/>
  </r>
  <r>
    <s v="E03227"/>
    <s v="Eli Richardson"/>
    <x v="32"/>
    <x v="3"/>
    <x v="3"/>
    <x v="1"/>
    <x v="2"/>
    <n v="38"/>
    <x v="0"/>
    <x v="909"/>
    <x v="0"/>
    <n v="48762"/>
    <n v="0"/>
    <x v="6"/>
    <n v="48762"/>
    <x v="0"/>
    <x v="9"/>
    <s v=""/>
    <x v="0"/>
  </r>
  <r>
    <s v="E02062"/>
    <s v="Nora Santiago"/>
    <x v="31"/>
    <x v="1"/>
    <x v="2"/>
    <x v="0"/>
    <x v="0"/>
    <n v="55"/>
    <x v="2"/>
    <x v="910"/>
    <x v="5"/>
    <n v="48687"/>
    <n v="0"/>
    <x v="6"/>
    <n v="48687"/>
    <x v="1"/>
    <x v="1"/>
    <s v=""/>
    <x v="0"/>
  </r>
  <r>
    <s v="E03571"/>
    <s v="Lincoln Henderson"/>
    <x v="30"/>
    <x v="6"/>
    <x v="3"/>
    <x v="1"/>
    <x v="2"/>
    <n v="28"/>
    <x v="1"/>
    <x v="911"/>
    <x v="1"/>
    <n v="48510"/>
    <n v="0"/>
    <x v="6"/>
    <n v="48510"/>
    <x v="0"/>
    <x v="2"/>
    <s v=""/>
    <x v="0"/>
  </r>
  <r>
    <s v="E04041"/>
    <s v="Clara Huynh"/>
    <x v="32"/>
    <x v="3"/>
    <x v="3"/>
    <x v="0"/>
    <x v="1"/>
    <n v="39"/>
    <x v="0"/>
    <x v="912"/>
    <x v="1"/>
    <n v="48415"/>
    <n v="0"/>
    <x v="6"/>
    <n v="48415"/>
    <x v="2"/>
    <x v="7"/>
    <s v=""/>
    <x v="0"/>
  </r>
  <r>
    <s v="E01516"/>
    <s v="Willow Mai"/>
    <x v="30"/>
    <x v="6"/>
    <x v="0"/>
    <x v="0"/>
    <x v="1"/>
    <n v="45"/>
    <x v="0"/>
    <x v="913"/>
    <x v="3"/>
    <n v="48345"/>
    <n v="0"/>
    <x v="6"/>
    <n v="48345"/>
    <x v="2"/>
    <x v="12"/>
    <s v=""/>
    <x v="0"/>
  </r>
  <r>
    <s v="E03849"/>
    <s v="Evelyn Jung"/>
    <x v="31"/>
    <x v="0"/>
    <x v="2"/>
    <x v="0"/>
    <x v="1"/>
    <n v="30"/>
    <x v="1"/>
    <x v="914"/>
    <x v="1"/>
    <n v="48340"/>
    <n v="0"/>
    <x v="6"/>
    <n v="48340"/>
    <x v="2"/>
    <x v="11"/>
    <s v=""/>
    <x v="0"/>
  </r>
  <r>
    <s v="E01639"/>
    <s v="Everleigh Simmons"/>
    <x v="31"/>
    <x v="5"/>
    <x v="0"/>
    <x v="0"/>
    <x v="2"/>
    <n v="55"/>
    <x v="2"/>
    <x v="295"/>
    <x v="1"/>
    <n v="48266"/>
    <n v="0"/>
    <x v="6"/>
    <n v="48266"/>
    <x v="0"/>
    <x v="2"/>
    <s v=""/>
    <x v="0"/>
  </r>
  <r>
    <s v="E00951"/>
    <s v="Everly Lin"/>
    <x v="30"/>
    <x v="6"/>
    <x v="0"/>
    <x v="0"/>
    <x v="1"/>
    <n v="25"/>
    <x v="1"/>
    <x v="915"/>
    <x v="1"/>
    <n v="47974"/>
    <n v="0"/>
    <x v="6"/>
    <n v="47974"/>
    <x v="2"/>
    <x v="3"/>
    <s v=""/>
    <x v="0"/>
  </r>
  <r>
    <s v="E00480"/>
    <s v="Hadley Yee"/>
    <x v="30"/>
    <x v="6"/>
    <x v="3"/>
    <x v="0"/>
    <x v="1"/>
    <n v="31"/>
    <x v="0"/>
    <x v="702"/>
    <x v="1"/>
    <n v="47913"/>
    <n v="0"/>
    <x v="6"/>
    <n v="47913"/>
    <x v="0"/>
    <x v="9"/>
    <s v=""/>
    <x v="0"/>
  </r>
  <r>
    <s v="E01909"/>
    <s v="Lillian Khan"/>
    <x v="31"/>
    <x v="5"/>
    <x v="3"/>
    <x v="0"/>
    <x v="1"/>
    <n v="44"/>
    <x v="0"/>
    <x v="916"/>
    <x v="4"/>
    <n v="47387"/>
    <n v="0"/>
    <x v="6"/>
    <n v="47387"/>
    <x v="2"/>
    <x v="12"/>
    <d v="2018-01-08T00:00:00"/>
    <x v="1"/>
  </r>
  <r>
    <s v="E02044"/>
    <s v="Caroline Alexander"/>
    <x v="30"/>
    <x v="6"/>
    <x v="0"/>
    <x v="0"/>
    <x v="3"/>
    <n v="42"/>
    <x v="0"/>
    <x v="917"/>
    <x v="1"/>
    <n v="47071"/>
    <n v="0"/>
    <x v="6"/>
    <n v="47071"/>
    <x v="0"/>
    <x v="0"/>
    <s v=""/>
    <x v="0"/>
  </r>
  <r>
    <s v="E01148"/>
    <s v="Scarlett Kumar"/>
    <x v="29"/>
    <x v="3"/>
    <x v="1"/>
    <x v="0"/>
    <x v="1"/>
    <n v="55"/>
    <x v="2"/>
    <x v="918"/>
    <x v="4"/>
    <n v="47032"/>
    <n v="0"/>
    <x v="6"/>
    <n v="47032"/>
    <x v="0"/>
    <x v="0"/>
    <s v=""/>
    <x v="0"/>
  </r>
  <r>
    <s v="E02857"/>
    <s v="Valentina Davis"/>
    <x v="31"/>
    <x v="0"/>
    <x v="3"/>
    <x v="0"/>
    <x v="2"/>
    <n v="33"/>
    <x v="0"/>
    <x v="919"/>
    <x v="0"/>
    <n v="46878"/>
    <n v="0"/>
    <x v="6"/>
    <n v="46878"/>
    <x v="0"/>
    <x v="8"/>
    <s v=""/>
    <x v="0"/>
  </r>
  <r>
    <s v="E01466"/>
    <s v="Connor Vang"/>
    <x v="31"/>
    <x v="0"/>
    <x v="3"/>
    <x v="1"/>
    <x v="1"/>
    <n v="25"/>
    <x v="1"/>
    <x v="920"/>
    <x v="1"/>
    <n v="46845"/>
    <n v="0"/>
    <x v="6"/>
    <n v="46845"/>
    <x v="0"/>
    <x v="8"/>
    <s v=""/>
    <x v="0"/>
  </r>
  <r>
    <s v="E02252"/>
    <s v="Lillian Park"/>
    <x v="31"/>
    <x v="2"/>
    <x v="2"/>
    <x v="0"/>
    <x v="1"/>
    <n v="40"/>
    <x v="0"/>
    <x v="921"/>
    <x v="1"/>
    <n v="46833"/>
    <n v="0"/>
    <x v="6"/>
    <n v="46833"/>
    <x v="2"/>
    <x v="12"/>
    <d v="2021-11-10T00:00:00"/>
    <x v="1"/>
  </r>
  <r>
    <s v="E00203"/>
    <s v="Julia Doan"/>
    <x v="30"/>
    <x v="6"/>
    <x v="3"/>
    <x v="0"/>
    <x v="1"/>
    <n v="53"/>
    <x v="0"/>
    <x v="922"/>
    <x v="1"/>
    <n v="46727"/>
    <n v="0"/>
    <x v="6"/>
    <n v="46727"/>
    <x v="0"/>
    <x v="0"/>
    <d v="2018-05-31T00:00:00"/>
    <x v="1"/>
  </r>
  <r>
    <s v="E01981"/>
    <s v="Genesis Banks"/>
    <x v="31"/>
    <x v="5"/>
    <x v="1"/>
    <x v="0"/>
    <x v="2"/>
    <n v="63"/>
    <x v="2"/>
    <x v="923"/>
    <x v="0"/>
    <n v="46081"/>
    <n v="0"/>
    <x v="6"/>
    <n v="46081"/>
    <x v="0"/>
    <x v="2"/>
    <s v=""/>
    <x v="0"/>
  </r>
  <r>
    <s v="E00145"/>
    <s v="Kinsley Dixon"/>
    <x v="31"/>
    <x v="1"/>
    <x v="0"/>
    <x v="0"/>
    <x v="2"/>
    <n v="28"/>
    <x v="1"/>
    <x v="924"/>
    <x v="1"/>
    <n v="45819"/>
    <n v="0"/>
    <x v="6"/>
    <n v="45819"/>
    <x v="0"/>
    <x v="8"/>
    <s v=""/>
    <x v="0"/>
  </r>
  <r>
    <s v="E02639"/>
    <s v="Sebastian Le"/>
    <x v="31"/>
    <x v="5"/>
    <x v="1"/>
    <x v="1"/>
    <x v="1"/>
    <n v="37"/>
    <x v="0"/>
    <x v="780"/>
    <x v="0"/>
    <n v="45369"/>
    <n v="0"/>
    <x v="6"/>
    <n v="45369"/>
    <x v="2"/>
    <x v="11"/>
    <s v=""/>
    <x v="0"/>
  </r>
  <r>
    <s v="E01264"/>
    <s v="Hazel Alvarez"/>
    <x v="30"/>
    <x v="6"/>
    <x v="2"/>
    <x v="0"/>
    <x v="0"/>
    <n v="62"/>
    <x v="2"/>
    <x v="925"/>
    <x v="0"/>
    <n v="45295"/>
    <n v="0"/>
    <x v="6"/>
    <n v="45295"/>
    <x v="1"/>
    <x v="6"/>
    <s v=""/>
    <x v="0"/>
  </r>
  <r>
    <s v="E03455"/>
    <s v="Hadley Ford"/>
    <x v="29"/>
    <x v="3"/>
    <x v="2"/>
    <x v="0"/>
    <x v="2"/>
    <n v="52"/>
    <x v="0"/>
    <x v="926"/>
    <x v="3"/>
    <n v="45286"/>
    <n v="0"/>
    <x v="6"/>
    <n v="45286"/>
    <x v="0"/>
    <x v="2"/>
    <s v=""/>
    <x v="0"/>
  </r>
  <r>
    <s v="E02562"/>
    <s v="Christian Medina"/>
    <x v="31"/>
    <x v="2"/>
    <x v="1"/>
    <x v="1"/>
    <x v="0"/>
    <n v="51"/>
    <x v="0"/>
    <x v="927"/>
    <x v="4"/>
    <n v="45206"/>
    <n v="0"/>
    <x v="6"/>
    <n v="45206"/>
    <x v="0"/>
    <x v="0"/>
    <s v=""/>
    <x v="0"/>
  </r>
  <r>
    <s v="E03655"/>
    <s v="Samantha Rogers"/>
    <x v="31"/>
    <x v="2"/>
    <x v="3"/>
    <x v="0"/>
    <x v="2"/>
    <n v="28"/>
    <x v="1"/>
    <x v="928"/>
    <x v="1"/>
    <n v="45061"/>
    <n v="0"/>
    <x v="6"/>
    <n v="45061"/>
    <x v="0"/>
    <x v="8"/>
    <s v=""/>
    <x v="0"/>
  </r>
  <r>
    <s v="E01877"/>
    <s v="Abigail Garza"/>
    <x v="31"/>
    <x v="1"/>
    <x v="0"/>
    <x v="0"/>
    <x v="0"/>
    <n v="33"/>
    <x v="0"/>
    <x v="929"/>
    <x v="1"/>
    <n v="45049"/>
    <n v="0"/>
    <x v="6"/>
    <n v="45049"/>
    <x v="0"/>
    <x v="9"/>
    <s v=""/>
    <x v="0"/>
  </r>
  <r>
    <s v="E01432"/>
    <s v="Peyton Garza"/>
    <x v="29"/>
    <x v="3"/>
    <x v="0"/>
    <x v="0"/>
    <x v="0"/>
    <n v="53"/>
    <x v="0"/>
    <x v="930"/>
    <x v="3"/>
    <n v="44735"/>
    <n v="0"/>
    <x v="6"/>
    <n v="44735"/>
    <x v="1"/>
    <x v="10"/>
    <s v=""/>
    <x v="0"/>
  </r>
  <r>
    <s v="E00568"/>
    <s v="Ian Vargas"/>
    <x v="31"/>
    <x v="0"/>
    <x v="0"/>
    <x v="1"/>
    <x v="0"/>
    <n v="26"/>
    <x v="1"/>
    <x v="931"/>
    <x v="1"/>
    <n v="44732"/>
    <n v="0"/>
    <x v="6"/>
    <n v="44732"/>
    <x v="1"/>
    <x v="1"/>
    <s v=""/>
    <x v="0"/>
  </r>
  <r>
    <s v="E00691"/>
    <s v="Avery Yee"/>
    <x v="29"/>
    <x v="3"/>
    <x v="0"/>
    <x v="0"/>
    <x v="1"/>
    <n v="34"/>
    <x v="0"/>
    <x v="107"/>
    <x v="0"/>
    <n v="44614"/>
    <n v="0"/>
    <x v="6"/>
    <n v="44614"/>
    <x v="0"/>
    <x v="8"/>
    <s v=""/>
    <x v="0"/>
  </r>
  <r>
    <s v="E02531"/>
    <s v="Jameson Foster"/>
    <x v="31"/>
    <x v="2"/>
    <x v="0"/>
    <x v="1"/>
    <x v="2"/>
    <n v="28"/>
    <x v="1"/>
    <x v="932"/>
    <x v="1"/>
    <n v="43391"/>
    <n v="0"/>
    <x v="6"/>
    <n v="43391"/>
    <x v="0"/>
    <x v="0"/>
    <s v=""/>
    <x v="0"/>
  </r>
  <r>
    <s v="E04601"/>
    <s v="Allison Ayala"/>
    <x v="31"/>
    <x v="5"/>
    <x v="1"/>
    <x v="0"/>
    <x v="0"/>
    <n v="36"/>
    <x v="0"/>
    <x v="933"/>
    <x v="4"/>
    <n v="43363"/>
    <n v="0"/>
    <x v="6"/>
    <n v="43363"/>
    <x v="0"/>
    <x v="4"/>
    <s v=""/>
    <x v="0"/>
  </r>
  <r>
    <s v="E03461"/>
    <s v="Nathan Lau"/>
    <x v="30"/>
    <x v="6"/>
    <x v="2"/>
    <x v="1"/>
    <x v="1"/>
    <n v="35"/>
    <x v="0"/>
    <x v="934"/>
    <x v="4"/>
    <n v="43336"/>
    <n v="0"/>
    <x v="6"/>
    <n v="43336"/>
    <x v="0"/>
    <x v="4"/>
    <d v="2020-07-12T00:00:00"/>
    <x v="1"/>
  </r>
  <r>
    <s v="E02798"/>
    <s v="Charles Henderson"/>
    <x v="29"/>
    <x v="3"/>
    <x v="3"/>
    <x v="1"/>
    <x v="2"/>
    <n v="48"/>
    <x v="0"/>
    <x v="935"/>
    <x v="3"/>
    <n v="43080"/>
    <n v="0"/>
    <x v="6"/>
    <n v="43080"/>
    <x v="0"/>
    <x v="4"/>
    <s v=""/>
    <x v="0"/>
  </r>
  <r>
    <s v="E00403"/>
    <s v="Liliana Soto"/>
    <x v="30"/>
    <x v="6"/>
    <x v="0"/>
    <x v="0"/>
    <x v="0"/>
    <n v="58"/>
    <x v="2"/>
    <x v="936"/>
    <x v="4"/>
    <n v="43001"/>
    <n v="0"/>
    <x v="6"/>
    <n v="43001"/>
    <x v="0"/>
    <x v="4"/>
    <s v=""/>
    <x v="0"/>
  </r>
  <r>
    <s v="E02023"/>
    <s v="Maverick Mehta"/>
    <x v="29"/>
    <x v="3"/>
    <x v="0"/>
    <x v="1"/>
    <x v="1"/>
    <n v="40"/>
    <x v="0"/>
    <x v="937"/>
    <x v="4"/>
    <n v="41859"/>
    <n v="0"/>
    <x v="6"/>
    <n v="41859"/>
    <x v="0"/>
    <x v="9"/>
    <s v=""/>
    <x v="0"/>
  </r>
  <r>
    <s v="E01895"/>
    <s v="Gabriel Zhou"/>
    <x v="32"/>
    <x v="3"/>
    <x v="0"/>
    <x v="1"/>
    <x v="1"/>
    <n v="25"/>
    <x v="1"/>
    <x v="712"/>
    <x v="1"/>
    <n v="41844"/>
    <n v="0"/>
    <x v="6"/>
    <n v="41844"/>
    <x v="2"/>
    <x v="3"/>
    <s v=""/>
    <x v="0"/>
  </r>
  <r>
    <s v="E01388"/>
    <s v="Cooper Gupta"/>
    <x v="30"/>
    <x v="6"/>
    <x v="3"/>
    <x v="1"/>
    <x v="1"/>
    <n v="58"/>
    <x v="2"/>
    <x v="938"/>
    <x v="0"/>
    <n v="41728"/>
    <n v="0"/>
    <x v="6"/>
    <n v="41728"/>
    <x v="2"/>
    <x v="3"/>
    <s v=""/>
    <x v="0"/>
  </r>
  <r>
    <s v="E01361"/>
    <s v="Emma Hill"/>
    <x v="32"/>
    <x v="3"/>
    <x v="0"/>
    <x v="0"/>
    <x v="2"/>
    <n v="54"/>
    <x v="0"/>
    <x v="939"/>
    <x v="0"/>
    <n v="41673"/>
    <n v="0"/>
    <x v="6"/>
    <n v="41673"/>
    <x v="0"/>
    <x v="8"/>
    <s v=""/>
    <x v="0"/>
  </r>
  <r>
    <s v="E01832"/>
    <s v="Ezra Singh"/>
    <x v="31"/>
    <x v="5"/>
    <x v="0"/>
    <x v="1"/>
    <x v="1"/>
    <n v="56"/>
    <x v="2"/>
    <x v="940"/>
    <x v="3"/>
    <n v="41561"/>
    <n v="0"/>
    <x v="6"/>
    <n v="41561"/>
    <x v="0"/>
    <x v="4"/>
    <s v=""/>
    <x v="0"/>
  </r>
  <r>
    <s v="E01895"/>
    <s v="Peyton Walker"/>
    <x v="31"/>
    <x v="2"/>
    <x v="2"/>
    <x v="0"/>
    <x v="2"/>
    <n v="43"/>
    <x v="0"/>
    <x v="941"/>
    <x v="1"/>
    <n v="41545"/>
    <n v="0"/>
    <x v="6"/>
    <n v="41545"/>
    <x v="0"/>
    <x v="8"/>
    <s v=""/>
    <x v="0"/>
  </r>
  <r>
    <s v="E02183"/>
    <s v="Sarah Ayala"/>
    <x v="31"/>
    <x v="0"/>
    <x v="1"/>
    <x v="0"/>
    <x v="0"/>
    <n v="47"/>
    <x v="0"/>
    <x v="942"/>
    <x v="0"/>
    <n v="41429"/>
    <n v="0"/>
    <x v="6"/>
    <n v="41429"/>
    <x v="0"/>
    <x v="9"/>
    <s v=""/>
    <x v="0"/>
  </r>
  <r>
    <s v="E04332"/>
    <s v="Luke Martin"/>
    <x v="31"/>
    <x v="5"/>
    <x v="0"/>
    <x v="1"/>
    <x v="3"/>
    <n v="25"/>
    <x v="1"/>
    <x v="943"/>
    <x v="1"/>
    <n v="41336"/>
    <n v="0"/>
    <x v="6"/>
    <n v="41336"/>
    <x v="0"/>
    <x v="8"/>
    <d v="2021-05-20T00:00:00"/>
    <x v="1"/>
  </r>
  <r>
    <s v="E02732"/>
    <s v="Alice Tran"/>
    <x v="31"/>
    <x v="2"/>
    <x v="1"/>
    <x v="0"/>
    <x v="1"/>
    <n v="39"/>
    <x v="0"/>
    <x v="944"/>
    <x v="0"/>
    <n v="40897"/>
    <n v="0"/>
    <x v="6"/>
    <n v="40897"/>
    <x v="0"/>
    <x v="9"/>
    <s v=""/>
    <x v="0"/>
  </r>
  <r>
    <s v="E03719"/>
    <s v="Jack Brown"/>
    <x v="31"/>
    <x v="2"/>
    <x v="1"/>
    <x v="1"/>
    <x v="2"/>
    <n v="55"/>
    <x v="2"/>
    <x v="945"/>
    <x v="3"/>
    <n v="40752"/>
    <n v="0"/>
    <x v="6"/>
    <n v="40752"/>
    <x v="0"/>
    <x v="5"/>
    <s v=""/>
    <x v="0"/>
  </r>
  <r>
    <s v="E00862"/>
    <s v="Levi Moreno"/>
    <x v="29"/>
    <x v="3"/>
    <x v="2"/>
    <x v="1"/>
    <x v="0"/>
    <n v="64"/>
    <x v="2"/>
    <x v="946"/>
    <x v="1"/>
    <n v="40316"/>
    <n v="0"/>
    <x v="6"/>
    <n v="40316"/>
    <x v="1"/>
    <x v="10"/>
    <s v=""/>
    <x v="0"/>
  </r>
  <r>
    <s v="E04109"/>
    <s v="Leah Bryant"/>
    <x v="32"/>
    <x v="3"/>
    <x v="0"/>
    <x v="0"/>
    <x v="2"/>
    <n v="55"/>
    <x v="2"/>
    <x v="947"/>
    <x v="3"/>
    <n v="40124"/>
    <n v="0"/>
    <x v="6"/>
    <n v="40124"/>
    <x v="0"/>
    <x v="4"/>
    <s v=""/>
    <x v="0"/>
  </r>
  <r>
    <s v="E03928"/>
    <s v="Miles Dang"/>
    <x v="32"/>
    <x v="3"/>
    <x v="3"/>
    <x v="1"/>
    <x v="1"/>
    <n v="61"/>
    <x v="2"/>
    <x v="948"/>
    <x v="2"/>
    <n v="40063"/>
    <n v="0"/>
    <x v="6"/>
    <n v="40063"/>
    <x v="0"/>
    <x v="8"/>
    <s v=""/>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1E26B056-BB3A-D245-B205-0293B4AB99ED}" name="PivotTable1" cacheId="57"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rowHeaderCaption="Age Group" colHeaderCaption="Department">
  <location ref="A3:I8" firstHeaderRow="1" firstDataRow="2" firstDataCol="1"/>
  <pivotFields count="22">
    <pivotField dataField="1" showAll="0"/>
    <pivotField showAll="0"/>
    <pivotField showAll="0"/>
    <pivotField axis="axisCol" showAll="0">
      <items count="8">
        <item x="1"/>
        <item x="4"/>
        <item x="5"/>
        <item x="6"/>
        <item x="3"/>
        <item x="2"/>
        <item x="0"/>
        <item t="default"/>
      </items>
    </pivotField>
    <pivotField showAll="0"/>
    <pivotField showAll="0"/>
    <pivotField showAll="0"/>
    <pivotField showAll="0"/>
    <pivotField axis="axisRow" showAll="0">
      <items count="7">
        <item m="1" x="4"/>
        <item m="1" x="5"/>
        <item m="1" x="3"/>
        <item x="1"/>
        <item x="0"/>
        <item x="2"/>
        <item t="default"/>
      </items>
    </pivotField>
    <pivotField numFmtId="14" showAll="0">
      <items count="15">
        <item x="0"/>
        <item x="1"/>
        <item x="2"/>
        <item x="3"/>
        <item x="4"/>
        <item x="5"/>
        <item x="6"/>
        <item x="7"/>
        <item x="8"/>
        <item x="9"/>
        <item x="10"/>
        <item x="11"/>
        <item x="12"/>
        <item x="13"/>
        <item t="default"/>
      </items>
    </pivotField>
    <pivotField showAll="0"/>
    <pivotField numFmtId="164" showAll="0"/>
    <pivotField numFmtId="9" showAll="0"/>
    <pivotField showAll="0"/>
    <pivotField numFmtId="166" showAll="0"/>
    <pivotField showAll="0">
      <items count="4">
        <item x="1"/>
        <item x="2"/>
        <item x="0"/>
        <item t="default"/>
      </items>
    </pivotField>
    <pivotField showAll="0">
      <items count="14">
        <item x="4"/>
        <item x="11"/>
        <item x="12"/>
        <item x="2"/>
        <item x="3"/>
        <item x="0"/>
        <item x="10"/>
        <item x="8"/>
        <item x="5"/>
        <item x="1"/>
        <item x="6"/>
        <item x="9"/>
        <item x="7"/>
        <item t="default"/>
      </items>
    </pivotField>
    <pivotField showAll="0"/>
    <pivotField showAll="0"/>
    <pivotField dragToRow="0" dragToCol="0" dragToPage="0" showAll="0" defaultSubtotal="0"/>
    <pivotField showAll="0">
      <items count="7">
        <item x="0"/>
        <item x="1"/>
        <item x="2"/>
        <item x="3"/>
        <item x="4"/>
        <item x="5"/>
        <item t="default"/>
      </items>
    </pivotField>
    <pivotField showAll="0">
      <items count="3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t="default"/>
      </items>
    </pivotField>
  </pivotFields>
  <rowFields count="1">
    <field x="8"/>
  </rowFields>
  <rowItems count="4">
    <i>
      <x v="3"/>
    </i>
    <i>
      <x v="4"/>
    </i>
    <i>
      <x v="5"/>
    </i>
    <i t="grand">
      <x/>
    </i>
  </rowItems>
  <colFields count="1">
    <field x="3"/>
  </colFields>
  <colItems count="8">
    <i>
      <x/>
    </i>
    <i>
      <x v="1"/>
    </i>
    <i>
      <x v="2"/>
    </i>
    <i>
      <x v="3"/>
    </i>
    <i>
      <x v="4"/>
    </i>
    <i>
      <x v="5"/>
    </i>
    <i>
      <x v="6"/>
    </i>
    <i t="grand">
      <x/>
    </i>
  </colItems>
  <dataFields count="1">
    <dataField name="Count of Employee" fld="0" subtotal="count" baseField="0" baseItem="0"/>
  </dataFields>
  <chartFormats count="14">
    <chartFormat chart="0" format="0" series="1">
      <pivotArea type="data" outline="0" fieldPosition="0">
        <references count="2">
          <reference field="4294967294" count="1" selected="0">
            <x v="0"/>
          </reference>
          <reference field="3" count="1" selected="0">
            <x v="0"/>
          </reference>
        </references>
      </pivotArea>
    </chartFormat>
    <chartFormat chart="0" format="1" series="1">
      <pivotArea type="data" outline="0" fieldPosition="0">
        <references count="2">
          <reference field="4294967294" count="1" selected="0">
            <x v="0"/>
          </reference>
          <reference field="3" count="1" selected="0">
            <x v="1"/>
          </reference>
        </references>
      </pivotArea>
    </chartFormat>
    <chartFormat chart="0" format="2" series="1">
      <pivotArea type="data" outline="0" fieldPosition="0">
        <references count="2">
          <reference field="4294967294" count="1" selected="0">
            <x v="0"/>
          </reference>
          <reference field="3" count="1" selected="0">
            <x v="2"/>
          </reference>
        </references>
      </pivotArea>
    </chartFormat>
    <chartFormat chart="0" format="3" series="1">
      <pivotArea type="data" outline="0" fieldPosition="0">
        <references count="2">
          <reference field="4294967294" count="1" selected="0">
            <x v="0"/>
          </reference>
          <reference field="3" count="1" selected="0">
            <x v="3"/>
          </reference>
        </references>
      </pivotArea>
    </chartFormat>
    <chartFormat chart="0" format="4" series="1">
      <pivotArea type="data" outline="0" fieldPosition="0">
        <references count="2">
          <reference field="4294967294" count="1" selected="0">
            <x v="0"/>
          </reference>
          <reference field="3" count="1" selected="0">
            <x v="4"/>
          </reference>
        </references>
      </pivotArea>
    </chartFormat>
    <chartFormat chart="0" format="5" series="1">
      <pivotArea type="data" outline="0" fieldPosition="0">
        <references count="2">
          <reference field="4294967294" count="1" selected="0">
            <x v="0"/>
          </reference>
          <reference field="3" count="1" selected="0">
            <x v="5"/>
          </reference>
        </references>
      </pivotArea>
    </chartFormat>
    <chartFormat chart="0" format="6" series="1">
      <pivotArea type="data" outline="0" fieldPosition="0">
        <references count="2">
          <reference field="4294967294" count="1" selected="0">
            <x v="0"/>
          </reference>
          <reference field="3" count="1" selected="0">
            <x v="6"/>
          </reference>
        </references>
      </pivotArea>
    </chartFormat>
    <chartFormat chart="4" format="14" series="1">
      <pivotArea type="data" outline="0" fieldPosition="0">
        <references count="2">
          <reference field="4294967294" count="1" selected="0">
            <x v="0"/>
          </reference>
          <reference field="3" count="1" selected="0">
            <x v="0"/>
          </reference>
        </references>
      </pivotArea>
    </chartFormat>
    <chartFormat chart="4" format="15" series="1">
      <pivotArea type="data" outline="0" fieldPosition="0">
        <references count="2">
          <reference field="4294967294" count="1" selected="0">
            <x v="0"/>
          </reference>
          <reference field="3" count="1" selected="0">
            <x v="1"/>
          </reference>
        </references>
      </pivotArea>
    </chartFormat>
    <chartFormat chart="4" format="16" series="1">
      <pivotArea type="data" outline="0" fieldPosition="0">
        <references count="2">
          <reference field="4294967294" count="1" selected="0">
            <x v="0"/>
          </reference>
          <reference field="3" count="1" selected="0">
            <x v="2"/>
          </reference>
        </references>
      </pivotArea>
    </chartFormat>
    <chartFormat chart="4" format="17" series="1">
      <pivotArea type="data" outline="0" fieldPosition="0">
        <references count="2">
          <reference field="4294967294" count="1" selected="0">
            <x v="0"/>
          </reference>
          <reference field="3" count="1" selected="0">
            <x v="3"/>
          </reference>
        </references>
      </pivotArea>
    </chartFormat>
    <chartFormat chart="4" format="18" series="1">
      <pivotArea type="data" outline="0" fieldPosition="0">
        <references count="2">
          <reference field="4294967294" count="1" selected="0">
            <x v="0"/>
          </reference>
          <reference field="3" count="1" selected="0">
            <x v="4"/>
          </reference>
        </references>
      </pivotArea>
    </chartFormat>
    <chartFormat chart="4" format="19" series="1">
      <pivotArea type="data" outline="0" fieldPosition="0">
        <references count="2">
          <reference field="4294967294" count="1" selected="0">
            <x v="0"/>
          </reference>
          <reference field="3" count="1" selected="0">
            <x v="5"/>
          </reference>
        </references>
      </pivotArea>
    </chartFormat>
    <chartFormat chart="4" format="20" series="1">
      <pivotArea type="data" outline="0" fieldPosition="0">
        <references count="2">
          <reference field="4294967294" count="1" selected="0">
            <x v="0"/>
          </reference>
          <reference field="3" count="1" selected="0">
            <x v="6"/>
          </reference>
        </references>
      </pivotArea>
    </chartFormat>
  </chartFormats>
  <pivotTableStyleInfo name="PivotStyleLight1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7B090D74-F2FA-4148-8927-53315F2296D2}" name="PivotTable1" cacheId="57"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rowHeaderCaption="Hiring Year" colHeaderCaption="Gender">
  <location ref="A3:D11" firstHeaderRow="1" firstDataRow="2" firstDataCol="1"/>
  <pivotFields count="22">
    <pivotField dataField="1" showAll="0"/>
    <pivotField showAll="0"/>
    <pivotField showAll="0"/>
    <pivotField showAll="0">
      <items count="8">
        <item x="1"/>
        <item x="4"/>
        <item x="5"/>
        <item x="6"/>
        <item x="3"/>
        <item x="2"/>
        <item x="0"/>
        <item t="default"/>
      </items>
    </pivotField>
    <pivotField showAll="0"/>
    <pivotField axis="axisCol" showAll="0">
      <items count="3">
        <item x="0"/>
        <item x="1"/>
        <item t="default"/>
      </items>
    </pivotField>
    <pivotField showAll="0"/>
    <pivotField showAll="0"/>
    <pivotField showAll="0"/>
    <pivotField numFmtId="14" showAll="0">
      <items count="15">
        <item x="0"/>
        <item x="1"/>
        <item x="2"/>
        <item x="3"/>
        <item x="4"/>
        <item x="5"/>
        <item x="6"/>
        <item x="7"/>
        <item x="8"/>
        <item x="9"/>
        <item x="10"/>
        <item x="11"/>
        <item x="12"/>
        <item x="13"/>
        <item t="default"/>
      </items>
    </pivotField>
    <pivotField axis="axisRow" showAll="0" defaultSubtotal="0">
      <items count="7">
        <item x="5"/>
        <item x="2"/>
        <item x="3"/>
        <item m="1" x="6"/>
        <item x="4"/>
        <item x="0"/>
        <item x="1"/>
      </items>
    </pivotField>
    <pivotField numFmtId="164" showAll="0"/>
    <pivotField numFmtId="9" showAll="0"/>
    <pivotField showAll="0" sortType="ascending"/>
    <pivotField numFmtId="166" showAll="0"/>
    <pivotField showAll="0">
      <items count="4">
        <item x="1"/>
        <item x="2"/>
        <item x="0"/>
        <item t="default"/>
      </items>
    </pivotField>
    <pivotField showAll="0">
      <items count="14">
        <item x="4"/>
        <item x="11"/>
        <item x="12"/>
        <item x="2"/>
        <item x="3"/>
        <item x="0"/>
        <item x="10"/>
        <item x="8"/>
        <item x="5"/>
        <item x="1"/>
        <item x="6"/>
        <item x="9"/>
        <item x="7"/>
        <item t="default"/>
      </items>
    </pivotField>
    <pivotField showAll="0"/>
    <pivotField showAll="0"/>
    <pivotField dragToRow="0" dragToCol="0" dragToPage="0" showAll="0" defaultSubtotal="0"/>
    <pivotField showAll="0">
      <items count="7">
        <item sd="0" x="0"/>
        <item sd="0" x="1"/>
        <item sd="0" x="2"/>
        <item sd="0" x="3"/>
        <item sd="0" x="4"/>
        <item sd="0" x="5"/>
        <item t="default"/>
      </items>
    </pivotField>
    <pivotField showAll="0">
      <items count="33">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sd="0" x="26"/>
        <item sd="0" x="27"/>
        <item sd="0" x="28"/>
        <item sd="0" x="29"/>
        <item sd="0" x="30"/>
        <item sd="0" x="31"/>
        <item t="default"/>
      </items>
    </pivotField>
  </pivotFields>
  <rowFields count="1">
    <field x="10"/>
  </rowFields>
  <rowItems count="7">
    <i>
      <x/>
    </i>
    <i>
      <x v="1"/>
    </i>
    <i>
      <x v="2"/>
    </i>
    <i>
      <x v="4"/>
    </i>
    <i>
      <x v="5"/>
    </i>
    <i>
      <x v="6"/>
    </i>
    <i t="grand">
      <x/>
    </i>
  </rowItems>
  <colFields count="1">
    <field x="5"/>
  </colFields>
  <colItems count="3">
    <i>
      <x/>
    </i>
    <i>
      <x v="1"/>
    </i>
    <i t="grand">
      <x/>
    </i>
  </colItems>
  <dataFields count="1">
    <dataField name="Count of Employee" fld="0" subtotal="count" baseField="0" baseItem="0" numFmtId="1"/>
  </dataFields>
  <formats count="1">
    <format dxfId="10">
      <pivotArea outline="0" collapsedLevelsAreSubtotals="1" fieldPosition="0"/>
    </format>
  </formats>
  <chartFormats count="9">
    <chartFormat chart="2" format="0" series="1">
      <pivotArea type="data" outline="0" fieldPosition="0">
        <references count="2">
          <reference field="4294967294" count="1" selected="0">
            <x v="0"/>
          </reference>
          <reference field="5" count="1" selected="0">
            <x v="0"/>
          </reference>
        </references>
      </pivotArea>
    </chartFormat>
    <chartFormat chart="2" format="1" series="1">
      <pivotArea type="data" outline="0" fieldPosition="0">
        <references count="2">
          <reference field="4294967294" count="1" selected="0">
            <x v="0"/>
          </reference>
          <reference field="5" count="1" selected="0">
            <x v="1"/>
          </reference>
        </references>
      </pivotArea>
    </chartFormat>
    <chartFormat chart="2" format="14">
      <pivotArea type="data" outline="0" fieldPosition="0">
        <references count="3">
          <reference field="4294967294" count="1" selected="0">
            <x v="0"/>
          </reference>
          <reference field="5" count="1" selected="0">
            <x v="0"/>
          </reference>
          <reference field="10" count="1" selected="0">
            <x v="6"/>
          </reference>
        </references>
      </pivotArea>
    </chartFormat>
    <chartFormat chart="2" format="15">
      <pivotArea type="data" outline="0" fieldPosition="0">
        <references count="3">
          <reference field="4294967294" count="1" selected="0">
            <x v="0"/>
          </reference>
          <reference field="5" count="1" selected="0">
            <x v="1"/>
          </reference>
          <reference field="10" count="1" selected="0">
            <x v="6"/>
          </reference>
        </references>
      </pivotArea>
    </chartFormat>
    <chartFormat chart="4" format="20" series="1">
      <pivotArea type="data" outline="0" fieldPosition="0">
        <references count="2">
          <reference field="4294967294" count="1" selected="0">
            <x v="0"/>
          </reference>
          <reference field="5" count="1" selected="0">
            <x v="0"/>
          </reference>
        </references>
      </pivotArea>
    </chartFormat>
    <chartFormat chart="4" format="21">
      <pivotArea type="data" outline="0" fieldPosition="0">
        <references count="3">
          <reference field="4294967294" count="1" selected="0">
            <x v="0"/>
          </reference>
          <reference field="5" count="1" selected="0">
            <x v="0"/>
          </reference>
          <reference field="10" count="1" selected="0">
            <x v="6"/>
          </reference>
        </references>
      </pivotArea>
    </chartFormat>
    <chartFormat chart="4" format="22" series="1">
      <pivotArea type="data" outline="0" fieldPosition="0">
        <references count="2">
          <reference field="4294967294" count="1" selected="0">
            <x v="0"/>
          </reference>
          <reference field="5" count="1" selected="0">
            <x v="1"/>
          </reference>
        </references>
      </pivotArea>
    </chartFormat>
    <chartFormat chart="4" format="23">
      <pivotArea type="data" outline="0" fieldPosition="0">
        <references count="3">
          <reference field="4294967294" count="1" selected="0">
            <x v="0"/>
          </reference>
          <reference field="5" count="1" selected="0">
            <x v="1"/>
          </reference>
          <reference field="10" count="1" selected="0">
            <x v="6"/>
          </reference>
        </references>
      </pivotArea>
    </chartFormat>
    <chartFormat chart="4" format="24">
      <pivotArea type="data" outline="0" fieldPosition="0">
        <references count="3">
          <reference field="4294967294" count="1" selected="0">
            <x v="0"/>
          </reference>
          <reference field="5" count="1" selected="0">
            <x v="0"/>
          </reference>
          <reference field="10" count="1" selected="0">
            <x v="2"/>
          </reference>
        </references>
      </pivotArea>
    </chartFormat>
  </chartFormats>
  <pivotTableStyleInfo name="PivotStyleLight1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4558ECB5-B930-F444-AA03-717EC8154506}" name="PivotTable1" cacheId="57"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rowHeaderCaption="Ethnicity">
  <location ref="A3:B8" firstHeaderRow="1" firstDataRow="1" firstDataCol="1"/>
  <pivotFields count="22">
    <pivotField dataField="1" showAll="0"/>
    <pivotField showAll="0"/>
    <pivotField showAll="0"/>
    <pivotField showAll="0">
      <items count="8">
        <item x="1"/>
        <item x="4"/>
        <item x="5"/>
        <item x="6"/>
        <item x="3"/>
        <item x="2"/>
        <item x="0"/>
        <item t="default"/>
      </items>
    </pivotField>
    <pivotField showAll="0"/>
    <pivotField showAll="0"/>
    <pivotField axis="axisRow" showAll="0">
      <items count="5">
        <item x="1"/>
        <item x="3"/>
        <item x="2"/>
        <item x="0"/>
        <item t="default"/>
      </items>
    </pivotField>
    <pivotField showAll="0"/>
    <pivotField showAll="0"/>
    <pivotField numFmtId="14" showAll="0">
      <items count="15">
        <item x="0"/>
        <item x="1"/>
        <item x="2"/>
        <item x="3"/>
        <item x="4"/>
        <item x="5"/>
        <item x="6"/>
        <item x="7"/>
        <item x="8"/>
        <item x="9"/>
        <item x="10"/>
        <item x="11"/>
        <item x="12"/>
        <item x="13"/>
        <item t="default"/>
      </items>
    </pivotField>
    <pivotField showAll="0"/>
    <pivotField numFmtId="164" showAll="0"/>
    <pivotField numFmtId="9" showAll="0"/>
    <pivotField showAll="0"/>
    <pivotField numFmtId="166" showAll="0"/>
    <pivotField showAll="0">
      <items count="4">
        <item x="1"/>
        <item x="2"/>
        <item x="0"/>
        <item t="default"/>
      </items>
    </pivotField>
    <pivotField showAll="0">
      <items count="14">
        <item x="4"/>
        <item x="11"/>
        <item x="12"/>
        <item x="2"/>
        <item x="3"/>
        <item x="0"/>
        <item x="10"/>
        <item x="8"/>
        <item x="5"/>
        <item x="1"/>
        <item x="6"/>
        <item x="9"/>
        <item x="7"/>
        <item t="default"/>
      </items>
    </pivotField>
    <pivotField showAll="0"/>
    <pivotField showAll="0"/>
    <pivotField dragToRow="0" dragToCol="0" dragToPage="0" showAll="0" defaultSubtotal="0"/>
    <pivotField showAll="0">
      <items count="7">
        <item x="0"/>
        <item x="1"/>
        <item x="2"/>
        <item x="3"/>
        <item x="4"/>
        <item x="5"/>
        <item t="default"/>
      </items>
    </pivotField>
    <pivotField showAll="0">
      <items count="3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t="default"/>
      </items>
    </pivotField>
  </pivotFields>
  <rowFields count="1">
    <field x="6"/>
  </rowFields>
  <rowItems count="5">
    <i>
      <x/>
    </i>
    <i>
      <x v="1"/>
    </i>
    <i>
      <x v="2"/>
    </i>
    <i>
      <x v="3"/>
    </i>
    <i t="grand">
      <x/>
    </i>
  </rowItems>
  <colItems count="1">
    <i/>
  </colItems>
  <dataFields count="1">
    <dataField name="% of Employyes" fld="0" subtotal="count" showDataAs="percentOfTotal" baseField="0" baseItem="0" numFmtId="10"/>
  </dataFields>
  <chartFormats count="10">
    <chartFormat chart="3" format="7" series="1">
      <pivotArea type="data" outline="0" fieldPosition="0">
        <references count="1">
          <reference field="4294967294" count="1" selected="0">
            <x v="0"/>
          </reference>
        </references>
      </pivotArea>
    </chartFormat>
    <chartFormat chart="3" format="8">
      <pivotArea type="data" outline="0" fieldPosition="0">
        <references count="2">
          <reference field="4294967294" count="1" selected="0">
            <x v="0"/>
          </reference>
          <reference field="6" count="1" selected="0">
            <x v="0"/>
          </reference>
        </references>
      </pivotArea>
    </chartFormat>
    <chartFormat chart="3" format="9">
      <pivotArea type="data" outline="0" fieldPosition="0">
        <references count="2">
          <reference field="4294967294" count="1" selected="0">
            <x v="0"/>
          </reference>
          <reference field="6" count="1" selected="0">
            <x v="1"/>
          </reference>
        </references>
      </pivotArea>
    </chartFormat>
    <chartFormat chart="3" format="10">
      <pivotArea type="data" outline="0" fieldPosition="0">
        <references count="2">
          <reference field="4294967294" count="1" selected="0">
            <x v="0"/>
          </reference>
          <reference field="6" count="1" selected="0">
            <x v="2"/>
          </reference>
        </references>
      </pivotArea>
    </chartFormat>
    <chartFormat chart="3" format="11">
      <pivotArea type="data" outline="0" fieldPosition="0">
        <references count="2">
          <reference field="4294967294" count="1" selected="0">
            <x v="0"/>
          </reference>
          <reference field="6" count="1" selected="0">
            <x v="3"/>
          </reference>
        </references>
      </pivotArea>
    </chartFormat>
    <chartFormat chart="5" format="17" series="1">
      <pivotArea type="data" outline="0" fieldPosition="0">
        <references count="1">
          <reference field="4294967294" count="1" selected="0">
            <x v="0"/>
          </reference>
        </references>
      </pivotArea>
    </chartFormat>
    <chartFormat chart="5" format="18">
      <pivotArea type="data" outline="0" fieldPosition="0">
        <references count="2">
          <reference field="4294967294" count="1" selected="0">
            <x v="0"/>
          </reference>
          <reference field="6" count="1" selected="0">
            <x v="0"/>
          </reference>
        </references>
      </pivotArea>
    </chartFormat>
    <chartFormat chart="5" format="19">
      <pivotArea type="data" outline="0" fieldPosition="0">
        <references count="2">
          <reference field="4294967294" count="1" selected="0">
            <x v="0"/>
          </reference>
          <reference field="6" count="1" selected="0">
            <x v="1"/>
          </reference>
        </references>
      </pivotArea>
    </chartFormat>
    <chartFormat chart="5" format="20">
      <pivotArea type="data" outline="0" fieldPosition="0">
        <references count="2">
          <reference field="4294967294" count="1" selected="0">
            <x v="0"/>
          </reference>
          <reference field="6" count="1" selected="0">
            <x v="2"/>
          </reference>
        </references>
      </pivotArea>
    </chartFormat>
    <chartFormat chart="5" format="21">
      <pivotArea type="data" outline="0" fieldPosition="0">
        <references count="2">
          <reference field="4294967294" count="1" selected="0">
            <x v="0"/>
          </reference>
          <reference field="6" count="1" selected="0">
            <x v="3"/>
          </reference>
        </references>
      </pivotArea>
    </chartFormat>
  </chartFormats>
  <pivotTableStyleInfo name="PivotStyleLight1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E6129537-FD46-DC40-9BEE-EF603FC7A2D7}" name="PivotTable1" cacheId="57"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rowHeaderCaption="Bouns Group" colHeaderCaption="Business Unit">
  <location ref="A3:F12" firstHeaderRow="1" firstDataRow="2" firstDataCol="1"/>
  <pivotFields count="22">
    <pivotField showAll="0"/>
    <pivotField showAll="0"/>
    <pivotField showAll="0"/>
    <pivotField showAll="0">
      <items count="8">
        <item x="1"/>
        <item x="4"/>
        <item x="5"/>
        <item x="6"/>
        <item x="3"/>
        <item x="2"/>
        <item x="0"/>
        <item t="default"/>
      </items>
    </pivotField>
    <pivotField axis="axisCol" showAll="0">
      <items count="5">
        <item x="1"/>
        <item x="0"/>
        <item x="2"/>
        <item x="3"/>
        <item t="default"/>
      </items>
    </pivotField>
    <pivotField showAll="0"/>
    <pivotField showAll="0"/>
    <pivotField showAll="0"/>
    <pivotField showAll="0"/>
    <pivotField numFmtId="14" showAll="0">
      <items count="15">
        <item x="0"/>
        <item x="1"/>
        <item x="2"/>
        <item x="3"/>
        <item x="4"/>
        <item x="5"/>
        <item x="6"/>
        <item x="7"/>
        <item x="8"/>
        <item x="9"/>
        <item x="10"/>
        <item x="11"/>
        <item x="12"/>
        <item x="13"/>
        <item t="default"/>
      </items>
    </pivotField>
    <pivotField multipleItemSelectionAllowed="1" showAll="0"/>
    <pivotField numFmtId="164" showAll="0"/>
    <pivotField numFmtId="9" showAll="0"/>
    <pivotField axis="axisRow" showAll="0" sortType="descending">
      <items count="11">
        <item x="6"/>
        <item m="1" x="7"/>
        <item m="1" x="9"/>
        <item m="1" x="8"/>
        <item x="5"/>
        <item x="4"/>
        <item x="3"/>
        <item x="2"/>
        <item x="0"/>
        <item x="1"/>
        <item t="default"/>
      </items>
      <autoSortScope>
        <pivotArea dataOnly="0" outline="0" fieldPosition="0">
          <references count="2">
            <reference field="4294967294" count="1" selected="0">
              <x v="0"/>
            </reference>
            <reference field="4" count="1" selected="0">
              <x v="0"/>
            </reference>
          </references>
        </pivotArea>
      </autoSortScope>
    </pivotField>
    <pivotField dataField="1" numFmtId="166" showAll="0"/>
    <pivotField showAll="0">
      <items count="4">
        <item x="1"/>
        <item x="2"/>
        <item x="0"/>
        <item t="default"/>
      </items>
    </pivotField>
    <pivotField showAll="0">
      <items count="14">
        <item x="4"/>
        <item x="11"/>
        <item x="12"/>
        <item x="2"/>
        <item x="3"/>
        <item x="0"/>
        <item x="10"/>
        <item x="8"/>
        <item x="5"/>
        <item x="1"/>
        <item x="6"/>
        <item x="9"/>
        <item x="7"/>
        <item t="default"/>
      </items>
    </pivotField>
    <pivotField showAll="0"/>
    <pivotField showAll="0"/>
    <pivotField dragToRow="0" dragToCol="0" dragToPage="0" showAll="0" defaultSubtotal="0"/>
    <pivotField showAll="0">
      <items count="7">
        <item x="0"/>
        <item x="1"/>
        <item x="2"/>
        <item x="3"/>
        <item x="4"/>
        <item x="5"/>
        <item t="default"/>
      </items>
    </pivotField>
    <pivotField multipleItemSelectionAllowed="1" showAll="0">
      <items count="3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t="default"/>
      </items>
    </pivotField>
  </pivotFields>
  <rowFields count="1">
    <field x="13"/>
  </rowFields>
  <rowItems count="8">
    <i>
      <x v="9"/>
    </i>
    <i>
      <x v="8"/>
    </i>
    <i>
      <x v="7"/>
    </i>
    <i>
      <x v="6"/>
    </i>
    <i>
      <x v="5"/>
    </i>
    <i>
      <x v="4"/>
    </i>
    <i>
      <x/>
    </i>
    <i t="grand">
      <x/>
    </i>
  </rowItems>
  <colFields count="1">
    <field x="4"/>
  </colFields>
  <colItems count="5">
    <i>
      <x/>
    </i>
    <i>
      <x v="1"/>
    </i>
    <i>
      <x v="2"/>
    </i>
    <i>
      <x v="3"/>
    </i>
    <i t="grand">
      <x/>
    </i>
  </colItems>
  <dataFields count="1">
    <dataField name="Average of Annual Salary" fld="14" subtotal="average" baseField="0" baseItem="0" numFmtId="166"/>
  </dataFields>
  <formats count="2">
    <format dxfId="8">
      <pivotArea grandRow="1" outline="0" collapsedLevelsAreSubtotals="1" fieldPosition="0"/>
    </format>
    <format dxfId="9">
      <pivotArea outline="0" collapsedLevelsAreSubtotals="1" fieldPosition="0"/>
    </format>
  </formats>
  <chartFormats count="8">
    <chartFormat chart="2" format="111" series="1">
      <pivotArea type="data" outline="0" fieldPosition="0">
        <references count="2">
          <reference field="4294967294" count="1" selected="0">
            <x v="0"/>
          </reference>
          <reference field="4" count="1" selected="0">
            <x v="2"/>
          </reference>
        </references>
      </pivotArea>
    </chartFormat>
    <chartFormat chart="2" format="112" series="1">
      <pivotArea type="data" outline="0" fieldPosition="0">
        <references count="2">
          <reference field="4294967294" count="1" selected="0">
            <x v="0"/>
          </reference>
          <reference field="4" count="1" selected="0">
            <x v="3"/>
          </reference>
        </references>
      </pivotArea>
    </chartFormat>
    <chartFormat chart="2" format="113" series="1">
      <pivotArea type="data" outline="0" fieldPosition="0">
        <references count="2">
          <reference field="4294967294" count="1" selected="0">
            <x v="0"/>
          </reference>
          <reference field="4" count="1" selected="0">
            <x v="0"/>
          </reference>
        </references>
      </pivotArea>
    </chartFormat>
    <chartFormat chart="2" format="114" series="1">
      <pivotArea type="data" outline="0" fieldPosition="0">
        <references count="2">
          <reference field="4294967294" count="1" selected="0">
            <x v="0"/>
          </reference>
          <reference field="4" count="1" selected="0">
            <x v="1"/>
          </reference>
        </references>
      </pivotArea>
    </chartFormat>
    <chartFormat chart="4" format="119" series="1">
      <pivotArea type="data" outline="0" fieldPosition="0">
        <references count="2">
          <reference field="4294967294" count="1" selected="0">
            <x v="0"/>
          </reference>
          <reference field="4" count="1" selected="0">
            <x v="0"/>
          </reference>
        </references>
      </pivotArea>
    </chartFormat>
    <chartFormat chart="4" format="120" series="1">
      <pivotArea type="data" outline="0" fieldPosition="0">
        <references count="2">
          <reference field="4294967294" count="1" selected="0">
            <x v="0"/>
          </reference>
          <reference field="4" count="1" selected="0">
            <x v="1"/>
          </reference>
        </references>
      </pivotArea>
    </chartFormat>
    <chartFormat chart="4" format="121" series="1">
      <pivotArea type="data" outline="0" fieldPosition="0">
        <references count="2">
          <reference field="4294967294" count="1" selected="0">
            <x v="0"/>
          </reference>
          <reference field="4" count="1" selected="0">
            <x v="2"/>
          </reference>
        </references>
      </pivotArea>
    </chartFormat>
    <chartFormat chart="4" format="122" series="1">
      <pivotArea type="data" outline="0" fieldPosition="0">
        <references count="2">
          <reference field="4294967294" count="1" selected="0">
            <x v="0"/>
          </reference>
          <reference field="4" count="1" selected="0">
            <x v="3"/>
          </reference>
        </references>
      </pivotArea>
    </chartFormat>
  </chartFormats>
  <pivotTableStyleInfo name="PivotStyleLight1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3F5FD3D9-CB20-0C4F-A829-68A5018D3D6E}" name="PivotTable2" cacheId="57"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rowHeaderCaption="Hiring Year" colHeaderCaption="Country">
  <location ref="A3:E11" firstHeaderRow="1" firstDataRow="2" firstDataCol="1" rowPageCount="1" colPageCount="1"/>
  <pivotFields count="22">
    <pivotField dataField="1" showAll="0"/>
    <pivotField showAll="0"/>
    <pivotField showAll="0"/>
    <pivotField showAll="0">
      <items count="8">
        <item x="1"/>
        <item x="4"/>
        <item x="5"/>
        <item x="6"/>
        <item x="3"/>
        <item x="2"/>
        <item x="0"/>
        <item t="default"/>
      </items>
    </pivotField>
    <pivotField showAll="0"/>
    <pivotField showAll="0"/>
    <pivotField showAll="0"/>
    <pivotField showAll="0"/>
    <pivotField showAll="0"/>
    <pivotField numFmtId="14" showAll="0">
      <items count="15">
        <item x="0"/>
        <item x="1"/>
        <item x="2"/>
        <item x="3"/>
        <item x="4"/>
        <item x="5"/>
        <item x="6"/>
        <item x="7"/>
        <item x="8"/>
        <item x="9"/>
        <item x="10"/>
        <item x="11"/>
        <item x="12"/>
        <item x="13"/>
        <item t="default"/>
      </items>
    </pivotField>
    <pivotField axis="axisRow" showAll="0">
      <items count="8">
        <item x="5"/>
        <item x="2"/>
        <item x="3"/>
        <item x="4"/>
        <item m="1" x="6"/>
        <item x="0"/>
        <item x="1"/>
        <item t="default"/>
      </items>
    </pivotField>
    <pivotField numFmtId="164" showAll="0"/>
    <pivotField numFmtId="9" showAll="0"/>
    <pivotField showAll="0"/>
    <pivotField numFmtId="166" showAll="0"/>
    <pivotField axis="axisCol" showAll="0">
      <items count="4">
        <item x="1"/>
        <item x="2"/>
        <item x="0"/>
        <item t="default"/>
      </items>
    </pivotField>
    <pivotField showAll="0">
      <items count="14">
        <item x="4"/>
        <item x="11"/>
        <item x="12"/>
        <item x="2"/>
        <item x="3"/>
        <item x="0"/>
        <item x="10"/>
        <item x="8"/>
        <item x="5"/>
        <item x="1"/>
        <item x="6"/>
        <item x="9"/>
        <item x="7"/>
        <item t="default"/>
      </items>
    </pivotField>
    <pivotField showAll="0"/>
    <pivotField axis="axisPage" multipleItemSelectionAllowed="1" showAll="0">
      <items count="3">
        <item h="1" x="0"/>
        <item x="1"/>
        <item t="default"/>
      </items>
    </pivotField>
    <pivotField dragToRow="0" dragToCol="0" dragToPage="0" showAll="0" defaultSubtotal="0"/>
    <pivotField showAll="0" defaultSubtotal="0">
      <items count="6">
        <item sd="0" x="0"/>
        <item sd="0" x="1"/>
        <item sd="0" x="2"/>
        <item sd="0" x="3"/>
        <item sd="0" x="4"/>
        <item sd="0" x="5"/>
      </items>
    </pivotField>
    <pivotField showAll="0" defaultSubtotal="0">
      <items count="32">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sd="0" x="26"/>
        <item sd="0" x="27"/>
        <item sd="0" x="28"/>
        <item sd="0" x="29"/>
        <item sd="0" x="30"/>
        <item sd="0" x="31"/>
      </items>
    </pivotField>
  </pivotFields>
  <rowFields count="1">
    <field x="10"/>
  </rowFields>
  <rowItems count="7">
    <i>
      <x/>
    </i>
    <i>
      <x v="1"/>
    </i>
    <i>
      <x v="2"/>
    </i>
    <i>
      <x v="3"/>
    </i>
    <i>
      <x v="5"/>
    </i>
    <i>
      <x v="6"/>
    </i>
    <i t="grand">
      <x/>
    </i>
  </rowItems>
  <colFields count="1">
    <field x="15"/>
  </colFields>
  <colItems count="4">
    <i>
      <x/>
    </i>
    <i>
      <x v="1"/>
    </i>
    <i>
      <x v="2"/>
    </i>
    <i t="grand">
      <x/>
    </i>
  </colItems>
  <pageFields count="1">
    <pageField fld="18" hier="-1"/>
  </pageFields>
  <dataFields count="1">
    <dataField name="Count of Employee" fld="0" subtotal="count" baseField="0" baseItem="0"/>
  </dataFields>
  <chartFormats count="7">
    <chartFormat chart="0" format="27" series="1">
      <pivotArea type="data" outline="0" fieldPosition="0">
        <references count="1">
          <reference field="4294967294" count="1" selected="0">
            <x v="0"/>
          </reference>
        </references>
      </pivotArea>
    </chartFormat>
    <chartFormat chart="0" format="28" series="1">
      <pivotArea type="data" outline="0" fieldPosition="0">
        <references count="2">
          <reference field="4294967294" count="1" selected="0">
            <x v="0"/>
          </reference>
          <reference field="15" count="1" selected="0">
            <x v="1"/>
          </reference>
        </references>
      </pivotArea>
    </chartFormat>
    <chartFormat chart="0" format="29" series="1">
      <pivotArea type="data" outline="0" fieldPosition="0">
        <references count="2">
          <reference field="4294967294" count="1" selected="0">
            <x v="0"/>
          </reference>
          <reference field="15" count="1" selected="0">
            <x v="2"/>
          </reference>
        </references>
      </pivotArea>
    </chartFormat>
    <chartFormat chart="0" format="30" series="1">
      <pivotArea type="data" outline="0" fieldPosition="0">
        <references count="2">
          <reference field="4294967294" count="1" selected="0">
            <x v="0"/>
          </reference>
          <reference field="15" count="1" selected="0">
            <x v="0"/>
          </reference>
        </references>
      </pivotArea>
    </chartFormat>
    <chartFormat chart="4" format="37" series="1">
      <pivotArea type="data" outline="0" fieldPosition="0">
        <references count="2">
          <reference field="4294967294" count="1" selected="0">
            <x v="0"/>
          </reference>
          <reference field="15" count="1" selected="0">
            <x v="0"/>
          </reference>
        </references>
      </pivotArea>
    </chartFormat>
    <chartFormat chart="4" format="38" series="1">
      <pivotArea type="data" outline="0" fieldPosition="0">
        <references count="2">
          <reference field="4294967294" count="1" selected="0">
            <x v="0"/>
          </reference>
          <reference field="15" count="1" selected="0">
            <x v="1"/>
          </reference>
        </references>
      </pivotArea>
    </chartFormat>
    <chartFormat chart="4" format="39" series="1">
      <pivotArea type="data" outline="0" fieldPosition="0">
        <references count="2">
          <reference field="4294967294" count="1" selected="0">
            <x v="0"/>
          </reference>
          <reference field="15" count="1" selected="0">
            <x v="2"/>
          </reference>
        </references>
      </pivotArea>
    </chartFormat>
  </chartFormats>
  <pivotTableStyleInfo name="PivotStyleLight1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976B727E-BB87-DA4D-BF60-199DDA6BAA2B}" name="PivotTable1" cacheId="57"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rowHeaderCaption="Job Title" colHeaderCaption="Gender / Avg Salary">
  <location ref="A3:G39" firstHeaderRow="1" firstDataRow="3" firstDataCol="1"/>
  <pivotFields count="22">
    <pivotField dataField="1" showAll="0"/>
    <pivotField showAll="0"/>
    <pivotField axis="axisRow" showAll="0" sortType="descending">
      <items count="34">
        <item x="28"/>
        <item x="31"/>
        <item x="26"/>
        <item x="7"/>
        <item x="30"/>
        <item x="9"/>
        <item x="12"/>
        <item x="4"/>
        <item x="13"/>
        <item x="1"/>
        <item x="6"/>
        <item x="11"/>
        <item x="17"/>
        <item x="27"/>
        <item x="32"/>
        <item x="20"/>
        <item x="3"/>
        <item x="25"/>
        <item x="21"/>
        <item x="16"/>
        <item x="5"/>
        <item x="14"/>
        <item x="24"/>
        <item x="15"/>
        <item x="19"/>
        <item x="10"/>
        <item x="23"/>
        <item x="2"/>
        <item x="22"/>
        <item x="29"/>
        <item x="8"/>
        <item x="18"/>
        <item x="0"/>
        <item t="default"/>
      </items>
      <autoSortScope>
        <pivotArea dataOnly="0" outline="0" fieldPosition="0">
          <references count="1">
            <reference field="4294967294" count="1" selected="0">
              <x v="0"/>
            </reference>
          </references>
        </pivotArea>
      </autoSortScope>
    </pivotField>
    <pivotField showAll="0">
      <items count="8">
        <item x="1"/>
        <item x="4"/>
        <item x="5"/>
        <item x="6"/>
        <item x="3"/>
        <item x="2"/>
        <item x="0"/>
        <item t="default"/>
      </items>
    </pivotField>
    <pivotField showAll="0"/>
    <pivotField axis="axisCol" showAll="0">
      <items count="3">
        <item x="0"/>
        <item x="1"/>
        <item t="default"/>
      </items>
    </pivotField>
    <pivotField showAll="0"/>
    <pivotField showAll="0"/>
    <pivotField multipleItemSelectionAllowed="1" showAll="0"/>
    <pivotField numFmtId="14" showAll="0"/>
    <pivotField showAll="0"/>
    <pivotField dataField="1" numFmtId="164" showAll="0"/>
    <pivotField numFmtId="9" showAll="0"/>
    <pivotField showAll="0"/>
    <pivotField numFmtId="166" showAll="0"/>
    <pivotField showAll="0">
      <items count="4">
        <item x="1"/>
        <item x="2"/>
        <item x="0"/>
        <item t="default"/>
      </items>
    </pivotField>
    <pivotField showAll="0">
      <items count="14">
        <item x="4"/>
        <item x="11"/>
        <item x="12"/>
        <item x="2"/>
        <item x="3"/>
        <item x="0"/>
        <item x="10"/>
        <item x="8"/>
        <item x="5"/>
        <item x="1"/>
        <item x="6"/>
        <item x="9"/>
        <item x="7"/>
        <item t="default"/>
      </items>
    </pivotField>
    <pivotField showAll="0"/>
    <pivotField showAll="0"/>
    <pivotField dragToRow="0" dragToCol="0" dragToPage="0" showAll="0" defaultSubtotal="0"/>
    <pivotField showAll="0" defaultSubtotal="0"/>
    <pivotField showAll="0" defaultSubtotal="0">
      <items count="32">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s>
    </pivotField>
  </pivotFields>
  <rowFields count="1">
    <field x="2"/>
  </rowFields>
  <rowItems count="34">
    <i>
      <x v="9"/>
    </i>
    <i>
      <x v="27"/>
    </i>
    <i>
      <x v="32"/>
    </i>
    <i>
      <x v="16"/>
    </i>
    <i>
      <x v="25"/>
    </i>
    <i>
      <x v="2"/>
    </i>
    <i>
      <x v="1"/>
    </i>
    <i>
      <x v="12"/>
    </i>
    <i>
      <x/>
    </i>
    <i>
      <x v="6"/>
    </i>
    <i>
      <x v="21"/>
    </i>
    <i>
      <x v="10"/>
    </i>
    <i>
      <x v="8"/>
    </i>
    <i>
      <x v="4"/>
    </i>
    <i>
      <x v="11"/>
    </i>
    <i>
      <x v="18"/>
    </i>
    <i>
      <x v="30"/>
    </i>
    <i>
      <x v="26"/>
    </i>
    <i>
      <x v="13"/>
    </i>
    <i>
      <x v="5"/>
    </i>
    <i>
      <x v="28"/>
    </i>
    <i>
      <x v="29"/>
    </i>
    <i>
      <x v="7"/>
    </i>
    <i>
      <x v="23"/>
    </i>
    <i>
      <x v="31"/>
    </i>
    <i>
      <x v="20"/>
    </i>
    <i>
      <x v="15"/>
    </i>
    <i>
      <x v="14"/>
    </i>
    <i>
      <x v="22"/>
    </i>
    <i>
      <x v="17"/>
    </i>
    <i>
      <x v="24"/>
    </i>
    <i>
      <x v="3"/>
    </i>
    <i>
      <x v="19"/>
    </i>
    <i t="grand">
      <x/>
    </i>
  </rowItems>
  <colFields count="2">
    <field x="5"/>
    <field x="-2"/>
  </colFields>
  <colItems count="6">
    <i>
      <x/>
      <x/>
    </i>
    <i r="1" i="1">
      <x v="1"/>
    </i>
    <i>
      <x v="1"/>
      <x/>
    </i>
    <i r="1" i="1">
      <x v="1"/>
    </i>
    <i t="grand">
      <x/>
    </i>
    <i t="grand" i="1">
      <x/>
    </i>
  </colItems>
  <dataFields count="2">
    <dataField name="Count of Employee" fld="0" subtotal="count" baseField="0" baseItem="0"/>
    <dataField name="Average of Annual Salary" fld="11" subtotal="average" baseField="0" baseItem="0"/>
  </dataFields>
  <formats count="3">
    <format dxfId="7">
      <pivotArea outline="0" collapsedLevelsAreSubtotals="1" fieldPosition="0">
        <references count="2">
          <reference field="4294967294" count="1" selected="0">
            <x v="1"/>
          </reference>
          <reference field="5" count="1" selected="0">
            <x v="0"/>
          </reference>
        </references>
      </pivotArea>
    </format>
    <format dxfId="6">
      <pivotArea outline="0" collapsedLevelsAreSubtotals="1" fieldPosition="0">
        <references count="2">
          <reference field="4294967294" count="1" selected="0">
            <x v="1"/>
          </reference>
          <reference field="5" count="1" selected="0">
            <x v="1"/>
          </reference>
        </references>
      </pivotArea>
    </format>
    <format dxfId="5">
      <pivotArea field="5" grandCol="1" outline="0" collapsedLevelsAreSubtotals="1" axis="axisCol" fieldPosition="0">
        <references count="1">
          <reference field="4294967294" count="1" selected="0">
            <x v="1"/>
          </reference>
        </references>
      </pivotArea>
    </format>
  </formats>
  <pivotTableStyleInfo name="PivotStyleMedium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epartment" xr10:uid="{AE86428A-2420-B04B-8009-4FFE09B6A709}" sourceName="Department">
  <pivotTables>
    <pivotTable tabId="3" name="PivotTable1"/>
    <pivotTable tabId="5" name="PivotTable1"/>
    <pivotTable tabId="4" name="PivotTable1"/>
    <pivotTable tabId="8" name="PivotTable2"/>
    <pivotTable tabId="6" name="PivotTable1"/>
    <pivotTable tabId="9" name="PivotTable1"/>
  </pivotTables>
  <data>
    <tabular pivotCacheId="892742465">
      <items count="7">
        <i x="1" s="1"/>
        <i x="4" s="1"/>
        <i x="5" s="1"/>
        <i x="6" s="1"/>
        <i x="3" s="1"/>
        <i x="2" s="1"/>
        <i x="0"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s" xr10:uid="{DD238D03-707A-2141-B3E7-ADBC3534FAEC}" sourceName="Years">
  <pivotTables>
    <pivotTable tabId="3" name="PivotTable1"/>
    <pivotTable tabId="5" name="PivotTable1"/>
    <pivotTable tabId="4" name="PivotTable1"/>
    <pivotTable tabId="8" name="PivotTable2"/>
    <pivotTable tabId="6" name="PivotTable1"/>
    <pivotTable tabId="9" name="PivotTable1"/>
  </pivotTables>
  <data>
    <tabular pivotCacheId="892742465">
      <items count="32">
        <i x="1" s="1"/>
        <i x="2" s="1"/>
        <i x="3" s="1"/>
        <i x="4" s="1"/>
        <i x="5" s="1"/>
        <i x="6" s="1"/>
        <i x="7" s="1"/>
        <i x="8" s="1"/>
        <i x="9" s="1"/>
        <i x="10" s="1"/>
        <i x="11" s="1"/>
        <i x="12" s="1"/>
        <i x="13" s="1"/>
        <i x="14" s="1"/>
        <i x="15" s="1"/>
        <i x="16" s="1"/>
        <i x="17" s="1"/>
        <i x="18" s="1"/>
        <i x="19" s="1"/>
        <i x="20" s="1"/>
        <i x="21" s="1"/>
        <i x="22" s="1"/>
        <i x="23" s="1"/>
        <i x="24" s="1"/>
        <i x="25" s="1"/>
        <i x="26" s="1"/>
        <i x="27" s="1"/>
        <i x="28" s="1"/>
        <i x="29" s="1"/>
        <i x="30" s="1"/>
        <i x="0" s="1" nd="1"/>
        <i x="31" s="1" nd="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ountry" xr10:uid="{096F9008-8E60-7444-BC04-C42A4AC1F42D}" sourceName="Country">
  <pivotTables>
    <pivotTable tabId="3" name="PivotTable1"/>
    <pivotTable tabId="5" name="PivotTable1"/>
    <pivotTable tabId="4" name="PivotTable1"/>
    <pivotTable tabId="8" name="PivotTable2"/>
    <pivotTable tabId="6" name="PivotTable1"/>
    <pivotTable tabId="9" name="PivotTable1"/>
  </pivotTables>
  <data>
    <tabular pivotCacheId="892742465">
      <items count="3">
        <i x="1" s="1"/>
        <i x="2" s="1"/>
        <i x="0"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ity" xr10:uid="{F0A93199-55DE-0543-BC5A-D34236BE89B1}" sourceName="City">
  <pivotTables>
    <pivotTable tabId="4" name="PivotTable1"/>
    <pivotTable tabId="3" name="PivotTable1"/>
    <pivotTable tabId="5" name="PivotTable1"/>
    <pivotTable tabId="9" name="PivotTable1"/>
    <pivotTable tabId="8" name="PivotTable2"/>
    <pivotTable tabId="6" name="PivotTable1"/>
  </pivotTables>
  <data>
    <tabular pivotCacheId="892742465">
      <items count="13">
        <i x="4" s="1"/>
        <i x="11" s="1"/>
        <i x="12" s="1"/>
        <i x="2" s="1"/>
        <i x="3" s="1"/>
        <i x="0" s="1"/>
        <i x="10" s="1"/>
        <i x="8" s="1"/>
        <i x="5" s="1"/>
        <i x="1" s="1"/>
        <i x="6" s="1"/>
        <i x="9" s="1"/>
        <i x="7"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epartment" xr10:uid="{728CA655-DB80-7048-A47B-22843F35CEB9}" cache="Slicer_Department" caption="Department" style="SlicerStyleDark5" rowHeight="228600"/>
  <slicer name="Years" xr10:uid="{CE216748-51AB-A44B-B00D-FE191B21D8D2}" cache="Slicer_Years" caption="Years" style="SlicerStyleDark5" rowHeight="228600"/>
  <slicer name="Country" xr10:uid="{81E7820C-B4B6-CA48-9B3B-086CFA07B6DF}" cache="Slicer_Country" caption="Country" style="SlicerStyleDark5" rowHeight="228600"/>
  <slicer name="City" xr10:uid="{1DEB43D1-FAFC-BF4F-A465-FA9082997CAA}" cache="Slicer_City" caption="City" startItem="7" style="SlicerStyleDark5" rowHeight="2286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2DC86F2-F597-7242-906F-CF5D18615C7D}" name="TBL_Employees4" displayName="TBL_Employees4" ref="A1:S1001" totalsRowShown="0" headerRowDxfId="31" headerRowCellStyle="Accent5">
  <autoFilter ref="A1:S1001" xr:uid="{F2DC86F2-F597-7242-906F-CF5D18615C7D}"/>
  <sortState xmlns:xlrd2="http://schemas.microsoft.com/office/spreadsheetml/2017/richdata2" ref="A2:S1001">
    <sortCondition descending="1" ref="L1:L1001"/>
  </sortState>
  <tableColumns count="19">
    <tableColumn id="1" xr3:uid="{722E6A91-7BA8-7643-A20D-077DD5A8AAAD}" name="EEID"/>
    <tableColumn id="2" xr3:uid="{DCAFBFE1-87CB-CD40-AB73-8BCA815AD393}" name="Full Name"/>
    <tableColumn id="3" xr3:uid="{F4EFF0D8-1AD2-3F47-9C44-F4E1A365F804}" name="Job Title"/>
    <tableColumn id="4" xr3:uid="{7ECAF0D8-188B-0940-944C-FE585C86287F}" name="Department"/>
    <tableColumn id="5" xr3:uid="{18A8C3B0-0097-8443-B0DD-75BF79E553B5}" name="Business Unit"/>
    <tableColumn id="6" xr3:uid="{8DE0A3FA-3AEF-3A46-9C42-771590A5526C}" name="Gender"/>
    <tableColumn id="7" xr3:uid="{8DD6EA87-F92A-624A-B1FE-ADF07EA73C6E}" name="Ethnicity"/>
    <tableColumn id="8" xr3:uid="{3FF6E7CD-A109-644A-8EF9-B07235D10DBD}" name="Age"/>
    <tableColumn id="15" xr3:uid="{75A5CCD9-D874-2542-A1BB-BCC3E09DB5B6}" name="Age Group" dataDxfId="30">
      <calculatedColumnFormula>IF(H2&gt;54,"Old Adults 55+",IF(H2&gt;=31,"Adults 31-54",IF(H2&lt;31,"Young Adults 25-30","Invalid")))</calculatedColumnFormula>
    </tableColumn>
    <tableColumn id="9" xr3:uid="{8BC36A69-BA32-0F48-AFAA-7BFA3B13C6DB}" name="Hire Date" dataDxfId="29"/>
    <tableColumn id="19" xr3:uid="{2AC64CA0-8D0A-EE42-99C8-E2C893FCF629}" name="Hire Year Group" dataDxfId="28">
      <calculatedColumnFormula>IF(YEAR(J2)&gt;2016,"2017-2021",IF(YEAR(J2)&gt;2011,"2012-2016",IF(YEAR(J2)&gt;2006,"2007-2011",IF(YEAR(J2)&gt;2001,"2002-2006",IF(YEAR(J2)&gt;1996,"1997-2001",IF(YEAR(J2)&gt;=1992,"1992-1996","Invalid"))))))</calculatedColumnFormula>
    </tableColumn>
    <tableColumn id="10" xr3:uid="{D5E1AA4C-7CDC-7945-9FE9-CAA4F714A066}" name="Annual Salary" dataDxfId="27"/>
    <tableColumn id="11" xr3:uid="{B2758F62-A7D7-AB47-B0B6-C12A8EB17A64}" name="Bonus %" dataDxfId="26"/>
    <tableColumn id="17" xr3:uid="{B1863E4D-227F-8748-ADF5-00CF8C7C960E}" name="Bouns Group" dataDxfId="17">
      <calculatedColumnFormula array="1">_xlfn.IFS(M2 = 0%, "0%", M2&gt;35%, "36%-40%",M2&gt;30%,"31%-35%", M2&gt;20%, "21%-30%",M2 &gt;15%,"16%-20%", M2&gt;10%, "11%-15%", M2 &gt;0%, "5%-10%")</calculatedColumnFormula>
    </tableColumn>
    <tableColumn id="16" xr3:uid="{258985E1-A08F-2948-9D94-F2C5EA124FE1}" name="Total Salary" dataDxfId="25"/>
    <tableColumn id="12" xr3:uid="{477CD9D2-ECF9-F241-8074-52693DC09468}" name="Country"/>
    <tableColumn id="13" xr3:uid="{AD664B82-A522-384E-945C-60DFDBB50E0E}" name="City"/>
    <tableColumn id="14" xr3:uid="{0DBEA549-8CAE-7A48-9FE6-8CF33CA5460B}" name="Exit Date" dataDxfId="24"/>
    <tableColumn id="18" xr3:uid="{FEA16E60-404D-9045-AC96-D77078C64E6D}" name="Retired" dataDxfId="23">
      <calculatedColumnFormula>IF(ISNUMBER(R2),"Yes","No")</calculatedColumnFormula>
    </tableColumn>
  </tableColumns>
  <tableStyleInfo name="TableStyleMedium13"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F4B89C70-C891-F445-89F0-FB6D3C9A5414}" name="Table2" displayName="Table2" ref="U5:W6" totalsRowShown="0">
  <autoFilter ref="U5:W6" xr:uid="{F4B89C70-C891-F445-89F0-FB6D3C9A5414}"/>
  <tableColumns count="3">
    <tableColumn id="1" xr3:uid="{878707B1-D53F-DA44-89AA-D996D989E18B}" name="United States">
      <calculatedColumnFormula>COUNTIF(P2:P1001,U5)</calculatedColumnFormula>
    </tableColumn>
    <tableColumn id="2" xr3:uid="{59B95B2F-8413-1748-9DDE-EF39BE665228}" name="China">
      <calculatedColumnFormula>COUNTIF(P2:P1001,V5)</calculatedColumnFormula>
    </tableColumn>
    <tableColumn id="3" xr3:uid="{34131D9D-2DA9-C740-96C3-4964C730A4B7}" name="Brazil">
      <calculatedColumnFormula>COUNTIF(P2:P1001,W5)</calculatedColumnFormula>
    </tableColumn>
  </tableColumns>
  <tableStyleInfo name="TableStyleMedium5"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EFCCF234-27BC-3348-A92B-C03FA98CD658}" name="Table4" displayName="Table4" ref="U3:X4" totalsRowShown="0" dataDxfId="0" dataCellStyle="Percent">
  <autoFilter ref="U3:X4" xr:uid="{EFCCF234-27BC-3348-A92B-C03FA98CD658}"/>
  <tableColumns count="4">
    <tableColumn id="1" xr3:uid="{DA0748E0-829C-0844-985E-A215C67C3EE6}" name="% of retirements" dataDxfId="4">
      <calculatedColumnFormula>COUNTIF(S2:S1001,"Yes")/1000</calculatedColumnFormula>
    </tableColumn>
    <tableColumn id="2" xr3:uid="{C2D8CD3B-0243-0A4B-B5D9-4FB603A7D715}" name="% Young " dataDxfId="3" dataCellStyle="Percent">
      <calculatedColumnFormula>COUNTIF(I2:I1001,"Young Adults 25-30")/1000</calculatedColumnFormula>
    </tableColumn>
    <tableColumn id="3" xr3:uid="{36820942-9434-274B-A5BC-77A115C277A7}" name="% Adault" dataDxfId="2" dataCellStyle="Percent">
      <calculatedColumnFormula>COUNTIF(I2:I1001,"Adults 31-54")/1000</calculatedColumnFormula>
    </tableColumn>
    <tableColumn id="4" xr3:uid="{3932B077-A440-8C4F-95EF-1D2FC1E45E48}" name="% Old" dataDxfId="1" dataCellStyle="Percent">
      <calculatedColumnFormula>COUNTIF(I2:I1001,"Old Adults 55+")/1000</calculatedColumnFormula>
    </tableColumn>
  </tableColumns>
  <tableStyleInfo name="TableStyleMedium5"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7CA8898-8363-4905-AB67-C7A42F7FDBFA}" name="TBL_Employees" displayName="TBL_Employees" ref="A1:N1001" totalsRowShown="0" headerRowDxfId="22">
  <autoFilter ref="A1:N1001" xr:uid="{D7CA8898-8363-4905-AB67-C7A42F7FDBFA}"/>
  <tableColumns count="14">
    <tableColumn id="1" xr3:uid="{C53A9B11-526E-4544-9240-8F1BF85C6750}" name="EEID"/>
    <tableColumn id="2" xr3:uid="{D9E04A7B-3C65-4F91-BF60-EAFF40E6085B}" name="Full Name"/>
    <tableColumn id="3" xr3:uid="{3249248C-14E8-4285-95BD-E69D813A3385}" name="Job Title"/>
    <tableColumn id="4" xr3:uid="{E33EB952-346C-41A1-B164-C8F3F5985E7C}" name="Department"/>
    <tableColumn id="5" xr3:uid="{CEA661FD-99FA-487A-A15C-1D7E22600BE1}" name="Business Unit"/>
    <tableColumn id="6" xr3:uid="{8EF3B415-18BF-405F-975C-1743BB4C3757}" name="Gender"/>
    <tableColumn id="7" xr3:uid="{6A0E630E-DF29-47EA-84F9-2F0B09D21C30}" name="Ethnicity"/>
    <tableColumn id="8" xr3:uid="{E15FD44F-389F-4F09-9585-BC74F2C33EC0}" name="Age"/>
    <tableColumn id="9" xr3:uid="{94A02DFC-97C6-4041-9BB7-B996CFD8DC0F}" name="Hire Date" dataDxfId="21"/>
    <tableColumn id="10" xr3:uid="{CA3B0D4F-FCC2-4967-BC8E-979F23AA32F2}" name="Annual Salary" dataDxfId="20"/>
    <tableColumn id="11" xr3:uid="{84DC6F9B-C840-4378-9E1C-BEB4EB18E284}" name="Bonus %" dataDxfId="19"/>
    <tableColumn id="12" xr3:uid="{CE1EEE5A-39A1-487E-BBC4-1A7B33DC7D56}" name="Country"/>
    <tableColumn id="13" xr3:uid="{7A08E8D1-8DAD-46E1-B6BA-B9ED0ABD69C7}" name="City"/>
    <tableColumn id="14" xr3:uid="{C7E08E0D-5677-461D-982F-21737E3F492B}" name="Exit Date" dataDxfId="18"/>
  </tableColumns>
  <tableStyleInfo name="TableStyleLight14" showFirstColumn="0" showLastColumn="0" showRowStripes="1" showColumnStripes="0"/>
</table>
</file>

<file path=xl/theme/theme1.xml><?xml version="1.0" encoding="utf-8"?>
<a:theme xmlns:a="http://schemas.openxmlformats.org/drawingml/2006/main" name="Office Theme">
  <a:themeElements>
    <a:clrScheme name="Paper">
      <a:dk1>
        <a:sysClr val="windowText" lastClr="000000"/>
      </a:dk1>
      <a:lt1>
        <a:sysClr val="window" lastClr="FFFFFF"/>
      </a:lt1>
      <a:dk2>
        <a:srgbClr val="444D26"/>
      </a:dk2>
      <a:lt2>
        <a:srgbClr val="FEFAC9"/>
      </a:lt2>
      <a:accent1>
        <a:srgbClr val="A5B592"/>
      </a:accent1>
      <a:accent2>
        <a:srgbClr val="F3A447"/>
      </a:accent2>
      <a:accent3>
        <a:srgbClr val="E7BC29"/>
      </a:accent3>
      <a:accent4>
        <a:srgbClr val="D092A7"/>
      </a:accent4>
      <a:accent5>
        <a:srgbClr val="9C85C0"/>
      </a:accent5>
      <a:accent6>
        <a:srgbClr val="809EC2"/>
      </a:accent6>
      <a:hlink>
        <a:srgbClr val="8E58B6"/>
      </a:hlink>
      <a:folHlink>
        <a:srgbClr val="7F6F6F"/>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4.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ivotTable" Target="../pivotTables/pivotTable5.xml"/></Relationships>
</file>

<file path=xl/worksheets/_rels/sheet7.xml.rels><?xml version="1.0" encoding="UTF-8" standalone="yes"?>
<Relationships xmlns="http://schemas.openxmlformats.org/package/2006/relationships"><Relationship Id="rId1" Type="http://schemas.openxmlformats.org/officeDocument/2006/relationships/pivotTable" Target="../pivotTables/pivotTable6.xml"/></Relationships>
</file>

<file path=xl/worksheets/_rels/sheet8.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table" Target="../tables/table2.xml"/><Relationship Id="rId1" Type="http://schemas.openxmlformats.org/officeDocument/2006/relationships/table" Target="../tables/table1.xml"/></Relationships>
</file>

<file path=xl/worksheets/_rels/sheet9.xml.rels><?xml version="1.0" encoding="UTF-8" standalone="yes"?>
<Relationships xmlns="http://schemas.openxmlformats.org/package/2006/relationships"><Relationship Id="rId1" Type="http://schemas.openxmlformats.org/officeDocument/2006/relationships/table" Target="../tables/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11EA6E-A3E5-134B-B9C6-881150F13AAA}">
  <dimension ref="A1:A6"/>
  <sheetViews>
    <sheetView showGridLines="0" tabSelected="1" zoomScale="80" zoomScaleNormal="80" workbookViewId="0">
      <selection activeCell="AE38" sqref="AE38"/>
    </sheetView>
  </sheetViews>
  <sheetFormatPr baseColWidth="10" defaultRowHeight="15" x14ac:dyDescent="0.2"/>
  <sheetData>
    <row r="1" s="14" customFormat="1" ht="16" x14ac:dyDescent="0.2"/>
    <row r="2" s="14" customFormat="1" ht="16" x14ac:dyDescent="0.2"/>
    <row r="3" s="14" customFormat="1" ht="16" x14ac:dyDescent="0.2"/>
    <row r="4" s="14" customFormat="1" ht="16" x14ac:dyDescent="0.2"/>
    <row r="5" s="14" customFormat="1" ht="16" x14ac:dyDescent="0.2"/>
    <row r="6" s="14" customFormat="1" ht="16" x14ac:dyDescent="0.2"/>
  </sheetData>
  <pageMargins left="0.7" right="0.7" top="0.75" bottom="0.75" header="0.3" footer="0.3"/>
  <pageSetup paperSize="9" orientation="portrait" horizontalDpi="0" verticalDpi="0"/>
  <drawing r:id="rId1"/>
  <extLst>
    <ext xmlns:x14="http://schemas.microsoft.com/office/spreadsheetml/2009/9/main" uri="{A8765BA9-456A-4dab-B4F3-ACF838C121DE}">
      <x14:slicerList>
        <x14:slicer r:id="rId2"/>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67879F-CC38-3A49-BA03-0F3902502EAB}">
  <dimension ref="A3:I8"/>
  <sheetViews>
    <sheetView zoomScale="181" workbookViewId="0">
      <selection activeCell="C2" sqref="C2"/>
    </sheetView>
  </sheetViews>
  <sheetFormatPr baseColWidth="10" defaultRowHeight="15" x14ac:dyDescent="0.2"/>
  <cols>
    <col min="1" max="1" width="15.83203125" bestFit="1" customWidth="1"/>
    <col min="2" max="2" width="13.5" bestFit="1" customWidth="1"/>
    <col min="3" max="3" width="10.33203125" bestFit="1" customWidth="1"/>
    <col min="4" max="4" width="7.1640625" bestFit="1" customWidth="1"/>
    <col min="5" max="5" width="14.83203125" bestFit="1" customWidth="1"/>
    <col min="6" max="6" width="4.1640625" bestFit="1" customWidth="1"/>
    <col min="7" max="7" width="9.1640625" bestFit="1" customWidth="1"/>
    <col min="8" max="8" width="5" bestFit="1" customWidth="1"/>
    <col min="9" max="9" width="10.1640625" bestFit="1" customWidth="1"/>
  </cols>
  <sheetData>
    <row r="3" spans="1:9" x14ac:dyDescent="0.2">
      <c r="A3" s="12" t="s">
        <v>2015</v>
      </c>
      <c r="B3" s="12" t="s">
        <v>3</v>
      </c>
    </row>
    <row r="4" spans="1:9" x14ac:dyDescent="0.2">
      <c r="A4" s="12" t="s">
        <v>1983</v>
      </c>
      <c r="B4" t="s">
        <v>65</v>
      </c>
      <c r="C4" t="s">
        <v>31</v>
      </c>
      <c r="D4" t="s">
        <v>15</v>
      </c>
      <c r="E4" t="s">
        <v>23</v>
      </c>
      <c r="F4" t="s">
        <v>27</v>
      </c>
      <c r="G4" t="s">
        <v>43</v>
      </c>
      <c r="H4" t="s">
        <v>50</v>
      </c>
      <c r="I4" t="s">
        <v>1987</v>
      </c>
    </row>
    <row r="5" spans="1:9" x14ac:dyDescent="0.2">
      <c r="A5" s="7" t="s">
        <v>1998</v>
      </c>
      <c r="B5" s="22">
        <v>17</v>
      </c>
      <c r="C5" s="22">
        <v>25</v>
      </c>
      <c r="D5" s="22">
        <v>14</v>
      </c>
      <c r="E5" s="22">
        <v>14</v>
      </c>
      <c r="F5" s="22">
        <v>34</v>
      </c>
      <c r="G5" s="22">
        <v>22</v>
      </c>
      <c r="H5" s="22">
        <v>24</v>
      </c>
      <c r="I5" s="22">
        <v>150</v>
      </c>
    </row>
    <row r="6" spans="1:9" x14ac:dyDescent="0.2">
      <c r="A6" s="7" t="s">
        <v>2000</v>
      </c>
      <c r="B6" s="22">
        <v>52</v>
      </c>
      <c r="C6" s="22">
        <v>90</v>
      </c>
      <c r="D6" s="22">
        <v>75</v>
      </c>
      <c r="E6" s="22">
        <v>85</v>
      </c>
      <c r="F6" s="22">
        <v>154</v>
      </c>
      <c r="G6" s="22">
        <v>73</v>
      </c>
      <c r="H6" s="22">
        <v>89</v>
      </c>
      <c r="I6" s="22">
        <v>618</v>
      </c>
    </row>
    <row r="7" spans="1:9" x14ac:dyDescent="0.2">
      <c r="A7" s="7" t="s">
        <v>1999</v>
      </c>
      <c r="B7" s="22">
        <v>27</v>
      </c>
      <c r="C7" s="22">
        <v>43</v>
      </c>
      <c r="D7" s="22">
        <v>31</v>
      </c>
      <c r="E7" s="22">
        <v>26</v>
      </c>
      <c r="F7" s="22">
        <v>53</v>
      </c>
      <c r="G7" s="22">
        <v>25</v>
      </c>
      <c r="H7" s="22">
        <v>27</v>
      </c>
      <c r="I7" s="22">
        <v>232</v>
      </c>
    </row>
    <row r="8" spans="1:9" x14ac:dyDescent="0.2">
      <c r="A8" s="7" t="s">
        <v>1987</v>
      </c>
      <c r="B8" s="22">
        <v>96</v>
      </c>
      <c r="C8" s="22">
        <v>158</v>
      </c>
      <c r="D8" s="22">
        <v>120</v>
      </c>
      <c r="E8" s="22">
        <v>125</v>
      </c>
      <c r="F8" s="22">
        <v>241</v>
      </c>
      <c r="G8" s="22">
        <v>120</v>
      </c>
      <c r="H8" s="22">
        <v>140</v>
      </c>
      <c r="I8" s="22">
        <v>1000</v>
      </c>
    </row>
  </sheetData>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186182-7932-AF45-85DC-2BBE90273A56}">
  <dimension ref="A3:D11"/>
  <sheetViews>
    <sheetView zoomScale="159" workbookViewId="0">
      <selection activeCell="A5" sqref="A5"/>
    </sheetView>
  </sheetViews>
  <sheetFormatPr baseColWidth="10" defaultRowHeight="15" x14ac:dyDescent="0.2"/>
  <cols>
    <col min="1" max="1" width="16.33203125" bestFit="1" customWidth="1"/>
    <col min="2" max="2" width="9.5" bestFit="1" customWidth="1"/>
    <col min="3" max="3" width="5.1640625" bestFit="1" customWidth="1"/>
    <col min="4" max="4" width="10.1640625" bestFit="1" customWidth="1"/>
    <col min="5" max="5" width="15.33203125" bestFit="1" customWidth="1"/>
    <col min="6" max="6" width="4.1640625" bestFit="1" customWidth="1"/>
    <col min="7" max="7" width="9.1640625" bestFit="1" customWidth="1"/>
    <col min="8" max="8" width="5" bestFit="1" customWidth="1"/>
    <col min="9" max="9" width="11" bestFit="1" customWidth="1"/>
    <col min="10" max="10" width="10" bestFit="1" customWidth="1"/>
    <col min="11" max="11" width="10.33203125" bestFit="1" customWidth="1"/>
    <col min="12" max="12" width="7.1640625" bestFit="1" customWidth="1"/>
    <col min="13" max="13" width="15.33203125" bestFit="1" customWidth="1"/>
    <col min="14" max="14" width="4.1640625" bestFit="1" customWidth="1"/>
    <col min="15" max="15" width="9.1640625" bestFit="1" customWidth="1"/>
    <col min="16" max="16" width="5" bestFit="1" customWidth="1"/>
    <col min="17" max="17" width="9.33203125" bestFit="1" customWidth="1"/>
    <col min="18" max="18" width="10.1640625" bestFit="1" customWidth="1"/>
  </cols>
  <sheetData>
    <row r="3" spans="1:4" x14ac:dyDescent="0.2">
      <c r="A3" s="12" t="s">
        <v>2015</v>
      </c>
      <c r="B3" s="12" t="s">
        <v>5</v>
      </c>
    </row>
    <row r="4" spans="1:4" x14ac:dyDescent="0.2">
      <c r="A4" s="12" t="s">
        <v>2017</v>
      </c>
      <c r="B4" t="s">
        <v>17</v>
      </c>
      <c r="C4" t="s">
        <v>28</v>
      </c>
      <c r="D4" t="s">
        <v>1987</v>
      </c>
    </row>
    <row r="5" spans="1:4" x14ac:dyDescent="0.2">
      <c r="A5" s="7" t="s">
        <v>1989</v>
      </c>
      <c r="B5" s="13">
        <v>23</v>
      </c>
      <c r="C5" s="13">
        <v>23</v>
      </c>
      <c r="D5" s="13">
        <v>46</v>
      </c>
    </row>
    <row r="6" spans="1:4" x14ac:dyDescent="0.2">
      <c r="A6" s="7" t="s">
        <v>1990</v>
      </c>
      <c r="B6" s="13">
        <v>29</v>
      </c>
      <c r="C6" s="13">
        <v>44</v>
      </c>
      <c r="D6" s="13">
        <v>73</v>
      </c>
    </row>
    <row r="7" spans="1:4" x14ac:dyDescent="0.2">
      <c r="A7" s="7" t="s">
        <v>1991</v>
      </c>
      <c r="B7" s="13">
        <v>71</v>
      </c>
      <c r="C7" s="13">
        <v>57</v>
      </c>
      <c r="D7" s="13">
        <v>128</v>
      </c>
    </row>
    <row r="8" spans="1:4" x14ac:dyDescent="0.2">
      <c r="A8" s="7" t="s">
        <v>1994</v>
      </c>
      <c r="B8" s="13">
        <v>85</v>
      </c>
      <c r="C8" s="13">
        <v>83</v>
      </c>
      <c r="D8" s="13">
        <v>168</v>
      </c>
    </row>
    <row r="9" spans="1:4" x14ac:dyDescent="0.2">
      <c r="A9" s="7" t="s">
        <v>1992</v>
      </c>
      <c r="B9" s="13">
        <v>112</v>
      </c>
      <c r="C9" s="13">
        <v>115</v>
      </c>
      <c r="D9" s="13">
        <v>227</v>
      </c>
    </row>
    <row r="10" spans="1:4" x14ac:dyDescent="0.2">
      <c r="A10" s="7" t="s">
        <v>1993</v>
      </c>
      <c r="B10" s="13">
        <v>198</v>
      </c>
      <c r="C10" s="13">
        <v>160</v>
      </c>
      <c r="D10" s="13">
        <v>358</v>
      </c>
    </row>
    <row r="11" spans="1:4" x14ac:dyDescent="0.2">
      <c r="A11" s="7" t="s">
        <v>1987</v>
      </c>
      <c r="B11" s="13">
        <v>518</v>
      </c>
      <c r="C11" s="13">
        <v>482</v>
      </c>
      <c r="D11" s="13">
        <v>1000</v>
      </c>
    </row>
  </sheetData>
  <sortState xmlns:xlrd2="http://schemas.microsoft.com/office/spreadsheetml/2017/richdata2" columnSort="1" ref="A3:F8">
    <sortCondition ref="B4"/>
  </sortState>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4F73AA-18D8-5448-B089-63C0A08C91D5}">
  <dimension ref="A3:B8"/>
  <sheetViews>
    <sheetView zoomScale="200" workbookViewId="0">
      <selection activeCell="B12" sqref="B12"/>
    </sheetView>
  </sheetViews>
  <sheetFormatPr baseColWidth="10" defaultRowHeight="15" x14ac:dyDescent="0.2"/>
  <cols>
    <col min="1" max="1" width="10.5" bestFit="1" customWidth="1"/>
    <col min="2" max="2" width="12.83203125" bestFit="1" customWidth="1"/>
    <col min="3" max="3" width="10.33203125" bestFit="1" customWidth="1"/>
    <col min="4" max="4" width="7.1640625" bestFit="1" customWidth="1"/>
    <col min="5" max="5" width="14.83203125" bestFit="1" customWidth="1"/>
    <col min="6" max="6" width="7" bestFit="1" customWidth="1"/>
    <col min="7" max="7" width="9.1640625" bestFit="1" customWidth="1"/>
    <col min="8" max="8" width="7" bestFit="1" customWidth="1"/>
    <col min="9" max="9" width="10" bestFit="1" customWidth="1"/>
    <col min="10" max="10" width="9.6640625" bestFit="1" customWidth="1"/>
    <col min="11" max="11" width="5.5" bestFit="1" customWidth="1"/>
    <col min="12" max="12" width="11.5" bestFit="1" customWidth="1"/>
    <col min="13" max="13" width="11.33203125" bestFit="1" customWidth="1"/>
    <col min="14" max="14" width="17.6640625" bestFit="1" customWidth="1"/>
    <col min="15" max="15" width="5.5" bestFit="1" customWidth="1"/>
    <col min="16" max="16" width="11.5" bestFit="1" customWidth="1"/>
    <col min="17" max="17" width="19.1640625" bestFit="1" customWidth="1"/>
    <col min="18" max="18" width="5.33203125" bestFit="1" customWidth="1"/>
    <col min="19" max="19" width="5.5" bestFit="1" customWidth="1"/>
    <col min="20" max="20" width="11.5" bestFit="1" customWidth="1"/>
    <col min="21" max="21" width="6.6640625" bestFit="1" customWidth="1"/>
    <col min="22" max="22" width="11.83203125" bestFit="1" customWidth="1"/>
    <col min="23" max="23" width="5.5" bestFit="1" customWidth="1"/>
    <col min="24" max="24" width="11.5" bestFit="1" customWidth="1"/>
    <col min="25" max="25" width="13.33203125" bestFit="1" customWidth="1"/>
    <col min="26" max="26" width="7.6640625" bestFit="1" customWidth="1"/>
    <col min="27" max="27" width="5.5" bestFit="1" customWidth="1"/>
    <col min="28" max="28" width="11.5" bestFit="1" customWidth="1"/>
    <col min="29" max="29" width="9.1640625" bestFit="1" customWidth="1"/>
    <col min="30" max="30" width="10" bestFit="1" customWidth="1"/>
  </cols>
  <sheetData>
    <row r="3" spans="1:2" x14ac:dyDescent="0.2">
      <c r="A3" s="12" t="s">
        <v>6</v>
      </c>
      <c r="B3" t="s">
        <v>1996</v>
      </c>
    </row>
    <row r="4" spans="1:2" x14ac:dyDescent="0.2">
      <c r="A4" s="7" t="s">
        <v>24</v>
      </c>
      <c r="B4" s="10">
        <v>0.40400000000000003</v>
      </c>
    </row>
    <row r="5" spans="1:2" x14ac:dyDescent="0.2">
      <c r="A5" s="7" t="s">
        <v>47</v>
      </c>
      <c r="B5" s="10">
        <v>7.3999999999999996E-2</v>
      </c>
    </row>
    <row r="6" spans="1:2" x14ac:dyDescent="0.2">
      <c r="A6" s="7" t="s">
        <v>18</v>
      </c>
      <c r="B6" s="10">
        <v>0.27100000000000002</v>
      </c>
    </row>
    <row r="7" spans="1:2" x14ac:dyDescent="0.2">
      <c r="A7" s="7" t="s">
        <v>51</v>
      </c>
      <c r="B7" s="10">
        <v>0.251</v>
      </c>
    </row>
    <row r="8" spans="1:2" x14ac:dyDescent="0.2">
      <c r="A8" s="7" t="s">
        <v>1987</v>
      </c>
      <c r="B8" s="10">
        <v>1</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6B7C69-4B17-BA4A-A014-4D466098C170}">
  <dimension ref="A3:F12"/>
  <sheetViews>
    <sheetView zoomScale="142" workbookViewId="0">
      <selection activeCell="B6" sqref="B6"/>
    </sheetView>
  </sheetViews>
  <sheetFormatPr baseColWidth="10" defaultRowHeight="15" x14ac:dyDescent="0.2"/>
  <cols>
    <col min="1" max="1" width="21.33203125" bestFit="1" customWidth="1"/>
    <col min="2" max="2" width="13.83203125" bestFit="1" customWidth="1"/>
    <col min="3" max="3" width="12.83203125" bestFit="1" customWidth="1"/>
    <col min="4" max="4" width="21.33203125" bestFit="1" customWidth="1"/>
    <col min="5" max="5" width="16.33203125" bestFit="1" customWidth="1"/>
    <col min="6" max="6" width="10.33203125" bestFit="1" customWidth="1"/>
    <col min="7" max="7" width="16.6640625" bestFit="1" customWidth="1"/>
    <col min="8" max="8" width="16.33203125" bestFit="1" customWidth="1"/>
    <col min="9" max="9" width="16.6640625" bestFit="1" customWidth="1"/>
    <col min="10" max="10" width="16.5" bestFit="1" customWidth="1"/>
    <col min="11" max="11" width="21.33203125" bestFit="1" customWidth="1"/>
    <col min="12" max="12" width="18.1640625" bestFit="1" customWidth="1"/>
    <col min="13" max="13" width="17" bestFit="1" customWidth="1"/>
    <col min="14" max="14" width="12.1640625" bestFit="1" customWidth="1"/>
    <col min="15" max="15" width="11" bestFit="1" customWidth="1"/>
    <col min="16" max="16" width="12.5" bestFit="1" customWidth="1"/>
    <col min="17" max="17" width="17.1640625" bestFit="1" customWidth="1"/>
    <col min="18" max="18" width="8" bestFit="1" customWidth="1"/>
    <col min="19" max="19" width="19.83203125" bestFit="1" customWidth="1"/>
    <col min="20" max="20" width="15.83203125" bestFit="1" customWidth="1"/>
    <col min="21" max="21" width="15.5" bestFit="1" customWidth="1"/>
    <col min="22" max="22" width="17.5" bestFit="1" customWidth="1"/>
    <col min="23" max="23" width="14.33203125" bestFit="1" customWidth="1"/>
    <col min="24" max="24" width="17.5" bestFit="1" customWidth="1"/>
    <col min="25" max="25" width="16.33203125" bestFit="1" customWidth="1"/>
    <col min="26" max="26" width="23" bestFit="1" customWidth="1"/>
    <col min="27" max="27" width="9.5" bestFit="1" customWidth="1"/>
    <col min="28" max="28" width="16.83203125" bestFit="1" customWidth="1"/>
    <col min="29" max="29" width="9.6640625" bestFit="1" customWidth="1"/>
    <col min="30" max="30" width="18.33203125" bestFit="1" customWidth="1"/>
    <col min="31" max="31" width="13.83203125" bestFit="1" customWidth="1"/>
    <col min="32" max="32" width="16.33203125" bestFit="1" customWidth="1"/>
    <col min="33" max="33" width="11.6640625" bestFit="1" customWidth="1"/>
    <col min="34" max="34" width="12.5" bestFit="1" customWidth="1"/>
    <col min="35" max="35" width="10.33203125" bestFit="1" customWidth="1"/>
  </cols>
  <sheetData>
    <row r="3" spans="1:6" x14ac:dyDescent="0.2">
      <c r="A3" s="12" t="s">
        <v>2013</v>
      </c>
      <c r="B3" s="12" t="s">
        <v>4</v>
      </c>
    </row>
    <row r="4" spans="1:6" x14ac:dyDescent="0.2">
      <c r="A4" s="12" t="s">
        <v>1985</v>
      </c>
      <c r="B4" t="s">
        <v>32</v>
      </c>
      <c r="C4" t="s">
        <v>36</v>
      </c>
      <c r="D4" t="s">
        <v>16</v>
      </c>
      <c r="E4" t="s">
        <v>44</v>
      </c>
      <c r="F4" t="s">
        <v>1987</v>
      </c>
    </row>
    <row r="5" spans="1:6" x14ac:dyDescent="0.2">
      <c r="A5" s="7" t="s">
        <v>2004</v>
      </c>
      <c r="B5" s="9">
        <v>310407.7533333333</v>
      </c>
      <c r="C5" s="9">
        <v>311107.0345454546</v>
      </c>
      <c r="D5" s="9">
        <v>307984.49000000005</v>
      </c>
      <c r="E5" s="9">
        <v>315386.93</v>
      </c>
      <c r="F5" s="9">
        <v>311609.15599999996</v>
      </c>
    </row>
    <row r="6" spans="1:6" x14ac:dyDescent="0.2">
      <c r="A6" s="7" t="s">
        <v>2005</v>
      </c>
      <c r="B6" s="9">
        <v>296118.55666666664</v>
      </c>
      <c r="C6" s="9">
        <v>289309.82142857142</v>
      </c>
      <c r="D6" s="9">
        <v>278989.87875000003</v>
      </c>
      <c r="E6" s="9">
        <v>292118.26642857149</v>
      </c>
      <c r="F6" s="9">
        <v>291304.66399999999</v>
      </c>
    </row>
    <row r="7" spans="1:6" x14ac:dyDescent="0.2">
      <c r="A7" s="7" t="s">
        <v>2006</v>
      </c>
      <c r="B7" s="9">
        <v>226340.14999999994</v>
      </c>
      <c r="C7" s="9">
        <v>221273.27533333332</v>
      </c>
      <c r="D7" s="9">
        <v>231656.98777777777</v>
      </c>
      <c r="E7" s="9">
        <v>224468.30370370366</v>
      </c>
      <c r="F7" s="9">
        <v>226521.12500000009</v>
      </c>
    </row>
    <row r="8" spans="1:6" x14ac:dyDescent="0.2">
      <c r="A8" s="7" t="s">
        <v>2003</v>
      </c>
      <c r="B8" s="9">
        <v>207822.28</v>
      </c>
      <c r="C8" s="9">
        <v>200533.45333333334</v>
      </c>
      <c r="D8" s="9">
        <v>199234.4522222222</v>
      </c>
      <c r="E8" s="9">
        <v>205191.60181818184</v>
      </c>
      <c r="F8" s="9">
        <v>203537.68371428573</v>
      </c>
    </row>
    <row r="9" spans="1:6" x14ac:dyDescent="0.2">
      <c r="A9" s="7" t="s">
        <v>2002</v>
      </c>
      <c r="B9" s="9">
        <v>155034.79269230767</v>
      </c>
      <c r="C9" s="9">
        <v>160389.54484848486</v>
      </c>
      <c r="D9" s="9">
        <v>149336.76357142857</v>
      </c>
      <c r="E9" s="9">
        <v>149914.41580645161</v>
      </c>
      <c r="F9" s="9">
        <v>153835.04966101696</v>
      </c>
    </row>
    <row r="10" spans="1:6" x14ac:dyDescent="0.2">
      <c r="A10" s="7" t="s">
        <v>2001</v>
      </c>
      <c r="B10" s="9">
        <v>120504.56303030303</v>
      </c>
      <c r="C10" s="9">
        <v>120660.17628571429</v>
      </c>
      <c r="D10" s="9">
        <v>121105.16964285713</v>
      </c>
      <c r="E10" s="9">
        <v>122028.07119047621</v>
      </c>
      <c r="F10" s="9">
        <v>121129.56876811593</v>
      </c>
    </row>
    <row r="11" spans="1:6" x14ac:dyDescent="0.2">
      <c r="A11" s="7" t="s">
        <v>1997</v>
      </c>
      <c r="B11" s="9">
        <v>75329.84210526316</v>
      </c>
      <c r="C11" s="9">
        <v>72134.481481481474</v>
      </c>
      <c r="D11" s="9">
        <v>74339.603305785131</v>
      </c>
      <c r="E11" s="9">
        <v>74280.203125</v>
      </c>
      <c r="F11" s="9">
        <v>73859.706666666665</v>
      </c>
    </row>
    <row r="12" spans="1:6" x14ac:dyDescent="0.2">
      <c r="A12" s="7" t="s">
        <v>1987</v>
      </c>
      <c r="B12" s="9">
        <v>139815.27818565402</v>
      </c>
      <c r="C12" s="9">
        <v>115878.78486988846</v>
      </c>
      <c r="D12" s="9">
        <v>127996.11275109167</v>
      </c>
      <c r="E12" s="9">
        <v>133858.27392452836</v>
      </c>
      <c r="F12" s="9">
        <v>129091.16647</v>
      </c>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F177CE-BD1F-134F-AE99-4AE7C9EC7EDD}">
  <dimension ref="A1:E11"/>
  <sheetViews>
    <sheetView zoomScale="114" workbookViewId="0">
      <selection activeCell="A4" sqref="A4"/>
    </sheetView>
  </sheetViews>
  <sheetFormatPr baseColWidth="10" defaultRowHeight="15" x14ac:dyDescent="0.2"/>
  <cols>
    <col min="1" max="1" width="16.1640625" bestFit="1" customWidth="1"/>
    <col min="2" max="2" width="9.83203125" bestFit="1" customWidth="1"/>
    <col min="3" max="3" width="5.5" bestFit="1" customWidth="1"/>
    <col min="4" max="4" width="11.83203125" bestFit="1" customWidth="1"/>
    <col min="5" max="5" width="10.33203125" bestFit="1" customWidth="1"/>
    <col min="6" max="28" width="5.1640625" bestFit="1" customWidth="1"/>
    <col min="29" max="29" width="10" bestFit="1" customWidth="1"/>
    <col min="30" max="33" width="6.83203125" bestFit="1" customWidth="1"/>
    <col min="34" max="34" width="13.83203125" bestFit="1" customWidth="1"/>
    <col min="35" max="35" width="10" bestFit="1" customWidth="1"/>
    <col min="36" max="36" width="3.83203125" bestFit="1" customWidth="1"/>
    <col min="37" max="37" width="13.83203125" bestFit="1" customWidth="1"/>
    <col min="38" max="38" width="11.33203125" bestFit="1" customWidth="1"/>
    <col min="39" max="39" width="3.83203125" bestFit="1" customWidth="1"/>
    <col min="40" max="40" width="6.5" bestFit="1" customWidth="1"/>
    <col min="41" max="41" width="6.83203125" bestFit="1" customWidth="1"/>
    <col min="42" max="43" width="6.5" bestFit="1" customWidth="1"/>
    <col min="44" max="44" width="6.83203125" bestFit="1" customWidth="1"/>
    <col min="45" max="45" width="6.5" bestFit="1" customWidth="1"/>
    <col min="46" max="46" width="6.83203125" bestFit="1" customWidth="1"/>
    <col min="47" max="47" width="6.5" bestFit="1" customWidth="1"/>
    <col min="48" max="48" width="4.1640625" bestFit="1" customWidth="1"/>
    <col min="49" max="49" width="6.83203125" bestFit="1" customWidth="1"/>
    <col min="50" max="50" width="4.5" bestFit="1" customWidth="1"/>
    <col min="51" max="52" width="6.5" bestFit="1" customWidth="1"/>
    <col min="53" max="53" width="13.83203125" bestFit="1" customWidth="1"/>
    <col min="54" max="54" width="11.33203125" bestFit="1" customWidth="1"/>
    <col min="55" max="55" width="4" bestFit="1" customWidth="1"/>
    <col min="56" max="56" width="4.33203125" bestFit="1" customWidth="1"/>
    <col min="57" max="59" width="6.5" bestFit="1" customWidth="1"/>
    <col min="60" max="60" width="6.83203125" bestFit="1" customWidth="1"/>
    <col min="61" max="61" width="6.5" bestFit="1" customWidth="1"/>
    <col min="62" max="62" width="4.5" bestFit="1" customWidth="1"/>
    <col min="63" max="63" width="6.5" bestFit="1" customWidth="1"/>
    <col min="64" max="64" width="6.83203125" bestFit="1" customWidth="1"/>
    <col min="65" max="65" width="4" bestFit="1" customWidth="1"/>
    <col min="66" max="66" width="6.5" bestFit="1" customWidth="1"/>
    <col min="67" max="67" width="4.5" bestFit="1" customWidth="1"/>
    <col min="68" max="68" width="3.83203125" bestFit="1" customWidth="1"/>
    <col min="69" max="69" width="6.5" bestFit="1" customWidth="1"/>
    <col min="70" max="70" width="4.1640625" bestFit="1" customWidth="1"/>
    <col min="71" max="71" width="6.5" bestFit="1" customWidth="1"/>
    <col min="72" max="72" width="6.83203125" bestFit="1" customWidth="1"/>
    <col min="73" max="73" width="4" bestFit="1" customWidth="1"/>
    <col min="74" max="74" width="6.5" bestFit="1" customWidth="1"/>
    <col min="75" max="75" width="3.83203125" bestFit="1" customWidth="1"/>
    <col min="76" max="76" width="6.5" bestFit="1" customWidth="1"/>
    <col min="77" max="77" width="6.83203125" bestFit="1" customWidth="1"/>
    <col min="78" max="78" width="4" bestFit="1" customWidth="1"/>
    <col min="79" max="79" width="6.5" bestFit="1" customWidth="1"/>
    <col min="80" max="80" width="3.83203125" bestFit="1" customWidth="1"/>
    <col min="81" max="81" width="6.5" bestFit="1" customWidth="1"/>
    <col min="82" max="82" width="13.83203125" bestFit="1" customWidth="1"/>
    <col min="83" max="83" width="10" bestFit="1" customWidth="1"/>
  </cols>
  <sheetData>
    <row r="1" spans="1:5" x14ac:dyDescent="0.2">
      <c r="A1" s="12" t="s">
        <v>1986</v>
      </c>
      <c r="B1" t="s">
        <v>1995</v>
      </c>
    </row>
    <row r="3" spans="1:5" x14ac:dyDescent="0.2">
      <c r="A3" s="12" t="s">
        <v>2015</v>
      </c>
      <c r="B3" s="12" t="s">
        <v>11</v>
      </c>
    </row>
    <row r="4" spans="1:5" x14ac:dyDescent="0.2">
      <c r="A4" s="12" t="s">
        <v>2017</v>
      </c>
      <c r="B4" t="s">
        <v>52</v>
      </c>
      <c r="C4" t="s">
        <v>33</v>
      </c>
      <c r="D4" t="s">
        <v>19</v>
      </c>
      <c r="E4" t="s">
        <v>1987</v>
      </c>
    </row>
    <row r="5" spans="1:5" x14ac:dyDescent="0.2">
      <c r="A5" s="7" t="s">
        <v>1989</v>
      </c>
      <c r="B5" s="22">
        <v>1</v>
      </c>
      <c r="C5" s="22"/>
      <c r="D5" s="22">
        <v>6</v>
      </c>
      <c r="E5" s="22">
        <v>7</v>
      </c>
    </row>
    <row r="6" spans="1:5" x14ac:dyDescent="0.2">
      <c r="A6" s="7" t="s">
        <v>1990</v>
      </c>
      <c r="B6" s="22">
        <v>2</v>
      </c>
      <c r="C6" s="22">
        <v>2</v>
      </c>
      <c r="D6" s="22">
        <v>2</v>
      </c>
      <c r="E6" s="22">
        <v>6</v>
      </c>
    </row>
    <row r="7" spans="1:5" x14ac:dyDescent="0.2">
      <c r="A7" s="7" t="s">
        <v>1991</v>
      </c>
      <c r="B7" s="22">
        <v>2</v>
      </c>
      <c r="C7" s="22">
        <v>1</v>
      </c>
      <c r="D7" s="22">
        <v>6</v>
      </c>
      <c r="E7" s="22">
        <v>9</v>
      </c>
    </row>
    <row r="8" spans="1:5" x14ac:dyDescent="0.2">
      <c r="A8" s="7" t="s">
        <v>1994</v>
      </c>
      <c r="B8" s="22">
        <v>1</v>
      </c>
      <c r="C8" s="22">
        <v>5</v>
      </c>
      <c r="D8" s="22">
        <v>7</v>
      </c>
      <c r="E8" s="22">
        <v>13</v>
      </c>
    </row>
    <row r="9" spans="1:5" x14ac:dyDescent="0.2">
      <c r="A9" s="7" t="s">
        <v>1992</v>
      </c>
      <c r="B9" s="22">
        <v>2</v>
      </c>
      <c r="C9" s="22">
        <v>3</v>
      </c>
      <c r="D9" s="22">
        <v>12</v>
      </c>
      <c r="E9" s="22">
        <v>17</v>
      </c>
    </row>
    <row r="10" spans="1:5" x14ac:dyDescent="0.2">
      <c r="A10" s="7" t="s">
        <v>1993</v>
      </c>
      <c r="B10" s="22">
        <v>3</v>
      </c>
      <c r="C10" s="22">
        <v>10</v>
      </c>
      <c r="D10" s="22">
        <v>20</v>
      </c>
      <c r="E10" s="22">
        <v>33</v>
      </c>
    </row>
    <row r="11" spans="1:5" x14ac:dyDescent="0.2">
      <c r="A11" s="7" t="s">
        <v>1987</v>
      </c>
      <c r="B11" s="22">
        <v>11</v>
      </c>
      <c r="C11" s="22">
        <v>21</v>
      </c>
      <c r="D11" s="22">
        <v>53</v>
      </c>
      <c r="E11" s="22">
        <v>85</v>
      </c>
    </row>
  </sheetData>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9D5A84-920D-C14B-BBAF-4B83FDDF70B5}">
  <dimension ref="A3:G39"/>
  <sheetViews>
    <sheetView zoomScale="125" workbookViewId="0">
      <selection activeCell="J22" sqref="J22"/>
    </sheetView>
  </sheetViews>
  <sheetFormatPr baseColWidth="10" defaultRowHeight="15" x14ac:dyDescent="0.2"/>
  <cols>
    <col min="1" max="1" width="24.1640625" bestFit="1" customWidth="1"/>
    <col min="2" max="2" width="18.83203125" bestFit="1" customWidth="1"/>
    <col min="3" max="3" width="20.83203125" bestFit="1" customWidth="1"/>
    <col min="4" max="4" width="16" bestFit="1" customWidth="1"/>
    <col min="5" max="5" width="20.83203125" bestFit="1" customWidth="1"/>
    <col min="6" max="6" width="20.5" bestFit="1" customWidth="1"/>
    <col min="7" max="7" width="25.33203125" bestFit="1" customWidth="1"/>
    <col min="8" max="8" width="5" bestFit="1" customWidth="1"/>
    <col min="9" max="9" width="10" bestFit="1" customWidth="1"/>
    <col min="10" max="10" width="20" bestFit="1" customWidth="1"/>
    <col min="11" max="11" width="23" bestFit="1" customWidth="1"/>
    <col min="12" max="12" width="14" bestFit="1" customWidth="1"/>
    <col min="13" max="13" width="17.6640625" bestFit="1" customWidth="1"/>
    <col min="14" max="14" width="19.1640625" bestFit="1" customWidth="1"/>
    <col min="15" max="15" width="13.83203125" bestFit="1" customWidth="1"/>
    <col min="16" max="16" width="17" bestFit="1" customWidth="1"/>
    <col min="17" max="17" width="15.5" bestFit="1" customWidth="1"/>
    <col min="18" max="19" width="16.33203125" bestFit="1" customWidth="1"/>
    <col min="20" max="20" width="10.6640625" bestFit="1" customWidth="1"/>
    <col min="21" max="21" width="24.6640625" bestFit="1" customWidth="1"/>
    <col min="22" max="22" width="18.33203125" bestFit="1" customWidth="1"/>
    <col min="23" max="23" width="13.33203125" bestFit="1" customWidth="1"/>
    <col min="24" max="24" width="14.83203125" bestFit="1" customWidth="1"/>
    <col min="25" max="25" width="16" bestFit="1" customWidth="1"/>
    <col min="26" max="26" width="11.5" bestFit="1" customWidth="1"/>
    <col min="27" max="27" width="17" bestFit="1" customWidth="1"/>
    <col min="28" max="28" width="16.83203125" bestFit="1" customWidth="1"/>
    <col min="29" max="29" width="12.1640625" bestFit="1" customWidth="1"/>
    <col min="30" max="30" width="17" bestFit="1" customWidth="1"/>
    <col min="31" max="31" width="19.1640625" bestFit="1" customWidth="1"/>
    <col min="32" max="32" width="22.5" bestFit="1" customWidth="1"/>
    <col min="33" max="33" width="17.83203125" bestFit="1" customWidth="1"/>
    <col min="34" max="34" width="15" bestFit="1" customWidth="1"/>
    <col min="35" max="35" width="10" bestFit="1" customWidth="1"/>
  </cols>
  <sheetData>
    <row r="3" spans="1:7" x14ac:dyDescent="0.2">
      <c r="B3" s="12" t="s">
        <v>2016</v>
      </c>
    </row>
    <row r="4" spans="1:7" x14ac:dyDescent="0.2">
      <c r="B4" t="s">
        <v>17</v>
      </c>
      <c r="D4" t="s">
        <v>28</v>
      </c>
      <c r="F4" t="s">
        <v>2014</v>
      </c>
      <c r="G4" t="s">
        <v>2012</v>
      </c>
    </row>
    <row r="5" spans="1:7" x14ac:dyDescent="0.2">
      <c r="A5" s="12" t="s">
        <v>2</v>
      </c>
      <c r="B5" t="s">
        <v>2015</v>
      </c>
      <c r="C5" t="s">
        <v>2013</v>
      </c>
      <c r="D5" t="s">
        <v>2015</v>
      </c>
      <c r="E5" t="s">
        <v>2013</v>
      </c>
    </row>
    <row r="6" spans="1:7" x14ac:dyDescent="0.2">
      <c r="A6" s="7" t="s">
        <v>40</v>
      </c>
      <c r="B6" s="22">
        <v>66</v>
      </c>
      <c r="C6" s="9">
        <v>169559.01515151514</v>
      </c>
      <c r="D6" s="22">
        <v>55</v>
      </c>
      <c r="E6" s="9">
        <v>174123.65454545454</v>
      </c>
      <c r="F6" s="22">
        <v>121</v>
      </c>
      <c r="G6" s="9">
        <v>171633.85123966943</v>
      </c>
    </row>
    <row r="7" spans="1:7" x14ac:dyDescent="0.2">
      <c r="A7" s="7" t="s">
        <v>61</v>
      </c>
      <c r="B7" s="22">
        <v>66</v>
      </c>
      <c r="C7" s="9">
        <v>142214.63636363635</v>
      </c>
      <c r="D7" s="22">
        <v>44</v>
      </c>
      <c r="E7" s="9">
        <v>139347.45454545456</v>
      </c>
      <c r="F7" s="22">
        <v>110</v>
      </c>
      <c r="G7" s="9">
        <v>141067.76363636364</v>
      </c>
    </row>
    <row r="8" spans="1:7" x14ac:dyDescent="0.2">
      <c r="A8" s="7" t="s">
        <v>14</v>
      </c>
      <c r="B8" s="22">
        <v>50</v>
      </c>
      <c r="C8" s="9">
        <v>217680.52</v>
      </c>
      <c r="D8" s="22">
        <v>55</v>
      </c>
      <c r="E8" s="9">
        <v>226299.4</v>
      </c>
      <c r="F8" s="22">
        <v>105</v>
      </c>
      <c r="G8" s="9">
        <v>222195.17142857143</v>
      </c>
    </row>
    <row r="9" spans="1:7" x14ac:dyDescent="0.2">
      <c r="A9" s="7" t="s">
        <v>62</v>
      </c>
      <c r="B9" s="22">
        <v>44</v>
      </c>
      <c r="C9" s="9">
        <v>111481.13636363637</v>
      </c>
      <c r="D9" s="22">
        <v>54</v>
      </c>
      <c r="E9" s="9">
        <v>114737.9074074074</v>
      </c>
      <c r="F9" s="22">
        <v>98</v>
      </c>
      <c r="G9" s="9">
        <v>113275.68367346939</v>
      </c>
    </row>
    <row r="10" spans="1:7" x14ac:dyDescent="0.2">
      <c r="A10" s="7" t="s">
        <v>42</v>
      </c>
      <c r="B10" s="22">
        <v>34</v>
      </c>
      <c r="C10" s="9">
        <v>85794.76470588235</v>
      </c>
      <c r="D10" s="22">
        <v>36</v>
      </c>
      <c r="E10" s="9">
        <v>86977.361111111109</v>
      </c>
      <c r="F10" s="22">
        <v>70</v>
      </c>
      <c r="G10" s="9">
        <v>86402.957142857136</v>
      </c>
    </row>
    <row r="11" spans="1:7" x14ac:dyDescent="0.2">
      <c r="A11" s="7" t="s">
        <v>64</v>
      </c>
      <c r="B11" s="22">
        <v>21</v>
      </c>
      <c r="C11" s="9">
        <v>61125.857142857145</v>
      </c>
      <c r="D11" s="22">
        <v>32</v>
      </c>
      <c r="E11" s="9">
        <v>63646.03125</v>
      </c>
      <c r="F11" s="22">
        <v>53</v>
      </c>
      <c r="G11" s="9">
        <v>62647.471698113208</v>
      </c>
    </row>
    <row r="12" spans="1:7" x14ac:dyDescent="0.2">
      <c r="A12" s="7" t="s">
        <v>68</v>
      </c>
      <c r="B12" s="22">
        <v>31</v>
      </c>
      <c r="C12" s="9">
        <v>49760.93548387097</v>
      </c>
      <c r="D12" s="22">
        <v>20</v>
      </c>
      <c r="E12" s="9">
        <v>50244.75</v>
      </c>
      <c r="F12" s="22">
        <v>51</v>
      </c>
      <c r="G12" s="9">
        <v>49950.666666666664</v>
      </c>
    </row>
    <row r="13" spans="1:7" x14ac:dyDescent="0.2">
      <c r="A13" s="7" t="s">
        <v>129</v>
      </c>
      <c r="B13" s="22">
        <v>12</v>
      </c>
      <c r="C13" s="9">
        <v>78541</v>
      </c>
      <c r="D13" s="22">
        <v>9</v>
      </c>
      <c r="E13" s="9">
        <v>79446.222222222219</v>
      </c>
      <c r="F13" s="22">
        <v>21</v>
      </c>
      <c r="G13" s="9">
        <v>78928.952380952382</v>
      </c>
    </row>
    <row r="14" spans="1:7" x14ac:dyDescent="0.2">
      <c r="A14" s="7" t="s">
        <v>94</v>
      </c>
      <c r="B14" s="22">
        <v>15</v>
      </c>
      <c r="C14" s="9">
        <v>63744.066666666666</v>
      </c>
      <c r="D14" s="22">
        <v>6</v>
      </c>
      <c r="E14" s="9">
        <v>58625.5</v>
      </c>
      <c r="F14" s="22">
        <v>21</v>
      </c>
      <c r="G14" s="9">
        <v>62281.619047619046</v>
      </c>
    </row>
    <row r="15" spans="1:7" x14ac:dyDescent="0.2">
      <c r="A15" s="7" t="s">
        <v>56</v>
      </c>
      <c r="B15" s="22">
        <v>9</v>
      </c>
      <c r="C15" s="9">
        <v>81169.333333333328</v>
      </c>
      <c r="D15" s="22">
        <v>12</v>
      </c>
      <c r="E15" s="9">
        <v>79729.916666666672</v>
      </c>
      <c r="F15" s="22">
        <v>21</v>
      </c>
      <c r="G15" s="9">
        <v>80346.809523809527</v>
      </c>
    </row>
    <row r="16" spans="1:7" x14ac:dyDescent="0.2">
      <c r="A16" s="7" t="s">
        <v>30</v>
      </c>
      <c r="B16" s="22">
        <v>8</v>
      </c>
      <c r="C16" s="9">
        <v>85788.75</v>
      </c>
      <c r="D16" s="22">
        <v>12</v>
      </c>
      <c r="E16" s="9">
        <v>82081.5</v>
      </c>
      <c r="F16" s="22">
        <v>20</v>
      </c>
      <c r="G16" s="9">
        <v>83564.399999999994</v>
      </c>
    </row>
    <row r="17" spans="1:7" x14ac:dyDescent="0.2">
      <c r="A17" s="7" t="s">
        <v>97</v>
      </c>
      <c r="B17" s="22">
        <v>8</v>
      </c>
      <c r="C17" s="9">
        <v>98164.875</v>
      </c>
      <c r="D17" s="22">
        <v>12</v>
      </c>
      <c r="E17" s="9">
        <v>104313.08333333333</v>
      </c>
      <c r="F17" s="22">
        <v>20</v>
      </c>
      <c r="G17" s="9">
        <v>101853.8</v>
      </c>
    </row>
    <row r="18" spans="1:7" x14ac:dyDescent="0.2">
      <c r="A18" s="7" t="s">
        <v>86</v>
      </c>
      <c r="B18" s="22">
        <v>11</v>
      </c>
      <c r="C18" s="9">
        <v>77827.272727272721</v>
      </c>
      <c r="D18" s="22">
        <v>8</v>
      </c>
      <c r="E18" s="9">
        <v>77974.375</v>
      </c>
      <c r="F18" s="22">
        <v>19</v>
      </c>
      <c r="G18" s="9">
        <v>77889.210526315786</v>
      </c>
    </row>
    <row r="19" spans="1:7" x14ac:dyDescent="0.2">
      <c r="A19" s="7" t="s">
        <v>83</v>
      </c>
      <c r="B19" s="22">
        <v>12</v>
      </c>
      <c r="C19" s="9">
        <v>49830.916666666664</v>
      </c>
      <c r="D19" s="22">
        <v>7</v>
      </c>
      <c r="E19" s="9">
        <v>49095</v>
      </c>
      <c r="F19" s="22">
        <v>19</v>
      </c>
      <c r="G19" s="9">
        <v>49559.789473684214</v>
      </c>
    </row>
    <row r="20" spans="1:7" x14ac:dyDescent="0.2">
      <c r="A20" s="7" t="s">
        <v>26</v>
      </c>
      <c r="B20" s="22">
        <v>12</v>
      </c>
      <c r="C20" s="9">
        <v>82279.25</v>
      </c>
      <c r="D20" s="22">
        <v>6</v>
      </c>
      <c r="E20" s="9">
        <v>89537.5</v>
      </c>
      <c r="F20" s="22">
        <v>18</v>
      </c>
      <c r="G20" s="9">
        <v>84698.666666666672</v>
      </c>
    </row>
    <row r="21" spans="1:7" x14ac:dyDescent="0.2">
      <c r="A21" s="7" t="s">
        <v>71</v>
      </c>
      <c r="B21" s="22">
        <v>10</v>
      </c>
      <c r="C21" s="9">
        <v>79487.3</v>
      </c>
      <c r="D21" s="22">
        <v>8</v>
      </c>
      <c r="E21" s="9">
        <v>80849.125</v>
      </c>
      <c r="F21" s="22">
        <v>18</v>
      </c>
      <c r="G21" s="9">
        <v>80092.555555555562</v>
      </c>
    </row>
    <row r="22" spans="1:7" x14ac:dyDescent="0.2">
      <c r="A22" s="7" t="s">
        <v>55</v>
      </c>
      <c r="B22" s="22">
        <v>9</v>
      </c>
      <c r="C22" s="9">
        <v>80848</v>
      </c>
      <c r="D22" s="22">
        <v>8</v>
      </c>
      <c r="E22" s="9">
        <v>78565.375</v>
      </c>
      <c r="F22" s="22">
        <v>17</v>
      </c>
      <c r="G22" s="9">
        <v>79773.823529411762</v>
      </c>
    </row>
    <row r="23" spans="1:7" x14ac:dyDescent="0.2">
      <c r="A23" s="7" t="s">
        <v>77</v>
      </c>
      <c r="B23" s="22">
        <v>8</v>
      </c>
      <c r="C23" s="9">
        <v>85694.125</v>
      </c>
      <c r="D23" s="22">
        <v>9</v>
      </c>
      <c r="E23" s="9">
        <v>84449.777777777781</v>
      </c>
      <c r="F23" s="22">
        <v>17</v>
      </c>
      <c r="G23" s="9">
        <v>85035.352941176476</v>
      </c>
    </row>
    <row r="24" spans="1:7" x14ac:dyDescent="0.2">
      <c r="A24" s="7" t="s">
        <v>22</v>
      </c>
      <c r="B24" s="22">
        <v>7</v>
      </c>
      <c r="C24" s="9">
        <v>60456.857142857145</v>
      </c>
      <c r="D24" s="22">
        <v>9</v>
      </c>
      <c r="E24" s="9">
        <v>62774.222222222219</v>
      </c>
      <c r="F24" s="22">
        <v>16</v>
      </c>
      <c r="G24" s="9">
        <v>61760.375</v>
      </c>
    </row>
    <row r="25" spans="1:7" x14ac:dyDescent="0.2">
      <c r="A25" s="7" t="s">
        <v>38</v>
      </c>
      <c r="B25" s="22">
        <v>10</v>
      </c>
      <c r="C25" s="9">
        <v>83167.3</v>
      </c>
      <c r="D25" s="22">
        <v>5</v>
      </c>
      <c r="E25" s="9">
        <v>94549.4</v>
      </c>
      <c r="F25" s="22">
        <v>15</v>
      </c>
      <c r="G25" s="9">
        <v>86961.333333333328</v>
      </c>
    </row>
    <row r="26" spans="1:7" x14ac:dyDescent="0.2">
      <c r="A26" s="7" t="s">
        <v>98</v>
      </c>
      <c r="B26" s="22">
        <v>7</v>
      </c>
      <c r="C26" s="9">
        <v>78534.571428571435</v>
      </c>
      <c r="D26" s="22">
        <v>8</v>
      </c>
      <c r="E26" s="9">
        <v>81006</v>
      </c>
      <c r="F26" s="22">
        <v>15</v>
      </c>
      <c r="G26" s="9">
        <v>79852.666666666672</v>
      </c>
    </row>
    <row r="27" spans="1:7" x14ac:dyDescent="0.2">
      <c r="A27" s="7" t="s">
        <v>76</v>
      </c>
      <c r="B27" s="22">
        <v>6</v>
      </c>
      <c r="C27" s="9">
        <v>47597.833333333336</v>
      </c>
      <c r="D27" s="22">
        <v>9</v>
      </c>
      <c r="E27" s="9">
        <v>49581.333333333336</v>
      </c>
      <c r="F27" s="22">
        <v>15</v>
      </c>
      <c r="G27" s="9">
        <v>48787.933333333334</v>
      </c>
    </row>
    <row r="28" spans="1:7" x14ac:dyDescent="0.2">
      <c r="A28" s="7" t="s">
        <v>84</v>
      </c>
      <c r="B28" s="22">
        <v>10</v>
      </c>
      <c r="C28" s="9">
        <v>100127.7</v>
      </c>
      <c r="D28" s="22">
        <v>5</v>
      </c>
      <c r="E28" s="9">
        <v>98623</v>
      </c>
      <c r="F28" s="22">
        <v>15</v>
      </c>
      <c r="G28" s="9">
        <v>99626.133333333331</v>
      </c>
    </row>
    <row r="29" spans="1:7" x14ac:dyDescent="0.2">
      <c r="A29" s="7" t="s">
        <v>88</v>
      </c>
      <c r="B29" s="22">
        <v>8</v>
      </c>
      <c r="C29" s="9">
        <v>79481.5</v>
      </c>
      <c r="D29" s="22">
        <v>7</v>
      </c>
      <c r="E29" s="9">
        <v>76656.71428571429</v>
      </c>
      <c r="F29" s="22">
        <v>15</v>
      </c>
      <c r="G29" s="9">
        <v>78163.266666666663</v>
      </c>
    </row>
    <row r="30" spans="1:7" x14ac:dyDescent="0.2">
      <c r="A30" s="7" t="s">
        <v>58</v>
      </c>
      <c r="B30" s="22">
        <v>7</v>
      </c>
      <c r="C30" s="9">
        <v>80793.28571428571</v>
      </c>
      <c r="D30" s="22">
        <v>5</v>
      </c>
      <c r="E30" s="9">
        <v>65811.399999999994</v>
      </c>
      <c r="F30" s="22">
        <v>12</v>
      </c>
      <c r="G30" s="9">
        <v>74550.833333333328</v>
      </c>
    </row>
    <row r="31" spans="1:7" x14ac:dyDescent="0.2">
      <c r="A31" s="7" t="s">
        <v>69</v>
      </c>
      <c r="B31" s="22">
        <v>7</v>
      </c>
      <c r="C31" s="9">
        <v>95899.428571428565</v>
      </c>
      <c r="D31" s="22">
        <v>5</v>
      </c>
      <c r="E31" s="9">
        <v>108465.4</v>
      </c>
      <c r="F31" s="22">
        <v>12</v>
      </c>
      <c r="G31" s="9">
        <v>101135.25</v>
      </c>
    </row>
    <row r="32" spans="1:7" x14ac:dyDescent="0.2">
      <c r="A32" s="7" t="s">
        <v>91</v>
      </c>
      <c r="B32" s="22">
        <v>5</v>
      </c>
      <c r="C32" s="9">
        <v>78793.399999999994</v>
      </c>
      <c r="D32" s="22">
        <v>7</v>
      </c>
      <c r="E32" s="9">
        <v>83427.857142857145</v>
      </c>
      <c r="F32" s="22">
        <v>12</v>
      </c>
      <c r="G32" s="9">
        <v>81496.833333333328</v>
      </c>
    </row>
    <row r="33" spans="1:7" x14ac:dyDescent="0.2">
      <c r="A33" s="7" t="s">
        <v>73</v>
      </c>
      <c r="B33" s="22">
        <v>4</v>
      </c>
      <c r="C33" s="9">
        <v>46914.5</v>
      </c>
      <c r="D33" s="22">
        <v>7</v>
      </c>
      <c r="E33" s="9">
        <v>48658.714285714283</v>
      </c>
      <c r="F33" s="22">
        <v>11</v>
      </c>
      <c r="G33" s="9">
        <v>48024.454545454544</v>
      </c>
    </row>
    <row r="34" spans="1:7" x14ac:dyDescent="0.2">
      <c r="A34" s="7" t="s">
        <v>82</v>
      </c>
      <c r="B34" s="22">
        <v>5</v>
      </c>
      <c r="C34" s="9">
        <v>84019.8</v>
      </c>
      <c r="D34" s="22">
        <v>5</v>
      </c>
      <c r="E34" s="9">
        <v>80638.600000000006</v>
      </c>
      <c r="F34" s="22">
        <v>10</v>
      </c>
      <c r="G34" s="9">
        <v>82329.2</v>
      </c>
    </row>
    <row r="35" spans="1:7" x14ac:dyDescent="0.2">
      <c r="A35" s="7" t="s">
        <v>89</v>
      </c>
      <c r="B35" s="22">
        <v>4</v>
      </c>
      <c r="C35" s="9">
        <v>70671</v>
      </c>
      <c r="D35" s="22">
        <v>6</v>
      </c>
      <c r="E35" s="9">
        <v>79400</v>
      </c>
      <c r="F35" s="22">
        <v>10</v>
      </c>
      <c r="G35" s="9">
        <v>75908.399999999994</v>
      </c>
    </row>
    <row r="36" spans="1:7" x14ac:dyDescent="0.2">
      <c r="A36" s="7" t="s">
        <v>49</v>
      </c>
      <c r="B36" s="22">
        <v>6</v>
      </c>
      <c r="C36" s="9">
        <v>85464</v>
      </c>
      <c r="D36" s="22">
        <v>3</v>
      </c>
      <c r="E36" s="9">
        <v>83496.666666666672</v>
      </c>
      <c r="F36" s="22">
        <v>9</v>
      </c>
      <c r="G36" s="9">
        <v>84808.222222222219</v>
      </c>
    </row>
    <row r="37" spans="1:7" x14ac:dyDescent="0.2">
      <c r="A37" s="7" t="s">
        <v>59</v>
      </c>
      <c r="B37" s="22">
        <v>4</v>
      </c>
      <c r="C37" s="9">
        <v>99014</v>
      </c>
      <c r="D37" s="22">
        <v>3</v>
      </c>
      <c r="E37" s="9">
        <v>89897.333333333328</v>
      </c>
      <c r="F37" s="22">
        <v>7</v>
      </c>
      <c r="G37" s="9">
        <v>95106.857142857145</v>
      </c>
    </row>
    <row r="38" spans="1:7" x14ac:dyDescent="0.2">
      <c r="A38" s="7" t="s">
        <v>35</v>
      </c>
      <c r="B38" s="22">
        <v>2</v>
      </c>
      <c r="C38" s="9">
        <v>80761</v>
      </c>
      <c r="D38" s="22">
        <v>5</v>
      </c>
      <c r="E38" s="9">
        <v>71536</v>
      </c>
      <c r="F38" s="22">
        <v>7</v>
      </c>
      <c r="G38" s="9">
        <v>74171.71428571429</v>
      </c>
    </row>
    <row r="39" spans="1:7" x14ac:dyDescent="0.2">
      <c r="A39" s="7" t="s">
        <v>1987</v>
      </c>
      <c r="B39" s="22">
        <v>518</v>
      </c>
      <c r="C39" s="9">
        <v>112314.17953667954</v>
      </c>
      <c r="D39" s="22">
        <v>482</v>
      </c>
      <c r="E39" s="9">
        <v>114188.00829875519</v>
      </c>
      <c r="F39" s="22">
        <v>1000</v>
      </c>
      <c r="G39" s="9">
        <v>113217.36500000001</v>
      </c>
    </row>
  </sheetData>
  <sortState xmlns:xlrd2="http://schemas.microsoft.com/office/spreadsheetml/2017/richdata2" columnSort="1" ref="A3:G39">
    <sortCondition descending="1" ref="C5"/>
  </sortState>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705075-C8FF-DB46-B3ED-E3F7C9D2143B}">
  <dimension ref="A1:X1001"/>
  <sheetViews>
    <sheetView topLeftCell="O1" zoomScale="211" workbookViewId="0">
      <selection activeCell="V10" sqref="V10"/>
    </sheetView>
  </sheetViews>
  <sheetFormatPr baseColWidth="10" defaultRowHeight="15" x14ac:dyDescent="0.2"/>
  <cols>
    <col min="2" max="2" width="17.6640625" bestFit="1" customWidth="1"/>
    <col min="3" max="3" width="24.1640625" bestFit="1" customWidth="1"/>
    <col min="4" max="4" width="14.5" bestFit="1" customWidth="1"/>
    <col min="5" max="5" width="20.1640625" bestFit="1" customWidth="1"/>
    <col min="6" max="6" width="9.5" bestFit="1" customWidth="1"/>
    <col min="7" max="7" width="10.5" bestFit="1" customWidth="1"/>
    <col min="8" max="8" width="6.6640625" bestFit="1" customWidth="1"/>
    <col min="9" max="9" width="16" bestFit="1" customWidth="1"/>
    <col min="10" max="10" width="11" bestFit="1" customWidth="1"/>
    <col min="11" max="11" width="16" bestFit="1" customWidth="1"/>
    <col min="12" max="12" width="14" bestFit="1" customWidth="1"/>
    <col min="13" max="13" width="10" style="8" bestFit="1" customWidth="1"/>
    <col min="14" max="14" width="13.5" style="11" bestFit="1" customWidth="1"/>
    <col min="15" max="15" width="13" style="9" bestFit="1" customWidth="1"/>
    <col min="16" max="16" width="11.1640625" bestFit="1" customWidth="1"/>
    <col min="17" max="17" width="11.6640625" bestFit="1" customWidth="1"/>
    <col min="18" max="18" width="10.5" bestFit="1" customWidth="1"/>
    <col min="19" max="19" width="10.5" customWidth="1"/>
    <col min="21" max="21" width="14.33203125" customWidth="1"/>
    <col min="22" max="22" width="9.6640625" customWidth="1"/>
  </cols>
  <sheetData>
    <row r="1" spans="1:24" ht="16" x14ac:dyDescent="0.2">
      <c r="A1" s="15" t="s">
        <v>0</v>
      </c>
      <c r="B1" s="16" t="s">
        <v>1</v>
      </c>
      <c r="C1" s="16" t="s">
        <v>2</v>
      </c>
      <c r="D1" s="16" t="s">
        <v>3</v>
      </c>
      <c r="E1" s="16" t="s">
        <v>4</v>
      </c>
      <c r="F1" s="16" t="s">
        <v>5</v>
      </c>
      <c r="G1" s="16" t="s">
        <v>6</v>
      </c>
      <c r="H1" s="16" t="s">
        <v>7</v>
      </c>
      <c r="I1" s="16" t="s">
        <v>1983</v>
      </c>
      <c r="J1" s="16" t="s">
        <v>8</v>
      </c>
      <c r="K1" s="16" t="s">
        <v>1988</v>
      </c>
      <c r="L1" s="16" t="s">
        <v>9</v>
      </c>
      <c r="M1" s="17" t="s">
        <v>10</v>
      </c>
      <c r="N1" s="18" t="s">
        <v>1985</v>
      </c>
      <c r="O1" s="19" t="s">
        <v>1984</v>
      </c>
      <c r="P1" s="16" t="s">
        <v>11</v>
      </c>
      <c r="Q1" s="16" t="s">
        <v>12</v>
      </c>
      <c r="R1" s="20" t="s">
        <v>13</v>
      </c>
      <c r="S1" s="21" t="s">
        <v>1986</v>
      </c>
      <c r="U1" t="s">
        <v>2007</v>
      </c>
    </row>
    <row r="2" spans="1:24" x14ac:dyDescent="0.2">
      <c r="A2" t="s">
        <v>1963</v>
      </c>
      <c r="B2" t="s">
        <v>1964</v>
      </c>
      <c r="C2" t="s">
        <v>14</v>
      </c>
      <c r="D2" t="s">
        <v>50</v>
      </c>
      <c r="E2" t="s">
        <v>36</v>
      </c>
      <c r="F2" t="s">
        <v>17</v>
      </c>
      <c r="G2" t="s">
        <v>51</v>
      </c>
      <c r="H2">
        <v>43</v>
      </c>
      <c r="I2" t="str">
        <f>IF(H2&gt;54,"Old Adults 55+",IF(H2&gt;=31,"Adults 31-54",IF(H2&lt;31,"Young Adults 25-30","Invalid")))</f>
        <v>Adults 31-54</v>
      </c>
      <c r="J2" s="1">
        <v>42603</v>
      </c>
      <c r="K2" s="1" t="str">
        <f>IF(YEAR(J2)&gt;2016,"2017-2021",IF(YEAR(J2)&gt;2011,"2012-2016",IF(YEAR(J2)&gt;2006,"2007-2011",IF(YEAR(J2)&gt;2001,"2002-2006",IF(YEAR(J2)&gt;1996,"1997-2001",IF(YEAR(J2)&gt;=1992,"1992-1996","Invalid"))))))</f>
        <v>2012-2016</v>
      </c>
      <c r="L2" s="2">
        <v>258498</v>
      </c>
      <c r="M2" s="8">
        <v>0.35</v>
      </c>
      <c r="N2" s="11" t="str" cm="1">
        <f t="array" ref="N2">_xlfn.IFS(M2 = 0%, "0%", M2&gt;35%, "36%-40%",M2&gt;30%,"31%-35%", M2&gt;20%, "21%-30%",M2 &gt;15%,"16%-20%", M2&gt;10%, "11%-15%", M2 &gt;0%, "5%-10%")</f>
        <v>31%-35%</v>
      </c>
      <c r="O2" s="9">
        <f>IF(M2&gt;0,L2+(L2*M2),L2)</f>
        <v>348972.3</v>
      </c>
      <c r="P2" t="s">
        <v>19</v>
      </c>
      <c r="Q2" t="s">
        <v>29</v>
      </c>
      <c r="R2" s="1" t="s">
        <v>21</v>
      </c>
      <c r="S2" s="1" t="str">
        <f>IF(ISNUMBER(R2),"Yes","No")</f>
        <v>No</v>
      </c>
      <c r="U2" s="23">
        <f>MAX(TBL_Employees4[Annual Salary])</f>
        <v>258498</v>
      </c>
    </row>
    <row r="3" spans="1:24" x14ac:dyDescent="0.2">
      <c r="A3" t="s">
        <v>783</v>
      </c>
      <c r="B3" t="s">
        <v>784</v>
      </c>
      <c r="C3" t="s">
        <v>14</v>
      </c>
      <c r="D3" t="s">
        <v>65</v>
      </c>
      <c r="E3" t="s">
        <v>32</v>
      </c>
      <c r="F3" t="s">
        <v>17</v>
      </c>
      <c r="G3" t="s">
        <v>51</v>
      </c>
      <c r="H3">
        <v>33</v>
      </c>
      <c r="I3" t="str">
        <f>IF(H3&gt;54,"Old Adults 55+",IF(H3&gt;=31,"Adults 31-54",IF(H3&lt;31,"Young Adults 25-30","Invalid")))</f>
        <v>Adults 31-54</v>
      </c>
      <c r="J3" s="1">
        <v>44181</v>
      </c>
      <c r="K3" s="1" t="str">
        <f>IF(YEAR(J3)&gt;2016,"2017-2021",IF(YEAR(J3)&gt;2011,"2012-2016",IF(YEAR(J3)&gt;2006,"2007-2011",IF(YEAR(J3)&gt;2001,"2002-2006",IF(YEAR(J3)&gt;1996,"1997-2001",IF(YEAR(J3)&gt;=1992,"1992-1996","Invalid"))))))</f>
        <v>2017-2021</v>
      </c>
      <c r="L3" s="2">
        <v>258426</v>
      </c>
      <c r="M3" s="8">
        <v>0.4</v>
      </c>
      <c r="N3" s="11" t="str" cm="1">
        <f t="array" ref="N3">_xlfn.IFS(M3 = 0%, "0%", M3&gt;35%, "36%-40%",M3&gt;30%,"31%-35%", M3&gt;20%, "21%-30%",M3 &gt;15%,"16%-20%", M3&gt;10%, "11%-15%", M3 &gt;0%, "5%-10%")</f>
        <v>36%-40%</v>
      </c>
      <c r="O3" s="9">
        <f>IF(M3&gt;0,L3+(L3*M3),L3)</f>
        <v>361796.4</v>
      </c>
      <c r="P3" t="s">
        <v>52</v>
      </c>
      <c r="Q3" t="s">
        <v>66</v>
      </c>
      <c r="R3" s="1" t="s">
        <v>21</v>
      </c>
      <c r="S3" s="1" t="str">
        <f>IF(ISNUMBER(R3),"Yes","No")</f>
        <v>No</v>
      </c>
      <c r="U3" t="s">
        <v>2008</v>
      </c>
      <c r="V3" t="s">
        <v>2009</v>
      </c>
      <c r="W3" t="s">
        <v>2010</v>
      </c>
      <c r="X3" t="s">
        <v>2011</v>
      </c>
    </row>
    <row r="4" spans="1:24" x14ac:dyDescent="0.2">
      <c r="A4" t="s">
        <v>168</v>
      </c>
      <c r="B4" t="s">
        <v>1822</v>
      </c>
      <c r="C4" t="s">
        <v>14</v>
      </c>
      <c r="D4" t="s">
        <v>50</v>
      </c>
      <c r="E4" t="s">
        <v>32</v>
      </c>
      <c r="F4" t="s">
        <v>28</v>
      </c>
      <c r="G4" t="s">
        <v>51</v>
      </c>
      <c r="H4">
        <v>48</v>
      </c>
      <c r="I4" t="str">
        <f>IF(H4&gt;54,"Old Adults 55+",IF(H4&gt;=31,"Adults 31-54",IF(H4&lt;31,"Young Adults 25-30","Invalid")))</f>
        <v>Adults 31-54</v>
      </c>
      <c r="J4" s="1">
        <v>36584</v>
      </c>
      <c r="K4" s="1" t="str">
        <f>IF(YEAR(J4)&gt;2016,"2017-2021",IF(YEAR(J4)&gt;2011,"2012-2016",IF(YEAR(J4)&gt;2006,"2007-2011",IF(YEAR(J4)&gt;2001,"2002-2006",IF(YEAR(J4)&gt;1996,"1997-2001",IF(YEAR(J4)&gt;=1992,"1992-1996","Invalid"))))))</f>
        <v>1997-2001</v>
      </c>
      <c r="L4" s="2">
        <v>258081</v>
      </c>
      <c r="M4" s="8">
        <v>0.3</v>
      </c>
      <c r="N4" s="11" t="str" cm="1">
        <f t="array" ref="N4">_xlfn.IFS(M4 = 0%, "0%", M4&gt;35%, "36%-40%",M4&gt;30%,"31%-35%", M4&gt;20%, "21%-30%",M4 &gt;15%,"16%-20%", M4&gt;10%, "11%-15%", M4 &gt;0%, "5%-10%")</f>
        <v>21%-30%</v>
      </c>
      <c r="O4" s="9">
        <f>IF(M4&gt;0,L4+(L4*M4),L4)</f>
        <v>335505.3</v>
      </c>
      <c r="P4" t="s">
        <v>19</v>
      </c>
      <c r="Q4" t="s">
        <v>20</v>
      </c>
      <c r="R4" s="1" t="s">
        <v>21</v>
      </c>
      <c r="S4" s="1" t="str">
        <f>IF(ISNUMBER(R4),"Yes","No")</f>
        <v>No</v>
      </c>
      <c r="U4" s="10">
        <f>COUNTIF(S2:S1001,"Yes")/1000</f>
        <v>8.5000000000000006E-2</v>
      </c>
      <c r="V4" s="24">
        <f>COUNTIF(I2:I1001,"Young Adults 25-30")/1000</f>
        <v>0.15</v>
      </c>
      <c r="W4" s="24">
        <f>COUNTIF(I2:I1001,"Adults 31-54")/1000</f>
        <v>0.61799999999999999</v>
      </c>
      <c r="X4" s="24">
        <f>COUNTIF(I2:I1001,"Old Adults 55+")/1000</f>
        <v>0.23200000000000001</v>
      </c>
    </row>
    <row r="5" spans="1:24" x14ac:dyDescent="0.2">
      <c r="A5" t="s">
        <v>330</v>
      </c>
      <c r="B5" t="s">
        <v>1281</v>
      </c>
      <c r="C5" t="s">
        <v>14</v>
      </c>
      <c r="D5" t="s">
        <v>43</v>
      </c>
      <c r="E5" t="s">
        <v>32</v>
      </c>
      <c r="F5" t="s">
        <v>28</v>
      </c>
      <c r="G5" t="s">
        <v>24</v>
      </c>
      <c r="H5">
        <v>41</v>
      </c>
      <c r="I5" t="str">
        <f>IF(H5&gt;54,"Old Adults 55+",IF(H5&gt;=31,"Adults 31-54",IF(H5&lt;31,"Young Adults 25-30","Invalid")))</f>
        <v>Adults 31-54</v>
      </c>
      <c r="J5" s="1">
        <v>41916</v>
      </c>
      <c r="K5" s="1" t="str">
        <f>IF(YEAR(J5)&gt;2016,"2017-2021",IF(YEAR(J5)&gt;2011,"2012-2016",IF(YEAR(J5)&gt;2006,"2007-2011",IF(YEAR(J5)&gt;2001,"2002-2006",IF(YEAR(J5)&gt;1996,"1997-2001",IF(YEAR(J5)&gt;=1992,"1992-1996","Invalid"))))))</f>
        <v>2012-2016</v>
      </c>
      <c r="L5" s="2">
        <v>257194</v>
      </c>
      <c r="M5" s="8">
        <v>0.35</v>
      </c>
      <c r="N5" s="11" t="str" cm="1">
        <f t="array" ref="N5">_xlfn.IFS(M5 = 0%, "0%", M5&gt;35%, "36%-40%",M5&gt;30%,"31%-35%", M5&gt;20%, "21%-30%",M5 &gt;15%,"16%-20%", M5&gt;10%, "11%-15%", M5 &gt;0%, "5%-10%")</f>
        <v>31%-35%</v>
      </c>
      <c r="O5" s="9">
        <f>IF(M5&gt;0,L5+(L5*M5),L5)</f>
        <v>347211.9</v>
      </c>
      <c r="P5" t="s">
        <v>33</v>
      </c>
      <c r="Q5" t="s">
        <v>80</v>
      </c>
      <c r="R5" s="1" t="s">
        <v>21</v>
      </c>
      <c r="S5" s="1" t="str">
        <f>IF(ISNUMBER(R5),"Yes","No")</f>
        <v>No</v>
      </c>
      <c r="U5" t="s">
        <v>19</v>
      </c>
      <c r="V5" t="s">
        <v>33</v>
      </c>
      <c r="W5" t="s">
        <v>52</v>
      </c>
    </row>
    <row r="6" spans="1:24" x14ac:dyDescent="0.2">
      <c r="A6" t="s">
        <v>1378</v>
      </c>
      <c r="B6" t="s">
        <v>1379</v>
      </c>
      <c r="C6" t="s">
        <v>14</v>
      </c>
      <c r="D6" t="s">
        <v>27</v>
      </c>
      <c r="E6" t="s">
        <v>16</v>
      </c>
      <c r="F6" t="s">
        <v>28</v>
      </c>
      <c r="G6" t="s">
        <v>24</v>
      </c>
      <c r="H6">
        <v>26</v>
      </c>
      <c r="I6" t="str">
        <f>IF(H6&gt;54,"Old Adults 55+",IF(H6&gt;=31,"Adults 31-54",IF(H6&lt;31,"Young Adults 25-30","Invalid")))</f>
        <v>Young Adults 25-30</v>
      </c>
      <c r="J6" s="1">
        <v>43960</v>
      </c>
      <c r="K6" s="1" t="str">
        <f>IF(YEAR(J6)&gt;2016,"2017-2021",IF(YEAR(J6)&gt;2011,"2012-2016",IF(YEAR(J6)&gt;2006,"2007-2011",IF(YEAR(J6)&gt;2001,"2002-2006",IF(YEAR(J6)&gt;1996,"1997-2001",IF(YEAR(J6)&gt;=1992,"1992-1996","Invalid"))))))</f>
        <v>2017-2021</v>
      </c>
      <c r="L6" s="2">
        <v>256561</v>
      </c>
      <c r="M6" s="8">
        <v>0.39</v>
      </c>
      <c r="N6" s="11" t="str" cm="1">
        <f t="array" ref="N6">_xlfn.IFS(M6 = 0%, "0%", M6&gt;35%, "36%-40%",M6&gt;30%,"31%-35%", M6&gt;20%, "21%-30%",M6 &gt;15%,"16%-20%", M6&gt;10%, "11%-15%", M6 &gt;0%, "5%-10%")</f>
        <v>36%-40%</v>
      </c>
      <c r="O6" s="9">
        <f>IF(M6&gt;0,L6+(L6*M6),L6)</f>
        <v>356619.79000000004</v>
      </c>
      <c r="P6" t="s">
        <v>19</v>
      </c>
      <c r="Q6" t="s">
        <v>25</v>
      </c>
      <c r="R6" s="1" t="s">
        <v>21</v>
      </c>
      <c r="S6" s="1" t="str">
        <f>IF(ISNUMBER(R6),"Yes","No")</f>
        <v>No</v>
      </c>
      <c r="U6">
        <f>COUNTIF(P2:P1001,U5)</f>
        <v>643</v>
      </c>
      <c r="V6">
        <f>COUNTIF(P2:P1001,V5)</f>
        <v>218</v>
      </c>
      <c r="W6">
        <f>COUNTIF(P2:P1001,W5)</f>
        <v>139</v>
      </c>
    </row>
    <row r="7" spans="1:24" x14ac:dyDescent="0.2">
      <c r="A7" t="s">
        <v>467</v>
      </c>
      <c r="B7" t="s">
        <v>468</v>
      </c>
      <c r="C7" t="s">
        <v>14</v>
      </c>
      <c r="D7" t="s">
        <v>43</v>
      </c>
      <c r="E7" t="s">
        <v>16</v>
      </c>
      <c r="F7" t="s">
        <v>28</v>
      </c>
      <c r="G7" t="s">
        <v>18</v>
      </c>
      <c r="H7">
        <v>27</v>
      </c>
      <c r="I7" t="str">
        <f>IF(H7&gt;54,"Old Adults 55+",IF(H7&gt;=31,"Adults 31-54",IF(H7&lt;31,"Young Adults 25-30","Invalid")))</f>
        <v>Young Adults 25-30</v>
      </c>
      <c r="J7" s="1">
        <v>43758</v>
      </c>
      <c r="K7" s="1" t="str">
        <f>IF(YEAR(J7)&gt;2016,"2017-2021",IF(YEAR(J7)&gt;2011,"2012-2016",IF(YEAR(J7)&gt;2006,"2007-2011",IF(YEAR(J7)&gt;2001,"2002-2006",IF(YEAR(J7)&gt;1996,"1997-2001",IF(YEAR(J7)&gt;=1992,"1992-1996","Invalid"))))))</f>
        <v>2017-2021</v>
      </c>
      <c r="L7" s="2">
        <v>256420</v>
      </c>
      <c r="M7" s="8">
        <v>0.3</v>
      </c>
      <c r="N7" s="11" t="str" cm="1">
        <f t="array" ref="N7">_xlfn.IFS(M7 = 0%, "0%", M7&gt;35%, "36%-40%",M7&gt;30%,"31%-35%", M7&gt;20%, "21%-30%",M7 &gt;15%,"16%-20%", M7&gt;10%, "11%-15%", M7 &gt;0%, "5%-10%")</f>
        <v>21%-30%</v>
      </c>
      <c r="O7" s="9">
        <f>IF(M7&gt;0,L7+(L7*M7),L7)</f>
        <v>333346</v>
      </c>
      <c r="P7" t="s">
        <v>19</v>
      </c>
      <c r="Q7" t="s">
        <v>39</v>
      </c>
      <c r="R7" s="1" t="s">
        <v>21</v>
      </c>
      <c r="S7" s="1" t="str">
        <f>IF(ISNUMBER(R7),"Yes","No")</f>
        <v>No</v>
      </c>
    </row>
    <row r="8" spans="1:24" x14ac:dyDescent="0.2">
      <c r="A8" t="s">
        <v>102</v>
      </c>
      <c r="B8" t="s">
        <v>763</v>
      </c>
      <c r="C8" t="s">
        <v>14</v>
      </c>
      <c r="D8" t="s">
        <v>31</v>
      </c>
      <c r="E8" t="s">
        <v>36</v>
      </c>
      <c r="F8" t="s">
        <v>17</v>
      </c>
      <c r="G8" t="s">
        <v>18</v>
      </c>
      <c r="H8">
        <v>30</v>
      </c>
      <c r="I8" t="str">
        <f>IF(H8&gt;54,"Old Adults 55+",IF(H8&gt;=31,"Adults 31-54",IF(H8&lt;31,"Young Adults 25-30","Invalid")))</f>
        <v>Young Adults 25-30</v>
      </c>
      <c r="J8" s="1">
        <v>43165</v>
      </c>
      <c r="K8" s="1" t="str">
        <f>IF(YEAR(J8)&gt;2016,"2017-2021",IF(YEAR(J8)&gt;2011,"2012-2016",IF(YEAR(J8)&gt;2006,"2007-2011",IF(YEAR(J8)&gt;2001,"2002-2006",IF(YEAR(J8)&gt;1996,"1997-2001",IF(YEAR(J8)&gt;=1992,"1992-1996","Invalid"))))))</f>
        <v>2017-2021</v>
      </c>
      <c r="L8" s="2">
        <v>255431</v>
      </c>
      <c r="M8" s="8">
        <v>0.36</v>
      </c>
      <c r="N8" s="11" t="str" cm="1">
        <f t="array" ref="N8">_xlfn.IFS(M8 = 0%, "0%", M8&gt;35%, "36%-40%",M8&gt;30%,"31%-35%", M8&gt;20%, "21%-30%",M8 &gt;15%,"16%-20%", M8&gt;10%, "11%-15%", M8 &gt;0%, "5%-10%")</f>
        <v>36%-40%</v>
      </c>
      <c r="O8" s="9">
        <f>IF(M8&gt;0,L8+(L8*M8),L8)</f>
        <v>347386.16000000003</v>
      </c>
      <c r="P8" t="s">
        <v>19</v>
      </c>
      <c r="Q8" t="s">
        <v>29</v>
      </c>
      <c r="R8" s="1" t="s">
        <v>21</v>
      </c>
      <c r="S8" s="1" t="str">
        <f>IF(ISNUMBER(R8),"Yes","No")</f>
        <v>No</v>
      </c>
    </row>
    <row r="9" spans="1:24" x14ac:dyDescent="0.2">
      <c r="A9" t="s">
        <v>832</v>
      </c>
      <c r="B9" t="s">
        <v>833</v>
      </c>
      <c r="C9" t="s">
        <v>14</v>
      </c>
      <c r="D9" t="s">
        <v>15</v>
      </c>
      <c r="E9" t="s">
        <v>32</v>
      </c>
      <c r="F9" t="s">
        <v>17</v>
      </c>
      <c r="G9" t="s">
        <v>51</v>
      </c>
      <c r="H9">
        <v>27</v>
      </c>
      <c r="I9" t="str">
        <f>IF(H9&gt;54,"Old Adults 55+",IF(H9&gt;=31,"Adults 31-54",IF(H9&lt;31,"Young Adults 25-30","Invalid")))</f>
        <v>Young Adults 25-30</v>
      </c>
      <c r="J9" s="1">
        <v>44545</v>
      </c>
      <c r="K9" s="1" t="str">
        <f>IF(YEAR(J9)&gt;2016,"2017-2021",IF(YEAR(J9)&gt;2011,"2012-2016",IF(YEAR(J9)&gt;2006,"2007-2011",IF(YEAR(J9)&gt;2001,"2002-2006",IF(YEAR(J9)&gt;1996,"1997-2001",IF(YEAR(J9)&gt;=1992,"1992-1996","Invalid"))))))</f>
        <v>2017-2021</v>
      </c>
      <c r="L9" s="2">
        <v>255369</v>
      </c>
      <c r="M9" s="8">
        <v>0.33</v>
      </c>
      <c r="N9" s="11" t="str" cm="1">
        <f t="array" ref="N9">_xlfn.IFS(M9 = 0%, "0%", M9&gt;35%, "36%-40%",M9&gt;30%,"31%-35%", M9&gt;20%, "21%-30%",M9 &gt;15%,"16%-20%", M9&gt;10%, "11%-15%", M9 &gt;0%, "5%-10%")</f>
        <v>31%-35%</v>
      </c>
      <c r="O9" s="9">
        <f>IF(M9&gt;0,L9+(L9*M9),L9)</f>
        <v>339640.77</v>
      </c>
      <c r="P9" t="s">
        <v>52</v>
      </c>
      <c r="Q9" t="s">
        <v>53</v>
      </c>
      <c r="R9" s="1" t="s">
        <v>21</v>
      </c>
      <c r="S9" s="1" t="str">
        <f>IF(ISNUMBER(R9),"Yes","No")</f>
        <v>No</v>
      </c>
    </row>
    <row r="10" spans="1:24" x14ac:dyDescent="0.2">
      <c r="A10" t="s">
        <v>287</v>
      </c>
      <c r="B10" t="s">
        <v>981</v>
      </c>
      <c r="C10" t="s">
        <v>14</v>
      </c>
      <c r="D10" t="s">
        <v>43</v>
      </c>
      <c r="E10" t="s">
        <v>44</v>
      </c>
      <c r="F10" t="s">
        <v>28</v>
      </c>
      <c r="G10" t="s">
        <v>24</v>
      </c>
      <c r="H10">
        <v>38</v>
      </c>
      <c r="I10" t="str">
        <f>IF(H10&gt;54,"Old Adults 55+",IF(H10&gt;=31,"Adults 31-54",IF(H10&lt;31,"Young Adults 25-30","Invalid")))</f>
        <v>Adults 31-54</v>
      </c>
      <c r="J10" s="1">
        <v>44433</v>
      </c>
      <c r="K10" s="1" t="str">
        <f>IF(YEAR(J10)&gt;2016,"2017-2021",IF(YEAR(J10)&gt;2011,"2012-2016",IF(YEAR(J10)&gt;2006,"2007-2011",IF(YEAR(J10)&gt;2001,"2002-2006",IF(YEAR(J10)&gt;1996,"1997-2001",IF(YEAR(J10)&gt;=1992,"1992-1996","Invalid"))))))</f>
        <v>2017-2021</v>
      </c>
      <c r="L10" s="2">
        <v>255230</v>
      </c>
      <c r="M10" s="8">
        <v>0.36</v>
      </c>
      <c r="N10" s="11" t="str" cm="1">
        <f t="array" ref="N10">_xlfn.IFS(M10 = 0%, "0%", M10&gt;35%, "36%-40%",M10&gt;30%,"31%-35%", M10&gt;20%, "21%-30%",M10 &gt;15%,"16%-20%", M10&gt;10%, "11%-15%", M10 &gt;0%, "5%-10%")</f>
        <v>36%-40%</v>
      </c>
      <c r="O10" s="9">
        <f>IF(M10&gt;0,L10+(L10*M10),L10)</f>
        <v>347112.8</v>
      </c>
      <c r="P10" t="s">
        <v>19</v>
      </c>
      <c r="Q10" t="s">
        <v>25</v>
      </c>
      <c r="R10" s="1" t="s">
        <v>21</v>
      </c>
      <c r="S10" s="1" t="str">
        <f>IF(ISNUMBER(R10),"Yes","No")</f>
        <v>No</v>
      </c>
    </row>
    <row r="11" spans="1:24" x14ac:dyDescent="0.2">
      <c r="A11" t="s">
        <v>285</v>
      </c>
      <c r="B11" t="s">
        <v>1450</v>
      </c>
      <c r="C11" t="s">
        <v>14</v>
      </c>
      <c r="D11" t="s">
        <v>31</v>
      </c>
      <c r="E11" t="s">
        <v>36</v>
      </c>
      <c r="F11" t="s">
        <v>28</v>
      </c>
      <c r="G11" t="s">
        <v>24</v>
      </c>
      <c r="H11">
        <v>63</v>
      </c>
      <c r="I11" t="str">
        <f>IF(H11&gt;54,"Old Adults 55+",IF(H11&gt;=31,"Adults 31-54",IF(H11&lt;31,"Young Adults 25-30","Invalid")))</f>
        <v>Old Adults 55+</v>
      </c>
      <c r="J11" s="1">
        <v>41428</v>
      </c>
      <c r="K11" s="1" t="str">
        <f>IF(YEAR(J11)&gt;2016,"2017-2021",IF(YEAR(J11)&gt;2011,"2012-2016",IF(YEAR(J11)&gt;2006,"2007-2011",IF(YEAR(J11)&gt;2001,"2002-2006",IF(YEAR(J11)&gt;1996,"1997-2001",IF(YEAR(J11)&gt;=1992,"1992-1996","Invalid"))))))</f>
        <v>2012-2016</v>
      </c>
      <c r="L11" s="2">
        <v>254289</v>
      </c>
      <c r="M11" s="8">
        <v>0.39</v>
      </c>
      <c r="N11" s="11" t="str" cm="1">
        <f t="array" ref="N11">_xlfn.IFS(M11 = 0%, "0%", M11&gt;35%, "36%-40%",M11&gt;30%,"31%-35%", M11&gt;20%, "21%-30%",M11 &gt;15%,"16%-20%", M11&gt;10%, "11%-15%", M11 &gt;0%, "5%-10%")</f>
        <v>36%-40%</v>
      </c>
      <c r="O11" s="9">
        <f>IF(M11&gt;0,L11+(L11*M11),L11)</f>
        <v>353461.71</v>
      </c>
      <c r="P11" t="s">
        <v>19</v>
      </c>
      <c r="Q11" t="s">
        <v>20</v>
      </c>
      <c r="R11" s="1" t="s">
        <v>21</v>
      </c>
      <c r="S11" s="1" t="str">
        <f>IF(ISNUMBER(R11),"Yes","No")</f>
        <v>No</v>
      </c>
    </row>
    <row r="12" spans="1:24" x14ac:dyDescent="0.2">
      <c r="A12" t="s">
        <v>137</v>
      </c>
      <c r="B12" t="s">
        <v>1186</v>
      </c>
      <c r="C12" t="s">
        <v>14</v>
      </c>
      <c r="D12" t="s">
        <v>43</v>
      </c>
      <c r="E12" t="s">
        <v>16</v>
      </c>
      <c r="F12" t="s">
        <v>28</v>
      </c>
      <c r="G12" t="s">
        <v>24</v>
      </c>
      <c r="H12">
        <v>39</v>
      </c>
      <c r="I12" t="str">
        <f>IF(H12&gt;54,"Old Adults 55+",IF(H12&gt;=31,"Adults 31-54",IF(H12&lt;31,"Young Adults 25-30","Invalid")))</f>
        <v>Adults 31-54</v>
      </c>
      <c r="J12" s="1">
        <v>43804</v>
      </c>
      <c r="K12" s="1" t="str">
        <f>IF(YEAR(J12)&gt;2016,"2017-2021",IF(YEAR(J12)&gt;2011,"2012-2016",IF(YEAR(J12)&gt;2006,"2007-2011",IF(YEAR(J12)&gt;2001,"2002-2006",IF(YEAR(J12)&gt;1996,"1997-2001",IF(YEAR(J12)&gt;=1992,"1992-1996","Invalid"))))))</f>
        <v>2017-2021</v>
      </c>
      <c r="L12" s="2">
        <v>254057</v>
      </c>
      <c r="M12" s="8">
        <v>0.39</v>
      </c>
      <c r="N12" s="11" t="str" cm="1">
        <f t="array" ref="N12">_xlfn.IFS(M12 = 0%, "0%", M12&gt;35%, "36%-40%",M12&gt;30%,"31%-35%", M12&gt;20%, "21%-30%",M12 &gt;15%,"16%-20%", M12&gt;10%, "11%-15%", M12 &gt;0%, "5%-10%")</f>
        <v>36%-40%</v>
      </c>
      <c r="O12" s="9">
        <f>IF(M12&gt;0,L12+(L12*M12),L12)</f>
        <v>353139.23</v>
      </c>
      <c r="P12" t="s">
        <v>33</v>
      </c>
      <c r="Q12" t="s">
        <v>74</v>
      </c>
      <c r="R12" s="1" t="s">
        <v>21</v>
      </c>
      <c r="S12" s="1" t="str">
        <f>IF(ISNUMBER(R12),"Yes","No")</f>
        <v>No</v>
      </c>
    </row>
    <row r="13" spans="1:24" x14ac:dyDescent="0.2">
      <c r="A13" t="s">
        <v>1472</v>
      </c>
      <c r="B13" t="s">
        <v>1473</v>
      </c>
      <c r="C13" t="s">
        <v>14</v>
      </c>
      <c r="D13" t="s">
        <v>65</v>
      </c>
      <c r="E13" t="s">
        <v>32</v>
      </c>
      <c r="F13" t="s">
        <v>17</v>
      </c>
      <c r="G13" t="s">
        <v>18</v>
      </c>
      <c r="H13">
        <v>36</v>
      </c>
      <c r="I13" t="str">
        <f>IF(H13&gt;54,"Old Adults 55+",IF(H13&gt;=31,"Adults 31-54",IF(H13&lt;31,"Young Adults 25-30","Invalid")))</f>
        <v>Adults 31-54</v>
      </c>
      <c r="J13" s="1">
        <v>43843</v>
      </c>
      <c r="K13" s="1" t="str">
        <f>IF(YEAR(J13)&gt;2016,"2017-2021",IF(YEAR(J13)&gt;2011,"2012-2016",IF(YEAR(J13)&gt;2006,"2007-2011",IF(YEAR(J13)&gt;2001,"2002-2006",IF(YEAR(J13)&gt;1996,"1997-2001",IF(YEAR(J13)&gt;=1992,"1992-1996","Invalid"))))))</f>
        <v>2017-2021</v>
      </c>
      <c r="L13" s="2">
        <v>253294</v>
      </c>
      <c r="M13" s="8">
        <v>0.4</v>
      </c>
      <c r="N13" s="11" t="str" cm="1">
        <f t="array" ref="N13">_xlfn.IFS(M13 = 0%, "0%", M13&gt;35%, "36%-40%",M13&gt;30%,"31%-35%", M13&gt;20%, "21%-30%",M13 &gt;15%,"16%-20%", M13&gt;10%, "11%-15%", M13 &gt;0%, "5%-10%")</f>
        <v>36%-40%</v>
      </c>
      <c r="O13" s="9">
        <f>IF(M13&gt;0,L13+(L13*M13),L13)</f>
        <v>354611.6</v>
      </c>
      <c r="P13" t="s">
        <v>19</v>
      </c>
      <c r="Q13" t="s">
        <v>45</v>
      </c>
      <c r="R13" s="1" t="s">
        <v>21</v>
      </c>
      <c r="S13" s="1" t="str">
        <f>IF(ISNUMBER(R13),"Yes","No")</f>
        <v>No</v>
      </c>
    </row>
    <row r="14" spans="1:24" x14ac:dyDescent="0.2">
      <c r="A14" t="s">
        <v>128</v>
      </c>
      <c r="B14" t="s">
        <v>1175</v>
      </c>
      <c r="C14" t="s">
        <v>14</v>
      </c>
      <c r="D14" t="s">
        <v>50</v>
      </c>
      <c r="E14" t="s">
        <v>44</v>
      </c>
      <c r="F14" t="s">
        <v>28</v>
      </c>
      <c r="G14" t="s">
        <v>24</v>
      </c>
      <c r="H14">
        <v>47</v>
      </c>
      <c r="I14" t="str">
        <f>IF(H14&gt;54,"Old Adults 55+",IF(H14&gt;=31,"Adults 31-54",IF(H14&lt;31,"Young Adults 25-30","Invalid")))</f>
        <v>Adults 31-54</v>
      </c>
      <c r="J14" s="1">
        <v>42696</v>
      </c>
      <c r="K14" s="1" t="str">
        <f>IF(YEAR(J14)&gt;2016,"2017-2021",IF(YEAR(J14)&gt;2011,"2012-2016",IF(YEAR(J14)&gt;2006,"2007-2011",IF(YEAR(J14)&gt;2001,"2002-2006",IF(YEAR(J14)&gt;1996,"1997-2001",IF(YEAR(J14)&gt;=1992,"1992-1996","Invalid"))))))</f>
        <v>2012-2016</v>
      </c>
      <c r="L14" s="2">
        <v>253249</v>
      </c>
      <c r="M14" s="8">
        <v>0.31</v>
      </c>
      <c r="N14" s="11" t="str" cm="1">
        <f t="array" ref="N14">_xlfn.IFS(M14 = 0%, "0%", M14&gt;35%, "36%-40%",M14&gt;30%,"31%-35%", M14&gt;20%, "21%-30%",M14 &gt;15%,"16%-20%", M14&gt;10%, "11%-15%", M14 &gt;0%, "5%-10%")</f>
        <v>31%-35%</v>
      </c>
      <c r="O14" s="9">
        <f>IF(M14&gt;0,L14+(L14*M14),L14)</f>
        <v>331756.19</v>
      </c>
      <c r="P14" t="s">
        <v>19</v>
      </c>
      <c r="Q14" t="s">
        <v>25</v>
      </c>
      <c r="R14" s="1" t="s">
        <v>21</v>
      </c>
      <c r="S14" s="1" t="str">
        <f>IF(ISNUMBER(R14),"Yes","No")</f>
        <v>No</v>
      </c>
    </row>
    <row r="15" spans="1:24" x14ac:dyDescent="0.2">
      <c r="A15" t="s">
        <v>1675</v>
      </c>
      <c r="B15" t="s">
        <v>1676</v>
      </c>
      <c r="C15" t="s">
        <v>14</v>
      </c>
      <c r="D15" t="s">
        <v>65</v>
      </c>
      <c r="E15" t="s">
        <v>36</v>
      </c>
      <c r="F15" t="s">
        <v>28</v>
      </c>
      <c r="G15" t="s">
        <v>24</v>
      </c>
      <c r="H15">
        <v>64</v>
      </c>
      <c r="I15" t="str">
        <f>IF(H15&gt;54,"Old Adults 55+",IF(H15&gt;=31,"Adults 31-54",IF(H15&lt;31,"Young Adults 25-30","Invalid")))</f>
        <v>Old Adults 55+</v>
      </c>
      <c r="J15" s="1">
        <v>41362</v>
      </c>
      <c r="K15" s="1" t="str">
        <f>IF(YEAR(J15)&gt;2016,"2017-2021",IF(YEAR(J15)&gt;2011,"2012-2016",IF(YEAR(J15)&gt;2006,"2007-2011",IF(YEAR(J15)&gt;2001,"2002-2006",IF(YEAR(J15)&gt;1996,"1997-2001",IF(YEAR(J15)&gt;=1992,"1992-1996","Invalid"))))))</f>
        <v>2012-2016</v>
      </c>
      <c r="L15" s="2">
        <v>252325</v>
      </c>
      <c r="M15" s="8">
        <v>0.4</v>
      </c>
      <c r="N15" s="11" t="str" cm="1">
        <f t="array" ref="N15">_xlfn.IFS(M15 = 0%, "0%", M15&gt;35%, "36%-40%",M15&gt;30%,"31%-35%", M15&gt;20%, "21%-30%",M15 &gt;15%,"16%-20%", M15&gt;10%, "11%-15%", M15 &gt;0%, "5%-10%")</f>
        <v>36%-40%</v>
      </c>
      <c r="O15" s="9">
        <f>IF(M15&gt;0,L15+(L15*M15),L15)</f>
        <v>353255</v>
      </c>
      <c r="P15" t="s">
        <v>19</v>
      </c>
      <c r="Q15" t="s">
        <v>29</v>
      </c>
      <c r="R15" s="1" t="s">
        <v>21</v>
      </c>
      <c r="S15" s="1" t="str">
        <f>IF(ISNUMBER(R15),"Yes","No")</f>
        <v>No</v>
      </c>
    </row>
    <row r="16" spans="1:24" x14ac:dyDescent="0.2">
      <c r="A16" t="s">
        <v>1039</v>
      </c>
      <c r="B16" t="s">
        <v>1040</v>
      </c>
      <c r="C16" t="s">
        <v>14</v>
      </c>
      <c r="D16" t="s">
        <v>23</v>
      </c>
      <c r="E16" t="s">
        <v>32</v>
      </c>
      <c r="F16" t="s">
        <v>28</v>
      </c>
      <c r="G16" t="s">
        <v>24</v>
      </c>
      <c r="H16">
        <v>31</v>
      </c>
      <c r="I16" t="str">
        <f>IF(H16&gt;54,"Old Adults 55+",IF(H16&gt;=31,"Adults 31-54",IF(H16&lt;31,"Young Adults 25-30","Invalid")))</f>
        <v>Adults 31-54</v>
      </c>
      <c r="J16" s="1">
        <v>42250</v>
      </c>
      <c r="K16" s="1" t="str">
        <f>IF(YEAR(J16)&gt;2016,"2017-2021",IF(YEAR(J16)&gt;2011,"2012-2016",IF(YEAR(J16)&gt;2006,"2007-2011",IF(YEAR(J16)&gt;2001,"2002-2006",IF(YEAR(J16)&gt;1996,"1997-2001",IF(YEAR(J16)&gt;=1992,"1992-1996","Invalid"))))))</f>
        <v>2012-2016</v>
      </c>
      <c r="L16" s="2">
        <v>250953</v>
      </c>
      <c r="M16" s="8">
        <v>0.34</v>
      </c>
      <c r="N16" s="11" t="str" cm="1">
        <f t="array" ref="N16">_xlfn.IFS(M16 = 0%, "0%", M16&gt;35%, "36%-40%",M16&gt;30%,"31%-35%", M16&gt;20%, "21%-30%",M16 &gt;15%,"16%-20%", M16&gt;10%, "11%-15%", M16 &gt;0%, "5%-10%")</f>
        <v>31%-35%</v>
      </c>
      <c r="O16" s="9">
        <f>IF(M16&gt;0,L16+(L16*M16),L16)</f>
        <v>336277.02</v>
      </c>
      <c r="P16" t="s">
        <v>19</v>
      </c>
      <c r="Q16" t="s">
        <v>29</v>
      </c>
      <c r="R16" s="1" t="s">
        <v>21</v>
      </c>
      <c r="S16" s="1" t="str">
        <f>IF(ISNUMBER(R16),"Yes","No")</f>
        <v>No</v>
      </c>
    </row>
    <row r="17" spans="1:19" x14ac:dyDescent="0.2">
      <c r="A17" t="s">
        <v>1146</v>
      </c>
      <c r="B17" t="s">
        <v>1147</v>
      </c>
      <c r="C17" t="s">
        <v>14</v>
      </c>
      <c r="D17" t="s">
        <v>15</v>
      </c>
      <c r="E17" t="s">
        <v>32</v>
      </c>
      <c r="F17" t="s">
        <v>28</v>
      </c>
      <c r="G17" t="s">
        <v>18</v>
      </c>
      <c r="H17">
        <v>28</v>
      </c>
      <c r="I17" t="str">
        <f>IF(H17&gt;54,"Old Adults 55+",IF(H17&gt;=31,"Adults 31-54",IF(H17&lt;31,"Young Adults 25-30","Invalid")))</f>
        <v>Young Adults 25-30</v>
      </c>
      <c r="J17" s="1">
        <v>43638</v>
      </c>
      <c r="K17" s="1" t="str">
        <f>IF(YEAR(J17)&gt;2016,"2017-2021",IF(YEAR(J17)&gt;2011,"2012-2016",IF(YEAR(J17)&gt;2006,"2007-2011",IF(YEAR(J17)&gt;2001,"2002-2006",IF(YEAR(J17)&gt;1996,"1997-2001",IF(YEAR(J17)&gt;=1992,"1992-1996","Invalid"))))))</f>
        <v>2017-2021</v>
      </c>
      <c r="L17" s="2">
        <v>250767</v>
      </c>
      <c r="M17" s="8">
        <v>0.38</v>
      </c>
      <c r="N17" s="11" t="str" cm="1">
        <f t="array" ref="N17">_xlfn.IFS(M17 = 0%, "0%", M17&gt;35%, "36%-40%",M17&gt;30%,"31%-35%", M17&gt;20%, "21%-30%",M17 &gt;15%,"16%-20%", M17&gt;10%, "11%-15%", M17 &gt;0%, "5%-10%")</f>
        <v>36%-40%</v>
      </c>
      <c r="O17" s="9">
        <f>IF(M17&gt;0,L17+(L17*M17),L17)</f>
        <v>346058.46</v>
      </c>
      <c r="P17" t="s">
        <v>19</v>
      </c>
      <c r="Q17" t="s">
        <v>63</v>
      </c>
      <c r="R17" s="1" t="s">
        <v>21</v>
      </c>
      <c r="S17" s="1" t="str">
        <f>IF(ISNUMBER(R17),"Yes","No")</f>
        <v>No</v>
      </c>
    </row>
    <row r="18" spans="1:19" x14ac:dyDescent="0.2">
      <c r="A18" t="s">
        <v>785</v>
      </c>
      <c r="B18" t="s">
        <v>1177</v>
      </c>
      <c r="C18" t="s">
        <v>14</v>
      </c>
      <c r="D18" t="s">
        <v>27</v>
      </c>
      <c r="E18" t="s">
        <v>32</v>
      </c>
      <c r="F18" t="s">
        <v>28</v>
      </c>
      <c r="G18" t="s">
        <v>18</v>
      </c>
      <c r="H18">
        <v>38</v>
      </c>
      <c r="I18" t="str">
        <f>IF(H18&gt;54,"Old Adults 55+",IF(H18&gt;=31,"Adults 31-54",IF(H18&lt;31,"Young Adults 25-30","Invalid")))</f>
        <v>Adults 31-54</v>
      </c>
      <c r="J18" s="1">
        <v>42543</v>
      </c>
      <c r="K18" s="1" t="str">
        <f>IF(YEAR(J18)&gt;2016,"2017-2021",IF(YEAR(J18)&gt;2011,"2012-2016",IF(YEAR(J18)&gt;2006,"2007-2011",IF(YEAR(J18)&gt;2001,"2002-2006",IF(YEAR(J18)&gt;1996,"1997-2001",IF(YEAR(J18)&gt;=1992,"1992-1996","Invalid"))))))</f>
        <v>2012-2016</v>
      </c>
      <c r="L18" s="2">
        <v>249870</v>
      </c>
      <c r="M18" s="8">
        <v>0.34</v>
      </c>
      <c r="N18" s="11" t="str" cm="1">
        <f t="array" ref="N18">_xlfn.IFS(M18 = 0%, "0%", M18&gt;35%, "36%-40%",M18&gt;30%,"31%-35%", M18&gt;20%, "21%-30%",M18 &gt;15%,"16%-20%", M18&gt;10%, "11%-15%", M18 &gt;0%, "5%-10%")</f>
        <v>31%-35%</v>
      </c>
      <c r="O18" s="9">
        <f>IF(M18&gt;0,L18+(L18*M18),L18)</f>
        <v>334825.8</v>
      </c>
      <c r="P18" t="s">
        <v>19</v>
      </c>
      <c r="Q18" t="s">
        <v>20</v>
      </c>
      <c r="R18" s="1" t="s">
        <v>21</v>
      </c>
      <c r="S18" s="1" t="str">
        <f>IF(ISNUMBER(R18),"Yes","No")</f>
        <v>No</v>
      </c>
    </row>
    <row r="19" spans="1:19" x14ac:dyDescent="0.2">
      <c r="A19" t="s">
        <v>1577</v>
      </c>
      <c r="B19" t="s">
        <v>1578</v>
      </c>
      <c r="C19" t="s">
        <v>14</v>
      </c>
      <c r="D19" t="s">
        <v>23</v>
      </c>
      <c r="E19" t="s">
        <v>44</v>
      </c>
      <c r="F19" t="s">
        <v>17</v>
      </c>
      <c r="G19" t="s">
        <v>51</v>
      </c>
      <c r="H19">
        <v>45</v>
      </c>
      <c r="I19" t="str">
        <f>IF(H19&gt;54,"Old Adults 55+",IF(H19&gt;=31,"Adults 31-54",IF(H19&lt;31,"Young Adults 25-30","Invalid")))</f>
        <v>Adults 31-54</v>
      </c>
      <c r="J19" s="1">
        <v>43521</v>
      </c>
      <c r="K19" s="1" t="str">
        <f>IF(YEAR(J19)&gt;2016,"2017-2021",IF(YEAR(J19)&gt;2011,"2012-2016",IF(YEAR(J19)&gt;2006,"2007-2011",IF(YEAR(J19)&gt;2001,"2002-2006",IF(YEAR(J19)&gt;1996,"1997-2001",IF(YEAR(J19)&gt;=1992,"1992-1996","Invalid"))))))</f>
        <v>2017-2021</v>
      </c>
      <c r="L19" s="2">
        <v>249801</v>
      </c>
      <c r="M19" s="8">
        <v>0.39</v>
      </c>
      <c r="N19" s="11" t="str" cm="1">
        <f t="array" ref="N19">_xlfn.IFS(M19 = 0%, "0%", M19&gt;35%, "36%-40%",M19&gt;30%,"31%-35%", M19&gt;20%, "21%-30%",M19 &gt;15%,"16%-20%", M19&gt;10%, "11%-15%", M19 &gt;0%, "5%-10%")</f>
        <v>36%-40%</v>
      </c>
      <c r="O19" s="9">
        <f>IF(M19&gt;0,L19+(L19*M19),L19)</f>
        <v>347223.39</v>
      </c>
      <c r="P19" t="s">
        <v>52</v>
      </c>
      <c r="Q19" t="s">
        <v>53</v>
      </c>
      <c r="R19" s="1" t="s">
        <v>21</v>
      </c>
      <c r="S19" s="1" t="str">
        <f>IF(ISNUMBER(R19),"Yes","No")</f>
        <v>No</v>
      </c>
    </row>
    <row r="20" spans="1:19" x14ac:dyDescent="0.2">
      <c r="A20" t="s">
        <v>226</v>
      </c>
      <c r="B20" t="s">
        <v>695</v>
      </c>
      <c r="C20" t="s">
        <v>14</v>
      </c>
      <c r="D20" t="s">
        <v>15</v>
      </c>
      <c r="E20" t="s">
        <v>44</v>
      </c>
      <c r="F20" t="s">
        <v>17</v>
      </c>
      <c r="G20" t="s">
        <v>24</v>
      </c>
      <c r="H20">
        <v>43</v>
      </c>
      <c r="I20" t="str">
        <f>IF(H20&gt;54,"Old Adults 55+",IF(H20&gt;=31,"Adults 31-54",IF(H20&lt;31,"Young Adults 25-30","Invalid")))</f>
        <v>Adults 31-54</v>
      </c>
      <c r="J20" s="1">
        <v>38564</v>
      </c>
      <c r="K20" s="1" t="str">
        <f>IF(YEAR(J20)&gt;2016,"2017-2021",IF(YEAR(J20)&gt;2011,"2012-2016",IF(YEAR(J20)&gt;2006,"2007-2011",IF(YEAR(J20)&gt;2001,"2002-2006",IF(YEAR(J20)&gt;1996,"1997-2001",IF(YEAR(J20)&gt;=1992,"1992-1996","Invalid"))))))</f>
        <v>2002-2006</v>
      </c>
      <c r="L20" s="2">
        <v>249686</v>
      </c>
      <c r="M20" s="8">
        <v>0.31</v>
      </c>
      <c r="N20" s="11" t="str" cm="1">
        <f t="array" ref="N20">_xlfn.IFS(M20 = 0%, "0%", M20&gt;35%, "36%-40%",M20&gt;30%,"31%-35%", M20&gt;20%, "21%-30%",M20 &gt;15%,"16%-20%", M20&gt;10%, "11%-15%", M20 &gt;0%, "5%-10%")</f>
        <v>31%-35%</v>
      </c>
      <c r="O20" s="9">
        <f>IF(M20&gt;0,L20+(L20*M20),L20)</f>
        <v>327088.66000000003</v>
      </c>
      <c r="P20" t="s">
        <v>33</v>
      </c>
      <c r="Q20" t="s">
        <v>80</v>
      </c>
      <c r="R20" s="1" t="s">
        <v>21</v>
      </c>
      <c r="S20" s="1" t="str">
        <f>IF(ISNUMBER(R20),"Yes","No")</f>
        <v>No</v>
      </c>
    </row>
    <row r="21" spans="1:19" x14ac:dyDescent="0.2">
      <c r="A21" t="s">
        <v>379</v>
      </c>
      <c r="B21" t="s">
        <v>633</v>
      </c>
      <c r="C21" t="s">
        <v>14</v>
      </c>
      <c r="D21" t="s">
        <v>50</v>
      </c>
      <c r="E21" t="s">
        <v>16</v>
      </c>
      <c r="F21" t="s">
        <v>28</v>
      </c>
      <c r="G21" t="s">
        <v>51</v>
      </c>
      <c r="H21">
        <v>39</v>
      </c>
      <c r="I21" t="str">
        <f>IF(H21&gt;54,"Old Adults 55+",IF(H21&gt;=31,"Adults 31-54",IF(H21&lt;31,"Young Adults 25-30","Invalid")))</f>
        <v>Adults 31-54</v>
      </c>
      <c r="J21" s="1">
        <v>40778</v>
      </c>
      <c r="K21" s="1" t="str">
        <f>IF(YEAR(J21)&gt;2016,"2017-2021",IF(YEAR(J21)&gt;2011,"2012-2016",IF(YEAR(J21)&gt;2006,"2007-2011",IF(YEAR(J21)&gt;2001,"2002-2006",IF(YEAR(J21)&gt;1996,"1997-2001",IF(YEAR(J21)&gt;=1992,"1992-1996","Invalid"))))))</f>
        <v>2007-2011</v>
      </c>
      <c r="L21" s="2">
        <v>249506</v>
      </c>
      <c r="M21" s="8">
        <v>0.3</v>
      </c>
      <c r="N21" s="11" t="str" cm="1">
        <f t="array" ref="N21">_xlfn.IFS(M21 = 0%, "0%", M21&gt;35%, "36%-40%",M21&gt;30%,"31%-35%", M21&gt;20%, "21%-30%",M21 &gt;15%,"16%-20%", M21&gt;10%, "11%-15%", M21 &gt;0%, "5%-10%")</f>
        <v>21%-30%</v>
      </c>
      <c r="O21" s="9">
        <f>IF(M21&gt;0,L21+(L21*M21),L21)</f>
        <v>324357.8</v>
      </c>
      <c r="P21" t="s">
        <v>52</v>
      </c>
      <c r="Q21" t="s">
        <v>66</v>
      </c>
      <c r="R21" s="1" t="s">
        <v>21</v>
      </c>
      <c r="S21" s="1" t="str">
        <f>IF(ISNUMBER(R21),"Yes","No")</f>
        <v>No</v>
      </c>
    </row>
    <row r="22" spans="1:19" x14ac:dyDescent="0.2">
      <c r="A22" t="s">
        <v>432</v>
      </c>
      <c r="B22" t="s">
        <v>433</v>
      </c>
      <c r="C22" t="s">
        <v>14</v>
      </c>
      <c r="D22" t="s">
        <v>43</v>
      </c>
      <c r="E22" t="s">
        <v>16</v>
      </c>
      <c r="F22" t="s">
        <v>17</v>
      </c>
      <c r="G22" t="s">
        <v>24</v>
      </c>
      <c r="H22">
        <v>41</v>
      </c>
      <c r="I22" t="str">
        <f>IF(H22&gt;54,"Old Adults 55+",IF(H22&gt;=31,"Adults 31-54",IF(H22&lt;31,"Young Adults 25-30","Invalid")))</f>
        <v>Adults 31-54</v>
      </c>
      <c r="J22" s="1">
        <v>41346</v>
      </c>
      <c r="K22" s="1" t="str">
        <f>IF(YEAR(J22)&gt;2016,"2017-2021",IF(YEAR(J22)&gt;2011,"2012-2016",IF(YEAR(J22)&gt;2006,"2007-2011",IF(YEAR(J22)&gt;2001,"2002-2006",IF(YEAR(J22)&gt;1996,"1997-2001",IF(YEAR(J22)&gt;=1992,"1992-1996","Invalid"))))))</f>
        <v>2012-2016</v>
      </c>
      <c r="L22" s="2">
        <v>249270</v>
      </c>
      <c r="M22" s="8">
        <v>0.3</v>
      </c>
      <c r="N22" s="11" t="str" cm="1">
        <f t="array" ref="N22">_xlfn.IFS(M22 = 0%, "0%", M22&gt;35%, "36%-40%",M22&gt;30%,"31%-35%", M22&gt;20%, "21%-30%",M22 &gt;15%,"16%-20%", M22&gt;10%, "11%-15%", M22 &gt;0%, "5%-10%")</f>
        <v>21%-30%</v>
      </c>
      <c r="O22" s="9">
        <f>IF(M22&gt;0,L22+(L22*M22),L22)</f>
        <v>324051</v>
      </c>
      <c r="P22" t="s">
        <v>19</v>
      </c>
      <c r="Q22" t="s">
        <v>63</v>
      </c>
      <c r="R22" s="1" t="s">
        <v>21</v>
      </c>
      <c r="S22" s="1" t="str">
        <f>IF(ISNUMBER(R22),"Yes","No")</f>
        <v>No</v>
      </c>
    </row>
    <row r="23" spans="1:19" x14ac:dyDescent="0.2">
      <c r="A23" t="s">
        <v>813</v>
      </c>
      <c r="B23" t="s">
        <v>814</v>
      </c>
      <c r="C23" t="s">
        <v>14</v>
      </c>
      <c r="D23" t="s">
        <v>15</v>
      </c>
      <c r="E23" t="s">
        <v>32</v>
      </c>
      <c r="F23" t="s">
        <v>28</v>
      </c>
      <c r="G23" t="s">
        <v>51</v>
      </c>
      <c r="H23">
        <v>50</v>
      </c>
      <c r="I23" t="str">
        <f>IF(H23&gt;54,"Old Adults 55+",IF(H23&gt;=31,"Adults 31-54",IF(H23&lt;31,"Young Adults 25-30","Invalid")))</f>
        <v>Adults 31-54</v>
      </c>
      <c r="J23" s="1">
        <v>38004</v>
      </c>
      <c r="K23" s="1" t="str">
        <f>IF(YEAR(J23)&gt;2016,"2017-2021",IF(YEAR(J23)&gt;2011,"2012-2016",IF(YEAR(J23)&gt;2006,"2007-2011",IF(YEAR(J23)&gt;2001,"2002-2006",IF(YEAR(J23)&gt;1996,"1997-2001",IF(YEAR(J23)&gt;=1992,"1992-1996","Invalid"))))))</f>
        <v>2002-2006</v>
      </c>
      <c r="L23" s="2">
        <v>247939</v>
      </c>
      <c r="M23" s="8">
        <v>0.35</v>
      </c>
      <c r="N23" s="11" t="str" cm="1">
        <f t="array" ref="N23">_xlfn.IFS(M23 = 0%, "0%", M23&gt;35%, "36%-40%",M23&gt;30%,"31%-35%", M23&gt;20%, "21%-30%",M23 &gt;15%,"16%-20%", M23&gt;10%, "11%-15%", M23 &gt;0%, "5%-10%")</f>
        <v>31%-35%</v>
      </c>
      <c r="O23" s="9">
        <f>IF(M23&gt;0,L23+(L23*M23),L23)</f>
        <v>334717.65000000002</v>
      </c>
      <c r="P23" t="s">
        <v>52</v>
      </c>
      <c r="Q23" t="s">
        <v>66</v>
      </c>
      <c r="R23" s="1" t="s">
        <v>21</v>
      </c>
      <c r="S23" s="1" t="str">
        <f>IF(ISNUMBER(R23),"Yes","No")</f>
        <v>No</v>
      </c>
    </row>
    <row r="24" spans="1:19" x14ac:dyDescent="0.2">
      <c r="A24" t="s">
        <v>359</v>
      </c>
      <c r="B24" t="s">
        <v>1268</v>
      </c>
      <c r="C24" t="s">
        <v>14</v>
      </c>
      <c r="D24" t="s">
        <v>27</v>
      </c>
      <c r="E24" t="s">
        <v>36</v>
      </c>
      <c r="F24" t="s">
        <v>28</v>
      </c>
      <c r="G24" t="s">
        <v>51</v>
      </c>
      <c r="H24">
        <v>51</v>
      </c>
      <c r="I24" t="str">
        <f>IF(H24&gt;54,"Old Adults 55+",IF(H24&gt;=31,"Adults 31-54",IF(H24&lt;31,"Young Adults 25-30","Invalid")))</f>
        <v>Adults 31-54</v>
      </c>
      <c r="J24" s="1">
        <v>37091</v>
      </c>
      <c r="K24" s="1" t="str">
        <f>IF(YEAR(J24)&gt;2016,"2017-2021",IF(YEAR(J24)&gt;2011,"2012-2016",IF(YEAR(J24)&gt;2006,"2007-2011",IF(YEAR(J24)&gt;2001,"2002-2006",IF(YEAR(J24)&gt;1996,"1997-2001",IF(YEAR(J24)&gt;=1992,"1992-1996","Invalid"))))))</f>
        <v>1997-2001</v>
      </c>
      <c r="L24" s="2">
        <v>247874</v>
      </c>
      <c r="M24" s="8">
        <v>0.33</v>
      </c>
      <c r="N24" s="11" t="str" cm="1">
        <f t="array" ref="N24">_xlfn.IFS(M24 = 0%, "0%", M24&gt;35%, "36%-40%",M24&gt;30%,"31%-35%", M24&gt;20%, "21%-30%",M24 &gt;15%,"16%-20%", M24&gt;10%, "11%-15%", M24 &gt;0%, "5%-10%")</f>
        <v>31%-35%</v>
      </c>
      <c r="O24" s="9">
        <f>IF(M24&gt;0,L24+(L24*M24),L24)</f>
        <v>329672.42</v>
      </c>
      <c r="P24" t="s">
        <v>52</v>
      </c>
      <c r="Q24" t="s">
        <v>81</v>
      </c>
      <c r="R24" s="1" t="s">
        <v>21</v>
      </c>
      <c r="S24" s="1" t="str">
        <f>IF(ISNUMBER(R24),"Yes","No")</f>
        <v>No</v>
      </c>
    </row>
    <row r="25" spans="1:19" x14ac:dyDescent="0.2">
      <c r="A25" t="s">
        <v>566</v>
      </c>
      <c r="B25" t="s">
        <v>496</v>
      </c>
      <c r="C25" t="s">
        <v>14</v>
      </c>
      <c r="D25" t="s">
        <v>15</v>
      </c>
      <c r="E25" t="s">
        <v>44</v>
      </c>
      <c r="F25" t="s">
        <v>17</v>
      </c>
      <c r="G25" t="s">
        <v>24</v>
      </c>
      <c r="H25">
        <v>54</v>
      </c>
      <c r="I25" t="str">
        <f>IF(H25&gt;54,"Old Adults 55+",IF(H25&gt;=31,"Adults 31-54",IF(H25&lt;31,"Young Adults 25-30","Invalid")))</f>
        <v>Adults 31-54</v>
      </c>
      <c r="J25" s="1">
        <v>40734</v>
      </c>
      <c r="K25" s="1" t="str">
        <f>IF(YEAR(J25)&gt;2016,"2017-2021",IF(YEAR(J25)&gt;2011,"2012-2016",IF(YEAR(J25)&gt;2006,"2007-2011",IF(YEAR(J25)&gt;2001,"2002-2006",IF(YEAR(J25)&gt;1996,"1997-2001",IF(YEAR(J25)&gt;=1992,"1992-1996","Invalid"))))))</f>
        <v>2007-2011</v>
      </c>
      <c r="L25" s="2">
        <v>247022</v>
      </c>
      <c r="M25" s="8">
        <v>0.3</v>
      </c>
      <c r="N25" s="11" t="str" cm="1">
        <f t="array" ref="N25">_xlfn.IFS(M25 = 0%, "0%", M25&gt;35%, "36%-40%",M25&gt;30%,"31%-35%", M25&gt;20%, "21%-30%",M25 &gt;15%,"16%-20%", M25&gt;10%, "11%-15%", M25 &gt;0%, "5%-10%")</f>
        <v>21%-30%</v>
      </c>
      <c r="O25" s="9">
        <f>IF(M25&gt;0,L25+(L25*M25),L25)</f>
        <v>321128.59999999998</v>
      </c>
      <c r="P25" t="s">
        <v>33</v>
      </c>
      <c r="Q25" t="s">
        <v>60</v>
      </c>
      <c r="R25" s="1" t="s">
        <v>21</v>
      </c>
      <c r="S25" s="1" t="str">
        <f>IF(ISNUMBER(R25),"Yes","No")</f>
        <v>No</v>
      </c>
    </row>
    <row r="26" spans="1:19" x14ac:dyDescent="0.2">
      <c r="A26" t="s">
        <v>390</v>
      </c>
      <c r="B26" t="s">
        <v>1530</v>
      </c>
      <c r="C26" t="s">
        <v>14</v>
      </c>
      <c r="D26" t="s">
        <v>27</v>
      </c>
      <c r="E26" t="s">
        <v>44</v>
      </c>
      <c r="F26" t="s">
        <v>28</v>
      </c>
      <c r="G26" t="s">
        <v>47</v>
      </c>
      <c r="H26">
        <v>59</v>
      </c>
      <c r="I26" t="str">
        <f>IF(H26&gt;54,"Old Adults 55+",IF(H26&gt;=31,"Adults 31-54",IF(H26&lt;31,"Young Adults 25-30","Invalid")))</f>
        <v>Old Adults 55+</v>
      </c>
      <c r="J26" s="1">
        <v>40542</v>
      </c>
      <c r="K26" s="1" t="str">
        <f>IF(YEAR(J26)&gt;2016,"2017-2021",IF(YEAR(J26)&gt;2011,"2012-2016",IF(YEAR(J26)&gt;2006,"2007-2011",IF(YEAR(J26)&gt;2001,"2002-2006",IF(YEAR(J26)&gt;1996,"1997-2001",IF(YEAR(J26)&gt;=1992,"1992-1996","Invalid"))))))</f>
        <v>2007-2011</v>
      </c>
      <c r="L26" s="2">
        <v>246619</v>
      </c>
      <c r="M26" s="8">
        <v>0.36</v>
      </c>
      <c r="N26" s="11" t="str" cm="1">
        <f t="array" ref="N26">_xlfn.IFS(M26 = 0%, "0%", M26&gt;35%, "36%-40%",M26&gt;30%,"31%-35%", M26&gt;20%, "21%-30%",M26 &gt;15%,"16%-20%", M26&gt;10%, "11%-15%", M26 &gt;0%, "5%-10%")</f>
        <v>36%-40%</v>
      </c>
      <c r="O26" s="9">
        <f>IF(M26&gt;0,L26+(L26*M26),L26)</f>
        <v>335401.83999999997</v>
      </c>
      <c r="P26" t="s">
        <v>19</v>
      </c>
      <c r="Q26" t="s">
        <v>45</v>
      </c>
      <c r="R26" s="1" t="s">
        <v>21</v>
      </c>
      <c r="S26" s="1" t="str">
        <f>IF(ISNUMBER(R26),"Yes","No")</f>
        <v>No</v>
      </c>
    </row>
    <row r="27" spans="1:19" x14ac:dyDescent="0.2">
      <c r="A27" t="s">
        <v>463</v>
      </c>
      <c r="B27" t="s">
        <v>1951</v>
      </c>
      <c r="C27" t="s">
        <v>14</v>
      </c>
      <c r="D27" t="s">
        <v>27</v>
      </c>
      <c r="E27" t="s">
        <v>44</v>
      </c>
      <c r="F27" t="s">
        <v>17</v>
      </c>
      <c r="G27" t="s">
        <v>24</v>
      </c>
      <c r="H27">
        <v>57</v>
      </c>
      <c r="I27" t="str">
        <f>IF(H27&gt;54,"Old Adults 55+",IF(H27&gt;=31,"Adults 31-54",IF(H27&lt;31,"Young Adults 25-30","Invalid")))</f>
        <v>Old Adults 55+</v>
      </c>
      <c r="J27" s="1">
        <v>42685</v>
      </c>
      <c r="K27" s="1" t="str">
        <f>IF(YEAR(J27)&gt;2016,"2017-2021",IF(YEAR(J27)&gt;2011,"2012-2016",IF(YEAR(J27)&gt;2006,"2007-2011",IF(YEAR(J27)&gt;2001,"2002-2006",IF(YEAR(J27)&gt;1996,"1997-2001",IF(YEAR(J27)&gt;=1992,"1992-1996","Invalid"))))))</f>
        <v>2012-2016</v>
      </c>
      <c r="L27" s="2">
        <v>246589</v>
      </c>
      <c r="M27" s="8">
        <v>0.33</v>
      </c>
      <c r="N27" s="11" t="str" cm="1">
        <f t="array" ref="N27">_xlfn.IFS(M27 = 0%, "0%", M27&gt;35%, "36%-40%",M27&gt;30%,"31%-35%", M27&gt;20%, "21%-30%",M27 &gt;15%,"16%-20%", M27&gt;10%, "11%-15%", M27 &gt;0%, "5%-10%")</f>
        <v>31%-35%</v>
      </c>
      <c r="O27" s="9">
        <f>IF(M27&gt;0,L27+(L27*M27),L27)</f>
        <v>327963.37</v>
      </c>
      <c r="P27" t="s">
        <v>19</v>
      </c>
      <c r="Q27" t="s">
        <v>39</v>
      </c>
      <c r="R27" s="1">
        <v>42820</v>
      </c>
      <c r="S27" s="1" t="str">
        <f>IF(ISNUMBER(R27),"Yes","No")</f>
        <v>Yes</v>
      </c>
    </row>
    <row r="28" spans="1:19" x14ac:dyDescent="0.2">
      <c r="A28" t="s">
        <v>293</v>
      </c>
      <c r="B28" t="s">
        <v>451</v>
      </c>
      <c r="C28" t="s">
        <v>14</v>
      </c>
      <c r="D28" t="s">
        <v>31</v>
      </c>
      <c r="E28" t="s">
        <v>44</v>
      </c>
      <c r="F28" t="s">
        <v>28</v>
      </c>
      <c r="G28" t="s">
        <v>24</v>
      </c>
      <c r="H28">
        <v>43</v>
      </c>
      <c r="I28" t="str">
        <f>IF(H28&gt;54,"Old Adults 55+",IF(H28&gt;=31,"Adults 31-54",IF(H28&lt;31,"Young Adults 25-30","Invalid")))</f>
        <v>Adults 31-54</v>
      </c>
      <c r="J28" s="1">
        <v>38145</v>
      </c>
      <c r="K28" s="1" t="str">
        <f>IF(YEAR(J28)&gt;2016,"2017-2021",IF(YEAR(J28)&gt;2011,"2012-2016",IF(YEAR(J28)&gt;2006,"2007-2011",IF(YEAR(J28)&gt;2001,"2002-2006",IF(YEAR(J28)&gt;1996,"1997-2001",IF(YEAR(J28)&gt;=1992,"1992-1996","Invalid"))))))</f>
        <v>2002-2006</v>
      </c>
      <c r="L28" s="2">
        <v>246231</v>
      </c>
      <c r="M28" s="8">
        <v>0.31</v>
      </c>
      <c r="N28" s="11" t="str" cm="1">
        <f t="array" ref="N28">_xlfn.IFS(M28 = 0%, "0%", M28&gt;35%, "36%-40%",M28&gt;30%,"31%-35%", M28&gt;20%, "21%-30%",M28 &gt;15%,"16%-20%", M28&gt;10%, "11%-15%", M28 &gt;0%, "5%-10%")</f>
        <v>31%-35%</v>
      </c>
      <c r="O28" s="9">
        <f>IF(M28&gt;0,L28+(L28*M28),L28)</f>
        <v>322562.61</v>
      </c>
      <c r="P28" t="s">
        <v>19</v>
      </c>
      <c r="Q28" t="s">
        <v>63</v>
      </c>
      <c r="R28" s="1" t="s">
        <v>21</v>
      </c>
      <c r="S28" s="1" t="str">
        <f>IF(ISNUMBER(R28),"Yes","No")</f>
        <v>No</v>
      </c>
    </row>
    <row r="29" spans="1:19" x14ac:dyDescent="0.2">
      <c r="A29" t="s">
        <v>733</v>
      </c>
      <c r="B29" t="s">
        <v>734</v>
      </c>
      <c r="C29" t="s">
        <v>14</v>
      </c>
      <c r="D29" t="s">
        <v>31</v>
      </c>
      <c r="E29" t="s">
        <v>36</v>
      </c>
      <c r="F29" t="s">
        <v>28</v>
      </c>
      <c r="G29" t="s">
        <v>24</v>
      </c>
      <c r="H29">
        <v>35</v>
      </c>
      <c r="I29" t="str">
        <f>IF(H29&gt;54,"Old Adults 55+",IF(H29&gt;=31,"Adults 31-54",IF(H29&lt;31,"Young Adults 25-30","Invalid")))</f>
        <v>Adults 31-54</v>
      </c>
      <c r="J29" s="1">
        <v>40826</v>
      </c>
      <c r="K29" s="1" t="str">
        <f>IF(YEAR(J29)&gt;2016,"2017-2021",IF(YEAR(J29)&gt;2011,"2012-2016",IF(YEAR(J29)&gt;2006,"2007-2011",IF(YEAR(J29)&gt;2001,"2002-2006",IF(YEAR(J29)&gt;1996,"1997-2001",IF(YEAR(J29)&gt;=1992,"1992-1996","Invalid"))))))</f>
        <v>2007-2011</v>
      </c>
      <c r="L29" s="2">
        <v>245482</v>
      </c>
      <c r="M29" s="8">
        <v>0.39</v>
      </c>
      <c r="N29" s="11" t="str" cm="1">
        <f t="array" ref="N29">_xlfn.IFS(M29 = 0%, "0%", M29&gt;35%, "36%-40%",M29&gt;30%,"31%-35%", M29&gt;20%, "21%-30%",M29 &gt;15%,"16%-20%", M29&gt;10%, "11%-15%", M29 &gt;0%, "5%-10%")</f>
        <v>36%-40%</v>
      </c>
      <c r="O29" s="9">
        <f>IF(M29&gt;0,L29+(L29*M29),L29)</f>
        <v>341219.98</v>
      </c>
      <c r="P29" t="s">
        <v>19</v>
      </c>
      <c r="Q29" t="s">
        <v>63</v>
      </c>
      <c r="R29" s="1" t="s">
        <v>21</v>
      </c>
      <c r="S29" s="1" t="str">
        <f>IF(ISNUMBER(R29),"Yes","No")</f>
        <v>No</v>
      </c>
    </row>
    <row r="30" spans="1:19" x14ac:dyDescent="0.2">
      <c r="A30" t="s">
        <v>1879</v>
      </c>
      <c r="B30" t="s">
        <v>1880</v>
      </c>
      <c r="C30" t="s">
        <v>14</v>
      </c>
      <c r="D30" t="s">
        <v>65</v>
      </c>
      <c r="E30" t="s">
        <v>44</v>
      </c>
      <c r="F30" t="s">
        <v>17</v>
      </c>
      <c r="G30" t="s">
        <v>18</v>
      </c>
      <c r="H30">
        <v>41</v>
      </c>
      <c r="I30" t="str">
        <f>IF(H30&gt;54,"Old Adults 55+",IF(H30&gt;=31,"Adults 31-54",IF(H30&lt;31,"Young Adults 25-30","Invalid")))</f>
        <v>Adults 31-54</v>
      </c>
      <c r="J30" s="1">
        <v>41130</v>
      </c>
      <c r="K30" s="1" t="str">
        <f>IF(YEAR(J30)&gt;2016,"2017-2021",IF(YEAR(J30)&gt;2011,"2012-2016",IF(YEAR(J30)&gt;2006,"2007-2011",IF(YEAR(J30)&gt;2001,"2002-2006",IF(YEAR(J30)&gt;1996,"1997-2001",IF(YEAR(J30)&gt;=1992,"1992-1996","Invalid"))))))</f>
        <v>2012-2016</v>
      </c>
      <c r="L30" s="2">
        <v>245360</v>
      </c>
      <c r="M30" s="8">
        <v>0.37</v>
      </c>
      <c r="N30" s="11" t="str" cm="1">
        <f t="array" ref="N30">_xlfn.IFS(M30 = 0%, "0%", M30&gt;35%, "36%-40%",M30&gt;30%,"31%-35%", M30&gt;20%, "21%-30%",M30 &gt;15%,"16%-20%", M30&gt;10%, "11%-15%", M30 &gt;0%, "5%-10%")</f>
        <v>36%-40%</v>
      </c>
      <c r="O30" s="9">
        <f>IF(M30&gt;0,L30+(L30*M30),L30)</f>
        <v>336143.2</v>
      </c>
      <c r="P30" t="s">
        <v>19</v>
      </c>
      <c r="Q30" t="s">
        <v>25</v>
      </c>
      <c r="R30" s="1" t="s">
        <v>21</v>
      </c>
      <c r="S30" s="1" t="str">
        <f>IF(ISNUMBER(R30),"Yes","No")</f>
        <v>No</v>
      </c>
    </row>
    <row r="31" spans="1:19" x14ac:dyDescent="0.2">
      <c r="A31" t="s">
        <v>1679</v>
      </c>
      <c r="B31" t="s">
        <v>1680</v>
      </c>
      <c r="C31" t="s">
        <v>14</v>
      </c>
      <c r="D31" t="s">
        <v>65</v>
      </c>
      <c r="E31" t="s">
        <v>32</v>
      </c>
      <c r="F31" t="s">
        <v>17</v>
      </c>
      <c r="G31" t="s">
        <v>24</v>
      </c>
      <c r="H31">
        <v>47</v>
      </c>
      <c r="I31" t="str">
        <f>IF(H31&gt;54,"Old Adults 55+",IF(H31&gt;=31,"Adults 31-54",IF(H31&lt;31,"Young Adults 25-30","Invalid")))</f>
        <v>Adults 31-54</v>
      </c>
      <c r="J31" s="1">
        <v>44556</v>
      </c>
      <c r="K31" s="1" t="str">
        <f>IF(YEAR(J31)&gt;2016,"2017-2021",IF(YEAR(J31)&gt;2011,"2012-2016",IF(YEAR(J31)&gt;2006,"2007-2011",IF(YEAR(J31)&gt;2001,"2002-2006",IF(YEAR(J31)&gt;1996,"1997-2001",IF(YEAR(J31)&gt;=1992,"1992-1996","Invalid"))))))</f>
        <v>2017-2021</v>
      </c>
      <c r="L31" s="2">
        <v>243568</v>
      </c>
      <c r="M31" s="8">
        <v>0.33</v>
      </c>
      <c r="N31" s="11" t="str" cm="1">
        <f t="array" ref="N31">_xlfn.IFS(M31 = 0%, "0%", M31&gt;35%, "36%-40%",M31&gt;30%,"31%-35%", M31&gt;20%, "21%-30%",M31 &gt;15%,"16%-20%", M31&gt;10%, "11%-15%", M31 &gt;0%, "5%-10%")</f>
        <v>31%-35%</v>
      </c>
      <c r="O31" s="9">
        <f>IF(M31&gt;0,L31+(L31*M31),L31)</f>
        <v>323945.44</v>
      </c>
      <c r="P31" t="s">
        <v>19</v>
      </c>
      <c r="Q31" t="s">
        <v>25</v>
      </c>
      <c r="R31" s="1" t="s">
        <v>21</v>
      </c>
      <c r="S31" s="1" t="str">
        <f>IF(ISNUMBER(R31),"Yes","No")</f>
        <v>No</v>
      </c>
    </row>
    <row r="32" spans="1:19" x14ac:dyDescent="0.2">
      <c r="A32" t="s">
        <v>272</v>
      </c>
      <c r="B32" t="s">
        <v>676</v>
      </c>
      <c r="C32" t="s">
        <v>14</v>
      </c>
      <c r="D32" t="s">
        <v>43</v>
      </c>
      <c r="E32" t="s">
        <v>44</v>
      </c>
      <c r="F32" t="s">
        <v>28</v>
      </c>
      <c r="G32" t="s">
        <v>24</v>
      </c>
      <c r="H32">
        <v>40</v>
      </c>
      <c r="I32" t="str">
        <f>IF(H32&gt;54,"Old Adults 55+",IF(H32&gt;=31,"Adults 31-54",IF(H32&lt;31,"Young Adults 25-30","Invalid")))</f>
        <v>Adults 31-54</v>
      </c>
      <c r="J32" s="1">
        <v>39872</v>
      </c>
      <c r="K32" s="1" t="str">
        <f>IF(YEAR(J32)&gt;2016,"2017-2021",IF(YEAR(J32)&gt;2011,"2012-2016",IF(YEAR(J32)&gt;2006,"2007-2011",IF(YEAR(J32)&gt;2001,"2002-2006",IF(YEAR(J32)&gt;1996,"1997-2001",IF(YEAR(J32)&gt;=1992,"1992-1996","Invalid"))))))</f>
        <v>2007-2011</v>
      </c>
      <c r="L32" s="2">
        <v>242919</v>
      </c>
      <c r="M32" s="8">
        <v>0.31</v>
      </c>
      <c r="N32" s="11" t="str" cm="1">
        <f t="array" ref="N32">_xlfn.IFS(M32 = 0%, "0%", M32&gt;35%, "36%-40%",M32&gt;30%,"31%-35%", M32&gt;20%, "21%-30%",M32 &gt;15%,"16%-20%", M32&gt;10%, "11%-15%", M32 &gt;0%, "5%-10%")</f>
        <v>31%-35%</v>
      </c>
      <c r="O32" s="9">
        <f>IF(M32&gt;0,L32+(L32*M32),L32)</f>
        <v>318223.89</v>
      </c>
      <c r="P32" t="s">
        <v>33</v>
      </c>
      <c r="Q32" t="s">
        <v>80</v>
      </c>
      <c r="R32" s="1" t="s">
        <v>21</v>
      </c>
      <c r="S32" s="1" t="str">
        <f>IF(ISNUMBER(R32),"Yes","No")</f>
        <v>No</v>
      </c>
    </row>
    <row r="33" spans="1:19" x14ac:dyDescent="0.2">
      <c r="A33" t="s">
        <v>1428</v>
      </c>
      <c r="B33" t="s">
        <v>1429</v>
      </c>
      <c r="C33" t="s">
        <v>14</v>
      </c>
      <c r="D33" t="s">
        <v>27</v>
      </c>
      <c r="E33" t="s">
        <v>44</v>
      </c>
      <c r="F33" t="s">
        <v>28</v>
      </c>
      <c r="G33" t="s">
        <v>51</v>
      </c>
      <c r="H33">
        <v>54</v>
      </c>
      <c r="I33" t="str">
        <f>IF(H33&gt;54,"Old Adults 55+",IF(H33&gt;=31,"Adults 31-54",IF(H33&lt;31,"Young Adults 25-30","Invalid")))</f>
        <v>Adults 31-54</v>
      </c>
      <c r="J33" s="1">
        <v>40040</v>
      </c>
      <c r="K33" s="1" t="str">
        <f>IF(YEAR(J33)&gt;2016,"2017-2021",IF(YEAR(J33)&gt;2011,"2012-2016",IF(YEAR(J33)&gt;2006,"2007-2011",IF(YEAR(J33)&gt;2001,"2002-2006",IF(YEAR(J33)&gt;1996,"1997-2001",IF(YEAR(J33)&gt;=1992,"1992-1996","Invalid"))))))</f>
        <v>2007-2011</v>
      </c>
      <c r="L33" s="2">
        <v>241083</v>
      </c>
      <c r="M33" s="8">
        <v>0.39</v>
      </c>
      <c r="N33" s="11" t="str" cm="1">
        <f t="array" ref="N33">_xlfn.IFS(M33 = 0%, "0%", M33&gt;35%, "36%-40%",M33&gt;30%,"31%-35%", M33&gt;20%, "21%-30%",M33 &gt;15%,"16%-20%", M33&gt;10%, "11%-15%", M33 &gt;0%, "5%-10%")</f>
        <v>36%-40%</v>
      </c>
      <c r="O33" s="9">
        <f>IF(M33&gt;0,L33+(L33*M33),L33)</f>
        <v>335105.37</v>
      </c>
      <c r="P33" t="s">
        <v>19</v>
      </c>
      <c r="Q33" t="s">
        <v>29</v>
      </c>
      <c r="R33" s="1" t="s">
        <v>21</v>
      </c>
      <c r="S33" s="1" t="str">
        <f>IF(ISNUMBER(R33),"Yes","No")</f>
        <v>No</v>
      </c>
    </row>
    <row r="34" spans="1:19" x14ac:dyDescent="0.2">
      <c r="A34" t="s">
        <v>628</v>
      </c>
      <c r="B34" t="s">
        <v>229</v>
      </c>
      <c r="C34" t="s">
        <v>14</v>
      </c>
      <c r="D34" t="s">
        <v>31</v>
      </c>
      <c r="E34" t="s">
        <v>32</v>
      </c>
      <c r="F34" t="s">
        <v>17</v>
      </c>
      <c r="G34" t="s">
        <v>51</v>
      </c>
      <c r="H34">
        <v>28</v>
      </c>
      <c r="I34" t="str">
        <f>IF(H34&gt;54,"Old Adults 55+",IF(H34&gt;=31,"Adults 31-54",IF(H34&lt;31,"Young Adults 25-30","Invalid")))</f>
        <v>Young Adults 25-30</v>
      </c>
      <c r="J34" s="1">
        <v>42922</v>
      </c>
      <c r="K34" s="1" t="str">
        <f>IF(YEAR(J34)&gt;2016,"2017-2021",IF(YEAR(J34)&gt;2011,"2012-2016",IF(YEAR(J34)&gt;2006,"2007-2011",IF(YEAR(J34)&gt;2001,"2002-2006",IF(YEAR(J34)&gt;1996,"1997-2001",IF(YEAR(J34)&gt;=1992,"1992-1996","Invalid"))))))</f>
        <v>2017-2021</v>
      </c>
      <c r="L34" s="2">
        <v>240488</v>
      </c>
      <c r="M34" s="8">
        <v>0.4</v>
      </c>
      <c r="N34" s="11" t="str" cm="1">
        <f t="array" ref="N34">_xlfn.IFS(M34 = 0%, "0%", M34&gt;35%, "36%-40%",M34&gt;30%,"31%-35%", M34&gt;20%, "21%-30%",M34 &gt;15%,"16%-20%", M34&gt;10%, "11%-15%", M34 &gt;0%, "5%-10%")</f>
        <v>36%-40%</v>
      </c>
      <c r="O34" s="9">
        <f>IF(M34&gt;0,L34+(L34*M34),L34)</f>
        <v>336683.2</v>
      </c>
      <c r="P34" t="s">
        <v>52</v>
      </c>
      <c r="Q34" t="s">
        <v>66</v>
      </c>
      <c r="R34" s="1" t="s">
        <v>21</v>
      </c>
      <c r="S34" s="1" t="str">
        <f>IF(ISNUMBER(R34),"Yes","No")</f>
        <v>No</v>
      </c>
    </row>
    <row r="35" spans="1:19" x14ac:dyDescent="0.2">
      <c r="A35" t="s">
        <v>396</v>
      </c>
      <c r="B35" t="s">
        <v>1504</v>
      </c>
      <c r="C35" t="s">
        <v>14</v>
      </c>
      <c r="D35" t="s">
        <v>43</v>
      </c>
      <c r="E35" t="s">
        <v>32</v>
      </c>
      <c r="F35" t="s">
        <v>17</v>
      </c>
      <c r="G35" t="s">
        <v>51</v>
      </c>
      <c r="H35">
        <v>47</v>
      </c>
      <c r="I35" t="str">
        <f>IF(H35&gt;54,"Old Adults 55+",IF(H35&gt;=31,"Adults 31-54",IF(H35&lt;31,"Young Adults 25-30","Invalid")))</f>
        <v>Adults 31-54</v>
      </c>
      <c r="J35" s="1">
        <v>36232</v>
      </c>
      <c r="K35" s="1" t="str">
        <f>IF(YEAR(J35)&gt;2016,"2017-2021",IF(YEAR(J35)&gt;2011,"2012-2016",IF(YEAR(J35)&gt;2006,"2007-2011",IF(YEAR(J35)&gt;2001,"2002-2006",IF(YEAR(J35)&gt;1996,"1997-2001",IF(YEAR(J35)&gt;=1992,"1992-1996","Invalid"))))))</f>
        <v>1997-2001</v>
      </c>
      <c r="L35" s="2">
        <v>239394</v>
      </c>
      <c r="M35" s="8">
        <v>0.32</v>
      </c>
      <c r="N35" s="11" t="str" cm="1">
        <f t="array" ref="N35">_xlfn.IFS(M35 = 0%, "0%", M35&gt;35%, "36%-40%",M35&gt;30%,"31%-35%", M35&gt;20%, "21%-30%",M35 &gt;15%,"16%-20%", M35&gt;10%, "11%-15%", M35 &gt;0%, "5%-10%")</f>
        <v>31%-35%</v>
      </c>
      <c r="O35" s="9">
        <f>IF(M35&gt;0,L35+(L35*M35),L35)</f>
        <v>316000.08</v>
      </c>
      <c r="P35" t="s">
        <v>19</v>
      </c>
      <c r="Q35" t="s">
        <v>25</v>
      </c>
      <c r="R35" s="1" t="s">
        <v>21</v>
      </c>
      <c r="S35" s="1" t="str">
        <f>IF(ISNUMBER(R35),"Yes","No")</f>
        <v>No</v>
      </c>
    </row>
    <row r="36" spans="1:19" x14ac:dyDescent="0.2">
      <c r="A36" t="s">
        <v>1873</v>
      </c>
      <c r="B36" t="s">
        <v>1874</v>
      </c>
      <c r="C36" t="s">
        <v>14</v>
      </c>
      <c r="D36" t="s">
        <v>15</v>
      </c>
      <c r="E36" t="s">
        <v>32</v>
      </c>
      <c r="F36" t="s">
        <v>28</v>
      </c>
      <c r="G36" t="s">
        <v>18</v>
      </c>
      <c r="H36">
        <v>36</v>
      </c>
      <c r="I36" t="str">
        <f>IF(H36&gt;54,"Old Adults 55+",IF(H36&gt;=31,"Adults 31-54",IF(H36&lt;31,"Young Adults 25-30","Invalid")))</f>
        <v>Adults 31-54</v>
      </c>
      <c r="J36" s="1">
        <v>39830</v>
      </c>
      <c r="K36" s="1" t="str">
        <f>IF(YEAR(J36)&gt;2016,"2017-2021",IF(YEAR(J36)&gt;2011,"2012-2016",IF(YEAR(J36)&gt;2006,"2007-2011",IF(YEAR(J36)&gt;2001,"2002-2006",IF(YEAR(J36)&gt;1996,"1997-2001",IF(YEAR(J36)&gt;=1992,"1992-1996","Invalid"))))))</f>
        <v>2007-2011</v>
      </c>
      <c r="L36" s="2">
        <v>238236</v>
      </c>
      <c r="M36" s="8">
        <v>0.31</v>
      </c>
      <c r="N36" s="11" t="str" cm="1">
        <f t="array" ref="N36">_xlfn.IFS(M36 = 0%, "0%", M36&gt;35%, "36%-40%",M36&gt;30%,"31%-35%", M36&gt;20%, "21%-30%",M36 &gt;15%,"16%-20%", M36&gt;10%, "11%-15%", M36 &gt;0%, "5%-10%")</f>
        <v>31%-35%</v>
      </c>
      <c r="O36" s="9">
        <f>IF(M36&gt;0,L36+(L36*M36),L36)</f>
        <v>312089.16000000003</v>
      </c>
      <c r="P36" t="s">
        <v>19</v>
      </c>
      <c r="Q36" t="s">
        <v>63</v>
      </c>
      <c r="R36" s="1" t="s">
        <v>21</v>
      </c>
      <c r="S36" s="1" t="str">
        <f>IF(ISNUMBER(R36),"Yes","No")</f>
        <v>No</v>
      </c>
    </row>
    <row r="37" spans="1:19" x14ac:dyDescent="0.2">
      <c r="A37" t="s">
        <v>315</v>
      </c>
      <c r="B37" t="s">
        <v>511</v>
      </c>
      <c r="C37" t="s">
        <v>14</v>
      </c>
      <c r="D37" t="s">
        <v>23</v>
      </c>
      <c r="E37" t="s">
        <v>44</v>
      </c>
      <c r="F37" t="s">
        <v>28</v>
      </c>
      <c r="G37" t="s">
        <v>47</v>
      </c>
      <c r="H37">
        <v>45</v>
      </c>
      <c r="I37" t="str">
        <f>IF(H37&gt;54,"Old Adults 55+",IF(H37&gt;=31,"Adults 31-54",IF(H37&lt;31,"Young Adults 25-30","Invalid")))</f>
        <v>Adults 31-54</v>
      </c>
      <c r="J37" s="1">
        <v>41493</v>
      </c>
      <c r="K37" s="1" t="str">
        <f>IF(YEAR(J37)&gt;2016,"2017-2021",IF(YEAR(J37)&gt;2011,"2012-2016",IF(YEAR(J37)&gt;2006,"2007-2011",IF(YEAR(J37)&gt;2001,"2002-2006",IF(YEAR(J37)&gt;1996,"1997-2001",IF(YEAR(J37)&gt;=1992,"1992-1996","Invalid"))))))</f>
        <v>2012-2016</v>
      </c>
      <c r="L37" s="2">
        <v>236946</v>
      </c>
      <c r="M37" s="8">
        <v>0.37</v>
      </c>
      <c r="N37" s="11" t="str" cm="1">
        <f t="array" ref="N37">_xlfn.IFS(M37 = 0%, "0%", M37&gt;35%, "36%-40%",M37&gt;30%,"31%-35%", M37&gt;20%, "21%-30%",M37 &gt;15%,"16%-20%", M37&gt;10%, "11%-15%", M37 &gt;0%, "5%-10%")</f>
        <v>36%-40%</v>
      </c>
      <c r="O37" s="9">
        <f>IF(M37&gt;0,L37+(L37*M37),L37)</f>
        <v>324616.02</v>
      </c>
      <c r="P37" t="s">
        <v>19</v>
      </c>
      <c r="Q37" t="s">
        <v>63</v>
      </c>
      <c r="R37" s="1" t="s">
        <v>21</v>
      </c>
      <c r="S37" s="1" t="str">
        <f>IF(ISNUMBER(R37),"Yes","No")</f>
        <v>No</v>
      </c>
    </row>
    <row r="38" spans="1:19" x14ac:dyDescent="0.2">
      <c r="A38" t="s">
        <v>1453</v>
      </c>
      <c r="B38" t="s">
        <v>1454</v>
      </c>
      <c r="C38" t="s">
        <v>14</v>
      </c>
      <c r="D38" t="s">
        <v>43</v>
      </c>
      <c r="E38" t="s">
        <v>44</v>
      </c>
      <c r="F38" t="s">
        <v>28</v>
      </c>
      <c r="G38" t="s">
        <v>18</v>
      </c>
      <c r="H38">
        <v>52</v>
      </c>
      <c r="I38" t="str">
        <f>IF(H38&gt;54,"Old Adults 55+",IF(H38&gt;=31,"Adults 31-54",IF(H38&lt;31,"Young Adults 25-30","Invalid")))</f>
        <v>Adults 31-54</v>
      </c>
      <c r="J38" s="1">
        <v>37418</v>
      </c>
      <c r="K38" s="1" t="str">
        <f>IF(YEAR(J38)&gt;2016,"2017-2021",IF(YEAR(J38)&gt;2011,"2012-2016",IF(YEAR(J38)&gt;2006,"2007-2011",IF(YEAR(J38)&gt;2001,"2002-2006",IF(YEAR(J38)&gt;1996,"1997-2001",IF(YEAR(J38)&gt;=1992,"1992-1996","Invalid"))))))</f>
        <v>2002-2006</v>
      </c>
      <c r="L38" s="2">
        <v>236314</v>
      </c>
      <c r="M38" s="8">
        <v>0.34</v>
      </c>
      <c r="N38" s="11" t="str" cm="1">
        <f t="array" ref="N38">_xlfn.IFS(M38 = 0%, "0%", M38&gt;35%, "36%-40%",M38&gt;30%,"31%-35%", M38&gt;20%, "21%-30%",M38 &gt;15%,"16%-20%", M38&gt;10%, "11%-15%", M38 &gt;0%, "5%-10%")</f>
        <v>31%-35%</v>
      </c>
      <c r="O38" s="9">
        <f>IF(M38&gt;0,L38+(L38*M38),L38)</f>
        <v>316660.76</v>
      </c>
      <c r="P38" t="s">
        <v>19</v>
      </c>
      <c r="Q38" t="s">
        <v>45</v>
      </c>
      <c r="R38" s="1" t="s">
        <v>21</v>
      </c>
      <c r="S38" s="1" t="str">
        <f>IF(ISNUMBER(R38),"Yes","No")</f>
        <v>No</v>
      </c>
    </row>
    <row r="39" spans="1:19" x14ac:dyDescent="0.2">
      <c r="A39" t="s">
        <v>177</v>
      </c>
      <c r="B39" t="s">
        <v>1585</v>
      </c>
      <c r="C39" t="s">
        <v>14</v>
      </c>
      <c r="D39" t="s">
        <v>65</v>
      </c>
      <c r="E39" t="s">
        <v>44</v>
      </c>
      <c r="F39" t="s">
        <v>28</v>
      </c>
      <c r="G39" t="s">
        <v>18</v>
      </c>
      <c r="H39">
        <v>41</v>
      </c>
      <c r="I39" t="str">
        <f>IF(H39&gt;54,"Old Adults 55+",IF(H39&gt;=31,"Adults 31-54",IF(H39&lt;31,"Young Adults 25-30","Invalid")))</f>
        <v>Adults 31-54</v>
      </c>
      <c r="J39" s="1">
        <v>41503</v>
      </c>
      <c r="K39" s="1" t="str">
        <f>IF(YEAR(J39)&gt;2016,"2017-2021",IF(YEAR(J39)&gt;2011,"2012-2016",IF(YEAR(J39)&gt;2006,"2007-2011",IF(YEAR(J39)&gt;2001,"2002-2006",IF(YEAR(J39)&gt;1996,"1997-2001",IF(YEAR(J39)&gt;=1992,"1992-1996","Invalid"))))))</f>
        <v>2012-2016</v>
      </c>
      <c r="L39" s="2">
        <v>235619</v>
      </c>
      <c r="M39" s="8">
        <v>0.3</v>
      </c>
      <c r="N39" s="11" t="str" cm="1">
        <f t="array" ref="N39">_xlfn.IFS(M39 = 0%, "0%", M39&gt;35%, "36%-40%",M39&gt;30%,"31%-35%", M39&gt;20%, "21%-30%",M39 &gt;15%,"16%-20%", M39&gt;10%, "11%-15%", M39 &gt;0%, "5%-10%")</f>
        <v>21%-30%</v>
      </c>
      <c r="O39" s="9">
        <f>IF(M39&gt;0,L39+(L39*M39),L39)</f>
        <v>306304.7</v>
      </c>
      <c r="P39" t="s">
        <v>19</v>
      </c>
      <c r="Q39" t="s">
        <v>63</v>
      </c>
      <c r="R39" s="1" t="s">
        <v>21</v>
      </c>
      <c r="S39" s="1" t="str">
        <f>IF(ISNUMBER(R39),"Yes","No")</f>
        <v>No</v>
      </c>
    </row>
    <row r="40" spans="1:19" x14ac:dyDescent="0.2">
      <c r="A40" t="s">
        <v>1117</v>
      </c>
      <c r="B40" t="s">
        <v>1118</v>
      </c>
      <c r="C40" t="s">
        <v>14</v>
      </c>
      <c r="D40" t="s">
        <v>27</v>
      </c>
      <c r="E40" t="s">
        <v>16</v>
      </c>
      <c r="F40" t="s">
        <v>28</v>
      </c>
      <c r="G40" t="s">
        <v>24</v>
      </c>
      <c r="H40">
        <v>35</v>
      </c>
      <c r="I40" t="str">
        <f>IF(H40&gt;54,"Old Adults 55+",IF(H40&gt;=31,"Adults 31-54",IF(H40&lt;31,"Young Adults 25-30","Invalid")))</f>
        <v>Adults 31-54</v>
      </c>
      <c r="J40" s="1">
        <v>42166</v>
      </c>
      <c r="K40" s="1" t="str">
        <f>IF(YEAR(J40)&gt;2016,"2017-2021",IF(YEAR(J40)&gt;2011,"2012-2016",IF(YEAR(J40)&gt;2006,"2007-2011",IF(YEAR(J40)&gt;2001,"2002-2006",IF(YEAR(J40)&gt;1996,"1997-2001",IF(YEAR(J40)&gt;=1992,"1992-1996","Invalid"))))))</f>
        <v>2012-2016</v>
      </c>
      <c r="L40" s="2">
        <v>234723</v>
      </c>
      <c r="M40" s="8">
        <v>0.36</v>
      </c>
      <c r="N40" s="11" t="str" cm="1">
        <f t="array" ref="N40">_xlfn.IFS(M40 = 0%, "0%", M40&gt;35%, "36%-40%",M40&gt;30%,"31%-35%", M40&gt;20%, "21%-30%",M40 &gt;15%,"16%-20%", M40&gt;10%, "11%-15%", M40 &gt;0%, "5%-10%")</f>
        <v>36%-40%</v>
      </c>
      <c r="O40" s="9">
        <f>IF(M40&gt;0,L40+(L40*M40),L40)</f>
        <v>319223.28000000003</v>
      </c>
      <c r="P40" t="s">
        <v>33</v>
      </c>
      <c r="Q40" t="s">
        <v>74</v>
      </c>
      <c r="R40" s="1" t="s">
        <v>21</v>
      </c>
      <c r="S40" s="1" t="str">
        <f>IF(ISNUMBER(R40),"Yes","No")</f>
        <v>No</v>
      </c>
    </row>
    <row r="41" spans="1:19" x14ac:dyDescent="0.2">
      <c r="A41" t="s">
        <v>224</v>
      </c>
      <c r="B41" t="s">
        <v>1568</v>
      </c>
      <c r="C41" t="s">
        <v>14</v>
      </c>
      <c r="D41" t="s">
        <v>23</v>
      </c>
      <c r="E41" t="s">
        <v>32</v>
      </c>
      <c r="F41" t="s">
        <v>28</v>
      </c>
      <c r="G41" t="s">
        <v>51</v>
      </c>
      <c r="H41">
        <v>62</v>
      </c>
      <c r="I41" t="str">
        <f>IF(H41&gt;54,"Old Adults 55+",IF(H41&gt;=31,"Adults 31-54",IF(H41&lt;31,"Young Adults 25-30","Invalid")))</f>
        <v>Old Adults 55+</v>
      </c>
      <c r="J41" s="1">
        <v>37484</v>
      </c>
      <c r="K41" s="1" t="str">
        <f>IF(YEAR(J41)&gt;2016,"2017-2021",IF(YEAR(J41)&gt;2011,"2012-2016",IF(YEAR(J41)&gt;2006,"2007-2011",IF(YEAR(J41)&gt;2001,"2002-2006",IF(YEAR(J41)&gt;1996,"1997-2001",IF(YEAR(J41)&gt;=1992,"1992-1996","Invalid"))))))</f>
        <v>2002-2006</v>
      </c>
      <c r="L41" s="2">
        <v>234594</v>
      </c>
      <c r="M41" s="8">
        <v>0.33</v>
      </c>
      <c r="N41" s="11" t="str" cm="1">
        <f t="array" ref="N41">_xlfn.IFS(M41 = 0%, "0%", M41&gt;35%, "36%-40%",M41&gt;30%,"31%-35%", M41&gt;20%, "21%-30%",M41 &gt;15%,"16%-20%", M41&gt;10%, "11%-15%", M41 &gt;0%, "5%-10%")</f>
        <v>31%-35%</v>
      </c>
      <c r="O41" s="9">
        <f>IF(M41&gt;0,L41+(L41*M41),L41)</f>
        <v>312010.02</v>
      </c>
      <c r="P41" t="s">
        <v>19</v>
      </c>
      <c r="Q41" t="s">
        <v>63</v>
      </c>
      <c r="R41" s="1" t="s">
        <v>21</v>
      </c>
      <c r="S41" s="1" t="str">
        <f>IF(ISNUMBER(R41),"Yes","No")</f>
        <v>No</v>
      </c>
    </row>
    <row r="42" spans="1:19" x14ac:dyDescent="0.2">
      <c r="A42" t="s">
        <v>866</v>
      </c>
      <c r="B42" t="s">
        <v>867</v>
      </c>
      <c r="C42" t="s">
        <v>14</v>
      </c>
      <c r="D42" t="s">
        <v>27</v>
      </c>
      <c r="E42" t="s">
        <v>16</v>
      </c>
      <c r="F42" t="s">
        <v>28</v>
      </c>
      <c r="G42" t="s">
        <v>24</v>
      </c>
      <c r="H42">
        <v>40</v>
      </c>
      <c r="I42" t="str">
        <f>IF(H42&gt;54,"Old Adults 55+",IF(H42&gt;=31,"Adults 31-54",IF(H42&lt;31,"Young Adults 25-30","Invalid")))</f>
        <v>Adults 31-54</v>
      </c>
      <c r="J42" s="1">
        <v>44143</v>
      </c>
      <c r="K42" s="1" t="str">
        <f>IF(YEAR(J42)&gt;2016,"2017-2021",IF(YEAR(J42)&gt;2011,"2012-2016",IF(YEAR(J42)&gt;2006,"2007-2011",IF(YEAR(J42)&gt;2001,"2002-2006",IF(YEAR(J42)&gt;1996,"1997-2001",IF(YEAR(J42)&gt;=1992,"1992-1996","Invalid"))))))</f>
        <v>2017-2021</v>
      </c>
      <c r="L42" s="2">
        <v>234469</v>
      </c>
      <c r="M42" s="8">
        <v>0.31</v>
      </c>
      <c r="N42" s="11" t="str" cm="1">
        <f t="array" ref="N42">_xlfn.IFS(M42 = 0%, "0%", M42&gt;35%, "36%-40%",M42&gt;30%,"31%-35%", M42&gt;20%, "21%-30%",M42 &gt;15%,"16%-20%", M42&gt;10%, "11%-15%", M42 &gt;0%, "5%-10%")</f>
        <v>31%-35%</v>
      </c>
      <c r="O42" s="9">
        <f>IF(M42&gt;0,L42+(L42*M42),L42)</f>
        <v>307154.39</v>
      </c>
      <c r="P42" t="s">
        <v>33</v>
      </c>
      <c r="Q42" t="s">
        <v>34</v>
      </c>
      <c r="R42" s="1" t="s">
        <v>21</v>
      </c>
      <c r="S42" s="1" t="str">
        <f>IF(ISNUMBER(R42),"Yes","No")</f>
        <v>No</v>
      </c>
    </row>
    <row r="43" spans="1:19" x14ac:dyDescent="0.2">
      <c r="A43" t="s">
        <v>1312</v>
      </c>
      <c r="B43" t="s">
        <v>1313</v>
      </c>
      <c r="C43" t="s">
        <v>14</v>
      </c>
      <c r="D43" t="s">
        <v>43</v>
      </c>
      <c r="E43" t="s">
        <v>32</v>
      </c>
      <c r="F43" t="s">
        <v>28</v>
      </c>
      <c r="G43" t="s">
        <v>24</v>
      </c>
      <c r="H43">
        <v>60</v>
      </c>
      <c r="I43" t="str">
        <f>IF(H43&gt;54,"Old Adults 55+",IF(H43&gt;=31,"Adults 31-54",IF(H43&lt;31,"Young Adults 25-30","Invalid")))</f>
        <v>Old Adults 55+</v>
      </c>
      <c r="J43" s="1">
        <v>39109</v>
      </c>
      <c r="K43" s="1" t="str">
        <f>IF(YEAR(J43)&gt;2016,"2017-2021",IF(YEAR(J43)&gt;2011,"2012-2016",IF(YEAR(J43)&gt;2006,"2007-2011",IF(YEAR(J43)&gt;2001,"2002-2006",IF(YEAR(J43)&gt;1996,"1997-2001",IF(YEAR(J43)&gt;=1992,"1992-1996","Invalid"))))))</f>
        <v>2007-2011</v>
      </c>
      <c r="L43" s="2">
        <v>234311</v>
      </c>
      <c r="M43" s="8">
        <v>0.37</v>
      </c>
      <c r="N43" s="11" t="str" cm="1">
        <f t="array" ref="N43">_xlfn.IFS(M43 = 0%, "0%", M43&gt;35%, "36%-40%",M43&gt;30%,"31%-35%", M43&gt;20%, "21%-30%",M43 &gt;15%,"16%-20%", M43&gt;10%, "11%-15%", M43 &gt;0%, "5%-10%")</f>
        <v>36%-40%</v>
      </c>
      <c r="O43" s="9">
        <f>IF(M43&gt;0,L43+(L43*M43),L43)</f>
        <v>321006.07</v>
      </c>
      <c r="P43" t="s">
        <v>19</v>
      </c>
      <c r="Q43" t="s">
        <v>45</v>
      </c>
      <c r="R43" s="1" t="s">
        <v>21</v>
      </c>
      <c r="S43" s="1" t="str">
        <f>IF(ISNUMBER(R43),"Yes","No")</f>
        <v>No</v>
      </c>
    </row>
    <row r="44" spans="1:19" x14ac:dyDescent="0.2">
      <c r="A44" t="s">
        <v>1494</v>
      </c>
      <c r="B44" t="s">
        <v>1495</v>
      </c>
      <c r="C44" t="s">
        <v>14</v>
      </c>
      <c r="D44" t="s">
        <v>23</v>
      </c>
      <c r="E44" t="s">
        <v>44</v>
      </c>
      <c r="F44" t="s">
        <v>17</v>
      </c>
      <c r="G44" t="s">
        <v>18</v>
      </c>
      <c r="H44">
        <v>28</v>
      </c>
      <c r="I44" t="str">
        <f>IF(H44&gt;54,"Old Adults 55+",IF(H44&gt;=31,"Adults 31-54",IF(H44&lt;31,"Young Adults 25-30","Invalid")))</f>
        <v>Young Adults 25-30</v>
      </c>
      <c r="J44" s="1">
        <v>44402</v>
      </c>
      <c r="K44" s="1" t="str">
        <f>IF(YEAR(J44)&gt;2016,"2017-2021",IF(YEAR(J44)&gt;2011,"2012-2016",IF(YEAR(J44)&gt;2006,"2007-2011",IF(YEAR(J44)&gt;2001,"2002-2006",IF(YEAR(J44)&gt;1996,"1997-2001",IF(YEAR(J44)&gt;=1992,"1992-1996","Invalid"))))))</f>
        <v>2017-2021</v>
      </c>
      <c r="L44" s="2">
        <v>231850</v>
      </c>
      <c r="M44" s="8">
        <v>0.39</v>
      </c>
      <c r="N44" s="11" t="str" cm="1">
        <f t="array" ref="N44">_xlfn.IFS(M44 = 0%, "0%", M44&gt;35%, "36%-40%",M44&gt;30%,"31%-35%", M44&gt;20%, "21%-30%",M44 &gt;15%,"16%-20%", M44&gt;10%, "11%-15%", M44 &gt;0%, "5%-10%")</f>
        <v>36%-40%</v>
      </c>
      <c r="O44" s="9">
        <f>IF(M44&gt;0,L44+(L44*M44),L44)</f>
        <v>322271.5</v>
      </c>
      <c r="P44" t="s">
        <v>19</v>
      </c>
      <c r="Q44" t="s">
        <v>45</v>
      </c>
      <c r="R44" s="1" t="s">
        <v>21</v>
      </c>
      <c r="S44" s="1" t="str">
        <f>IF(ISNUMBER(R44),"Yes","No")</f>
        <v>No</v>
      </c>
    </row>
    <row r="45" spans="1:19" x14ac:dyDescent="0.2">
      <c r="A45" t="s">
        <v>922</v>
      </c>
      <c r="B45" t="s">
        <v>923</v>
      </c>
      <c r="C45" t="s">
        <v>14</v>
      </c>
      <c r="D45" t="s">
        <v>15</v>
      </c>
      <c r="E45" t="s">
        <v>36</v>
      </c>
      <c r="F45" t="s">
        <v>17</v>
      </c>
      <c r="G45" t="s">
        <v>18</v>
      </c>
      <c r="H45">
        <v>48</v>
      </c>
      <c r="I45" t="str">
        <f>IF(H45&gt;54,"Old Adults 55+",IF(H45&gt;=31,"Adults 31-54",IF(H45&lt;31,"Young Adults 25-30","Invalid")))</f>
        <v>Adults 31-54</v>
      </c>
      <c r="J45" s="1">
        <v>43253</v>
      </c>
      <c r="K45" s="1" t="str">
        <f>IF(YEAR(J45)&gt;2016,"2017-2021",IF(YEAR(J45)&gt;2011,"2012-2016",IF(YEAR(J45)&gt;2006,"2007-2011",IF(YEAR(J45)&gt;2001,"2002-2006",IF(YEAR(J45)&gt;1996,"1997-2001",IF(YEAR(J45)&gt;=1992,"1992-1996","Invalid"))))))</f>
        <v>2017-2021</v>
      </c>
      <c r="L45" s="2">
        <v>231567</v>
      </c>
      <c r="M45" s="8">
        <v>0.36</v>
      </c>
      <c r="N45" s="11" t="str" cm="1">
        <f t="array" ref="N45">_xlfn.IFS(M45 = 0%, "0%", M45&gt;35%, "36%-40%",M45&gt;30%,"31%-35%", M45&gt;20%, "21%-30%",M45 &gt;15%,"16%-20%", M45&gt;10%, "11%-15%", M45 &gt;0%, "5%-10%")</f>
        <v>36%-40%</v>
      </c>
      <c r="O45" s="9">
        <f>IF(M45&gt;0,L45+(L45*M45),L45)</f>
        <v>314931.12</v>
      </c>
      <c r="P45" t="s">
        <v>19</v>
      </c>
      <c r="Q45" t="s">
        <v>63</v>
      </c>
      <c r="R45" s="1" t="s">
        <v>21</v>
      </c>
      <c r="S45" s="1" t="str">
        <f>IF(ISNUMBER(R45),"Yes","No")</f>
        <v>No</v>
      </c>
    </row>
    <row r="46" spans="1:19" x14ac:dyDescent="0.2">
      <c r="A46" t="s">
        <v>454</v>
      </c>
      <c r="B46" t="s">
        <v>455</v>
      </c>
      <c r="C46" t="s">
        <v>14</v>
      </c>
      <c r="D46" t="s">
        <v>27</v>
      </c>
      <c r="E46" t="s">
        <v>32</v>
      </c>
      <c r="F46" t="s">
        <v>28</v>
      </c>
      <c r="G46" t="s">
        <v>24</v>
      </c>
      <c r="H46">
        <v>63</v>
      </c>
      <c r="I46" t="str">
        <f>IF(H46&gt;54,"Old Adults 55+",IF(H46&gt;=31,"Adults 31-54",IF(H46&lt;31,"Young Adults 25-30","Invalid")))</f>
        <v>Old Adults 55+</v>
      </c>
      <c r="J46" s="1">
        <v>41040</v>
      </c>
      <c r="K46" s="1" t="str">
        <f>IF(YEAR(J46)&gt;2016,"2017-2021",IF(YEAR(J46)&gt;2011,"2012-2016",IF(YEAR(J46)&gt;2006,"2007-2011",IF(YEAR(J46)&gt;2001,"2002-2006",IF(YEAR(J46)&gt;1996,"1997-2001",IF(YEAR(J46)&gt;=1992,"1992-1996","Invalid"))))))</f>
        <v>2012-2016</v>
      </c>
      <c r="L46" s="2">
        <v>231141</v>
      </c>
      <c r="M46" s="8">
        <v>0.34</v>
      </c>
      <c r="N46" s="11" t="str" cm="1">
        <f t="array" ref="N46">_xlfn.IFS(M46 = 0%, "0%", M46&gt;35%, "36%-40%",M46&gt;30%,"31%-35%", M46&gt;20%, "21%-30%",M46 &gt;15%,"16%-20%", M46&gt;10%, "11%-15%", M46 &gt;0%, "5%-10%")</f>
        <v>31%-35%</v>
      </c>
      <c r="O46" s="9">
        <f>IF(M46&gt;0,L46+(L46*M46),L46)</f>
        <v>309728.94</v>
      </c>
      <c r="P46" t="s">
        <v>33</v>
      </c>
      <c r="Q46" t="s">
        <v>60</v>
      </c>
      <c r="R46" s="1" t="s">
        <v>21</v>
      </c>
      <c r="S46" s="1" t="str">
        <f>IF(ISNUMBER(R46),"Yes","No")</f>
        <v>No</v>
      </c>
    </row>
    <row r="47" spans="1:19" x14ac:dyDescent="0.2">
      <c r="A47" t="s">
        <v>1448</v>
      </c>
      <c r="B47" t="s">
        <v>1896</v>
      </c>
      <c r="C47" t="s">
        <v>14</v>
      </c>
      <c r="D47" t="s">
        <v>23</v>
      </c>
      <c r="E47" t="s">
        <v>44</v>
      </c>
      <c r="F47" t="s">
        <v>28</v>
      </c>
      <c r="G47" t="s">
        <v>24</v>
      </c>
      <c r="H47">
        <v>31</v>
      </c>
      <c r="I47" t="str">
        <f>IF(H47&gt;54,"Old Adults 55+",IF(H47&gt;=31,"Adults 31-54",IF(H47&lt;31,"Young Adults 25-30","Invalid")))</f>
        <v>Adults 31-54</v>
      </c>
      <c r="J47" s="1">
        <v>42018</v>
      </c>
      <c r="K47" s="1" t="str">
        <f>IF(YEAR(J47)&gt;2016,"2017-2021",IF(YEAR(J47)&gt;2011,"2012-2016",IF(YEAR(J47)&gt;2006,"2007-2011",IF(YEAR(J47)&gt;2001,"2002-2006",IF(YEAR(J47)&gt;1996,"1997-2001",IF(YEAR(J47)&gt;=1992,"1992-1996","Invalid"))))))</f>
        <v>2012-2016</v>
      </c>
      <c r="L47" s="2">
        <v>230025</v>
      </c>
      <c r="M47" s="8">
        <v>0.34</v>
      </c>
      <c r="N47" s="11" t="str" cm="1">
        <f t="array" ref="N47">_xlfn.IFS(M47 = 0%, "0%", M47&gt;35%, "36%-40%",M47&gt;30%,"31%-35%", M47&gt;20%, "21%-30%",M47 &gt;15%,"16%-20%", M47&gt;10%, "11%-15%", M47 &gt;0%, "5%-10%")</f>
        <v>31%-35%</v>
      </c>
      <c r="O47" s="9">
        <f>IF(M47&gt;0,L47+(L47*M47),L47)</f>
        <v>308233.5</v>
      </c>
      <c r="P47" t="s">
        <v>19</v>
      </c>
      <c r="Q47" t="s">
        <v>39</v>
      </c>
      <c r="R47" s="1" t="s">
        <v>21</v>
      </c>
      <c r="S47" s="1" t="str">
        <f>IF(ISNUMBER(R47),"Yes","No")</f>
        <v>No</v>
      </c>
    </row>
    <row r="48" spans="1:19" x14ac:dyDescent="0.2">
      <c r="A48" t="s">
        <v>1235</v>
      </c>
      <c r="B48" t="s">
        <v>1236</v>
      </c>
      <c r="C48" t="s">
        <v>14</v>
      </c>
      <c r="D48" t="s">
        <v>27</v>
      </c>
      <c r="E48" t="s">
        <v>36</v>
      </c>
      <c r="F48" t="s">
        <v>28</v>
      </c>
      <c r="G48" t="s">
        <v>18</v>
      </c>
      <c r="H48">
        <v>56</v>
      </c>
      <c r="I48" t="str">
        <f>IF(H48&gt;54,"Old Adults 55+",IF(H48&gt;=31,"Adults 31-54",IF(H48&lt;31,"Young Adults 25-30","Invalid")))</f>
        <v>Old Adults 55+</v>
      </c>
      <c r="J48" s="1">
        <v>38866</v>
      </c>
      <c r="K48" s="1" t="str">
        <f>IF(YEAR(J48)&gt;2016,"2017-2021",IF(YEAR(J48)&gt;2011,"2012-2016",IF(YEAR(J48)&gt;2006,"2007-2011",IF(YEAR(J48)&gt;2001,"2002-2006",IF(YEAR(J48)&gt;1996,"1997-2001",IF(YEAR(J48)&gt;=1992,"1992-1996","Invalid"))))))</f>
        <v>2002-2006</v>
      </c>
      <c r="L48" s="2">
        <v>228822</v>
      </c>
      <c r="M48" s="8">
        <v>0.36</v>
      </c>
      <c r="N48" s="11" t="str" cm="1">
        <f t="array" ref="N48">_xlfn.IFS(M48 = 0%, "0%", M48&gt;35%, "36%-40%",M48&gt;30%,"31%-35%", M48&gt;20%, "21%-30%",M48 &gt;15%,"16%-20%", M48&gt;10%, "11%-15%", M48 &gt;0%, "5%-10%")</f>
        <v>36%-40%</v>
      </c>
      <c r="O48" s="9">
        <f>IF(M48&gt;0,L48+(L48*M48),L48)</f>
        <v>311197.92</v>
      </c>
      <c r="P48" t="s">
        <v>19</v>
      </c>
      <c r="Q48" t="s">
        <v>45</v>
      </c>
      <c r="R48" s="1" t="s">
        <v>21</v>
      </c>
      <c r="S48" s="1" t="str">
        <f>IF(ISNUMBER(R48),"Yes","No")</f>
        <v>No</v>
      </c>
    </row>
    <row r="49" spans="1:19" x14ac:dyDescent="0.2">
      <c r="A49" t="s">
        <v>619</v>
      </c>
      <c r="B49" t="s">
        <v>620</v>
      </c>
      <c r="C49" t="s">
        <v>14</v>
      </c>
      <c r="D49" t="s">
        <v>15</v>
      </c>
      <c r="E49" t="s">
        <v>32</v>
      </c>
      <c r="F49" t="s">
        <v>17</v>
      </c>
      <c r="G49" t="s">
        <v>24</v>
      </c>
      <c r="H49">
        <v>37</v>
      </c>
      <c r="I49" t="str">
        <f>IF(H49&gt;54,"Old Adults 55+",IF(H49&gt;=31,"Adults 31-54",IF(H49&lt;31,"Young Adults 25-30","Invalid")))</f>
        <v>Adults 31-54</v>
      </c>
      <c r="J49" s="1">
        <v>40883</v>
      </c>
      <c r="K49" s="1" t="str">
        <f>IF(YEAR(J49)&gt;2016,"2017-2021",IF(YEAR(J49)&gt;2011,"2012-2016",IF(YEAR(J49)&gt;2006,"2007-2011",IF(YEAR(J49)&gt;2001,"2002-2006",IF(YEAR(J49)&gt;1996,"1997-2001",IF(YEAR(J49)&gt;=1992,"1992-1996","Invalid"))))))</f>
        <v>2007-2011</v>
      </c>
      <c r="L49" s="2">
        <v>225558</v>
      </c>
      <c r="M49" s="8">
        <v>0.33</v>
      </c>
      <c r="N49" s="11" t="str" cm="1">
        <f t="array" ref="N49">_xlfn.IFS(M49 = 0%, "0%", M49&gt;35%, "36%-40%",M49&gt;30%,"31%-35%", M49&gt;20%, "21%-30%",M49 &gt;15%,"16%-20%", M49&gt;10%, "11%-15%", M49 &gt;0%, "5%-10%")</f>
        <v>31%-35%</v>
      </c>
      <c r="O49" s="9">
        <f>IF(M49&gt;0,L49+(L49*M49),L49)</f>
        <v>299992.14</v>
      </c>
      <c r="P49" t="s">
        <v>33</v>
      </c>
      <c r="Q49" t="s">
        <v>74</v>
      </c>
      <c r="R49" s="1" t="s">
        <v>21</v>
      </c>
      <c r="S49" s="1" t="str">
        <f>IF(ISNUMBER(R49),"Yes","No")</f>
        <v>No</v>
      </c>
    </row>
    <row r="50" spans="1:19" x14ac:dyDescent="0.2">
      <c r="A50" t="s">
        <v>121</v>
      </c>
      <c r="B50" t="s">
        <v>1430</v>
      </c>
      <c r="C50" t="s">
        <v>14</v>
      </c>
      <c r="D50" t="s">
        <v>15</v>
      </c>
      <c r="E50" t="s">
        <v>44</v>
      </c>
      <c r="F50" t="s">
        <v>17</v>
      </c>
      <c r="G50" t="s">
        <v>47</v>
      </c>
      <c r="H50">
        <v>38</v>
      </c>
      <c r="I50" t="str">
        <f>IF(H50&gt;54,"Old Adults 55+",IF(H50&gt;=31,"Adults 31-54",IF(H50&lt;31,"Young Adults 25-30","Invalid")))</f>
        <v>Adults 31-54</v>
      </c>
      <c r="J50" s="1">
        <v>43413</v>
      </c>
      <c r="K50" s="1" t="str">
        <f>IF(YEAR(J50)&gt;2016,"2017-2021",IF(YEAR(J50)&gt;2011,"2012-2016",IF(YEAR(J50)&gt;2006,"2007-2011",IF(YEAR(J50)&gt;2001,"2002-2006",IF(YEAR(J50)&gt;1996,"1997-2001",IF(YEAR(J50)&gt;=1992,"1992-1996","Invalid"))))))</f>
        <v>2017-2021</v>
      </c>
      <c r="L50" s="2">
        <v>223805</v>
      </c>
      <c r="M50" s="8">
        <v>0.36</v>
      </c>
      <c r="N50" s="11" t="str" cm="1">
        <f t="array" ref="N50">_xlfn.IFS(M50 = 0%, "0%", M50&gt;35%, "36%-40%",M50&gt;30%,"31%-35%", M50&gt;20%, "21%-30%",M50 &gt;15%,"16%-20%", M50&gt;10%, "11%-15%", M50 &gt;0%, "5%-10%")</f>
        <v>36%-40%</v>
      </c>
      <c r="O50" s="9">
        <f>IF(M50&gt;0,L50+(L50*M50),L50)</f>
        <v>304374.8</v>
      </c>
      <c r="P50" t="s">
        <v>19</v>
      </c>
      <c r="Q50" t="s">
        <v>20</v>
      </c>
      <c r="R50" s="1" t="s">
        <v>21</v>
      </c>
      <c r="S50" s="1" t="str">
        <f>IF(ISNUMBER(R50),"Yes","No")</f>
        <v>No</v>
      </c>
    </row>
    <row r="51" spans="1:19" x14ac:dyDescent="0.2">
      <c r="A51" t="s">
        <v>1393</v>
      </c>
      <c r="B51" t="s">
        <v>1394</v>
      </c>
      <c r="C51" t="s">
        <v>14</v>
      </c>
      <c r="D51" t="s">
        <v>15</v>
      </c>
      <c r="E51" t="s">
        <v>16</v>
      </c>
      <c r="F51" t="s">
        <v>28</v>
      </c>
      <c r="G51" t="s">
        <v>51</v>
      </c>
      <c r="H51">
        <v>36</v>
      </c>
      <c r="I51" t="str">
        <f>IF(H51&gt;54,"Old Adults 55+",IF(H51&gt;=31,"Adults 31-54",IF(H51&lt;31,"Young Adults 25-30","Invalid")))</f>
        <v>Adults 31-54</v>
      </c>
      <c r="J51" s="1">
        <v>43330</v>
      </c>
      <c r="K51" s="1" t="str">
        <f>IF(YEAR(J51)&gt;2016,"2017-2021",IF(YEAR(J51)&gt;2011,"2012-2016",IF(YEAR(J51)&gt;2006,"2007-2011",IF(YEAR(J51)&gt;2001,"2002-2006",IF(YEAR(J51)&gt;1996,"1997-2001",IF(YEAR(J51)&gt;=1992,"1992-1996","Invalid"))))))</f>
        <v>2017-2021</v>
      </c>
      <c r="L51" s="2">
        <v>223404</v>
      </c>
      <c r="M51" s="8">
        <v>0.32</v>
      </c>
      <c r="N51" s="11" t="str" cm="1">
        <f t="array" ref="N51">_xlfn.IFS(M51 = 0%, "0%", M51&gt;35%, "36%-40%",M51&gt;30%,"31%-35%", M51&gt;20%, "21%-30%",M51 &gt;15%,"16%-20%", M51&gt;10%, "11%-15%", M51 &gt;0%, "5%-10%")</f>
        <v>31%-35%</v>
      </c>
      <c r="O51" s="9">
        <f>IF(M51&gt;0,L51+(L51*M51),L51)</f>
        <v>294893.28000000003</v>
      </c>
      <c r="P51" t="s">
        <v>19</v>
      </c>
      <c r="Q51" t="s">
        <v>29</v>
      </c>
      <c r="R51" s="1" t="s">
        <v>21</v>
      </c>
      <c r="S51" s="1" t="str">
        <f>IF(ISNUMBER(R51),"Yes","No")</f>
        <v>No</v>
      </c>
    </row>
    <row r="52" spans="1:19" x14ac:dyDescent="0.2">
      <c r="A52" t="s">
        <v>270</v>
      </c>
      <c r="B52" t="s">
        <v>1148</v>
      </c>
      <c r="C52" t="s">
        <v>14</v>
      </c>
      <c r="D52" t="s">
        <v>43</v>
      </c>
      <c r="E52" t="s">
        <v>32</v>
      </c>
      <c r="F52" t="s">
        <v>28</v>
      </c>
      <c r="G52" t="s">
        <v>18</v>
      </c>
      <c r="H52">
        <v>26</v>
      </c>
      <c r="I52" t="str">
        <f>IF(H52&gt;54,"Old Adults 55+",IF(H52&gt;=31,"Adults 31-54",IF(H52&lt;31,"Young Adults 25-30","Invalid")))</f>
        <v>Young Adults 25-30</v>
      </c>
      <c r="J52" s="1">
        <v>44101</v>
      </c>
      <c r="K52" s="1" t="str">
        <f>IF(YEAR(J52)&gt;2016,"2017-2021",IF(YEAR(J52)&gt;2011,"2012-2016",IF(YEAR(J52)&gt;2006,"2007-2011",IF(YEAR(J52)&gt;2001,"2002-2006",IF(YEAR(J52)&gt;1996,"1997-2001",IF(YEAR(J52)&gt;=1992,"1992-1996","Invalid"))))))</f>
        <v>2017-2021</v>
      </c>
      <c r="L52" s="2">
        <v>223055</v>
      </c>
      <c r="M52" s="8">
        <v>0.3</v>
      </c>
      <c r="N52" s="11" t="str" cm="1">
        <f t="array" ref="N52">_xlfn.IFS(M52 = 0%, "0%", M52&gt;35%, "36%-40%",M52&gt;30%,"31%-35%", M52&gt;20%, "21%-30%",M52 &gt;15%,"16%-20%", M52&gt;10%, "11%-15%", M52 &gt;0%, "5%-10%")</f>
        <v>21%-30%</v>
      </c>
      <c r="O52" s="9">
        <f>IF(M52&gt;0,L52+(L52*M52),L52)</f>
        <v>289971.5</v>
      </c>
      <c r="P52" t="s">
        <v>19</v>
      </c>
      <c r="Q52" t="s">
        <v>29</v>
      </c>
      <c r="R52" s="1" t="s">
        <v>21</v>
      </c>
      <c r="S52" s="1" t="str">
        <f>IF(ISNUMBER(R52),"Yes","No")</f>
        <v>No</v>
      </c>
    </row>
    <row r="53" spans="1:19" x14ac:dyDescent="0.2">
      <c r="A53" t="s">
        <v>871</v>
      </c>
      <c r="B53" t="s">
        <v>872</v>
      </c>
      <c r="C53" t="s">
        <v>14</v>
      </c>
      <c r="D53" t="s">
        <v>31</v>
      </c>
      <c r="E53" t="s">
        <v>44</v>
      </c>
      <c r="F53" t="s">
        <v>28</v>
      </c>
      <c r="G53" t="s">
        <v>24</v>
      </c>
      <c r="H53">
        <v>47</v>
      </c>
      <c r="I53" t="str">
        <f>IF(H53&gt;54,"Old Adults 55+",IF(H53&gt;=31,"Adults 31-54",IF(H53&lt;31,"Young Adults 25-30","Invalid")))</f>
        <v>Adults 31-54</v>
      </c>
      <c r="J53" s="1">
        <v>41071</v>
      </c>
      <c r="K53" s="1" t="str">
        <f>IF(YEAR(J53)&gt;2016,"2017-2021",IF(YEAR(J53)&gt;2011,"2012-2016",IF(YEAR(J53)&gt;2006,"2007-2011",IF(YEAR(J53)&gt;2001,"2002-2006",IF(YEAR(J53)&gt;1996,"1997-2001",IF(YEAR(J53)&gt;=1992,"1992-1996","Invalid"))))))</f>
        <v>2012-2016</v>
      </c>
      <c r="L53" s="2">
        <v>222941</v>
      </c>
      <c r="M53" s="8">
        <v>0.39</v>
      </c>
      <c r="N53" s="11" t="str" cm="1">
        <f t="array" ref="N53">_xlfn.IFS(M53 = 0%, "0%", M53&gt;35%, "36%-40%",M53&gt;30%,"31%-35%", M53&gt;20%, "21%-30%",M53 &gt;15%,"16%-20%", M53&gt;10%, "11%-15%", M53 &gt;0%, "5%-10%")</f>
        <v>36%-40%</v>
      </c>
      <c r="O53" s="9">
        <f>IF(M53&gt;0,L53+(L53*M53),L53)</f>
        <v>309887.99</v>
      </c>
      <c r="P53" t="s">
        <v>33</v>
      </c>
      <c r="Q53" t="s">
        <v>60</v>
      </c>
      <c r="R53" s="1" t="s">
        <v>21</v>
      </c>
      <c r="S53" s="1" t="str">
        <f>IF(ISNUMBER(R53),"Yes","No")</f>
        <v>No</v>
      </c>
    </row>
    <row r="54" spans="1:19" x14ac:dyDescent="0.2">
      <c r="A54" t="s">
        <v>1126</v>
      </c>
      <c r="B54" t="s">
        <v>1127</v>
      </c>
      <c r="C54" t="s">
        <v>14</v>
      </c>
      <c r="D54" t="s">
        <v>50</v>
      </c>
      <c r="E54" t="s">
        <v>36</v>
      </c>
      <c r="F54" t="s">
        <v>17</v>
      </c>
      <c r="G54" t="s">
        <v>47</v>
      </c>
      <c r="H54">
        <v>54</v>
      </c>
      <c r="I54" t="str">
        <f>IF(H54&gt;54,"Old Adults 55+",IF(H54&gt;=31,"Adults 31-54",IF(H54&lt;31,"Young Adults 25-30","Invalid")))</f>
        <v>Adults 31-54</v>
      </c>
      <c r="J54" s="1">
        <v>36757</v>
      </c>
      <c r="K54" s="1" t="str">
        <f>IF(YEAR(J54)&gt;2016,"2017-2021",IF(YEAR(J54)&gt;2011,"2012-2016",IF(YEAR(J54)&gt;2006,"2007-2011",IF(YEAR(J54)&gt;2001,"2002-2006",IF(YEAR(J54)&gt;1996,"1997-2001",IF(YEAR(J54)&gt;=1992,"1992-1996","Invalid"))))))</f>
        <v>1997-2001</v>
      </c>
      <c r="L54" s="2">
        <v>222224</v>
      </c>
      <c r="M54" s="8">
        <v>0.38</v>
      </c>
      <c r="N54" s="11" t="str" cm="1">
        <f t="array" ref="N54">_xlfn.IFS(M54 = 0%, "0%", M54&gt;35%, "36%-40%",M54&gt;30%,"31%-35%", M54&gt;20%, "21%-30%",M54 &gt;15%,"16%-20%", M54&gt;10%, "11%-15%", M54 &gt;0%, "5%-10%")</f>
        <v>36%-40%</v>
      </c>
      <c r="O54" s="9">
        <f>IF(M54&gt;0,L54+(L54*M54),L54)</f>
        <v>306669.12</v>
      </c>
      <c r="P54" t="s">
        <v>19</v>
      </c>
      <c r="Q54" t="s">
        <v>29</v>
      </c>
      <c r="R54" s="1" t="s">
        <v>21</v>
      </c>
      <c r="S54" s="1" t="str">
        <f>IF(ISNUMBER(R54),"Yes","No")</f>
        <v>No</v>
      </c>
    </row>
    <row r="55" spans="1:19" x14ac:dyDescent="0.2">
      <c r="A55" t="s">
        <v>1350</v>
      </c>
      <c r="B55" t="s">
        <v>1351</v>
      </c>
      <c r="C55" t="s">
        <v>14</v>
      </c>
      <c r="D55" t="s">
        <v>27</v>
      </c>
      <c r="E55" t="s">
        <v>36</v>
      </c>
      <c r="F55" t="s">
        <v>28</v>
      </c>
      <c r="G55" t="s">
        <v>24</v>
      </c>
      <c r="H55">
        <v>37</v>
      </c>
      <c r="I55" t="str">
        <f>IF(H55&gt;54,"Old Adults 55+",IF(H55&gt;=31,"Adults 31-54",IF(H55&lt;31,"Young Adults 25-30","Invalid")))</f>
        <v>Adults 31-54</v>
      </c>
      <c r="J55" s="1">
        <v>40719</v>
      </c>
      <c r="K55" s="1" t="str">
        <f>IF(YEAR(J55)&gt;2016,"2017-2021",IF(YEAR(J55)&gt;2011,"2012-2016",IF(YEAR(J55)&gt;2006,"2007-2011",IF(YEAR(J55)&gt;2001,"2002-2006",IF(YEAR(J55)&gt;1996,"1997-2001",IF(YEAR(J55)&gt;=1992,"1992-1996","Invalid"))))))</f>
        <v>2007-2011</v>
      </c>
      <c r="L55" s="2">
        <v>221592</v>
      </c>
      <c r="M55" s="8">
        <v>0.31</v>
      </c>
      <c r="N55" s="11" t="str" cm="1">
        <f t="array" ref="N55">_xlfn.IFS(M55 = 0%, "0%", M55&gt;35%, "36%-40%",M55&gt;30%,"31%-35%", M55&gt;20%, "21%-30%",M55 &gt;15%,"16%-20%", M55&gt;10%, "11%-15%", M55 &gt;0%, "5%-10%")</f>
        <v>31%-35%</v>
      </c>
      <c r="O55" s="9">
        <f>IF(M55&gt;0,L55+(L55*M55),L55)</f>
        <v>290285.52</v>
      </c>
      <c r="P55" t="s">
        <v>19</v>
      </c>
      <c r="Q55" t="s">
        <v>29</v>
      </c>
      <c r="R55" s="1" t="s">
        <v>21</v>
      </c>
      <c r="S55" s="1" t="str">
        <f>IF(ISNUMBER(R55),"Yes","No")</f>
        <v>No</v>
      </c>
    </row>
    <row r="56" spans="1:19" x14ac:dyDescent="0.2">
      <c r="A56" t="s">
        <v>1068</v>
      </c>
      <c r="B56" t="s">
        <v>1069</v>
      </c>
      <c r="C56" t="s">
        <v>14</v>
      </c>
      <c r="D56" t="s">
        <v>31</v>
      </c>
      <c r="E56" t="s">
        <v>36</v>
      </c>
      <c r="F56" t="s">
        <v>17</v>
      </c>
      <c r="G56" t="s">
        <v>24</v>
      </c>
      <c r="H56">
        <v>55</v>
      </c>
      <c r="I56" t="str">
        <f>IF(H56&gt;54,"Old Adults 55+",IF(H56&gt;=31,"Adults 31-54",IF(H56&lt;31,"Young Adults 25-30","Invalid")))</f>
        <v>Old Adults 55+</v>
      </c>
      <c r="J56" s="1">
        <v>43345</v>
      </c>
      <c r="K56" s="1" t="str">
        <f>IF(YEAR(J56)&gt;2016,"2017-2021",IF(YEAR(J56)&gt;2011,"2012-2016",IF(YEAR(J56)&gt;2006,"2007-2011",IF(YEAR(J56)&gt;2001,"2002-2006",IF(YEAR(J56)&gt;1996,"1997-2001",IF(YEAR(J56)&gt;=1992,"1992-1996","Invalid"))))))</f>
        <v>2017-2021</v>
      </c>
      <c r="L56" s="2">
        <v>221465</v>
      </c>
      <c r="M56" s="8">
        <v>0.34</v>
      </c>
      <c r="N56" s="11" t="str" cm="1">
        <f t="array" ref="N56">_xlfn.IFS(M56 = 0%, "0%", M56&gt;35%, "36%-40%",M56&gt;30%,"31%-35%", M56&gt;20%, "21%-30%",M56 &gt;15%,"16%-20%", M56&gt;10%, "11%-15%", M56 &gt;0%, "5%-10%")</f>
        <v>31%-35%</v>
      </c>
      <c r="O56" s="9">
        <f>IF(M56&gt;0,L56+(L56*M56),L56)</f>
        <v>296763.09999999998</v>
      </c>
      <c r="P56" t="s">
        <v>33</v>
      </c>
      <c r="Q56" t="s">
        <v>34</v>
      </c>
      <c r="R56" s="1" t="s">
        <v>21</v>
      </c>
      <c r="S56" s="1" t="str">
        <f>IF(ISNUMBER(R56),"Yes","No")</f>
        <v>No</v>
      </c>
    </row>
    <row r="57" spans="1:19" x14ac:dyDescent="0.2">
      <c r="A57" t="s">
        <v>729</v>
      </c>
      <c r="B57" t="s">
        <v>730</v>
      </c>
      <c r="C57" t="s">
        <v>14</v>
      </c>
      <c r="D57" t="s">
        <v>43</v>
      </c>
      <c r="E57" t="s">
        <v>32</v>
      </c>
      <c r="F57" t="s">
        <v>17</v>
      </c>
      <c r="G57" t="s">
        <v>47</v>
      </c>
      <c r="H57">
        <v>30</v>
      </c>
      <c r="I57" t="str">
        <f>IF(H57&gt;54,"Old Adults 55+",IF(H57&gt;=31,"Adults 31-54",IF(H57&lt;31,"Young Adults 25-30","Invalid")))</f>
        <v>Young Adults 25-30</v>
      </c>
      <c r="J57" s="1">
        <v>42634</v>
      </c>
      <c r="K57" s="1" t="str">
        <f>IF(YEAR(J57)&gt;2016,"2017-2021",IF(YEAR(J57)&gt;2011,"2012-2016",IF(YEAR(J57)&gt;2006,"2007-2011",IF(YEAR(J57)&gt;2001,"2002-2006",IF(YEAR(J57)&gt;1996,"1997-2001",IF(YEAR(J57)&gt;=1992,"1992-1996","Invalid"))))))</f>
        <v>2012-2016</v>
      </c>
      <c r="L57" s="2">
        <v>221217</v>
      </c>
      <c r="M57" s="8">
        <v>0.32</v>
      </c>
      <c r="N57" s="11" t="str" cm="1">
        <f t="array" ref="N57">_xlfn.IFS(M57 = 0%, "0%", M57&gt;35%, "36%-40%",M57&gt;30%,"31%-35%", M57&gt;20%, "21%-30%",M57 &gt;15%,"16%-20%", M57&gt;10%, "11%-15%", M57 &gt;0%, "5%-10%")</f>
        <v>31%-35%</v>
      </c>
      <c r="O57" s="9">
        <f>IF(M57&gt;0,L57+(L57*M57),L57)</f>
        <v>292006.44</v>
      </c>
      <c r="P57" t="s">
        <v>19</v>
      </c>
      <c r="Q57" t="s">
        <v>29</v>
      </c>
      <c r="R57" s="1">
        <v>43003</v>
      </c>
      <c r="S57" s="1" t="str">
        <f>IF(ISNUMBER(R57),"Yes","No")</f>
        <v>Yes</v>
      </c>
    </row>
    <row r="58" spans="1:19" x14ac:dyDescent="0.2">
      <c r="A58" t="s">
        <v>836</v>
      </c>
      <c r="B58" t="s">
        <v>837</v>
      </c>
      <c r="C58" t="s">
        <v>14</v>
      </c>
      <c r="D58" t="s">
        <v>23</v>
      </c>
      <c r="E58" t="s">
        <v>16</v>
      </c>
      <c r="F58" t="s">
        <v>17</v>
      </c>
      <c r="G58" t="s">
        <v>47</v>
      </c>
      <c r="H58">
        <v>34</v>
      </c>
      <c r="I58" t="str">
        <f>IF(H58&gt;54,"Old Adults 55+",IF(H58&gt;=31,"Adults 31-54",IF(H58&lt;31,"Young Adults 25-30","Invalid")))</f>
        <v>Adults 31-54</v>
      </c>
      <c r="J58" s="1">
        <v>43673</v>
      </c>
      <c r="K58" s="1" t="str">
        <f>IF(YEAR(J58)&gt;2016,"2017-2021",IF(YEAR(J58)&gt;2011,"2012-2016",IF(YEAR(J58)&gt;2006,"2007-2011",IF(YEAR(J58)&gt;2001,"2002-2006",IF(YEAR(J58)&gt;1996,"1997-2001",IF(YEAR(J58)&gt;=1992,"1992-1996","Invalid"))))))</f>
        <v>2017-2021</v>
      </c>
      <c r="L58" s="2">
        <v>220937</v>
      </c>
      <c r="M58" s="8">
        <v>0.38</v>
      </c>
      <c r="N58" s="11" t="str" cm="1">
        <f t="array" ref="N58">_xlfn.IFS(M58 = 0%, "0%", M58&gt;35%, "36%-40%",M58&gt;30%,"31%-35%", M58&gt;20%, "21%-30%",M58 &gt;15%,"16%-20%", M58&gt;10%, "11%-15%", M58 &gt;0%, "5%-10%")</f>
        <v>36%-40%</v>
      </c>
      <c r="O58" s="9">
        <f>IF(M58&gt;0,L58+(L58*M58),L58)</f>
        <v>304893.06</v>
      </c>
      <c r="P58" t="s">
        <v>19</v>
      </c>
      <c r="Q58" t="s">
        <v>25</v>
      </c>
      <c r="R58" s="1" t="s">
        <v>21</v>
      </c>
      <c r="S58" s="1" t="str">
        <f>IF(ISNUMBER(R58),"Yes","No")</f>
        <v>No</v>
      </c>
    </row>
    <row r="59" spans="1:19" x14ac:dyDescent="0.2">
      <c r="A59" t="s">
        <v>570</v>
      </c>
      <c r="B59" t="s">
        <v>571</v>
      </c>
      <c r="C59" t="s">
        <v>14</v>
      </c>
      <c r="D59" t="s">
        <v>50</v>
      </c>
      <c r="E59" t="s">
        <v>36</v>
      </c>
      <c r="F59" t="s">
        <v>17</v>
      </c>
      <c r="G59" t="s">
        <v>18</v>
      </c>
      <c r="H59">
        <v>31</v>
      </c>
      <c r="I59" t="str">
        <f>IF(H59&gt;54,"Old Adults 55+",IF(H59&gt;=31,"Adults 31-54",IF(H59&lt;31,"Young Adults 25-30","Invalid")))</f>
        <v>Adults 31-54</v>
      </c>
      <c r="J59" s="1">
        <v>44063</v>
      </c>
      <c r="K59" s="1" t="str">
        <f>IF(YEAR(J59)&gt;2016,"2017-2021",IF(YEAR(J59)&gt;2011,"2012-2016",IF(YEAR(J59)&gt;2006,"2007-2011",IF(YEAR(J59)&gt;2001,"2002-2006",IF(YEAR(J59)&gt;1996,"1997-2001",IF(YEAR(J59)&gt;=1992,"1992-1996","Invalid"))))))</f>
        <v>2017-2021</v>
      </c>
      <c r="L59" s="2">
        <v>219693</v>
      </c>
      <c r="M59" s="8">
        <v>0.3</v>
      </c>
      <c r="N59" s="11" t="str" cm="1">
        <f t="array" ref="N59">_xlfn.IFS(M59 = 0%, "0%", M59&gt;35%, "36%-40%",M59&gt;30%,"31%-35%", M59&gt;20%, "21%-30%",M59 &gt;15%,"16%-20%", M59&gt;10%, "11%-15%", M59 &gt;0%, "5%-10%")</f>
        <v>21%-30%</v>
      </c>
      <c r="O59" s="9">
        <f>IF(M59&gt;0,L59+(L59*M59),L59)</f>
        <v>285600.90000000002</v>
      </c>
      <c r="P59" t="s">
        <v>19</v>
      </c>
      <c r="Q59" t="s">
        <v>25</v>
      </c>
      <c r="R59" s="1" t="s">
        <v>21</v>
      </c>
      <c r="S59" s="1" t="str">
        <f>IF(ISNUMBER(R59),"Yes","No")</f>
        <v>No</v>
      </c>
    </row>
    <row r="60" spans="1:19" x14ac:dyDescent="0.2">
      <c r="A60" t="s">
        <v>1800</v>
      </c>
      <c r="B60" t="s">
        <v>1801</v>
      </c>
      <c r="C60" t="s">
        <v>14</v>
      </c>
      <c r="D60" t="s">
        <v>43</v>
      </c>
      <c r="E60" t="s">
        <v>36</v>
      </c>
      <c r="F60" t="s">
        <v>17</v>
      </c>
      <c r="G60" t="s">
        <v>51</v>
      </c>
      <c r="H60">
        <v>37</v>
      </c>
      <c r="I60" t="str">
        <f>IF(H60&gt;54,"Old Adults 55+",IF(H60&gt;=31,"Adults 31-54",IF(H60&lt;31,"Young Adults 25-30","Invalid")))</f>
        <v>Adults 31-54</v>
      </c>
      <c r="J60" s="1">
        <v>40745</v>
      </c>
      <c r="K60" s="1" t="str">
        <f>IF(YEAR(J60)&gt;2016,"2017-2021",IF(YEAR(J60)&gt;2011,"2012-2016",IF(YEAR(J60)&gt;2006,"2007-2011",IF(YEAR(J60)&gt;2001,"2002-2006",IF(YEAR(J60)&gt;1996,"1997-2001",IF(YEAR(J60)&gt;=1992,"1992-1996","Invalid"))))))</f>
        <v>2007-2011</v>
      </c>
      <c r="L60" s="2">
        <v>219474</v>
      </c>
      <c r="M60" s="8">
        <v>0.36</v>
      </c>
      <c r="N60" s="11" t="str" cm="1">
        <f t="array" ref="N60">_xlfn.IFS(M60 = 0%, "0%", M60&gt;35%, "36%-40%",M60&gt;30%,"31%-35%", M60&gt;20%, "21%-30%",M60 &gt;15%,"16%-20%", M60&gt;10%, "11%-15%", M60 &gt;0%, "5%-10%")</f>
        <v>36%-40%</v>
      </c>
      <c r="O60" s="9">
        <f>IF(M60&gt;0,L60+(L60*M60),L60)</f>
        <v>298484.64</v>
      </c>
      <c r="P60" t="s">
        <v>52</v>
      </c>
      <c r="Q60" t="s">
        <v>81</v>
      </c>
      <c r="R60" s="1" t="s">
        <v>21</v>
      </c>
      <c r="S60" s="1" t="str">
        <f>IF(ISNUMBER(R60),"Yes","No")</f>
        <v>No</v>
      </c>
    </row>
    <row r="61" spans="1:19" x14ac:dyDescent="0.2">
      <c r="A61" t="s">
        <v>189</v>
      </c>
      <c r="B61" t="s">
        <v>726</v>
      </c>
      <c r="C61" t="s">
        <v>14</v>
      </c>
      <c r="D61" t="s">
        <v>50</v>
      </c>
      <c r="E61" t="s">
        <v>36</v>
      </c>
      <c r="F61" t="s">
        <v>17</v>
      </c>
      <c r="G61" t="s">
        <v>24</v>
      </c>
      <c r="H61">
        <v>36</v>
      </c>
      <c r="I61" t="str">
        <f>IF(H61&gt;54,"Old Adults 55+",IF(H61&gt;=31,"Adults 31-54",IF(H61&lt;31,"Young Adults 25-30","Invalid")))</f>
        <v>Adults 31-54</v>
      </c>
      <c r="J61" s="1">
        <v>41692</v>
      </c>
      <c r="K61" s="1" t="str">
        <f>IF(YEAR(J61)&gt;2016,"2017-2021",IF(YEAR(J61)&gt;2011,"2012-2016",IF(YEAR(J61)&gt;2006,"2007-2011",IF(YEAR(J61)&gt;2001,"2002-2006",IF(YEAR(J61)&gt;1996,"1997-2001",IF(YEAR(J61)&gt;=1992,"1992-1996","Invalid"))))))</f>
        <v>2012-2016</v>
      </c>
      <c r="L61" s="2">
        <v>218530</v>
      </c>
      <c r="M61" s="8">
        <v>0.3</v>
      </c>
      <c r="N61" s="11" t="str" cm="1">
        <f t="array" ref="N61">_xlfn.IFS(M61 = 0%, "0%", M61&gt;35%, "36%-40%",M61&gt;30%,"31%-35%", M61&gt;20%, "21%-30%",M61 &gt;15%,"16%-20%", M61&gt;10%, "11%-15%", M61 &gt;0%, "5%-10%")</f>
        <v>21%-30%</v>
      </c>
      <c r="O61" s="9">
        <f>IF(M61&gt;0,L61+(L61*M61),L61)</f>
        <v>284089</v>
      </c>
      <c r="P61" t="s">
        <v>33</v>
      </c>
      <c r="Q61" t="s">
        <v>74</v>
      </c>
      <c r="R61" s="1" t="s">
        <v>21</v>
      </c>
      <c r="S61" s="1" t="str">
        <f>IF(ISNUMBER(R61),"Yes","No")</f>
        <v>No</v>
      </c>
    </row>
    <row r="62" spans="1:19" x14ac:dyDescent="0.2">
      <c r="A62" t="s">
        <v>218</v>
      </c>
      <c r="B62" t="s">
        <v>1397</v>
      </c>
      <c r="C62" t="s">
        <v>14</v>
      </c>
      <c r="D62" t="s">
        <v>65</v>
      </c>
      <c r="E62" t="s">
        <v>44</v>
      </c>
      <c r="F62" t="s">
        <v>17</v>
      </c>
      <c r="G62" t="s">
        <v>18</v>
      </c>
      <c r="H62">
        <v>48</v>
      </c>
      <c r="I62" t="str">
        <f>IF(H62&gt;54,"Old Adults 55+",IF(H62&gt;=31,"Adults 31-54",IF(H62&lt;31,"Young Adults 25-30","Invalid")))</f>
        <v>Adults 31-54</v>
      </c>
      <c r="J62" s="1">
        <v>39197</v>
      </c>
      <c r="K62" s="1" t="str">
        <f>IF(YEAR(J62)&gt;2016,"2017-2021",IF(YEAR(J62)&gt;2011,"2012-2016",IF(YEAR(J62)&gt;2006,"2007-2011",IF(YEAR(J62)&gt;2001,"2002-2006",IF(YEAR(J62)&gt;1996,"1997-2001",IF(YEAR(J62)&gt;=1992,"1992-1996","Invalid"))))))</f>
        <v>2007-2011</v>
      </c>
      <c r="L62" s="2">
        <v>217783</v>
      </c>
      <c r="M62" s="8">
        <v>0.36</v>
      </c>
      <c r="N62" s="11" t="str" cm="1">
        <f t="array" ref="N62">_xlfn.IFS(M62 = 0%, "0%", M62&gt;35%, "36%-40%",M62&gt;30%,"31%-35%", M62&gt;20%, "21%-30%",M62 &gt;15%,"16%-20%", M62&gt;10%, "11%-15%", M62 &gt;0%, "5%-10%")</f>
        <v>36%-40%</v>
      </c>
      <c r="O62" s="9">
        <f>IF(M62&gt;0,L62+(L62*M62),L62)</f>
        <v>296184.88</v>
      </c>
      <c r="P62" t="s">
        <v>19</v>
      </c>
      <c r="Q62" t="s">
        <v>63</v>
      </c>
      <c r="R62" s="1" t="s">
        <v>21</v>
      </c>
      <c r="S62" s="1" t="str">
        <f>IF(ISNUMBER(R62),"Yes","No")</f>
        <v>No</v>
      </c>
    </row>
    <row r="63" spans="1:19" x14ac:dyDescent="0.2">
      <c r="A63" t="s">
        <v>1543</v>
      </c>
      <c r="B63" t="s">
        <v>1544</v>
      </c>
      <c r="C63" t="s">
        <v>14</v>
      </c>
      <c r="D63" t="s">
        <v>15</v>
      </c>
      <c r="E63" t="s">
        <v>16</v>
      </c>
      <c r="F63" t="s">
        <v>28</v>
      </c>
      <c r="G63" t="s">
        <v>24</v>
      </c>
      <c r="H63">
        <v>52</v>
      </c>
      <c r="I63" t="str">
        <f>IF(H63&gt;54,"Old Adults 55+",IF(H63&gt;=31,"Adults 31-54",IF(H63&lt;31,"Young Adults 25-30","Invalid")))</f>
        <v>Adults 31-54</v>
      </c>
      <c r="J63" s="1">
        <v>35576</v>
      </c>
      <c r="K63" s="1" t="str">
        <f>IF(YEAR(J63)&gt;2016,"2017-2021",IF(YEAR(J63)&gt;2011,"2012-2016",IF(YEAR(J63)&gt;2006,"2007-2011",IF(YEAR(J63)&gt;2001,"2002-2006",IF(YEAR(J63)&gt;1996,"1997-2001",IF(YEAR(J63)&gt;=1992,"1992-1996","Invalid"))))))</f>
        <v>1997-2001</v>
      </c>
      <c r="L63" s="2">
        <v>216999</v>
      </c>
      <c r="M63" s="8">
        <v>0.37</v>
      </c>
      <c r="N63" s="11" t="str" cm="1">
        <f t="array" ref="N63">_xlfn.IFS(M63 = 0%, "0%", M63&gt;35%, "36%-40%",M63&gt;30%,"31%-35%", M63&gt;20%, "21%-30%",M63 &gt;15%,"16%-20%", M63&gt;10%, "11%-15%", M63 &gt;0%, "5%-10%")</f>
        <v>36%-40%</v>
      </c>
      <c r="O63" s="9">
        <f>IF(M63&gt;0,L63+(L63*M63),L63)</f>
        <v>297288.63</v>
      </c>
      <c r="P63" t="s">
        <v>19</v>
      </c>
      <c r="Q63" t="s">
        <v>45</v>
      </c>
      <c r="R63" s="1" t="s">
        <v>21</v>
      </c>
      <c r="S63" s="1" t="str">
        <f>IF(ISNUMBER(R63),"Yes","No")</f>
        <v>No</v>
      </c>
    </row>
    <row r="64" spans="1:19" x14ac:dyDescent="0.2">
      <c r="A64" t="s">
        <v>1003</v>
      </c>
      <c r="B64" t="s">
        <v>1004</v>
      </c>
      <c r="C64" t="s">
        <v>14</v>
      </c>
      <c r="D64" t="s">
        <v>50</v>
      </c>
      <c r="E64" t="s">
        <v>16</v>
      </c>
      <c r="F64" t="s">
        <v>28</v>
      </c>
      <c r="G64" t="s">
        <v>24</v>
      </c>
      <c r="H64">
        <v>56</v>
      </c>
      <c r="I64" t="str">
        <f>IF(H64&gt;54,"Old Adults 55+",IF(H64&gt;=31,"Adults 31-54",IF(H64&lt;31,"Young Adults 25-30","Invalid")))</f>
        <v>Old Adults 55+</v>
      </c>
      <c r="J64" s="1">
        <v>38042</v>
      </c>
      <c r="K64" s="1" t="str">
        <f>IF(YEAR(J64)&gt;2016,"2017-2021",IF(YEAR(J64)&gt;2011,"2012-2016",IF(YEAR(J64)&gt;2006,"2007-2011",IF(YEAR(J64)&gt;2001,"2002-2006",IF(YEAR(J64)&gt;1996,"1997-2001",IF(YEAR(J64)&gt;=1992,"1992-1996","Invalid"))))))</f>
        <v>2002-2006</v>
      </c>
      <c r="L64" s="2">
        <v>216949</v>
      </c>
      <c r="M64" s="8">
        <v>0.32</v>
      </c>
      <c r="N64" s="11" t="str" cm="1">
        <f t="array" ref="N64">_xlfn.IFS(M64 = 0%, "0%", M64&gt;35%, "36%-40%",M64&gt;30%,"31%-35%", M64&gt;20%, "21%-30%",M64 &gt;15%,"16%-20%", M64&gt;10%, "11%-15%", M64 &gt;0%, "5%-10%")</f>
        <v>31%-35%</v>
      </c>
      <c r="O64" s="9">
        <f>IF(M64&gt;0,L64+(L64*M64),L64)</f>
        <v>286372.68</v>
      </c>
      <c r="P64" t="s">
        <v>33</v>
      </c>
      <c r="Q64" t="s">
        <v>74</v>
      </c>
      <c r="R64" s="1" t="s">
        <v>21</v>
      </c>
      <c r="S64" s="1" t="str">
        <f>IF(ISNUMBER(R64),"Yes","No")</f>
        <v>No</v>
      </c>
    </row>
    <row r="65" spans="1:19" x14ac:dyDescent="0.2">
      <c r="A65" t="s">
        <v>1981</v>
      </c>
      <c r="B65" t="s">
        <v>1982</v>
      </c>
      <c r="C65" t="s">
        <v>14</v>
      </c>
      <c r="D65" t="s">
        <v>65</v>
      </c>
      <c r="E65" t="s">
        <v>32</v>
      </c>
      <c r="F65" t="s">
        <v>17</v>
      </c>
      <c r="G65" t="s">
        <v>24</v>
      </c>
      <c r="H65">
        <v>63</v>
      </c>
      <c r="I65" t="str">
        <f>IF(H65&gt;54,"Old Adults 55+",IF(H65&gt;=31,"Adults 31-54",IF(H65&lt;31,"Young Adults 25-30","Invalid")))</f>
        <v>Old Adults 55+</v>
      </c>
      <c r="J65" s="1">
        <v>44038</v>
      </c>
      <c r="K65" s="1" t="str">
        <f>IF(YEAR(J65)&gt;2016,"2017-2021",IF(YEAR(J65)&gt;2011,"2012-2016",IF(YEAR(J65)&gt;2006,"2007-2011",IF(YEAR(J65)&gt;2001,"2002-2006",IF(YEAR(J65)&gt;1996,"1997-2001",IF(YEAR(J65)&gt;=1992,"1992-1996","Invalid"))))))</f>
        <v>2017-2021</v>
      </c>
      <c r="L65" s="2">
        <v>216195</v>
      </c>
      <c r="M65" s="8">
        <v>0.31</v>
      </c>
      <c r="N65" s="11" t="str" cm="1">
        <f t="array" ref="N65">_xlfn.IFS(M65 = 0%, "0%", M65&gt;35%, "36%-40%",M65&gt;30%,"31%-35%", M65&gt;20%, "21%-30%",M65 &gt;15%,"16%-20%", M65&gt;10%, "11%-15%", M65 &gt;0%, "5%-10%")</f>
        <v>31%-35%</v>
      </c>
      <c r="O65" s="9">
        <f>IF(M65&gt;0,L65+(L65*M65),L65)</f>
        <v>283215.45</v>
      </c>
      <c r="P65" t="s">
        <v>19</v>
      </c>
      <c r="Q65" t="s">
        <v>45</v>
      </c>
      <c r="R65" s="1" t="s">
        <v>21</v>
      </c>
      <c r="S65" s="1" t="str">
        <f>IF(ISNUMBER(R65),"Yes","No")</f>
        <v>No</v>
      </c>
    </row>
    <row r="66" spans="1:19" x14ac:dyDescent="0.2">
      <c r="A66" t="s">
        <v>683</v>
      </c>
      <c r="B66" t="s">
        <v>924</v>
      </c>
      <c r="C66" t="s">
        <v>14</v>
      </c>
      <c r="D66" t="s">
        <v>27</v>
      </c>
      <c r="E66" t="s">
        <v>16</v>
      </c>
      <c r="F66" t="s">
        <v>28</v>
      </c>
      <c r="G66" t="s">
        <v>24</v>
      </c>
      <c r="H66">
        <v>31</v>
      </c>
      <c r="I66" t="str">
        <f>IF(H66&gt;54,"Old Adults 55+",IF(H66&gt;=31,"Adults 31-54",IF(H66&lt;31,"Young Adults 25-30","Invalid")))</f>
        <v>Adults 31-54</v>
      </c>
      <c r="J66" s="1">
        <v>42197</v>
      </c>
      <c r="K66" s="1" t="str">
        <f>IF(YEAR(J66)&gt;2016,"2017-2021",IF(YEAR(J66)&gt;2011,"2012-2016",IF(YEAR(J66)&gt;2006,"2007-2011",IF(YEAR(J66)&gt;2001,"2002-2006",IF(YEAR(J66)&gt;1996,"1997-2001",IF(YEAR(J66)&gt;=1992,"1992-1996","Invalid"))))))</f>
        <v>2012-2016</v>
      </c>
      <c r="L66" s="2">
        <v>215388</v>
      </c>
      <c r="M66" s="8">
        <v>0.33</v>
      </c>
      <c r="N66" s="11" t="str" cm="1">
        <f t="array" ref="N66">_xlfn.IFS(M66 = 0%, "0%", M66&gt;35%, "36%-40%",M66&gt;30%,"31%-35%", M66&gt;20%, "21%-30%",M66 &gt;15%,"16%-20%", M66&gt;10%, "11%-15%", M66 &gt;0%, "5%-10%")</f>
        <v>31%-35%</v>
      </c>
      <c r="O66" s="9">
        <f>IF(M66&gt;0,L66+(L66*M66),L66)</f>
        <v>286466.04000000004</v>
      </c>
      <c r="P66" t="s">
        <v>19</v>
      </c>
      <c r="Q66" t="s">
        <v>45</v>
      </c>
      <c r="R66" s="1" t="s">
        <v>21</v>
      </c>
      <c r="S66" s="1" t="str">
        <f>IF(ISNUMBER(R66),"Yes","No")</f>
        <v>No</v>
      </c>
    </row>
    <row r="67" spans="1:19" x14ac:dyDescent="0.2">
      <c r="A67" t="s">
        <v>277</v>
      </c>
      <c r="B67" t="s">
        <v>1240</v>
      </c>
      <c r="C67" t="s">
        <v>14</v>
      </c>
      <c r="D67" t="s">
        <v>43</v>
      </c>
      <c r="E67" t="s">
        <v>32</v>
      </c>
      <c r="F67" t="s">
        <v>17</v>
      </c>
      <c r="G67" t="s">
        <v>24</v>
      </c>
      <c r="H67">
        <v>45</v>
      </c>
      <c r="I67" t="str">
        <f>IF(H67&gt;54,"Old Adults 55+",IF(H67&gt;=31,"Adults 31-54",IF(H67&lt;31,"Young Adults 25-30","Invalid")))</f>
        <v>Adults 31-54</v>
      </c>
      <c r="J67" s="1">
        <v>42428</v>
      </c>
      <c r="K67" s="1" t="str">
        <f>IF(YEAR(J67)&gt;2016,"2017-2021",IF(YEAR(J67)&gt;2011,"2012-2016",IF(YEAR(J67)&gt;2006,"2007-2011",IF(YEAR(J67)&gt;2001,"2002-2006",IF(YEAR(J67)&gt;1996,"1997-2001",IF(YEAR(J67)&gt;=1992,"1992-1996","Invalid"))))))</f>
        <v>2012-2016</v>
      </c>
      <c r="L67" s="2">
        <v>211637</v>
      </c>
      <c r="M67" s="8">
        <v>0.31</v>
      </c>
      <c r="N67" s="11" t="str" cm="1">
        <f t="array" ref="N67">_xlfn.IFS(M67 = 0%, "0%", M67&gt;35%, "36%-40%",M67&gt;30%,"31%-35%", M67&gt;20%, "21%-30%",M67 &gt;15%,"16%-20%", M67&gt;10%, "11%-15%", M67 &gt;0%, "5%-10%")</f>
        <v>31%-35%</v>
      </c>
      <c r="O67" s="9">
        <f>IF(M67&gt;0,L67+(L67*M67),L67)</f>
        <v>277244.46999999997</v>
      </c>
      <c r="P67" t="s">
        <v>19</v>
      </c>
      <c r="Q67" t="s">
        <v>20</v>
      </c>
      <c r="R67" s="1" t="s">
        <v>21</v>
      </c>
      <c r="S67" s="1" t="str">
        <f>IF(ISNUMBER(R67),"Yes","No")</f>
        <v>No</v>
      </c>
    </row>
    <row r="68" spans="1:19" x14ac:dyDescent="0.2">
      <c r="A68" t="s">
        <v>631</v>
      </c>
      <c r="B68" t="s">
        <v>632</v>
      </c>
      <c r="C68" t="s">
        <v>14</v>
      </c>
      <c r="D68" t="s">
        <v>23</v>
      </c>
      <c r="E68" t="s">
        <v>36</v>
      </c>
      <c r="F68" t="s">
        <v>17</v>
      </c>
      <c r="G68" t="s">
        <v>24</v>
      </c>
      <c r="H68">
        <v>49</v>
      </c>
      <c r="I68" t="str">
        <f>IF(H68&gt;54,"Old Adults 55+",IF(H68&gt;=31,"Adults 31-54",IF(H68&lt;31,"Young Adults 25-30","Invalid")))</f>
        <v>Adults 31-54</v>
      </c>
      <c r="J68" s="1">
        <v>37680</v>
      </c>
      <c r="K68" s="1" t="str">
        <f>IF(YEAR(J68)&gt;2016,"2017-2021",IF(YEAR(J68)&gt;2011,"2012-2016",IF(YEAR(J68)&gt;2006,"2007-2011",IF(YEAR(J68)&gt;2001,"2002-2006",IF(YEAR(J68)&gt;1996,"1997-2001",IF(YEAR(J68)&gt;=1992,"1992-1996","Invalid"))))))</f>
        <v>2002-2006</v>
      </c>
      <c r="L68" s="2">
        <v>211291</v>
      </c>
      <c r="M68" s="8">
        <v>0.37</v>
      </c>
      <c r="N68" s="11" t="str" cm="1">
        <f t="array" ref="N68">_xlfn.IFS(M68 = 0%, "0%", M68&gt;35%, "36%-40%",M68&gt;30%,"31%-35%", M68&gt;20%, "21%-30%",M68 &gt;15%,"16%-20%", M68&gt;10%, "11%-15%", M68 &gt;0%, "5%-10%")</f>
        <v>36%-40%</v>
      </c>
      <c r="O68" s="9">
        <f>IF(M68&gt;0,L68+(L68*M68),L68)</f>
        <v>289468.67</v>
      </c>
      <c r="P68" t="s">
        <v>33</v>
      </c>
      <c r="Q68" t="s">
        <v>80</v>
      </c>
      <c r="R68" s="1" t="s">
        <v>21</v>
      </c>
      <c r="S68" s="1" t="str">
        <f>IF(ISNUMBER(R68),"Yes","No")</f>
        <v>No</v>
      </c>
    </row>
    <row r="69" spans="1:19" x14ac:dyDescent="0.2">
      <c r="A69" t="s">
        <v>248</v>
      </c>
      <c r="B69" t="s">
        <v>1457</v>
      </c>
      <c r="C69" t="s">
        <v>14</v>
      </c>
      <c r="D69" t="s">
        <v>15</v>
      </c>
      <c r="E69" t="s">
        <v>16</v>
      </c>
      <c r="F69" t="s">
        <v>17</v>
      </c>
      <c r="G69" t="s">
        <v>24</v>
      </c>
      <c r="H69">
        <v>25</v>
      </c>
      <c r="I69" t="str">
        <f>IF(H69&gt;54,"Old Adults 55+",IF(H69&gt;=31,"Adults 31-54",IF(H69&lt;31,"Young Adults 25-30","Invalid")))</f>
        <v>Young Adults 25-30</v>
      </c>
      <c r="J69" s="1">
        <v>44515</v>
      </c>
      <c r="K69" s="1" t="str">
        <f>IF(YEAR(J69)&gt;2016,"2017-2021",IF(YEAR(J69)&gt;2011,"2012-2016",IF(YEAR(J69)&gt;2006,"2007-2011",IF(YEAR(J69)&gt;2001,"2002-2006",IF(YEAR(J69)&gt;1996,"1997-2001",IF(YEAR(J69)&gt;=1992,"1992-1996","Invalid"))))))</f>
        <v>2017-2021</v>
      </c>
      <c r="L69" s="2">
        <v>210708</v>
      </c>
      <c r="M69" s="8">
        <v>0.33</v>
      </c>
      <c r="N69" s="11" t="str" cm="1">
        <f t="array" ref="N69">_xlfn.IFS(M69 = 0%, "0%", M69&gt;35%, "36%-40%",M69&gt;30%,"31%-35%", M69&gt;20%, "21%-30%",M69 &gt;15%,"16%-20%", M69&gt;10%, "11%-15%", M69 &gt;0%, "5%-10%")</f>
        <v>31%-35%</v>
      </c>
      <c r="O69" s="9">
        <f>IF(M69&gt;0,L69+(L69*M69),L69)</f>
        <v>280241.64</v>
      </c>
      <c r="P69" t="s">
        <v>19</v>
      </c>
      <c r="Q69" t="s">
        <v>20</v>
      </c>
      <c r="R69" s="1" t="s">
        <v>21</v>
      </c>
      <c r="S69" s="1" t="str">
        <f>IF(ISNUMBER(R69),"Yes","No")</f>
        <v>No</v>
      </c>
    </row>
    <row r="70" spans="1:19" x14ac:dyDescent="0.2">
      <c r="A70" t="s">
        <v>177</v>
      </c>
      <c r="B70" t="s">
        <v>518</v>
      </c>
      <c r="C70" t="s">
        <v>14</v>
      </c>
      <c r="D70" t="s">
        <v>27</v>
      </c>
      <c r="E70" t="s">
        <v>44</v>
      </c>
      <c r="F70" t="s">
        <v>17</v>
      </c>
      <c r="G70" t="s">
        <v>51</v>
      </c>
      <c r="H70">
        <v>43</v>
      </c>
      <c r="I70" t="str">
        <f>IF(H70&gt;54,"Old Adults 55+",IF(H70&gt;=31,"Adults 31-54",IF(H70&lt;31,"Young Adults 25-30","Invalid")))</f>
        <v>Adults 31-54</v>
      </c>
      <c r="J70" s="1">
        <v>40029</v>
      </c>
      <c r="K70" s="1" t="str">
        <f>IF(YEAR(J70)&gt;2016,"2017-2021",IF(YEAR(J70)&gt;2011,"2012-2016",IF(YEAR(J70)&gt;2006,"2007-2011",IF(YEAR(J70)&gt;2001,"2002-2006",IF(YEAR(J70)&gt;1996,"1997-2001",IF(YEAR(J70)&gt;=1992,"1992-1996","Invalid"))))))</f>
        <v>2007-2011</v>
      </c>
      <c r="L70" s="2">
        <v>208415</v>
      </c>
      <c r="M70" s="8">
        <v>0.35</v>
      </c>
      <c r="N70" s="11" t="str" cm="1">
        <f t="array" ref="N70">_xlfn.IFS(M70 = 0%, "0%", M70&gt;35%, "36%-40%",M70&gt;30%,"31%-35%", M70&gt;20%, "21%-30%",M70 &gt;15%,"16%-20%", M70&gt;10%, "11%-15%", M70 &gt;0%, "5%-10%")</f>
        <v>31%-35%</v>
      </c>
      <c r="O70" s="9">
        <f>IF(M70&gt;0,L70+(L70*M70),L70)</f>
        <v>281360.25</v>
      </c>
      <c r="P70" t="s">
        <v>19</v>
      </c>
      <c r="Q70" t="s">
        <v>63</v>
      </c>
      <c r="R70" s="1" t="s">
        <v>21</v>
      </c>
      <c r="S70" s="1" t="str">
        <f>IF(ISNUMBER(R70),"Yes","No")</f>
        <v>No</v>
      </c>
    </row>
    <row r="71" spans="1:19" x14ac:dyDescent="0.2">
      <c r="A71" t="s">
        <v>1259</v>
      </c>
      <c r="B71" t="s">
        <v>1260</v>
      </c>
      <c r="C71" t="s">
        <v>14</v>
      </c>
      <c r="D71" t="s">
        <v>23</v>
      </c>
      <c r="E71" t="s">
        <v>32</v>
      </c>
      <c r="F71" t="s">
        <v>17</v>
      </c>
      <c r="G71" t="s">
        <v>47</v>
      </c>
      <c r="H71">
        <v>28</v>
      </c>
      <c r="I71" t="str">
        <f>IF(H71&gt;54,"Old Adults 55+",IF(H71&gt;=31,"Adults 31-54",IF(H71&lt;31,"Young Adults 25-30","Invalid")))</f>
        <v>Young Adults 25-30</v>
      </c>
      <c r="J71" s="1">
        <v>43121</v>
      </c>
      <c r="K71" s="1" t="str">
        <f>IF(YEAR(J71)&gt;2016,"2017-2021",IF(YEAR(J71)&gt;2011,"2012-2016",IF(YEAR(J71)&gt;2006,"2007-2011",IF(YEAR(J71)&gt;2001,"2002-2006",IF(YEAR(J71)&gt;1996,"1997-2001",IF(YEAR(J71)&gt;=1992,"1992-1996","Invalid"))))))</f>
        <v>2017-2021</v>
      </c>
      <c r="L71" s="2">
        <v>208210</v>
      </c>
      <c r="M71" s="8">
        <v>0.3</v>
      </c>
      <c r="N71" s="11" t="str" cm="1">
        <f t="array" ref="N71">_xlfn.IFS(M71 = 0%, "0%", M71&gt;35%, "36%-40%",M71&gt;30%,"31%-35%", M71&gt;20%, "21%-30%",M71 &gt;15%,"16%-20%", M71&gt;10%, "11%-15%", M71 &gt;0%, "5%-10%")</f>
        <v>21%-30%</v>
      </c>
      <c r="O71" s="9">
        <f>IF(M71&gt;0,L71+(L71*M71),L71)</f>
        <v>270673</v>
      </c>
      <c r="P71" t="s">
        <v>19</v>
      </c>
      <c r="Q71" t="s">
        <v>63</v>
      </c>
      <c r="R71" s="1" t="s">
        <v>21</v>
      </c>
      <c r="S71" s="1" t="str">
        <f>IF(ISNUMBER(R71),"Yes","No")</f>
        <v>No</v>
      </c>
    </row>
    <row r="72" spans="1:19" x14ac:dyDescent="0.2">
      <c r="A72" t="s">
        <v>231</v>
      </c>
      <c r="B72" t="s">
        <v>447</v>
      </c>
      <c r="C72" t="s">
        <v>14</v>
      </c>
      <c r="D72" t="s">
        <v>50</v>
      </c>
      <c r="E72" t="s">
        <v>44</v>
      </c>
      <c r="F72" t="s">
        <v>28</v>
      </c>
      <c r="G72" t="s">
        <v>24</v>
      </c>
      <c r="H72">
        <v>44</v>
      </c>
      <c r="I72" t="str">
        <f>IF(H72&gt;54,"Old Adults 55+",IF(H72&gt;=31,"Adults 31-54",IF(H72&lt;31,"Young Adults 25-30","Invalid")))</f>
        <v>Adults 31-54</v>
      </c>
      <c r="J72" s="1">
        <v>41700</v>
      </c>
      <c r="K72" s="1" t="str">
        <f>IF(YEAR(J72)&gt;2016,"2017-2021",IF(YEAR(J72)&gt;2011,"2012-2016",IF(YEAR(J72)&gt;2006,"2007-2011",IF(YEAR(J72)&gt;2001,"2002-2006",IF(YEAR(J72)&gt;1996,"1997-2001",IF(YEAR(J72)&gt;=1992,"1992-1996","Invalid"))))))</f>
        <v>2012-2016</v>
      </c>
      <c r="L72" s="2">
        <v>207172</v>
      </c>
      <c r="M72" s="8">
        <v>0.31</v>
      </c>
      <c r="N72" s="11" t="str" cm="1">
        <f t="array" ref="N72">_xlfn.IFS(M72 = 0%, "0%", M72&gt;35%, "36%-40%",M72&gt;30%,"31%-35%", M72&gt;20%, "21%-30%",M72 &gt;15%,"16%-20%", M72&gt;10%, "11%-15%", M72 &gt;0%, "5%-10%")</f>
        <v>31%-35%</v>
      </c>
      <c r="O72" s="9">
        <f>IF(M72&gt;0,L72+(L72*M72),L72)</f>
        <v>271395.32</v>
      </c>
      <c r="P72" t="s">
        <v>33</v>
      </c>
      <c r="Q72" t="s">
        <v>80</v>
      </c>
      <c r="R72" s="1" t="s">
        <v>21</v>
      </c>
      <c r="S72" s="1" t="str">
        <f>IF(ISNUMBER(R72),"Yes","No")</f>
        <v>No</v>
      </c>
    </row>
    <row r="73" spans="1:19" x14ac:dyDescent="0.2">
      <c r="A73" t="s">
        <v>182</v>
      </c>
      <c r="B73" t="s">
        <v>528</v>
      </c>
      <c r="C73" t="s">
        <v>14</v>
      </c>
      <c r="D73" t="s">
        <v>43</v>
      </c>
      <c r="E73" t="s">
        <v>16</v>
      </c>
      <c r="F73" t="s">
        <v>28</v>
      </c>
      <c r="G73" t="s">
        <v>51</v>
      </c>
      <c r="H73">
        <v>57</v>
      </c>
      <c r="I73" t="str">
        <f>IF(H73&gt;54,"Old Adults 55+",IF(H73&gt;=31,"Adults 31-54",IF(H73&lt;31,"Young Adults 25-30","Invalid")))</f>
        <v>Old Adults 55+</v>
      </c>
      <c r="J73" s="1">
        <v>37828</v>
      </c>
      <c r="K73" s="1" t="str">
        <f>IF(YEAR(J73)&gt;2016,"2017-2021",IF(YEAR(J73)&gt;2011,"2012-2016",IF(YEAR(J73)&gt;2006,"2007-2011",IF(YEAR(J73)&gt;2001,"2002-2006",IF(YEAR(J73)&gt;1996,"1997-2001",IF(YEAR(J73)&gt;=1992,"1992-1996","Invalid"))))))</f>
        <v>2002-2006</v>
      </c>
      <c r="L73" s="2">
        <v>206624</v>
      </c>
      <c r="M73" s="8">
        <v>0.4</v>
      </c>
      <c r="N73" s="11" t="str" cm="1">
        <f t="array" ref="N73">_xlfn.IFS(M73 = 0%, "0%", M73&gt;35%, "36%-40%",M73&gt;30%,"31%-35%", M73&gt;20%, "21%-30%",M73 &gt;15%,"16%-20%", M73&gt;10%, "11%-15%", M73 &gt;0%, "5%-10%")</f>
        <v>36%-40%</v>
      </c>
      <c r="O73" s="9">
        <f>IF(M73&gt;0,L73+(L73*M73),L73)</f>
        <v>289273.59999999998</v>
      </c>
      <c r="P73" t="s">
        <v>52</v>
      </c>
      <c r="Q73" t="s">
        <v>53</v>
      </c>
      <c r="R73" s="1" t="s">
        <v>21</v>
      </c>
      <c r="S73" s="1" t="str">
        <f>IF(ISNUMBER(R73),"Yes","No")</f>
        <v>No</v>
      </c>
    </row>
    <row r="74" spans="1:19" x14ac:dyDescent="0.2">
      <c r="A74" t="s">
        <v>639</v>
      </c>
      <c r="B74" t="s">
        <v>640</v>
      </c>
      <c r="C74" t="s">
        <v>14</v>
      </c>
      <c r="D74" t="s">
        <v>31</v>
      </c>
      <c r="E74" t="s">
        <v>32</v>
      </c>
      <c r="F74" t="s">
        <v>28</v>
      </c>
      <c r="G74" t="s">
        <v>18</v>
      </c>
      <c r="H74">
        <v>33</v>
      </c>
      <c r="I74" t="str">
        <f>IF(H74&gt;54,"Old Adults 55+",IF(H74&gt;=31,"Adults 31-54",IF(H74&lt;31,"Young Adults 25-30","Invalid")))</f>
        <v>Adults 31-54</v>
      </c>
      <c r="J74" s="1">
        <v>42173</v>
      </c>
      <c r="K74" s="1" t="str">
        <f>IF(YEAR(J74)&gt;2016,"2017-2021",IF(YEAR(J74)&gt;2011,"2012-2016",IF(YEAR(J74)&gt;2006,"2007-2011",IF(YEAR(J74)&gt;2001,"2002-2006",IF(YEAR(J74)&gt;1996,"1997-2001",IF(YEAR(J74)&gt;=1992,"1992-1996","Invalid"))))))</f>
        <v>2012-2016</v>
      </c>
      <c r="L74" s="2">
        <v>205314</v>
      </c>
      <c r="M74" s="8">
        <v>0.3</v>
      </c>
      <c r="N74" s="11" t="str" cm="1">
        <f t="array" ref="N74">_xlfn.IFS(M74 = 0%, "0%", M74&gt;35%, "36%-40%",M74&gt;30%,"31%-35%", M74&gt;20%, "21%-30%",M74 &gt;15%,"16%-20%", M74&gt;10%, "11%-15%", M74 &gt;0%, "5%-10%")</f>
        <v>21%-30%</v>
      </c>
      <c r="O74" s="9">
        <f>IF(M74&gt;0,L74+(L74*M74),L74)</f>
        <v>266908.2</v>
      </c>
      <c r="P74" t="s">
        <v>19</v>
      </c>
      <c r="Q74" t="s">
        <v>29</v>
      </c>
      <c r="R74" s="1" t="s">
        <v>21</v>
      </c>
      <c r="S74" s="1" t="str">
        <f>IF(ISNUMBER(R74),"Yes","No")</f>
        <v>No</v>
      </c>
    </row>
    <row r="75" spans="1:19" x14ac:dyDescent="0.2">
      <c r="A75" t="s">
        <v>1767</v>
      </c>
      <c r="B75" t="s">
        <v>1768</v>
      </c>
      <c r="C75" t="s">
        <v>14</v>
      </c>
      <c r="D75" t="s">
        <v>43</v>
      </c>
      <c r="E75" t="s">
        <v>32</v>
      </c>
      <c r="F75" t="s">
        <v>17</v>
      </c>
      <c r="G75" t="s">
        <v>51</v>
      </c>
      <c r="H75">
        <v>32</v>
      </c>
      <c r="I75" t="str">
        <f>IF(H75&gt;54,"Old Adults 55+",IF(H75&gt;=31,"Adults 31-54",IF(H75&lt;31,"Young Adults 25-30","Invalid")))</f>
        <v>Adults 31-54</v>
      </c>
      <c r="J75" s="1">
        <v>41675</v>
      </c>
      <c r="K75" s="1" t="str">
        <f>IF(YEAR(J75)&gt;2016,"2017-2021",IF(YEAR(J75)&gt;2011,"2012-2016",IF(YEAR(J75)&gt;2006,"2007-2011",IF(YEAR(J75)&gt;2001,"2002-2006",IF(YEAR(J75)&gt;1996,"1997-2001",IF(YEAR(J75)&gt;=1992,"1992-1996","Invalid"))))))</f>
        <v>2012-2016</v>
      </c>
      <c r="L75" s="2">
        <v>203445</v>
      </c>
      <c r="M75" s="8">
        <v>0.34</v>
      </c>
      <c r="N75" s="11" t="str" cm="1">
        <f t="array" ref="N75">_xlfn.IFS(M75 = 0%, "0%", M75&gt;35%, "36%-40%",M75&gt;30%,"31%-35%", M75&gt;20%, "21%-30%",M75 &gt;15%,"16%-20%", M75&gt;10%, "11%-15%", M75 &gt;0%, "5%-10%")</f>
        <v>31%-35%</v>
      </c>
      <c r="O75" s="9">
        <f>IF(M75&gt;0,L75+(L75*M75),L75)</f>
        <v>272616.3</v>
      </c>
      <c r="P75" t="s">
        <v>52</v>
      </c>
      <c r="Q75" t="s">
        <v>81</v>
      </c>
      <c r="R75" s="1" t="s">
        <v>21</v>
      </c>
      <c r="S75" s="1" t="str">
        <f>IF(ISNUMBER(R75),"Yes","No")</f>
        <v>No</v>
      </c>
    </row>
    <row r="76" spans="1:19" x14ac:dyDescent="0.2">
      <c r="A76" t="s">
        <v>109</v>
      </c>
      <c r="B76" t="s">
        <v>1561</v>
      </c>
      <c r="C76" t="s">
        <v>14</v>
      </c>
      <c r="D76" t="s">
        <v>43</v>
      </c>
      <c r="E76" t="s">
        <v>32</v>
      </c>
      <c r="F76" t="s">
        <v>28</v>
      </c>
      <c r="G76" t="s">
        <v>24</v>
      </c>
      <c r="H76">
        <v>45</v>
      </c>
      <c r="I76" t="str">
        <f>IF(H76&gt;54,"Old Adults 55+",IF(H76&gt;=31,"Adults 31-54",IF(H76&lt;31,"Young Adults 25-30","Invalid")))</f>
        <v>Adults 31-54</v>
      </c>
      <c r="J76" s="1">
        <v>42271</v>
      </c>
      <c r="K76" s="1" t="str">
        <f>IF(YEAR(J76)&gt;2016,"2017-2021",IF(YEAR(J76)&gt;2011,"2012-2016",IF(YEAR(J76)&gt;2006,"2007-2011",IF(YEAR(J76)&gt;2001,"2002-2006",IF(YEAR(J76)&gt;1996,"1997-2001",IF(YEAR(J76)&gt;=1992,"1992-1996","Invalid"))))))</f>
        <v>2012-2016</v>
      </c>
      <c r="L76" s="2">
        <v>202680</v>
      </c>
      <c r="M76" s="8">
        <v>0.32</v>
      </c>
      <c r="N76" s="11" t="str" cm="1">
        <f t="array" ref="N76">_xlfn.IFS(M76 = 0%, "0%", M76&gt;35%, "36%-40%",M76&gt;30%,"31%-35%", M76&gt;20%, "21%-30%",M76 &gt;15%,"16%-20%", M76&gt;10%, "11%-15%", M76 &gt;0%, "5%-10%")</f>
        <v>31%-35%</v>
      </c>
      <c r="O76" s="9">
        <f>IF(M76&gt;0,L76+(L76*M76),L76)</f>
        <v>267537.59999999998</v>
      </c>
      <c r="P76" t="s">
        <v>19</v>
      </c>
      <c r="Q76" t="s">
        <v>39</v>
      </c>
      <c r="R76" s="1">
        <v>44790</v>
      </c>
      <c r="S76" s="1" t="str">
        <f>IF(ISNUMBER(R76),"Yes","No")</f>
        <v>Yes</v>
      </c>
    </row>
    <row r="77" spans="1:19" x14ac:dyDescent="0.2">
      <c r="A77" t="s">
        <v>1344</v>
      </c>
      <c r="B77" t="s">
        <v>1345</v>
      </c>
      <c r="C77" t="s">
        <v>14</v>
      </c>
      <c r="D77" t="s">
        <v>15</v>
      </c>
      <c r="E77" t="s">
        <v>32</v>
      </c>
      <c r="F77" t="s">
        <v>17</v>
      </c>
      <c r="G77" t="s">
        <v>18</v>
      </c>
      <c r="H77">
        <v>36</v>
      </c>
      <c r="I77" t="str">
        <f>IF(H77&gt;54,"Old Adults 55+",IF(H77&gt;=31,"Adults 31-54",IF(H77&lt;31,"Young Adults 25-30","Invalid")))</f>
        <v>Adults 31-54</v>
      </c>
      <c r="J77" s="1">
        <v>41650</v>
      </c>
      <c r="K77" s="1" t="str">
        <f>IF(YEAR(J77)&gt;2016,"2017-2021",IF(YEAR(J77)&gt;2011,"2012-2016",IF(YEAR(J77)&gt;2006,"2007-2011",IF(YEAR(J77)&gt;2001,"2002-2006",IF(YEAR(J77)&gt;1996,"1997-2001",IF(YEAR(J77)&gt;=1992,"1992-1996","Invalid"))))))</f>
        <v>2012-2016</v>
      </c>
      <c r="L77" s="2">
        <v>202323</v>
      </c>
      <c r="M77" s="8">
        <v>0.39</v>
      </c>
      <c r="N77" s="11" t="str" cm="1">
        <f t="array" ref="N77">_xlfn.IFS(M77 = 0%, "0%", M77&gt;35%, "36%-40%",M77&gt;30%,"31%-35%", M77&gt;20%, "21%-30%",M77 &gt;15%,"16%-20%", M77&gt;10%, "11%-15%", M77 &gt;0%, "5%-10%")</f>
        <v>36%-40%</v>
      </c>
      <c r="O77" s="9">
        <f>IF(M77&gt;0,L77+(L77*M77),L77)</f>
        <v>281228.96999999997</v>
      </c>
      <c r="P77" t="s">
        <v>19</v>
      </c>
      <c r="Q77" t="s">
        <v>20</v>
      </c>
      <c r="R77" s="1" t="s">
        <v>21</v>
      </c>
      <c r="S77" s="1" t="str">
        <f>IF(ISNUMBER(R77),"Yes","No")</f>
        <v>No</v>
      </c>
    </row>
    <row r="78" spans="1:19" x14ac:dyDescent="0.2">
      <c r="A78" t="s">
        <v>594</v>
      </c>
      <c r="B78" t="s">
        <v>595</v>
      </c>
      <c r="C78" t="s">
        <v>14</v>
      </c>
      <c r="D78" t="s">
        <v>50</v>
      </c>
      <c r="E78" t="s">
        <v>32</v>
      </c>
      <c r="F78" t="s">
        <v>28</v>
      </c>
      <c r="G78" t="s">
        <v>51</v>
      </c>
      <c r="H78">
        <v>61</v>
      </c>
      <c r="I78" t="str">
        <f>IF(H78&gt;54,"Old Adults 55+",IF(H78&gt;=31,"Adults 31-54",IF(H78&lt;31,"Young Adults 25-30","Invalid")))</f>
        <v>Old Adults 55+</v>
      </c>
      <c r="J78" s="1">
        <v>43732</v>
      </c>
      <c r="K78" s="1" t="str">
        <f>IF(YEAR(J78)&gt;2016,"2017-2021",IF(YEAR(J78)&gt;2011,"2012-2016",IF(YEAR(J78)&gt;2006,"2007-2011",IF(YEAR(J78)&gt;2001,"2002-2006",IF(YEAR(J78)&gt;1996,"1997-2001",IF(YEAR(J78)&gt;=1992,"1992-1996","Invalid"))))))</f>
        <v>2017-2021</v>
      </c>
      <c r="L78" s="2">
        <v>201464</v>
      </c>
      <c r="M78" s="8">
        <v>0.37</v>
      </c>
      <c r="N78" s="11" t="str" cm="1">
        <f t="array" ref="N78">_xlfn.IFS(M78 = 0%, "0%", M78&gt;35%, "36%-40%",M78&gt;30%,"31%-35%", M78&gt;20%, "21%-30%",M78 &gt;15%,"16%-20%", M78&gt;10%, "11%-15%", M78 &gt;0%, "5%-10%")</f>
        <v>36%-40%</v>
      </c>
      <c r="O78" s="9">
        <f>IF(M78&gt;0,L78+(L78*M78),L78)</f>
        <v>276005.68</v>
      </c>
      <c r="P78" t="s">
        <v>19</v>
      </c>
      <c r="Q78" t="s">
        <v>20</v>
      </c>
      <c r="R78" s="1" t="s">
        <v>21</v>
      </c>
      <c r="S78" s="1" t="str">
        <f>IF(ISNUMBER(R78),"Yes","No")</f>
        <v>No</v>
      </c>
    </row>
    <row r="79" spans="1:19" x14ac:dyDescent="0.2">
      <c r="A79" t="s">
        <v>1207</v>
      </c>
      <c r="B79" t="s">
        <v>1208</v>
      </c>
      <c r="C79" t="s">
        <v>14</v>
      </c>
      <c r="D79" t="s">
        <v>23</v>
      </c>
      <c r="E79" t="s">
        <v>44</v>
      </c>
      <c r="F79" t="s">
        <v>17</v>
      </c>
      <c r="G79" t="s">
        <v>24</v>
      </c>
      <c r="H79">
        <v>45</v>
      </c>
      <c r="I79" t="str">
        <f>IF(H79&gt;54,"Old Adults 55+",IF(H79&gt;=31,"Adults 31-54",IF(H79&lt;31,"Young Adults 25-30","Invalid")))</f>
        <v>Adults 31-54</v>
      </c>
      <c r="J79" s="1">
        <v>44461</v>
      </c>
      <c r="K79" s="1" t="str">
        <f>IF(YEAR(J79)&gt;2016,"2017-2021",IF(YEAR(J79)&gt;2011,"2012-2016",IF(YEAR(J79)&gt;2006,"2007-2011",IF(YEAR(J79)&gt;2001,"2002-2006",IF(YEAR(J79)&gt;1996,"1997-2001",IF(YEAR(J79)&gt;=1992,"1992-1996","Invalid"))))))</f>
        <v>2017-2021</v>
      </c>
      <c r="L79" s="2">
        <v>201396</v>
      </c>
      <c r="M79" s="8">
        <v>0.32</v>
      </c>
      <c r="N79" s="11" t="str" cm="1">
        <f t="array" ref="N79">_xlfn.IFS(M79 = 0%, "0%", M79&gt;35%, "36%-40%",M79&gt;30%,"31%-35%", M79&gt;20%, "21%-30%",M79 &gt;15%,"16%-20%", M79&gt;10%, "11%-15%", M79 &gt;0%, "5%-10%")</f>
        <v>31%-35%</v>
      </c>
      <c r="O79" s="9">
        <f>IF(M79&gt;0,L79+(L79*M79),L79)</f>
        <v>265842.71999999997</v>
      </c>
      <c r="P79" t="s">
        <v>19</v>
      </c>
      <c r="Q79" t="s">
        <v>45</v>
      </c>
      <c r="R79" s="1" t="s">
        <v>21</v>
      </c>
      <c r="S79" s="1" t="str">
        <f>IF(ISNUMBER(R79),"Yes","No")</f>
        <v>No</v>
      </c>
    </row>
    <row r="80" spans="1:19" x14ac:dyDescent="0.2">
      <c r="A80" t="s">
        <v>960</v>
      </c>
      <c r="B80" t="s">
        <v>961</v>
      </c>
      <c r="C80" t="s">
        <v>14</v>
      </c>
      <c r="D80" t="s">
        <v>31</v>
      </c>
      <c r="E80" t="s">
        <v>16</v>
      </c>
      <c r="F80" t="s">
        <v>17</v>
      </c>
      <c r="G80" t="s">
        <v>18</v>
      </c>
      <c r="H80">
        <v>51</v>
      </c>
      <c r="I80" t="str">
        <f>IF(H80&gt;54,"Old Adults 55+",IF(H80&gt;=31,"Adults 31-54",IF(H80&lt;31,"Young Adults 25-30","Invalid")))</f>
        <v>Adults 31-54</v>
      </c>
      <c r="J80" s="1">
        <v>35230</v>
      </c>
      <c r="K80" s="1" t="str">
        <f>IF(YEAR(J80)&gt;2016,"2017-2021",IF(YEAR(J80)&gt;2011,"2012-2016",IF(YEAR(J80)&gt;2006,"2007-2011",IF(YEAR(J80)&gt;2001,"2002-2006",IF(YEAR(J80)&gt;1996,"1997-2001",IF(YEAR(J80)&gt;=1992,"1992-1996","Invalid"))))))</f>
        <v>1992-1996</v>
      </c>
      <c r="L80" s="2">
        <v>200246</v>
      </c>
      <c r="M80" s="8">
        <v>0.34</v>
      </c>
      <c r="N80" s="11" t="str" cm="1">
        <f t="array" ref="N80">_xlfn.IFS(M80 = 0%, "0%", M80&gt;35%, "36%-40%",M80&gt;30%,"31%-35%", M80&gt;20%, "21%-30%",M80 &gt;15%,"16%-20%", M80&gt;10%, "11%-15%", M80 &gt;0%, "5%-10%")</f>
        <v>31%-35%</v>
      </c>
      <c r="O80" s="9">
        <f>IF(M80&gt;0,L80+(L80*M80),L80)</f>
        <v>268329.64</v>
      </c>
      <c r="P80" t="s">
        <v>19</v>
      </c>
      <c r="Q80" t="s">
        <v>29</v>
      </c>
      <c r="R80" s="1" t="s">
        <v>21</v>
      </c>
      <c r="S80" s="1" t="str">
        <f>IF(ISNUMBER(R80),"Yes","No")</f>
        <v>No</v>
      </c>
    </row>
    <row r="81" spans="1:19" x14ac:dyDescent="0.2">
      <c r="A81" t="s">
        <v>249</v>
      </c>
      <c r="B81" t="s">
        <v>140</v>
      </c>
      <c r="C81" t="s">
        <v>40</v>
      </c>
      <c r="D81" t="s">
        <v>50</v>
      </c>
      <c r="E81" t="s">
        <v>32</v>
      </c>
      <c r="F81" t="s">
        <v>28</v>
      </c>
      <c r="G81" t="s">
        <v>24</v>
      </c>
      <c r="H81">
        <v>58</v>
      </c>
      <c r="I81" t="str">
        <f>IF(H81&gt;54,"Old Adults 55+",IF(H81&gt;=31,"Adults 31-54",IF(H81&lt;31,"Young Adults 25-30","Invalid")))</f>
        <v>Old Adults 55+</v>
      </c>
      <c r="J81" s="1">
        <v>33682</v>
      </c>
      <c r="K81" s="1" t="str">
        <f>IF(YEAR(J81)&gt;2016,"2017-2021",IF(YEAR(J81)&gt;2011,"2012-2016",IF(YEAR(J81)&gt;2006,"2007-2011",IF(YEAR(J81)&gt;2001,"2002-2006",IF(YEAR(J81)&gt;1996,"1997-2001",IF(YEAR(J81)&gt;=1992,"1992-1996","Invalid"))))))</f>
        <v>1992-1996</v>
      </c>
      <c r="L81" s="2">
        <v>199848</v>
      </c>
      <c r="M81" s="8">
        <v>0.16</v>
      </c>
      <c r="N81" s="11" t="str" cm="1">
        <f t="array" ref="N81">_xlfn.IFS(M81 = 0%, "0%", M81&gt;35%, "36%-40%",M81&gt;30%,"31%-35%", M81&gt;20%, "21%-30%",M81 &gt;15%,"16%-20%", M81&gt;10%, "11%-15%", M81 &gt;0%, "5%-10%")</f>
        <v>16%-20%</v>
      </c>
      <c r="O81" s="9">
        <f>IF(M81&gt;0,L81+(L81*M81),L81)</f>
        <v>231823.68</v>
      </c>
      <c r="P81" t="s">
        <v>33</v>
      </c>
      <c r="Q81" t="s">
        <v>80</v>
      </c>
      <c r="R81" s="1" t="s">
        <v>21</v>
      </c>
      <c r="S81" s="1" t="str">
        <f>IF(ISNUMBER(R81),"Yes","No")</f>
        <v>No</v>
      </c>
    </row>
    <row r="82" spans="1:19" x14ac:dyDescent="0.2">
      <c r="A82" t="s">
        <v>279</v>
      </c>
      <c r="B82" t="s">
        <v>474</v>
      </c>
      <c r="C82" t="s">
        <v>14</v>
      </c>
      <c r="D82" t="s">
        <v>27</v>
      </c>
      <c r="E82" t="s">
        <v>44</v>
      </c>
      <c r="F82" t="s">
        <v>28</v>
      </c>
      <c r="G82" t="s">
        <v>18</v>
      </c>
      <c r="H82">
        <v>52</v>
      </c>
      <c r="I82" t="str">
        <f>IF(H82&gt;54,"Old Adults 55+",IF(H82&gt;=31,"Adults 31-54",IF(H82&lt;31,"Young Adults 25-30","Invalid")))</f>
        <v>Adults 31-54</v>
      </c>
      <c r="J82" s="1">
        <v>38664</v>
      </c>
      <c r="K82" s="1" t="str">
        <f>IF(YEAR(J82)&gt;2016,"2017-2021",IF(YEAR(J82)&gt;2011,"2012-2016",IF(YEAR(J82)&gt;2006,"2007-2011",IF(YEAR(J82)&gt;2001,"2002-2006",IF(YEAR(J82)&gt;1996,"1997-2001",IF(YEAR(J82)&gt;=1992,"1992-1996","Invalid"))))))</f>
        <v>2002-2006</v>
      </c>
      <c r="L82" s="2">
        <v>199808</v>
      </c>
      <c r="M82" s="8">
        <v>0.32</v>
      </c>
      <c r="N82" s="11" t="str" cm="1">
        <f t="array" ref="N82">_xlfn.IFS(M82 = 0%, "0%", M82&gt;35%, "36%-40%",M82&gt;30%,"31%-35%", M82&gt;20%, "21%-30%",M82 &gt;15%,"16%-20%", M82&gt;10%, "11%-15%", M82 &gt;0%, "5%-10%")</f>
        <v>31%-35%</v>
      </c>
      <c r="O82" s="9">
        <f>IF(M82&gt;0,L82+(L82*M82),L82)</f>
        <v>263746.56</v>
      </c>
      <c r="P82" t="s">
        <v>19</v>
      </c>
      <c r="Q82" t="s">
        <v>63</v>
      </c>
      <c r="R82" s="1" t="s">
        <v>21</v>
      </c>
      <c r="S82" s="1" t="str">
        <f>IF(ISNUMBER(R82),"Yes","No")</f>
        <v>No</v>
      </c>
    </row>
    <row r="83" spans="1:19" x14ac:dyDescent="0.2">
      <c r="A83" t="s">
        <v>1361</v>
      </c>
      <c r="B83" t="s">
        <v>1362</v>
      </c>
      <c r="C83" t="s">
        <v>40</v>
      </c>
      <c r="D83" t="s">
        <v>43</v>
      </c>
      <c r="E83" t="s">
        <v>16</v>
      </c>
      <c r="F83" t="s">
        <v>28</v>
      </c>
      <c r="G83" t="s">
        <v>24</v>
      </c>
      <c r="H83">
        <v>29</v>
      </c>
      <c r="I83" t="str">
        <f>IF(H83&gt;54,"Old Adults 55+",IF(H83&gt;=31,"Adults 31-54",IF(H83&lt;31,"Young Adults 25-30","Invalid")))</f>
        <v>Young Adults 25-30</v>
      </c>
      <c r="J83" s="1">
        <v>44454</v>
      </c>
      <c r="K83" s="1" t="str">
        <f>IF(YEAR(J83)&gt;2016,"2017-2021",IF(YEAR(J83)&gt;2011,"2012-2016",IF(YEAR(J83)&gt;2006,"2007-2011",IF(YEAR(J83)&gt;2001,"2002-2006",IF(YEAR(J83)&gt;1996,"1997-2001",IF(YEAR(J83)&gt;=1992,"1992-1996","Invalid"))))))</f>
        <v>2017-2021</v>
      </c>
      <c r="L83" s="2">
        <v>199783</v>
      </c>
      <c r="M83" s="8">
        <v>0.21</v>
      </c>
      <c r="N83" s="11" t="str" cm="1">
        <f t="array" ref="N83">_xlfn.IFS(M83 = 0%, "0%", M83&gt;35%, "36%-40%",M83&gt;30%,"31%-35%", M83&gt;20%, "21%-30%",M83 &gt;15%,"16%-20%", M83&gt;10%, "11%-15%", M83 &gt;0%, "5%-10%")</f>
        <v>21%-30%</v>
      </c>
      <c r="O83" s="9">
        <f>IF(M83&gt;0,L83+(L83*M83),L83)</f>
        <v>241737.43</v>
      </c>
      <c r="P83" t="s">
        <v>19</v>
      </c>
      <c r="Q83" t="s">
        <v>20</v>
      </c>
      <c r="R83" s="1">
        <v>44661</v>
      </c>
      <c r="S83" s="1" t="str">
        <f>IF(ISNUMBER(R83),"Yes","No")</f>
        <v>Yes</v>
      </c>
    </row>
    <row r="84" spans="1:19" x14ac:dyDescent="0.2">
      <c r="A84" t="s">
        <v>1740</v>
      </c>
      <c r="B84" t="s">
        <v>1741</v>
      </c>
      <c r="C84" t="s">
        <v>14</v>
      </c>
      <c r="D84" t="s">
        <v>15</v>
      </c>
      <c r="E84" t="s">
        <v>32</v>
      </c>
      <c r="F84" t="s">
        <v>28</v>
      </c>
      <c r="G84" t="s">
        <v>51</v>
      </c>
      <c r="H84">
        <v>29</v>
      </c>
      <c r="I84" t="str">
        <f>IF(H84&gt;54,"Old Adults 55+",IF(H84&gt;=31,"Adults 31-54",IF(H84&lt;31,"Young Adults 25-30","Invalid")))</f>
        <v>Young Adults 25-30</v>
      </c>
      <c r="J84" s="1">
        <v>43439</v>
      </c>
      <c r="K84" s="1" t="str">
        <f>IF(YEAR(J84)&gt;2016,"2017-2021",IF(YEAR(J84)&gt;2011,"2012-2016",IF(YEAR(J84)&gt;2006,"2007-2011",IF(YEAR(J84)&gt;2001,"2002-2006",IF(YEAR(J84)&gt;1996,"1997-2001",IF(YEAR(J84)&gt;=1992,"1992-1996","Invalid"))))))</f>
        <v>2017-2021</v>
      </c>
      <c r="L84" s="2">
        <v>199504</v>
      </c>
      <c r="M84" s="8">
        <v>0.3</v>
      </c>
      <c r="N84" s="11" t="str" cm="1">
        <f t="array" ref="N84">_xlfn.IFS(M84 = 0%, "0%", M84&gt;35%, "36%-40%",M84&gt;30%,"31%-35%", M84&gt;20%, "21%-30%",M84 &gt;15%,"16%-20%", M84&gt;10%, "11%-15%", M84 &gt;0%, "5%-10%")</f>
        <v>21%-30%</v>
      </c>
      <c r="O84" s="9">
        <f>IF(M84&gt;0,L84+(L84*M84),L84)</f>
        <v>259355.2</v>
      </c>
      <c r="P84" t="s">
        <v>19</v>
      </c>
      <c r="Q84" t="s">
        <v>25</v>
      </c>
      <c r="R84" s="1" t="s">
        <v>21</v>
      </c>
      <c r="S84" s="1" t="str">
        <f>IF(ISNUMBER(R84),"Yes","No")</f>
        <v>No</v>
      </c>
    </row>
    <row r="85" spans="1:19" x14ac:dyDescent="0.2">
      <c r="A85" t="s">
        <v>1340</v>
      </c>
      <c r="B85" t="s">
        <v>1681</v>
      </c>
      <c r="C85" t="s">
        <v>40</v>
      </c>
      <c r="D85" t="s">
        <v>50</v>
      </c>
      <c r="E85" t="s">
        <v>16</v>
      </c>
      <c r="F85" t="s">
        <v>28</v>
      </c>
      <c r="G85" t="s">
        <v>24</v>
      </c>
      <c r="H85">
        <v>49</v>
      </c>
      <c r="I85" t="str">
        <f>IF(H85&gt;54,"Old Adults 55+",IF(H85&gt;=31,"Adults 31-54",IF(H85&lt;31,"Young Adults 25-30","Invalid")))</f>
        <v>Adults 31-54</v>
      </c>
      <c r="J85" s="1">
        <v>37092</v>
      </c>
      <c r="K85" s="1" t="str">
        <f>IF(YEAR(J85)&gt;2016,"2017-2021",IF(YEAR(J85)&gt;2011,"2012-2016",IF(YEAR(J85)&gt;2006,"2007-2011",IF(YEAR(J85)&gt;2001,"2002-2006",IF(YEAR(J85)&gt;1996,"1997-2001",IF(YEAR(J85)&gt;=1992,"1992-1996","Invalid"))))))</f>
        <v>1997-2001</v>
      </c>
      <c r="L85" s="2">
        <v>199176</v>
      </c>
      <c r="M85" s="8">
        <v>0.24</v>
      </c>
      <c r="N85" s="11" t="str" cm="1">
        <f t="array" ref="N85">_xlfn.IFS(M85 = 0%, "0%", M85&gt;35%, "36%-40%",M85&gt;30%,"31%-35%", M85&gt;20%, "21%-30%",M85 &gt;15%,"16%-20%", M85&gt;10%, "11%-15%", M85 &gt;0%, "5%-10%")</f>
        <v>21%-30%</v>
      </c>
      <c r="O85" s="9">
        <f>IF(M85&gt;0,L85+(L85*M85),L85)</f>
        <v>246978.24</v>
      </c>
      <c r="P85" t="s">
        <v>19</v>
      </c>
      <c r="Q85" t="s">
        <v>39</v>
      </c>
      <c r="R85" s="1" t="s">
        <v>21</v>
      </c>
      <c r="S85" s="1" t="str">
        <f>IF(ISNUMBER(R85),"Yes","No")</f>
        <v>No</v>
      </c>
    </row>
    <row r="86" spans="1:19" x14ac:dyDescent="0.2">
      <c r="A86" t="s">
        <v>576</v>
      </c>
      <c r="B86" t="s">
        <v>577</v>
      </c>
      <c r="C86" t="s">
        <v>40</v>
      </c>
      <c r="D86" t="s">
        <v>23</v>
      </c>
      <c r="E86" t="s">
        <v>32</v>
      </c>
      <c r="F86" t="s">
        <v>17</v>
      </c>
      <c r="G86" t="s">
        <v>24</v>
      </c>
      <c r="H86">
        <v>27</v>
      </c>
      <c r="I86" t="str">
        <f>IF(H86&gt;54,"Old Adults 55+",IF(H86&gt;=31,"Adults 31-54",IF(H86&lt;31,"Young Adults 25-30","Invalid")))</f>
        <v>Young Adults 25-30</v>
      </c>
      <c r="J86" s="1">
        <v>44250</v>
      </c>
      <c r="K86" s="1" t="str">
        <f>IF(YEAR(J86)&gt;2016,"2017-2021",IF(YEAR(J86)&gt;2011,"2012-2016",IF(YEAR(J86)&gt;2006,"2007-2011",IF(YEAR(J86)&gt;2001,"2002-2006",IF(YEAR(J86)&gt;1996,"1997-2001",IF(YEAR(J86)&gt;=1992,"1992-1996","Invalid"))))))</f>
        <v>2017-2021</v>
      </c>
      <c r="L86" s="2">
        <v>199041</v>
      </c>
      <c r="M86" s="8">
        <v>0.16</v>
      </c>
      <c r="N86" s="11" t="str" cm="1">
        <f t="array" ref="N86">_xlfn.IFS(M86 = 0%, "0%", M86&gt;35%, "36%-40%",M86&gt;30%,"31%-35%", M86&gt;20%, "21%-30%",M86 &gt;15%,"16%-20%", M86&gt;10%, "11%-15%", M86 &gt;0%, "5%-10%")</f>
        <v>16%-20%</v>
      </c>
      <c r="O86" s="9">
        <f>IF(M86&gt;0,L86+(L86*M86),L86)</f>
        <v>230887.56</v>
      </c>
      <c r="P86" t="s">
        <v>33</v>
      </c>
      <c r="Q86" t="s">
        <v>60</v>
      </c>
      <c r="R86" s="1" t="s">
        <v>21</v>
      </c>
      <c r="S86" s="1" t="str">
        <f>IF(ISNUMBER(R86),"Yes","No")</f>
        <v>No</v>
      </c>
    </row>
    <row r="87" spans="1:19" x14ac:dyDescent="0.2">
      <c r="A87" t="s">
        <v>1761</v>
      </c>
      <c r="B87" t="s">
        <v>1826</v>
      </c>
      <c r="C87" t="s">
        <v>40</v>
      </c>
      <c r="D87" t="s">
        <v>23</v>
      </c>
      <c r="E87" t="s">
        <v>44</v>
      </c>
      <c r="F87" t="s">
        <v>17</v>
      </c>
      <c r="G87" t="s">
        <v>24</v>
      </c>
      <c r="H87">
        <v>38</v>
      </c>
      <c r="I87" t="str">
        <f>IF(H87&gt;54,"Old Adults 55+",IF(H87&gt;=31,"Adults 31-54",IF(H87&lt;31,"Young Adults 25-30","Invalid")))</f>
        <v>Adults 31-54</v>
      </c>
      <c r="J87" s="1">
        <v>39232</v>
      </c>
      <c r="K87" s="1" t="str">
        <f>IF(YEAR(J87)&gt;2016,"2017-2021",IF(YEAR(J87)&gt;2011,"2012-2016",IF(YEAR(J87)&gt;2006,"2007-2011",IF(YEAR(J87)&gt;2001,"2002-2006",IF(YEAR(J87)&gt;1996,"1997-2001",IF(YEAR(J87)&gt;=1992,"1992-1996","Invalid"))))))</f>
        <v>2007-2011</v>
      </c>
      <c r="L87" s="2">
        <v>198562</v>
      </c>
      <c r="M87" s="8">
        <v>0.22</v>
      </c>
      <c r="N87" s="11" t="str" cm="1">
        <f t="array" ref="N87">_xlfn.IFS(M87 = 0%, "0%", M87&gt;35%, "36%-40%",M87&gt;30%,"31%-35%", M87&gt;20%, "21%-30%",M87 &gt;15%,"16%-20%", M87&gt;10%, "11%-15%", M87 &gt;0%, "5%-10%")</f>
        <v>21%-30%</v>
      </c>
      <c r="O87" s="9">
        <f>IF(M87&gt;0,L87+(L87*M87),L87)</f>
        <v>242245.64</v>
      </c>
      <c r="P87" t="s">
        <v>19</v>
      </c>
      <c r="Q87" t="s">
        <v>63</v>
      </c>
      <c r="R87" s="1" t="s">
        <v>21</v>
      </c>
      <c r="S87" s="1" t="str">
        <f>IF(ISNUMBER(R87),"Yes","No")</f>
        <v>No</v>
      </c>
    </row>
    <row r="88" spans="1:19" x14ac:dyDescent="0.2">
      <c r="A88" t="s">
        <v>164</v>
      </c>
      <c r="B88" t="s">
        <v>1256</v>
      </c>
      <c r="C88" t="s">
        <v>14</v>
      </c>
      <c r="D88" t="s">
        <v>27</v>
      </c>
      <c r="E88" t="s">
        <v>16</v>
      </c>
      <c r="F88" t="s">
        <v>17</v>
      </c>
      <c r="G88" t="s">
        <v>18</v>
      </c>
      <c r="H88">
        <v>53</v>
      </c>
      <c r="I88" t="str">
        <f>IF(H88&gt;54,"Old Adults 55+",IF(H88&gt;=31,"Adults 31-54",IF(H88&lt;31,"Young Adults 25-30","Invalid")))</f>
        <v>Adults 31-54</v>
      </c>
      <c r="J88" s="1">
        <v>40856</v>
      </c>
      <c r="K88" s="1" t="str">
        <f>IF(YEAR(J88)&gt;2016,"2017-2021",IF(YEAR(J88)&gt;2011,"2012-2016",IF(YEAR(J88)&gt;2006,"2007-2011",IF(YEAR(J88)&gt;2001,"2002-2006",IF(YEAR(J88)&gt;1996,"1997-2001",IF(YEAR(J88)&gt;=1992,"1992-1996","Invalid"))))))</f>
        <v>2007-2011</v>
      </c>
      <c r="L88" s="2">
        <v>198473</v>
      </c>
      <c r="M88" s="8">
        <v>0.32</v>
      </c>
      <c r="N88" s="11" t="str" cm="1">
        <f t="array" ref="N88">_xlfn.IFS(M88 = 0%, "0%", M88&gt;35%, "36%-40%",M88&gt;30%,"31%-35%", M88&gt;20%, "21%-30%",M88 &gt;15%,"16%-20%", M88&gt;10%, "11%-15%", M88 &gt;0%, "5%-10%")</f>
        <v>31%-35%</v>
      </c>
      <c r="O88" s="9">
        <f>IF(M88&gt;0,L88+(L88*M88),L88)</f>
        <v>261984.36</v>
      </c>
      <c r="P88" t="s">
        <v>19</v>
      </c>
      <c r="Q88" t="s">
        <v>45</v>
      </c>
      <c r="R88" s="1" t="s">
        <v>21</v>
      </c>
      <c r="S88" s="1" t="str">
        <f>IF(ISNUMBER(R88),"Yes","No")</f>
        <v>No</v>
      </c>
    </row>
    <row r="89" spans="1:19" x14ac:dyDescent="0.2">
      <c r="A89" t="s">
        <v>787</v>
      </c>
      <c r="B89" t="s">
        <v>788</v>
      </c>
      <c r="C89" t="s">
        <v>14</v>
      </c>
      <c r="D89" t="s">
        <v>65</v>
      </c>
      <c r="E89" t="s">
        <v>36</v>
      </c>
      <c r="F89" t="s">
        <v>28</v>
      </c>
      <c r="G89" t="s">
        <v>24</v>
      </c>
      <c r="H89">
        <v>25</v>
      </c>
      <c r="I89" t="str">
        <f>IF(H89&gt;54,"Old Adults 55+",IF(H89&gt;=31,"Adults 31-54",IF(H89&lt;31,"Young Adults 25-30","Invalid")))</f>
        <v>Young Adults 25-30</v>
      </c>
      <c r="J89" s="1">
        <v>44235</v>
      </c>
      <c r="K89" s="1" t="str">
        <f>IF(YEAR(J89)&gt;2016,"2017-2021",IF(YEAR(J89)&gt;2011,"2012-2016",IF(YEAR(J89)&gt;2006,"2007-2011",IF(YEAR(J89)&gt;2001,"2002-2006",IF(YEAR(J89)&gt;1996,"1997-2001",IF(YEAR(J89)&gt;=1992,"1992-1996","Invalid"))))))</f>
        <v>2017-2021</v>
      </c>
      <c r="L89" s="2">
        <v>198243</v>
      </c>
      <c r="M89" s="8">
        <v>0.31</v>
      </c>
      <c r="N89" s="11" t="str" cm="1">
        <f t="array" ref="N89">_xlfn.IFS(M89 = 0%, "0%", M89&gt;35%, "36%-40%",M89&gt;30%,"31%-35%", M89&gt;20%, "21%-30%",M89 &gt;15%,"16%-20%", M89&gt;10%, "11%-15%", M89 &gt;0%, "5%-10%")</f>
        <v>31%-35%</v>
      </c>
      <c r="O89" s="9">
        <f>IF(M89&gt;0,L89+(L89*M89),L89)</f>
        <v>259698.33000000002</v>
      </c>
      <c r="P89" t="s">
        <v>19</v>
      </c>
      <c r="Q89" t="s">
        <v>45</v>
      </c>
      <c r="R89" s="1" t="s">
        <v>21</v>
      </c>
      <c r="S89" s="1" t="str">
        <f>IF(ISNUMBER(R89),"Yes","No")</f>
        <v>No</v>
      </c>
    </row>
    <row r="90" spans="1:19" x14ac:dyDescent="0.2">
      <c r="A90" t="s">
        <v>1843</v>
      </c>
      <c r="B90" t="s">
        <v>1844</v>
      </c>
      <c r="C90" t="s">
        <v>40</v>
      </c>
      <c r="D90" t="s">
        <v>23</v>
      </c>
      <c r="E90" t="s">
        <v>44</v>
      </c>
      <c r="F90" t="s">
        <v>17</v>
      </c>
      <c r="G90" t="s">
        <v>51</v>
      </c>
      <c r="H90">
        <v>40</v>
      </c>
      <c r="I90" t="str">
        <f>IF(H90&gt;54,"Old Adults 55+",IF(H90&gt;=31,"Adults 31-54",IF(H90&lt;31,"Young Adults 25-30","Invalid")))</f>
        <v>Adults 31-54</v>
      </c>
      <c r="J90" s="1">
        <v>44094</v>
      </c>
      <c r="K90" s="1" t="str">
        <f>IF(YEAR(J90)&gt;2016,"2017-2021",IF(YEAR(J90)&gt;2011,"2012-2016",IF(YEAR(J90)&gt;2006,"2007-2011",IF(YEAR(J90)&gt;2001,"2002-2006",IF(YEAR(J90)&gt;1996,"1997-2001",IF(YEAR(J90)&gt;=1992,"1992-1996","Invalid"))))))</f>
        <v>2017-2021</v>
      </c>
      <c r="L90" s="2">
        <v>198176</v>
      </c>
      <c r="M90" s="8">
        <v>0.17</v>
      </c>
      <c r="N90" s="11" t="str" cm="1">
        <f t="array" ref="N90">_xlfn.IFS(M90 = 0%, "0%", M90&gt;35%, "36%-40%",M90&gt;30%,"31%-35%", M90&gt;20%, "21%-30%",M90 &gt;15%,"16%-20%", M90&gt;10%, "11%-15%", M90 &gt;0%, "5%-10%")</f>
        <v>16%-20%</v>
      </c>
      <c r="O90" s="9">
        <f>IF(M90&gt;0,L90+(L90*M90),L90)</f>
        <v>231865.92</v>
      </c>
      <c r="P90" t="s">
        <v>52</v>
      </c>
      <c r="Q90" t="s">
        <v>81</v>
      </c>
      <c r="R90" s="1" t="s">
        <v>21</v>
      </c>
      <c r="S90" s="1" t="str">
        <f>IF(ISNUMBER(R90),"Yes","No")</f>
        <v>No</v>
      </c>
    </row>
    <row r="91" spans="1:19" x14ac:dyDescent="0.2">
      <c r="A91" t="s">
        <v>1273</v>
      </c>
      <c r="B91" t="s">
        <v>1274</v>
      </c>
      <c r="C91" t="s">
        <v>40</v>
      </c>
      <c r="D91" t="s">
        <v>65</v>
      </c>
      <c r="E91" t="s">
        <v>44</v>
      </c>
      <c r="F91" t="s">
        <v>17</v>
      </c>
      <c r="G91" t="s">
        <v>24</v>
      </c>
      <c r="H91">
        <v>29</v>
      </c>
      <c r="I91" t="str">
        <f>IF(H91&gt;54,"Old Adults 55+",IF(H91&gt;=31,"Adults 31-54",IF(H91&lt;31,"Young Adults 25-30","Invalid")))</f>
        <v>Young Adults 25-30</v>
      </c>
      <c r="J91" s="1">
        <v>42914</v>
      </c>
      <c r="K91" s="1" t="str">
        <f>IF(YEAR(J91)&gt;2016,"2017-2021",IF(YEAR(J91)&gt;2011,"2012-2016",IF(YEAR(J91)&gt;2006,"2007-2011",IF(YEAR(J91)&gt;2001,"2002-2006",IF(YEAR(J91)&gt;1996,"1997-2001",IF(YEAR(J91)&gt;=1992,"1992-1996","Invalid"))))))</f>
        <v>2017-2021</v>
      </c>
      <c r="L91" s="2">
        <v>197649</v>
      </c>
      <c r="M91" s="8">
        <v>0.2</v>
      </c>
      <c r="N91" s="11" t="str" cm="1">
        <f t="array" ref="N91">_xlfn.IFS(M91 = 0%, "0%", M91&gt;35%, "36%-40%",M91&gt;30%,"31%-35%", M91&gt;20%, "21%-30%",M91 &gt;15%,"16%-20%", M91&gt;10%, "11%-15%", M91 &gt;0%, "5%-10%")</f>
        <v>16%-20%</v>
      </c>
      <c r="O91" s="9">
        <f>IF(M91&gt;0,L91+(L91*M91),L91)</f>
        <v>237178.8</v>
      </c>
      <c r="P91" t="s">
        <v>19</v>
      </c>
      <c r="Q91" t="s">
        <v>29</v>
      </c>
      <c r="R91" s="1" t="s">
        <v>21</v>
      </c>
      <c r="S91" s="1" t="str">
        <f>IF(ISNUMBER(R91),"Yes","No")</f>
        <v>No</v>
      </c>
    </row>
    <row r="92" spans="1:19" x14ac:dyDescent="0.2">
      <c r="A92" t="s">
        <v>201</v>
      </c>
      <c r="B92" t="s">
        <v>687</v>
      </c>
      <c r="C92" t="s">
        <v>14</v>
      </c>
      <c r="D92" t="s">
        <v>23</v>
      </c>
      <c r="E92" t="s">
        <v>16</v>
      </c>
      <c r="F92" t="s">
        <v>28</v>
      </c>
      <c r="G92" t="s">
        <v>24</v>
      </c>
      <c r="H92">
        <v>48</v>
      </c>
      <c r="I92" t="str">
        <f>IF(H92&gt;54,"Old Adults 55+",IF(H92&gt;=31,"Adults 31-54",IF(H92&lt;31,"Young Adults 25-30","Invalid")))</f>
        <v>Adults 31-54</v>
      </c>
      <c r="J92" s="1">
        <v>41706</v>
      </c>
      <c r="K92" s="1" t="str">
        <f>IF(YEAR(J92)&gt;2016,"2017-2021",IF(YEAR(J92)&gt;2011,"2012-2016",IF(YEAR(J92)&gt;2006,"2007-2011",IF(YEAR(J92)&gt;2001,"2002-2006",IF(YEAR(J92)&gt;1996,"1997-2001",IF(YEAR(J92)&gt;=1992,"1992-1996","Invalid"))))))</f>
        <v>2012-2016</v>
      </c>
      <c r="L92" s="2">
        <v>197367</v>
      </c>
      <c r="M92" s="8">
        <v>0.39</v>
      </c>
      <c r="N92" s="11" t="str" cm="1">
        <f t="array" ref="N92">_xlfn.IFS(M92 = 0%, "0%", M92&gt;35%, "36%-40%",M92&gt;30%,"31%-35%", M92&gt;20%, "21%-30%",M92 &gt;15%,"16%-20%", M92&gt;10%, "11%-15%", M92 &gt;0%, "5%-10%")</f>
        <v>36%-40%</v>
      </c>
      <c r="O92" s="9">
        <f>IF(M92&gt;0,L92+(L92*M92),L92)</f>
        <v>274340.13</v>
      </c>
      <c r="P92" t="s">
        <v>19</v>
      </c>
      <c r="Q92" t="s">
        <v>25</v>
      </c>
      <c r="R92" s="1" t="s">
        <v>21</v>
      </c>
      <c r="S92" s="1" t="str">
        <f>IF(ISNUMBER(R92),"Yes","No")</f>
        <v>No</v>
      </c>
    </row>
    <row r="93" spans="1:19" x14ac:dyDescent="0.2">
      <c r="A93" t="s">
        <v>641</v>
      </c>
      <c r="B93" t="s">
        <v>642</v>
      </c>
      <c r="C93" t="s">
        <v>14</v>
      </c>
      <c r="D93" t="s">
        <v>23</v>
      </c>
      <c r="E93" t="s">
        <v>32</v>
      </c>
      <c r="F93" t="s">
        <v>17</v>
      </c>
      <c r="G93" t="s">
        <v>24</v>
      </c>
      <c r="H93">
        <v>61</v>
      </c>
      <c r="I93" t="str">
        <f>IF(H93&gt;54,"Old Adults 55+",IF(H93&gt;=31,"Adults 31-54",IF(H93&lt;31,"Young Adults 25-30","Invalid")))</f>
        <v>Old Adults 55+</v>
      </c>
      <c r="J93" s="1">
        <v>42804</v>
      </c>
      <c r="K93" s="1" t="str">
        <f>IF(YEAR(J93)&gt;2016,"2017-2021",IF(YEAR(J93)&gt;2011,"2012-2016",IF(YEAR(J93)&gt;2006,"2007-2011",IF(YEAR(J93)&gt;2001,"2002-2006",IF(YEAR(J93)&gt;1996,"1997-2001",IF(YEAR(J93)&gt;=1992,"1992-1996","Invalid"))))))</f>
        <v>2017-2021</v>
      </c>
      <c r="L93" s="2">
        <v>196951</v>
      </c>
      <c r="M93" s="8">
        <v>0.33</v>
      </c>
      <c r="N93" s="11" t="str" cm="1">
        <f t="array" ref="N93">_xlfn.IFS(M93 = 0%, "0%", M93&gt;35%, "36%-40%",M93&gt;30%,"31%-35%", M93&gt;20%, "21%-30%",M93 &gt;15%,"16%-20%", M93&gt;10%, "11%-15%", M93 &gt;0%, "5%-10%")</f>
        <v>31%-35%</v>
      </c>
      <c r="O93" s="9">
        <f>IF(M93&gt;0,L93+(L93*M93),L93)</f>
        <v>261944.83000000002</v>
      </c>
      <c r="P93" t="s">
        <v>33</v>
      </c>
      <c r="Q93" t="s">
        <v>60</v>
      </c>
      <c r="R93" s="1" t="s">
        <v>21</v>
      </c>
      <c r="S93" s="1" t="str">
        <f>IF(ISNUMBER(R93),"Yes","No")</f>
        <v>No</v>
      </c>
    </row>
    <row r="94" spans="1:19" x14ac:dyDescent="0.2">
      <c r="A94" t="s">
        <v>1925</v>
      </c>
      <c r="B94" t="s">
        <v>1926</v>
      </c>
      <c r="C94" t="s">
        <v>40</v>
      </c>
      <c r="D94" t="s">
        <v>23</v>
      </c>
      <c r="E94" t="s">
        <v>44</v>
      </c>
      <c r="F94" t="s">
        <v>28</v>
      </c>
      <c r="G94" t="s">
        <v>24</v>
      </c>
      <c r="H94">
        <v>47</v>
      </c>
      <c r="I94" t="str">
        <f>IF(H94&gt;54,"Old Adults 55+",IF(H94&gt;=31,"Adults 31-54",IF(H94&lt;31,"Young Adults 25-30","Invalid")))</f>
        <v>Adults 31-54</v>
      </c>
      <c r="J94" s="1">
        <v>43772</v>
      </c>
      <c r="K94" s="1" t="str">
        <f>IF(YEAR(J94)&gt;2016,"2017-2021",IF(YEAR(J94)&gt;2011,"2012-2016",IF(YEAR(J94)&gt;2006,"2007-2011",IF(YEAR(J94)&gt;2001,"2002-2006",IF(YEAR(J94)&gt;1996,"1997-2001",IF(YEAR(J94)&gt;=1992,"1992-1996","Invalid"))))))</f>
        <v>2017-2021</v>
      </c>
      <c r="L94" s="2">
        <v>195385</v>
      </c>
      <c r="M94" s="8">
        <v>0.21</v>
      </c>
      <c r="N94" s="11" t="str" cm="1">
        <f t="array" ref="N94">_xlfn.IFS(M94 = 0%, "0%", M94&gt;35%, "36%-40%",M94&gt;30%,"31%-35%", M94&gt;20%, "21%-30%",M94 &gt;15%,"16%-20%", M94&gt;10%, "11%-15%", M94 &gt;0%, "5%-10%")</f>
        <v>21%-30%</v>
      </c>
      <c r="O94" s="9">
        <f>IF(M94&gt;0,L94+(L94*M94),L94)</f>
        <v>236415.85</v>
      </c>
      <c r="P94" t="s">
        <v>33</v>
      </c>
      <c r="Q94" t="s">
        <v>34</v>
      </c>
      <c r="R94" s="1" t="s">
        <v>21</v>
      </c>
      <c r="S94" s="1" t="str">
        <f>IF(ISNUMBER(R94),"Yes","No")</f>
        <v>No</v>
      </c>
    </row>
    <row r="95" spans="1:19" x14ac:dyDescent="0.2">
      <c r="A95" t="s">
        <v>361</v>
      </c>
      <c r="B95" t="s">
        <v>1440</v>
      </c>
      <c r="C95" t="s">
        <v>14</v>
      </c>
      <c r="D95" t="s">
        <v>50</v>
      </c>
      <c r="E95" t="s">
        <v>44</v>
      </c>
      <c r="F95" t="s">
        <v>28</v>
      </c>
      <c r="G95" t="s">
        <v>47</v>
      </c>
      <c r="H95">
        <v>36</v>
      </c>
      <c r="I95" t="str">
        <f>IF(H95&gt;54,"Old Adults 55+",IF(H95&gt;=31,"Adults 31-54",IF(H95&lt;31,"Young Adults 25-30","Invalid")))</f>
        <v>Adults 31-54</v>
      </c>
      <c r="J95" s="1">
        <v>43178</v>
      </c>
      <c r="K95" s="1" t="str">
        <f>IF(YEAR(J95)&gt;2016,"2017-2021",IF(YEAR(J95)&gt;2011,"2012-2016",IF(YEAR(J95)&gt;2006,"2007-2011",IF(YEAR(J95)&gt;2001,"2002-2006",IF(YEAR(J95)&gt;1996,"1997-2001",IF(YEAR(J95)&gt;=1992,"1992-1996","Invalid"))))))</f>
        <v>2017-2021</v>
      </c>
      <c r="L95" s="2">
        <v>195200</v>
      </c>
      <c r="M95" s="8">
        <v>0.36</v>
      </c>
      <c r="N95" s="11" t="str" cm="1">
        <f t="array" ref="N95">_xlfn.IFS(M95 = 0%, "0%", M95&gt;35%, "36%-40%",M95&gt;30%,"31%-35%", M95&gt;20%, "21%-30%",M95 &gt;15%,"16%-20%", M95&gt;10%, "11%-15%", M95 &gt;0%, "5%-10%")</f>
        <v>36%-40%</v>
      </c>
      <c r="O95" s="9">
        <f>IF(M95&gt;0,L95+(L95*M95),L95)</f>
        <v>265472</v>
      </c>
      <c r="P95" t="s">
        <v>19</v>
      </c>
      <c r="Q95" t="s">
        <v>25</v>
      </c>
      <c r="R95" s="1" t="s">
        <v>21</v>
      </c>
      <c r="S95" s="1" t="str">
        <f>IF(ISNUMBER(R95),"Yes","No")</f>
        <v>No</v>
      </c>
    </row>
    <row r="96" spans="1:19" x14ac:dyDescent="0.2">
      <c r="A96" t="s">
        <v>789</v>
      </c>
      <c r="B96" t="s">
        <v>962</v>
      </c>
      <c r="C96" t="s">
        <v>14</v>
      </c>
      <c r="D96" t="s">
        <v>27</v>
      </c>
      <c r="E96" t="s">
        <v>32</v>
      </c>
      <c r="F96" t="s">
        <v>17</v>
      </c>
      <c r="G96" t="s">
        <v>18</v>
      </c>
      <c r="H96">
        <v>48</v>
      </c>
      <c r="I96" t="str">
        <f>IF(H96&gt;54,"Old Adults 55+",IF(H96&gt;=31,"Adults 31-54",IF(H96&lt;31,"Young Adults 25-30","Invalid")))</f>
        <v>Adults 31-54</v>
      </c>
      <c r="J96" s="1">
        <v>42053</v>
      </c>
      <c r="K96" s="1" t="str">
        <f>IF(YEAR(J96)&gt;2016,"2017-2021",IF(YEAR(J96)&gt;2011,"2012-2016",IF(YEAR(J96)&gt;2006,"2007-2011",IF(YEAR(J96)&gt;2001,"2002-2006",IF(YEAR(J96)&gt;1996,"1997-2001",IF(YEAR(J96)&gt;=1992,"1992-1996","Invalid"))))))</f>
        <v>2012-2016</v>
      </c>
      <c r="L96" s="2">
        <v>194871</v>
      </c>
      <c r="M96" s="8">
        <v>0.35</v>
      </c>
      <c r="N96" s="11" t="str" cm="1">
        <f t="array" ref="N96">_xlfn.IFS(M96 = 0%, "0%", M96&gt;35%, "36%-40%",M96&gt;30%,"31%-35%", M96&gt;20%, "21%-30%",M96 &gt;15%,"16%-20%", M96&gt;10%, "11%-15%", M96 &gt;0%, "5%-10%")</f>
        <v>31%-35%</v>
      </c>
      <c r="O96" s="9">
        <f>IF(M96&gt;0,L96+(L96*M96),L96)</f>
        <v>263075.84999999998</v>
      </c>
      <c r="P96" t="s">
        <v>19</v>
      </c>
      <c r="Q96" t="s">
        <v>29</v>
      </c>
      <c r="R96" s="1" t="s">
        <v>21</v>
      </c>
      <c r="S96" s="1" t="str">
        <f>IF(ISNUMBER(R96),"Yes","No")</f>
        <v>No</v>
      </c>
    </row>
    <row r="97" spans="1:19" x14ac:dyDescent="0.2">
      <c r="A97" t="s">
        <v>323</v>
      </c>
      <c r="B97" t="s">
        <v>1809</v>
      </c>
      <c r="C97" t="s">
        <v>40</v>
      </c>
      <c r="D97" t="s">
        <v>43</v>
      </c>
      <c r="E97" t="s">
        <v>16</v>
      </c>
      <c r="F97" t="s">
        <v>28</v>
      </c>
      <c r="G97" t="s">
        <v>18</v>
      </c>
      <c r="H97">
        <v>48</v>
      </c>
      <c r="I97" t="str">
        <f>IF(H97&gt;54,"Old Adults 55+",IF(H97&gt;=31,"Adults 31-54",IF(H97&lt;31,"Young Adults 25-30","Invalid")))</f>
        <v>Adults 31-54</v>
      </c>
      <c r="J97" s="1">
        <v>39302</v>
      </c>
      <c r="K97" s="1" t="str">
        <f>IF(YEAR(J97)&gt;2016,"2017-2021",IF(YEAR(J97)&gt;2011,"2012-2016",IF(YEAR(J97)&gt;2006,"2007-2011",IF(YEAR(J97)&gt;2001,"2002-2006",IF(YEAR(J97)&gt;1996,"1997-2001",IF(YEAR(J97)&gt;=1992,"1992-1996","Invalid"))))))</f>
        <v>2007-2011</v>
      </c>
      <c r="L97" s="2">
        <v>194723</v>
      </c>
      <c r="M97" s="8">
        <v>0.25</v>
      </c>
      <c r="N97" s="11" t="str" cm="1">
        <f t="array" ref="N97">_xlfn.IFS(M97 = 0%, "0%", M97&gt;35%, "36%-40%",M97&gt;30%,"31%-35%", M97&gt;20%, "21%-30%",M97 &gt;15%,"16%-20%", M97&gt;10%, "11%-15%", M97 &gt;0%, "5%-10%")</f>
        <v>21%-30%</v>
      </c>
      <c r="O97" s="9">
        <f>IF(M97&gt;0,L97+(L97*M97),L97)</f>
        <v>243403.75</v>
      </c>
      <c r="P97" t="s">
        <v>19</v>
      </c>
      <c r="Q97" t="s">
        <v>39</v>
      </c>
      <c r="R97" s="1" t="s">
        <v>21</v>
      </c>
      <c r="S97" s="1" t="str">
        <f>IF(ISNUMBER(R97),"Yes","No")</f>
        <v>No</v>
      </c>
    </row>
    <row r="98" spans="1:19" x14ac:dyDescent="0.2">
      <c r="A98" t="s">
        <v>1405</v>
      </c>
      <c r="B98" t="s">
        <v>1406</v>
      </c>
      <c r="C98" t="s">
        <v>40</v>
      </c>
      <c r="D98" t="s">
        <v>65</v>
      </c>
      <c r="E98" t="s">
        <v>36</v>
      </c>
      <c r="F98" t="s">
        <v>17</v>
      </c>
      <c r="G98" t="s">
        <v>24</v>
      </c>
      <c r="H98">
        <v>63</v>
      </c>
      <c r="I98" t="str">
        <f>IF(H98&gt;54,"Old Adults 55+",IF(H98&gt;=31,"Adults 31-54",IF(H98&lt;31,"Young Adults 25-30","Invalid")))</f>
        <v>Old Adults 55+</v>
      </c>
      <c r="J98" s="1">
        <v>39147</v>
      </c>
      <c r="K98" s="1" t="str">
        <f>IF(YEAR(J98)&gt;2016,"2017-2021",IF(YEAR(J98)&gt;2011,"2012-2016",IF(YEAR(J98)&gt;2006,"2007-2011",IF(YEAR(J98)&gt;2001,"2002-2006",IF(YEAR(J98)&gt;1996,"1997-2001",IF(YEAR(J98)&gt;=1992,"1992-1996","Invalid"))))))</f>
        <v>2007-2011</v>
      </c>
      <c r="L98" s="2">
        <v>193044</v>
      </c>
      <c r="M98" s="8">
        <v>0.15</v>
      </c>
      <c r="N98" s="11" t="str" cm="1">
        <f t="array" ref="N98">_xlfn.IFS(M98 = 0%, "0%", M98&gt;35%, "36%-40%",M98&gt;30%,"31%-35%", M98&gt;20%, "21%-30%",M98 &gt;15%,"16%-20%", M98&gt;10%, "11%-15%", M98 &gt;0%, "5%-10%")</f>
        <v>11%-15%</v>
      </c>
      <c r="O98" s="9">
        <f>IF(M98&gt;0,L98+(L98*M98),L98)</f>
        <v>222000.6</v>
      </c>
      <c r="P98" t="s">
        <v>19</v>
      </c>
      <c r="Q98" t="s">
        <v>45</v>
      </c>
      <c r="R98" s="1" t="s">
        <v>21</v>
      </c>
      <c r="S98" s="1" t="str">
        <f>IF(ISNUMBER(R98),"Yes","No")</f>
        <v>No</v>
      </c>
    </row>
    <row r="99" spans="1:19" x14ac:dyDescent="0.2">
      <c r="A99" t="s">
        <v>840</v>
      </c>
      <c r="B99" t="s">
        <v>841</v>
      </c>
      <c r="C99" t="s">
        <v>14</v>
      </c>
      <c r="D99" t="s">
        <v>27</v>
      </c>
      <c r="E99" t="s">
        <v>44</v>
      </c>
      <c r="F99" t="s">
        <v>17</v>
      </c>
      <c r="G99" t="s">
        <v>51</v>
      </c>
      <c r="H99">
        <v>32</v>
      </c>
      <c r="I99" t="str">
        <f>IF(H99&gt;54,"Old Adults 55+",IF(H99&gt;=31,"Adults 31-54",IF(H99&lt;31,"Young Adults 25-30","Invalid")))</f>
        <v>Adults 31-54</v>
      </c>
      <c r="J99" s="1">
        <v>44034</v>
      </c>
      <c r="K99" s="1" t="str">
        <f>IF(YEAR(J99)&gt;2016,"2017-2021",IF(YEAR(J99)&gt;2011,"2012-2016",IF(YEAR(J99)&gt;2006,"2007-2011",IF(YEAR(J99)&gt;2001,"2002-2006",IF(YEAR(J99)&gt;1996,"1997-2001",IF(YEAR(J99)&gt;=1992,"1992-1996","Invalid"))))))</f>
        <v>2017-2021</v>
      </c>
      <c r="L99" s="2">
        <v>192749</v>
      </c>
      <c r="M99" s="8">
        <v>0.31</v>
      </c>
      <c r="N99" s="11" t="str" cm="1">
        <f t="array" ref="N99">_xlfn.IFS(M99 = 0%, "0%", M99&gt;35%, "36%-40%",M99&gt;30%,"31%-35%", M99&gt;20%, "21%-30%",M99 &gt;15%,"16%-20%", M99&gt;10%, "11%-15%", M99 &gt;0%, "5%-10%")</f>
        <v>31%-35%</v>
      </c>
      <c r="O99" s="9">
        <f>IF(M99&gt;0,L99+(L99*M99),L99)</f>
        <v>252501.19</v>
      </c>
      <c r="P99" t="s">
        <v>19</v>
      </c>
      <c r="Q99" t="s">
        <v>20</v>
      </c>
      <c r="R99" s="1" t="s">
        <v>21</v>
      </c>
      <c r="S99" s="1" t="str">
        <f>IF(ISNUMBER(R99),"Yes","No")</f>
        <v>No</v>
      </c>
    </row>
    <row r="100" spans="1:19" x14ac:dyDescent="0.2">
      <c r="A100" t="s">
        <v>258</v>
      </c>
      <c r="B100" t="s">
        <v>745</v>
      </c>
      <c r="C100" t="s">
        <v>14</v>
      </c>
      <c r="D100" t="s">
        <v>65</v>
      </c>
      <c r="E100" t="s">
        <v>16</v>
      </c>
      <c r="F100" t="s">
        <v>28</v>
      </c>
      <c r="G100" t="s">
        <v>24</v>
      </c>
      <c r="H100">
        <v>59</v>
      </c>
      <c r="I100" t="str">
        <f>IF(H100&gt;54,"Old Adults 55+",IF(H100&gt;=31,"Adults 31-54",IF(H100&lt;31,"Young Adults 25-30","Invalid")))</f>
        <v>Old Adults 55+</v>
      </c>
      <c r="J100" s="1">
        <v>40681</v>
      </c>
      <c r="K100" s="1" t="str">
        <f>IF(YEAR(J100)&gt;2016,"2017-2021",IF(YEAR(J100)&gt;2011,"2012-2016",IF(YEAR(J100)&gt;2006,"2007-2011",IF(YEAR(J100)&gt;2001,"2002-2006",IF(YEAR(J100)&gt;1996,"1997-2001",IF(YEAR(J100)&gt;=1992,"1992-1996","Invalid"))))))</f>
        <v>2007-2011</v>
      </c>
      <c r="L100" s="2">
        <v>192213</v>
      </c>
      <c r="M100" s="8">
        <v>0.4</v>
      </c>
      <c r="N100" s="11" t="str" cm="1">
        <f t="array" ref="N100">_xlfn.IFS(M100 = 0%, "0%", M100&gt;35%, "36%-40%",M100&gt;30%,"31%-35%", M100&gt;20%, "21%-30%",M100 &gt;15%,"16%-20%", M100&gt;10%, "11%-15%", M100 &gt;0%, "5%-10%")</f>
        <v>36%-40%</v>
      </c>
      <c r="O100" s="9">
        <f>IF(M100&gt;0,L100+(L100*M100),L100)</f>
        <v>269098.2</v>
      </c>
      <c r="P100" t="s">
        <v>19</v>
      </c>
      <c r="Q100" t="s">
        <v>20</v>
      </c>
      <c r="R100" s="1" t="s">
        <v>21</v>
      </c>
      <c r="S100" s="1" t="str">
        <f>IF(ISNUMBER(R100),"Yes","No")</f>
        <v>No</v>
      </c>
    </row>
    <row r="101" spans="1:19" x14ac:dyDescent="0.2">
      <c r="A101" t="s">
        <v>1041</v>
      </c>
      <c r="B101" t="s">
        <v>1042</v>
      </c>
      <c r="C101" t="s">
        <v>40</v>
      </c>
      <c r="D101" t="s">
        <v>43</v>
      </c>
      <c r="E101" t="s">
        <v>16</v>
      </c>
      <c r="F101" t="s">
        <v>28</v>
      </c>
      <c r="G101" t="s">
        <v>24</v>
      </c>
      <c r="H101">
        <v>49</v>
      </c>
      <c r="I101" t="str">
        <f>IF(H101&gt;54,"Old Adults 55+",IF(H101&gt;=31,"Adults 31-54",IF(H101&lt;31,"Young Adults 25-30","Invalid")))</f>
        <v>Adults 31-54</v>
      </c>
      <c r="J101" s="1">
        <v>36210</v>
      </c>
      <c r="K101" s="1" t="str">
        <f>IF(YEAR(J101)&gt;2016,"2017-2021",IF(YEAR(J101)&gt;2011,"2012-2016",IF(YEAR(J101)&gt;2006,"2007-2011",IF(YEAR(J101)&gt;2001,"2002-2006",IF(YEAR(J101)&gt;1996,"1997-2001",IF(YEAR(J101)&gt;=1992,"1992-1996","Invalid"))))))</f>
        <v>1997-2001</v>
      </c>
      <c r="L101" s="2">
        <v>191807</v>
      </c>
      <c r="M101" s="8">
        <v>0.21</v>
      </c>
      <c r="N101" s="11" t="str" cm="1">
        <f t="array" ref="N101">_xlfn.IFS(M101 = 0%, "0%", M101&gt;35%, "36%-40%",M101&gt;30%,"31%-35%", M101&gt;20%, "21%-30%",M101 &gt;15%,"16%-20%", M101&gt;10%, "11%-15%", M101 &gt;0%, "5%-10%")</f>
        <v>21%-30%</v>
      </c>
      <c r="O101" s="9">
        <f>IF(M101&gt;0,L101+(L101*M101),L101)</f>
        <v>232086.47</v>
      </c>
      <c r="P101" t="s">
        <v>33</v>
      </c>
      <c r="Q101" t="s">
        <v>80</v>
      </c>
      <c r="R101" s="1" t="s">
        <v>21</v>
      </c>
      <c r="S101" s="1" t="str">
        <f>IF(ISNUMBER(R101),"Yes","No")</f>
        <v>No</v>
      </c>
    </row>
    <row r="102" spans="1:19" x14ac:dyDescent="0.2">
      <c r="A102" t="s">
        <v>1539</v>
      </c>
      <c r="B102" t="s">
        <v>1540</v>
      </c>
      <c r="C102" t="s">
        <v>14</v>
      </c>
      <c r="D102" t="s">
        <v>65</v>
      </c>
      <c r="E102" t="s">
        <v>36</v>
      </c>
      <c r="F102" t="s">
        <v>17</v>
      </c>
      <c r="G102" t="s">
        <v>24</v>
      </c>
      <c r="H102">
        <v>38</v>
      </c>
      <c r="I102" t="str">
        <f>IF(H102&gt;54,"Old Adults 55+",IF(H102&gt;=31,"Adults 31-54",IF(H102&lt;31,"Young Adults 25-30","Invalid")))</f>
        <v>Adults 31-54</v>
      </c>
      <c r="J102" s="1">
        <v>41256</v>
      </c>
      <c r="K102" s="1" t="str">
        <f>IF(YEAR(J102)&gt;2016,"2017-2021",IF(YEAR(J102)&gt;2011,"2012-2016",IF(YEAR(J102)&gt;2006,"2007-2011",IF(YEAR(J102)&gt;2001,"2002-2006",IF(YEAR(J102)&gt;1996,"1997-2001",IF(YEAR(J102)&gt;=1992,"1992-1996","Invalid"))))))</f>
        <v>2012-2016</v>
      </c>
      <c r="L102" s="2">
        <v>191571</v>
      </c>
      <c r="M102" s="8">
        <v>0.32</v>
      </c>
      <c r="N102" s="11" t="str" cm="1">
        <f t="array" ref="N102">_xlfn.IFS(M102 = 0%, "0%", M102&gt;35%, "36%-40%",M102&gt;30%,"31%-35%", M102&gt;20%, "21%-30%",M102 &gt;15%,"16%-20%", M102&gt;10%, "11%-15%", M102 &gt;0%, "5%-10%")</f>
        <v>31%-35%</v>
      </c>
      <c r="O102" s="9">
        <f>IF(M102&gt;0,L102+(L102*M102),L102)</f>
        <v>252873.72</v>
      </c>
      <c r="P102" t="s">
        <v>19</v>
      </c>
      <c r="Q102" t="s">
        <v>25</v>
      </c>
      <c r="R102" s="1" t="s">
        <v>21</v>
      </c>
      <c r="S102" s="1" t="str">
        <f>IF(ISNUMBER(R102),"Yes","No")</f>
        <v>No</v>
      </c>
    </row>
    <row r="103" spans="1:19" x14ac:dyDescent="0.2">
      <c r="A103" t="s">
        <v>1745</v>
      </c>
      <c r="B103" t="s">
        <v>1746</v>
      </c>
      <c r="C103" t="s">
        <v>40</v>
      </c>
      <c r="D103" t="s">
        <v>50</v>
      </c>
      <c r="E103" t="s">
        <v>32</v>
      </c>
      <c r="F103" t="s">
        <v>28</v>
      </c>
      <c r="G103" t="s">
        <v>24</v>
      </c>
      <c r="H103">
        <v>31</v>
      </c>
      <c r="I103" t="str">
        <f>IF(H103&gt;54,"Old Adults 55+",IF(H103&gt;=31,"Adults 31-54",IF(H103&lt;31,"Young Adults 25-30","Invalid")))</f>
        <v>Adults 31-54</v>
      </c>
      <c r="J103" s="1">
        <v>42184</v>
      </c>
      <c r="K103" s="1" t="str">
        <f>IF(YEAR(J103)&gt;2016,"2017-2021",IF(YEAR(J103)&gt;2011,"2012-2016",IF(YEAR(J103)&gt;2006,"2007-2011",IF(YEAR(J103)&gt;2001,"2002-2006",IF(YEAR(J103)&gt;1996,"1997-2001",IF(YEAR(J103)&gt;=1992,"1992-1996","Invalid"))))))</f>
        <v>2012-2016</v>
      </c>
      <c r="L103" s="2">
        <v>191026</v>
      </c>
      <c r="M103" s="8">
        <v>0.16</v>
      </c>
      <c r="N103" s="11" t="str" cm="1">
        <f t="array" ref="N103">_xlfn.IFS(M103 = 0%, "0%", M103&gt;35%, "36%-40%",M103&gt;30%,"31%-35%", M103&gt;20%, "21%-30%",M103 &gt;15%,"16%-20%", M103&gt;10%, "11%-15%", M103 &gt;0%, "5%-10%")</f>
        <v>16%-20%</v>
      </c>
      <c r="O103" s="9">
        <f>IF(M103&gt;0,L103+(L103*M103),L103)</f>
        <v>221590.16</v>
      </c>
      <c r="P103" t="s">
        <v>19</v>
      </c>
      <c r="Q103" t="s">
        <v>29</v>
      </c>
      <c r="R103" s="1" t="s">
        <v>21</v>
      </c>
      <c r="S103" s="1" t="str">
        <f>IF(ISNUMBER(R103),"Yes","No")</f>
        <v>No</v>
      </c>
    </row>
    <row r="104" spans="1:19" x14ac:dyDescent="0.2">
      <c r="A104" t="s">
        <v>681</v>
      </c>
      <c r="B104" t="s">
        <v>682</v>
      </c>
      <c r="C104" t="s">
        <v>14</v>
      </c>
      <c r="D104" t="s">
        <v>65</v>
      </c>
      <c r="E104" t="s">
        <v>32</v>
      </c>
      <c r="F104" t="s">
        <v>17</v>
      </c>
      <c r="G104" t="s">
        <v>24</v>
      </c>
      <c r="H104">
        <v>56</v>
      </c>
      <c r="I104" t="str">
        <f>IF(H104&gt;54,"Old Adults 55+",IF(H104&gt;=31,"Adults 31-54",IF(H104&lt;31,"Young Adults 25-30","Invalid")))</f>
        <v>Old Adults 55+</v>
      </c>
      <c r="J104" s="1">
        <v>41714</v>
      </c>
      <c r="K104" s="1" t="str">
        <f>IF(YEAR(J104)&gt;2016,"2017-2021",IF(YEAR(J104)&gt;2011,"2012-2016",IF(YEAR(J104)&gt;2006,"2007-2011",IF(YEAR(J104)&gt;2001,"2002-2006",IF(YEAR(J104)&gt;1996,"1997-2001",IF(YEAR(J104)&gt;=1992,"1992-1996","Invalid"))))))</f>
        <v>2012-2016</v>
      </c>
      <c r="L104" s="2">
        <v>190815</v>
      </c>
      <c r="M104" s="8">
        <v>0.4</v>
      </c>
      <c r="N104" s="11" t="str" cm="1">
        <f t="array" ref="N104">_xlfn.IFS(M104 = 0%, "0%", M104&gt;35%, "36%-40%",M104&gt;30%,"31%-35%", M104&gt;20%, "21%-30%",M104 &gt;15%,"16%-20%", M104&gt;10%, "11%-15%", M104 &gt;0%, "5%-10%")</f>
        <v>36%-40%</v>
      </c>
      <c r="O104" s="9">
        <f>IF(M104&gt;0,L104+(L104*M104),L104)</f>
        <v>267141</v>
      </c>
      <c r="P104" t="s">
        <v>19</v>
      </c>
      <c r="Q104" t="s">
        <v>25</v>
      </c>
      <c r="R104" s="1" t="s">
        <v>21</v>
      </c>
      <c r="S104" s="1" t="str">
        <f>IF(ISNUMBER(R104),"Yes","No")</f>
        <v>No</v>
      </c>
    </row>
    <row r="105" spans="1:19" x14ac:dyDescent="0.2">
      <c r="A105" t="s">
        <v>1940</v>
      </c>
      <c r="B105" t="s">
        <v>1941</v>
      </c>
      <c r="C105" t="s">
        <v>14</v>
      </c>
      <c r="D105" t="s">
        <v>23</v>
      </c>
      <c r="E105" t="s">
        <v>32</v>
      </c>
      <c r="F105" t="s">
        <v>28</v>
      </c>
      <c r="G105" t="s">
        <v>47</v>
      </c>
      <c r="H105">
        <v>45</v>
      </c>
      <c r="I105" t="str">
        <f>IF(H105&gt;54,"Old Adults 55+",IF(H105&gt;=31,"Adults 31-54",IF(H105&lt;31,"Young Adults 25-30","Invalid")))</f>
        <v>Adults 31-54</v>
      </c>
      <c r="J105" s="1">
        <v>40524</v>
      </c>
      <c r="K105" s="1" t="str">
        <f>IF(YEAR(J105)&gt;2016,"2017-2021",IF(YEAR(J105)&gt;2011,"2012-2016",IF(YEAR(J105)&gt;2006,"2007-2011",IF(YEAR(J105)&gt;2001,"2002-2006",IF(YEAR(J105)&gt;1996,"1997-2001",IF(YEAR(J105)&gt;=1992,"1992-1996","Invalid"))))))</f>
        <v>2007-2011</v>
      </c>
      <c r="L105" s="2">
        <v>190512</v>
      </c>
      <c r="M105" s="8">
        <v>0.32</v>
      </c>
      <c r="N105" s="11" t="str" cm="1">
        <f t="array" ref="N105">_xlfn.IFS(M105 = 0%, "0%", M105&gt;35%, "36%-40%",M105&gt;30%,"31%-35%", M105&gt;20%, "21%-30%",M105 &gt;15%,"16%-20%", M105&gt;10%, "11%-15%", M105 &gt;0%, "5%-10%")</f>
        <v>31%-35%</v>
      </c>
      <c r="O105" s="9">
        <f>IF(M105&gt;0,L105+(L105*M105),L105)</f>
        <v>251475.84</v>
      </c>
      <c r="P105" t="s">
        <v>19</v>
      </c>
      <c r="Q105" t="s">
        <v>29</v>
      </c>
      <c r="R105" s="1" t="s">
        <v>21</v>
      </c>
      <c r="S105" s="1" t="str">
        <f>IF(ISNUMBER(R105),"Yes","No")</f>
        <v>No</v>
      </c>
    </row>
    <row r="106" spans="1:19" x14ac:dyDescent="0.2">
      <c r="A106" t="s">
        <v>757</v>
      </c>
      <c r="B106" t="s">
        <v>758</v>
      </c>
      <c r="C106" t="s">
        <v>14</v>
      </c>
      <c r="D106" t="s">
        <v>43</v>
      </c>
      <c r="E106" t="s">
        <v>44</v>
      </c>
      <c r="F106" t="s">
        <v>17</v>
      </c>
      <c r="G106" t="s">
        <v>18</v>
      </c>
      <c r="H106">
        <v>29</v>
      </c>
      <c r="I106" t="str">
        <f>IF(H106&gt;54,"Old Adults 55+",IF(H106&gt;=31,"Adults 31-54",IF(H106&lt;31,"Young Adults 25-30","Invalid")))</f>
        <v>Young Adults 25-30</v>
      </c>
      <c r="J106" s="1">
        <v>42740</v>
      </c>
      <c r="K106" s="1" t="str">
        <f>IF(YEAR(J106)&gt;2016,"2017-2021",IF(YEAR(J106)&gt;2011,"2012-2016",IF(YEAR(J106)&gt;2006,"2007-2011",IF(YEAR(J106)&gt;2001,"2002-2006",IF(YEAR(J106)&gt;1996,"1997-2001",IF(YEAR(J106)&gt;=1992,"1992-1996","Invalid"))))))</f>
        <v>2017-2021</v>
      </c>
      <c r="L106" s="2">
        <v>190401</v>
      </c>
      <c r="M106" s="8">
        <v>0.37</v>
      </c>
      <c r="N106" s="11" t="str" cm="1">
        <f t="array" ref="N106">_xlfn.IFS(M106 = 0%, "0%", M106&gt;35%, "36%-40%",M106&gt;30%,"31%-35%", M106&gt;20%, "21%-30%",M106 &gt;15%,"16%-20%", M106&gt;10%, "11%-15%", M106 &gt;0%, "5%-10%")</f>
        <v>36%-40%</v>
      </c>
      <c r="O106" s="9">
        <f>IF(M106&gt;0,L106+(L106*M106),L106)</f>
        <v>260849.37</v>
      </c>
      <c r="P106" t="s">
        <v>19</v>
      </c>
      <c r="Q106" t="s">
        <v>29</v>
      </c>
      <c r="R106" s="1" t="s">
        <v>21</v>
      </c>
      <c r="S106" s="1" t="str">
        <f>IF(ISNUMBER(R106),"Yes","No")</f>
        <v>No</v>
      </c>
    </row>
    <row r="107" spans="1:19" x14ac:dyDescent="0.2">
      <c r="A107" t="s">
        <v>665</v>
      </c>
      <c r="B107" t="s">
        <v>666</v>
      </c>
      <c r="C107" t="s">
        <v>14</v>
      </c>
      <c r="D107" t="s">
        <v>15</v>
      </c>
      <c r="E107" t="s">
        <v>44</v>
      </c>
      <c r="F107" t="s">
        <v>17</v>
      </c>
      <c r="G107" t="s">
        <v>18</v>
      </c>
      <c r="H107">
        <v>32</v>
      </c>
      <c r="I107" t="str">
        <f>IF(H107&gt;54,"Old Adults 55+",IF(H107&gt;=31,"Adults 31-54",IF(H107&lt;31,"Young Adults 25-30","Invalid")))</f>
        <v>Adults 31-54</v>
      </c>
      <c r="J107" s="1">
        <v>43102</v>
      </c>
      <c r="K107" s="1" t="str">
        <f>IF(YEAR(J107)&gt;2016,"2017-2021",IF(YEAR(J107)&gt;2011,"2012-2016",IF(YEAR(J107)&gt;2006,"2007-2011",IF(YEAR(J107)&gt;2001,"2002-2006",IF(YEAR(J107)&gt;1996,"1997-2001",IF(YEAR(J107)&gt;=1992,"1992-1996","Invalid"))))))</f>
        <v>2017-2021</v>
      </c>
      <c r="L107" s="2">
        <v>190253</v>
      </c>
      <c r="M107" s="8">
        <v>0.33</v>
      </c>
      <c r="N107" s="11" t="str" cm="1">
        <f t="array" ref="N107">_xlfn.IFS(M107 = 0%, "0%", M107&gt;35%, "36%-40%",M107&gt;30%,"31%-35%", M107&gt;20%, "21%-30%",M107 &gt;15%,"16%-20%", M107&gt;10%, "11%-15%", M107 &gt;0%, "5%-10%")</f>
        <v>31%-35%</v>
      </c>
      <c r="O107" s="9">
        <f>IF(M107&gt;0,L107+(L107*M107),L107)</f>
        <v>253036.49</v>
      </c>
      <c r="P107" t="s">
        <v>19</v>
      </c>
      <c r="Q107" t="s">
        <v>25</v>
      </c>
      <c r="R107" s="1" t="s">
        <v>21</v>
      </c>
      <c r="S107" s="1" t="str">
        <f>IF(ISNUMBER(R107),"Yes","No")</f>
        <v>No</v>
      </c>
    </row>
    <row r="108" spans="1:19" x14ac:dyDescent="0.2">
      <c r="A108" t="s">
        <v>856</v>
      </c>
      <c r="B108" t="s">
        <v>857</v>
      </c>
      <c r="C108" t="s">
        <v>40</v>
      </c>
      <c r="D108" t="s">
        <v>15</v>
      </c>
      <c r="E108" t="s">
        <v>16</v>
      </c>
      <c r="F108" t="s">
        <v>28</v>
      </c>
      <c r="G108" t="s">
        <v>24</v>
      </c>
      <c r="H108">
        <v>64</v>
      </c>
      <c r="I108" t="str">
        <f>IF(H108&gt;54,"Old Adults 55+",IF(H108&gt;=31,"Adults 31-54",IF(H108&lt;31,"Young Adults 25-30","Invalid")))</f>
        <v>Old Adults 55+</v>
      </c>
      <c r="J108" s="1">
        <v>35187</v>
      </c>
      <c r="K108" s="1" t="str">
        <f>IF(YEAR(J108)&gt;2016,"2017-2021",IF(YEAR(J108)&gt;2011,"2012-2016",IF(YEAR(J108)&gt;2006,"2007-2011",IF(YEAR(J108)&gt;2001,"2002-2006",IF(YEAR(J108)&gt;1996,"1997-2001",IF(YEAR(J108)&gt;=1992,"1992-1996","Invalid"))))))</f>
        <v>1992-1996</v>
      </c>
      <c r="L108" s="2">
        <v>189933</v>
      </c>
      <c r="M108" s="8">
        <v>0.23</v>
      </c>
      <c r="N108" s="11" t="str" cm="1">
        <f t="array" ref="N108">_xlfn.IFS(M108 = 0%, "0%", M108&gt;35%, "36%-40%",M108&gt;30%,"31%-35%", M108&gt;20%, "21%-30%",M108 &gt;15%,"16%-20%", M108&gt;10%, "11%-15%", M108 &gt;0%, "5%-10%")</f>
        <v>21%-30%</v>
      </c>
      <c r="O108" s="9">
        <f>IF(M108&gt;0,L108+(L108*M108),L108)</f>
        <v>233617.59</v>
      </c>
      <c r="P108" t="s">
        <v>19</v>
      </c>
      <c r="Q108" t="s">
        <v>45</v>
      </c>
      <c r="R108" s="1" t="s">
        <v>21</v>
      </c>
      <c r="S108" s="1" t="str">
        <f>IF(ISNUMBER(R108),"Yes","No")</f>
        <v>No</v>
      </c>
    </row>
    <row r="109" spans="1:19" x14ac:dyDescent="0.2">
      <c r="A109" t="s">
        <v>543</v>
      </c>
      <c r="B109" t="s">
        <v>544</v>
      </c>
      <c r="C109" t="s">
        <v>40</v>
      </c>
      <c r="D109" t="s">
        <v>31</v>
      </c>
      <c r="E109" t="s">
        <v>16</v>
      </c>
      <c r="F109" t="s">
        <v>17</v>
      </c>
      <c r="G109" t="s">
        <v>51</v>
      </c>
      <c r="H109">
        <v>30</v>
      </c>
      <c r="I109" t="str">
        <f>IF(H109&gt;54,"Old Adults 55+",IF(H109&gt;=31,"Adults 31-54",IF(H109&lt;31,"Young Adults 25-30","Invalid")))</f>
        <v>Young Adults 25-30</v>
      </c>
      <c r="J109" s="1">
        <v>42512</v>
      </c>
      <c r="K109" s="1" t="str">
        <f>IF(YEAR(J109)&gt;2016,"2017-2021",IF(YEAR(J109)&gt;2011,"2012-2016",IF(YEAR(J109)&gt;2006,"2007-2011",IF(YEAR(J109)&gt;2001,"2002-2006",IF(YEAR(J109)&gt;1996,"1997-2001",IF(YEAR(J109)&gt;=1992,"1992-1996","Invalid"))))))</f>
        <v>2012-2016</v>
      </c>
      <c r="L109" s="2">
        <v>189702</v>
      </c>
      <c r="M109" s="8">
        <v>0.28000000000000003</v>
      </c>
      <c r="N109" s="11" t="str" cm="1">
        <f t="array" ref="N109">_xlfn.IFS(M109 = 0%, "0%", M109&gt;35%, "36%-40%",M109&gt;30%,"31%-35%", M109&gt;20%, "21%-30%",M109 &gt;15%,"16%-20%", M109&gt;10%, "11%-15%", M109 &gt;0%, "5%-10%")</f>
        <v>21%-30%</v>
      </c>
      <c r="O109" s="9">
        <f>IF(M109&gt;0,L109+(L109*M109),L109)</f>
        <v>242818.56</v>
      </c>
      <c r="P109" t="s">
        <v>52</v>
      </c>
      <c r="Q109" t="s">
        <v>81</v>
      </c>
      <c r="R109" s="1">
        <v>44186</v>
      </c>
      <c r="S109" s="1" t="str">
        <f>IF(ISNUMBER(R109),"Yes","No")</f>
        <v>Yes</v>
      </c>
    </row>
    <row r="110" spans="1:19" x14ac:dyDescent="0.2">
      <c r="A110" t="s">
        <v>1149</v>
      </c>
      <c r="B110" t="s">
        <v>1150</v>
      </c>
      <c r="C110" t="s">
        <v>40</v>
      </c>
      <c r="D110" t="s">
        <v>31</v>
      </c>
      <c r="E110" t="s">
        <v>32</v>
      </c>
      <c r="F110" t="s">
        <v>28</v>
      </c>
      <c r="G110" t="s">
        <v>51</v>
      </c>
      <c r="H110">
        <v>45</v>
      </c>
      <c r="I110" t="str">
        <f>IF(H110&gt;54,"Old Adults 55+",IF(H110&gt;=31,"Adults 31-54",IF(H110&lt;31,"Young Adults 25-30","Invalid")))</f>
        <v>Adults 31-54</v>
      </c>
      <c r="J110" s="1">
        <v>39185</v>
      </c>
      <c r="K110" s="1" t="str">
        <f>IF(YEAR(J110)&gt;2016,"2017-2021",IF(YEAR(J110)&gt;2011,"2012-2016",IF(YEAR(J110)&gt;2006,"2007-2011",IF(YEAR(J110)&gt;2001,"2002-2006",IF(YEAR(J110)&gt;1996,"1997-2001",IF(YEAR(J110)&gt;=1992,"1992-1996","Invalid"))))))</f>
        <v>2007-2011</v>
      </c>
      <c r="L110" s="2">
        <v>189680</v>
      </c>
      <c r="M110" s="8">
        <v>0.23</v>
      </c>
      <c r="N110" s="11" t="str" cm="1">
        <f t="array" ref="N110">_xlfn.IFS(M110 = 0%, "0%", M110&gt;35%, "36%-40%",M110&gt;30%,"31%-35%", M110&gt;20%, "21%-30%",M110 &gt;15%,"16%-20%", M110&gt;10%, "11%-15%", M110 &gt;0%, "5%-10%")</f>
        <v>21%-30%</v>
      </c>
      <c r="O110" s="9">
        <f>IF(M110&gt;0,L110+(L110*M110),L110)</f>
        <v>233306.4</v>
      </c>
      <c r="P110" t="s">
        <v>52</v>
      </c>
      <c r="Q110" t="s">
        <v>53</v>
      </c>
      <c r="R110" s="1" t="s">
        <v>21</v>
      </c>
      <c r="S110" s="1" t="str">
        <f>IF(ISNUMBER(R110),"Yes","No")</f>
        <v>No</v>
      </c>
    </row>
    <row r="111" spans="1:19" x14ac:dyDescent="0.2">
      <c r="A111" t="s">
        <v>152</v>
      </c>
      <c r="B111" t="s">
        <v>487</v>
      </c>
      <c r="C111" t="s">
        <v>40</v>
      </c>
      <c r="D111" t="s">
        <v>31</v>
      </c>
      <c r="E111" t="s">
        <v>36</v>
      </c>
      <c r="F111" t="s">
        <v>17</v>
      </c>
      <c r="G111" t="s">
        <v>18</v>
      </c>
      <c r="H111">
        <v>45</v>
      </c>
      <c r="I111" t="str">
        <f>IF(H111&gt;54,"Old Adults 55+",IF(H111&gt;=31,"Adults 31-54",IF(H111&lt;31,"Young Adults 25-30","Invalid")))</f>
        <v>Adults 31-54</v>
      </c>
      <c r="J111" s="1">
        <v>41941</v>
      </c>
      <c r="K111" s="1" t="str">
        <f>IF(YEAR(J111)&gt;2016,"2017-2021",IF(YEAR(J111)&gt;2011,"2012-2016",IF(YEAR(J111)&gt;2006,"2007-2011",IF(YEAR(J111)&gt;2001,"2002-2006",IF(YEAR(J111)&gt;1996,"1997-2001",IF(YEAR(J111)&gt;=1992,"1992-1996","Invalid"))))))</f>
        <v>2012-2016</v>
      </c>
      <c r="L111" s="2">
        <v>189420</v>
      </c>
      <c r="M111" s="8">
        <v>0.2</v>
      </c>
      <c r="N111" s="11" t="str" cm="1">
        <f t="array" ref="N111">_xlfn.IFS(M111 = 0%, "0%", M111&gt;35%, "36%-40%",M111&gt;30%,"31%-35%", M111&gt;20%, "21%-30%",M111 &gt;15%,"16%-20%", M111&gt;10%, "11%-15%", M111 &gt;0%, "5%-10%")</f>
        <v>16%-20%</v>
      </c>
      <c r="O111" s="9">
        <f>IF(M111&gt;0,L111+(L111*M111),L111)</f>
        <v>227304</v>
      </c>
      <c r="P111" t="s">
        <v>19</v>
      </c>
      <c r="Q111" t="s">
        <v>63</v>
      </c>
      <c r="R111" s="1" t="s">
        <v>21</v>
      </c>
      <c r="S111" s="1" t="str">
        <f>IF(ISNUMBER(R111),"Yes","No")</f>
        <v>No</v>
      </c>
    </row>
    <row r="112" spans="1:19" x14ac:dyDescent="0.2">
      <c r="A112" t="s">
        <v>108</v>
      </c>
      <c r="B112" t="s">
        <v>800</v>
      </c>
      <c r="C112" t="s">
        <v>40</v>
      </c>
      <c r="D112" t="s">
        <v>31</v>
      </c>
      <c r="E112" t="s">
        <v>16</v>
      </c>
      <c r="F112" t="s">
        <v>28</v>
      </c>
      <c r="G112" t="s">
        <v>51</v>
      </c>
      <c r="H112">
        <v>31</v>
      </c>
      <c r="I112" t="str">
        <f>IF(H112&gt;54,"Old Adults 55+",IF(H112&gt;=31,"Adults 31-54",IF(H112&lt;31,"Young Adults 25-30","Invalid")))</f>
        <v>Adults 31-54</v>
      </c>
      <c r="J112" s="1">
        <v>44069</v>
      </c>
      <c r="K112" s="1" t="str">
        <f>IF(YEAR(J112)&gt;2016,"2017-2021",IF(YEAR(J112)&gt;2011,"2012-2016",IF(YEAR(J112)&gt;2006,"2007-2011",IF(YEAR(J112)&gt;2001,"2002-2006",IF(YEAR(J112)&gt;1996,"1997-2001",IF(YEAR(J112)&gt;=1992,"1992-1996","Invalid"))))))</f>
        <v>2017-2021</v>
      </c>
      <c r="L112" s="2">
        <v>189290</v>
      </c>
      <c r="M112" s="8">
        <v>0.22</v>
      </c>
      <c r="N112" s="11" t="str" cm="1">
        <f t="array" ref="N112">_xlfn.IFS(M112 = 0%, "0%", M112&gt;35%, "36%-40%",M112&gt;30%,"31%-35%", M112&gt;20%, "21%-30%",M112 &gt;15%,"16%-20%", M112&gt;10%, "11%-15%", M112 &gt;0%, "5%-10%")</f>
        <v>21%-30%</v>
      </c>
      <c r="O112" s="9">
        <f>IF(M112&gt;0,L112+(L112*M112),L112)</f>
        <v>230933.8</v>
      </c>
      <c r="P112" t="s">
        <v>52</v>
      </c>
      <c r="Q112" t="s">
        <v>53</v>
      </c>
      <c r="R112" s="1">
        <v>44099</v>
      </c>
      <c r="S112" s="1" t="str">
        <f>IF(ISNUMBER(R112),"Yes","No")</f>
        <v>Yes</v>
      </c>
    </row>
    <row r="113" spans="1:19" x14ac:dyDescent="0.2">
      <c r="A113" t="s">
        <v>240</v>
      </c>
      <c r="B113" t="s">
        <v>1075</v>
      </c>
      <c r="C113" t="s">
        <v>40</v>
      </c>
      <c r="D113" t="s">
        <v>65</v>
      </c>
      <c r="E113" t="s">
        <v>44</v>
      </c>
      <c r="F113" t="s">
        <v>17</v>
      </c>
      <c r="G113" t="s">
        <v>24</v>
      </c>
      <c r="H113">
        <v>55</v>
      </c>
      <c r="I113" t="str">
        <f>IF(H113&gt;54,"Old Adults 55+",IF(H113&gt;=31,"Adults 31-54",IF(H113&lt;31,"Young Adults 25-30","Invalid")))</f>
        <v>Old Adults 55+</v>
      </c>
      <c r="J113" s="1">
        <v>40468</v>
      </c>
      <c r="K113" s="1" t="str">
        <f>IF(YEAR(J113)&gt;2016,"2017-2021",IF(YEAR(J113)&gt;2011,"2012-2016",IF(YEAR(J113)&gt;2006,"2007-2011",IF(YEAR(J113)&gt;2001,"2002-2006",IF(YEAR(J113)&gt;1996,"1997-2001",IF(YEAR(J113)&gt;=1992,"1992-1996","Invalid"))))))</f>
        <v>2007-2011</v>
      </c>
      <c r="L113" s="2">
        <v>188727</v>
      </c>
      <c r="M113" s="8">
        <v>0.23</v>
      </c>
      <c r="N113" s="11" t="str" cm="1">
        <f t="array" ref="N113">_xlfn.IFS(M113 = 0%, "0%", M113&gt;35%, "36%-40%",M113&gt;30%,"31%-35%", M113&gt;20%, "21%-30%",M113 &gt;15%,"16%-20%", M113&gt;10%, "11%-15%", M113 &gt;0%, "5%-10%")</f>
        <v>21%-30%</v>
      </c>
      <c r="O113" s="9">
        <f>IF(M113&gt;0,L113+(L113*M113),L113)</f>
        <v>232134.21</v>
      </c>
      <c r="P113" t="s">
        <v>33</v>
      </c>
      <c r="Q113" t="s">
        <v>34</v>
      </c>
      <c r="R113" s="1" t="s">
        <v>21</v>
      </c>
      <c r="S113" s="1" t="str">
        <f>IF(ISNUMBER(R113),"Yes","No")</f>
        <v>No</v>
      </c>
    </row>
    <row r="114" spans="1:19" x14ac:dyDescent="0.2">
      <c r="A114" t="s">
        <v>255</v>
      </c>
      <c r="B114" t="s">
        <v>1576</v>
      </c>
      <c r="C114" t="s">
        <v>40</v>
      </c>
      <c r="D114" t="s">
        <v>31</v>
      </c>
      <c r="E114" t="s">
        <v>36</v>
      </c>
      <c r="F114" t="s">
        <v>28</v>
      </c>
      <c r="G114" t="s">
        <v>18</v>
      </c>
      <c r="H114">
        <v>52</v>
      </c>
      <c r="I114" t="str">
        <f>IF(H114&gt;54,"Old Adults 55+",IF(H114&gt;=31,"Adults 31-54",IF(H114&lt;31,"Young Adults 25-30","Invalid")))</f>
        <v>Adults 31-54</v>
      </c>
      <c r="J114" s="1">
        <v>39018</v>
      </c>
      <c r="K114" s="1" t="str">
        <f>IF(YEAR(J114)&gt;2016,"2017-2021",IF(YEAR(J114)&gt;2011,"2012-2016",IF(YEAR(J114)&gt;2006,"2007-2011",IF(YEAR(J114)&gt;2001,"2002-2006",IF(YEAR(J114)&gt;1996,"1997-2001",IF(YEAR(J114)&gt;=1992,"1992-1996","Invalid"))))))</f>
        <v>2002-2006</v>
      </c>
      <c r="L114" s="2">
        <v>187992</v>
      </c>
      <c r="M114" s="8">
        <v>0.28000000000000003</v>
      </c>
      <c r="N114" s="11" t="str" cm="1">
        <f t="array" ref="N114">_xlfn.IFS(M114 = 0%, "0%", M114&gt;35%, "36%-40%",M114&gt;30%,"31%-35%", M114&gt;20%, "21%-30%",M114 &gt;15%,"16%-20%", M114&gt;10%, "11%-15%", M114 &gt;0%, "5%-10%")</f>
        <v>21%-30%</v>
      </c>
      <c r="O114" s="9">
        <f>IF(M114&gt;0,L114+(L114*M114),L114)</f>
        <v>240629.76000000001</v>
      </c>
      <c r="P114" t="s">
        <v>19</v>
      </c>
      <c r="Q114" t="s">
        <v>45</v>
      </c>
      <c r="R114" s="1" t="s">
        <v>21</v>
      </c>
      <c r="S114" s="1" t="str">
        <f>IF(ISNUMBER(R114),"Yes","No")</f>
        <v>No</v>
      </c>
    </row>
    <row r="115" spans="1:19" x14ac:dyDescent="0.2">
      <c r="A115" t="s">
        <v>1030</v>
      </c>
      <c r="B115" t="s">
        <v>1031</v>
      </c>
      <c r="C115" t="s">
        <v>40</v>
      </c>
      <c r="D115" t="s">
        <v>65</v>
      </c>
      <c r="E115" t="s">
        <v>36</v>
      </c>
      <c r="F115" t="s">
        <v>28</v>
      </c>
      <c r="G115" t="s">
        <v>24</v>
      </c>
      <c r="H115">
        <v>55</v>
      </c>
      <c r="I115" t="str">
        <f>IF(H115&gt;54,"Old Adults 55+",IF(H115&gt;=31,"Adults 31-54",IF(H115&lt;31,"Young Adults 25-30","Invalid")))</f>
        <v>Old Adults 55+</v>
      </c>
      <c r="J115" s="1">
        <v>40340</v>
      </c>
      <c r="K115" s="1" t="str">
        <f>IF(YEAR(J115)&gt;2016,"2017-2021",IF(YEAR(J115)&gt;2011,"2012-2016",IF(YEAR(J115)&gt;2006,"2007-2011",IF(YEAR(J115)&gt;2001,"2002-2006",IF(YEAR(J115)&gt;1996,"1997-2001",IF(YEAR(J115)&gt;=1992,"1992-1996","Invalid"))))))</f>
        <v>2007-2011</v>
      </c>
      <c r="L115" s="2">
        <v>187389</v>
      </c>
      <c r="M115" s="8">
        <v>0.25</v>
      </c>
      <c r="N115" s="11" t="str" cm="1">
        <f t="array" ref="N115">_xlfn.IFS(M115 = 0%, "0%", M115&gt;35%, "36%-40%",M115&gt;30%,"31%-35%", M115&gt;20%, "21%-30%",M115 &gt;15%,"16%-20%", M115&gt;10%, "11%-15%", M115 &gt;0%, "5%-10%")</f>
        <v>21%-30%</v>
      </c>
      <c r="O115" s="9">
        <f>IF(M115&gt;0,L115+(L115*M115),L115)</f>
        <v>234236.25</v>
      </c>
      <c r="P115" t="s">
        <v>33</v>
      </c>
      <c r="Q115" t="s">
        <v>34</v>
      </c>
      <c r="R115" s="1" t="s">
        <v>21</v>
      </c>
      <c r="S115" s="1" t="str">
        <f>IF(ISNUMBER(R115),"Yes","No")</f>
        <v>No</v>
      </c>
    </row>
    <row r="116" spans="1:19" x14ac:dyDescent="0.2">
      <c r="A116" t="s">
        <v>1424</v>
      </c>
      <c r="B116" t="s">
        <v>1425</v>
      </c>
      <c r="C116" t="s">
        <v>40</v>
      </c>
      <c r="D116" t="s">
        <v>31</v>
      </c>
      <c r="E116" t="s">
        <v>44</v>
      </c>
      <c r="F116" t="s">
        <v>17</v>
      </c>
      <c r="G116" t="s">
        <v>47</v>
      </c>
      <c r="H116">
        <v>45</v>
      </c>
      <c r="I116" t="str">
        <f>IF(H116&gt;54,"Old Adults 55+",IF(H116&gt;=31,"Adults 31-54",IF(H116&lt;31,"Young Adults 25-30","Invalid")))</f>
        <v>Adults 31-54</v>
      </c>
      <c r="J116" s="1">
        <v>43212</v>
      </c>
      <c r="K116" s="1" t="str">
        <f>IF(YEAR(J116)&gt;2016,"2017-2021",IF(YEAR(J116)&gt;2011,"2012-2016",IF(YEAR(J116)&gt;2006,"2007-2011",IF(YEAR(J116)&gt;2001,"2002-2006",IF(YEAR(J116)&gt;1996,"1997-2001",IF(YEAR(J116)&gt;=1992,"1992-1996","Invalid"))))))</f>
        <v>2017-2021</v>
      </c>
      <c r="L116" s="2">
        <v>187205</v>
      </c>
      <c r="M116" s="8">
        <v>0.24</v>
      </c>
      <c r="N116" s="11" t="str" cm="1">
        <f t="array" ref="N116">_xlfn.IFS(M116 = 0%, "0%", M116&gt;35%, "36%-40%",M116&gt;30%,"31%-35%", M116&gt;20%, "21%-30%",M116 &gt;15%,"16%-20%", M116&gt;10%, "11%-15%", M116 &gt;0%, "5%-10%")</f>
        <v>21%-30%</v>
      </c>
      <c r="O116" s="9">
        <f>IF(M116&gt;0,L116+(L116*M116),L116)</f>
        <v>232134.2</v>
      </c>
      <c r="P116" t="s">
        <v>19</v>
      </c>
      <c r="Q116" t="s">
        <v>29</v>
      </c>
      <c r="R116" s="1">
        <v>44732</v>
      </c>
      <c r="S116" s="1" t="str">
        <f>IF(ISNUMBER(R116),"Yes","No")</f>
        <v>Yes</v>
      </c>
    </row>
    <row r="117" spans="1:19" x14ac:dyDescent="0.2">
      <c r="A117" t="s">
        <v>1586</v>
      </c>
      <c r="B117" t="s">
        <v>1587</v>
      </c>
      <c r="C117" t="s">
        <v>40</v>
      </c>
      <c r="D117" t="s">
        <v>31</v>
      </c>
      <c r="E117" t="s">
        <v>44</v>
      </c>
      <c r="F117" t="s">
        <v>28</v>
      </c>
      <c r="G117" t="s">
        <v>51</v>
      </c>
      <c r="H117">
        <v>40</v>
      </c>
      <c r="I117" t="str">
        <f>IF(H117&gt;54,"Old Adults 55+",IF(H117&gt;=31,"Adults 31-54",IF(H117&lt;31,"Young Adults 25-30","Invalid")))</f>
        <v>Adults 31-54</v>
      </c>
      <c r="J117" s="1">
        <v>43868</v>
      </c>
      <c r="K117" s="1" t="str">
        <f>IF(YEAR(J117)&gt;2016,"2017-2021",IF(YEAR(J117)&gt;2011,"2012-2016",IF(YEAR(J117)&gt;2006,"2007-2011",IF(YEAR(J117)&gt;2001,"2002-2006",IF(YEAR(J117)&gt;1996,"1997-2001",IF(YEAR(J117)&gt;=1992,"1992-1996","Invalid"))))))</f>
        <v>2017-2021</v>
      </c>
      <c r="L117" s="2">
        <v>187187</v>
      </c>
      <c r="M117" s="8">
        <v>0.18</v>
      </c>
      <c r="N117" s="11" t="str" cm="1">
        <f t="array" ref="N117">_xlfn.IFS(M117 = 0%, "0%", M117&gt;35%, "36%-40%",M117&gt;30%,"31%-35%", M117&gt;20%, "21%-30%",M117 &gt;15%,"16%-20%", M117&gt;10%, "11%-15%", M117 &gt;0%, "5%-10%")</f>
        <v>16%-20%</v>
      </c>
      <c r="O117" s="9">
        <f>IF(M117&gt;0,L117+(L117*M117),L117)</f>
        <v>220880.66</v>
      </c>
      <c r="P117" t="s">
        <v>52</v>
      </c>
      <c r="Q117" t="s">
        <v>81</v>
      </c>
      <c r="R117" s="1" t="s">
        <v>21</v>
      </c>
      <c r="S117" s="1" t="str">
        <f>IF(ISNUMBER(R117),"Yes","No")</f>
        <v>No</v>
      </c>
    </row>
    <row r="118" spans="1:19" x14ac:dyDescent="0.2">
      <c r="A118" t="s">
        <v>984</v>
      </c>
      <c r="B118" t="s">
        <v>985</v>
      </c>
      <c r="C118" t="s">
        <v>14</v>
      </c>
      <c r="D118" t="s">
        <v>23</v>
      </c>
      <c r="E118" t="s">
        <v>36</v>
      </c>
      <c r="F118" t="s">
        <v>17</v>
      </c>
      <c r="G118" t="s">
        <v>24</v>
      </c>
      <c r="H118">
        <v>52</v>
      </c>
      <c r="I118" t="str">
        <f>IF(H118&gt;54,"Old Adults 55+",IF(H118&gt;=31,"Adults 31-54",IF(H118&lt;31,"Young Adults 25-30","Invalid")))</f>
        <v>Adults 31-54</v>
      </c>
      <c r="J118" s="1">
        <v>41113</v>
      </c>
      <c r="K118" s="1" t="str">
        <f>IF(YEAR(J118)&gt;2016,"2017-2021",IF(YEAR(J118)&gt;2011,"2012-2016",IF(YEAR(J118)&gt;2006,"2007-2011",IF(YEAR(J118)&gt;2001,"2002-2006",IF(YEAR(J118)&gt;1996,"1997-2001",IF(YEAR(J118)&gt;=1992,"1992-1996","Invalid"))))))</f>
        <v>2012-2016</v>
      </c>
      <c r="L118" s="2">
        <v>187048</v>
      </c>
      <c r="M118" s="8">
        <v>0.32</v>
      </c>
      <c r="N118" s="11" t="str" cm="1">
        <f t="array" ref="N118">_xlfn.IFS(M118 = 0%, "0%", M118&gt;35%, "36%-40%",M118&gt;30%,"31%-35%", M118&gt;20%, "21%-30%",M118 &gt;15%,"16%-20%", M118&gt;10%, "11%-15%", M118 &gt;0%, "5%-10%")</f>
        <v>31%-35%</v>
      </c>
      <c r="O118" s="9">
        <f>IF(M118&gt;0,L118+(L118*M118),L118)</f>
        <v>246903.36</v>
      </c>
      <c r="P118" t="s">
        <v>33</v>
      </c>
      <c r="Q118" t="s">
        <v>34</v>
      </c>
      <c r="R118" s="1" t="s">
        <v>21</v>
      </c>
      <c r="S118" s="1" t="str">
        <f>IF(ISNUMBER(R118),"Yes","No")</f>
        <v>No</v>
      </c>
    </row>
    <row r="119" spans="1:19" x14ac:dyDescent="0.2">
      <c r="A119" t="s">
        <v>266</v>
      </c>
      <c r="B119" t="s">
        <v>1658</v>
      </c>
      <c r="C119" t="s">
        <v>40</v>
      </c>
      <c r="D119" t="s">
        <v>15</v>
      </c>
      <c r="E119" t="s">
        <v>16</v>
      </c>
      <c r="F119" t="s">
        <v>17</v>
      </c>
      <c r="G119" t="s">
        <v>24</v>
      </c>
      <c r="H119">
        <v>25</v>
      </c>
      <c r="I119" t="str">
        <f>IF(H119&gt;54,"Old Adults 55+",IF(H119&gt;=31,"Adults 31-54",IF(H119&lt;31,"Young Adults 25-30","Invalid")))</f>
        <v>Young Adults 25-30</v>
      </c>
      <c r="J119" s="1">
        <v>44303</v>
      </c>
      <c r="K119" s="1" t="str">
        <f>IF(YEAR(J119)&gt;2016,"2017-2021",IF(YEAR(J119)&gt;2011,"2012-2016",IF(YEAR(J119)&gt;2006,"2007-2011",IF(YEAR(J119)&gt;2001,"2002-2006",IF(YEAR(J119)&gt;1996,"1997-2001",IF(YEAR(J119)&gt;=1992,"1992-1996","Invalid"))))))</f>
        <v>2017-2021</v>
      </c>
      <c r="L119" s="2">
        <v>186870</v>
      </c>
      <c r="M119" s="8">
        <v>0.2</v>
      </c>
      <c r="N119" s="11" t="str" cm="1">
        <f t="array" ref="N119">_xlfn.IFS(M119 = 0%, "0%", M119&gt;35%, "36%-40%",M119&gt;30%,"31%-35%", M119&gt;20%, "21%-30%",M119 &gt;15%,"16%-20%", M119&gt;10%, "11%-15%", M119 &gt;0%, "5%-10%")</f>
        <v>16%-20%</v>
      </c>
      <c r="O119" s="9">
        <f>IF(M119&gt;0,L119+(L119*M119),L119)</f>
        <v>224244</v>
      </c>
      <c r="P119" t="s">
        <v>33</v>
      </c>
      <c r="Q119" t="s">
        <v>74</v>
      </c>
      <c r="R119" s="1" t="s">
        <v>21</v>
      </c>
      <c r="S119" s="1" t="str">
        <f>IF(ISNUMBER(R119),"Yes","No")</f>
        <v>No</v>
      </c>
    </row>
    <row r="120" spans="1:19" x14ac:dyDescent="0.2">
      <c r="A120" t="s">
        <v>1747</v>
      </c>
      <c r="B120" t="s">
        <v>1748</v>
      </c>
      <c r="C120" t="s">
        <v>14</v>
      </c>
      <c r="D120" t="s">
        <v>27</v>
      </c>
      <c r="E120" t="s">
        <v>16</v>
      </c>
      <c r="F120" t="s">
        <v>28</v>
      </c>
      <c r="G120" t="s">
        <v>51</v>
      </c>
      <c r="H120">
        <v>42</v>
      </c>
      <c r="I120" t="str">
        <f>IF(H120&gt;54,"Old Adults 55+",IF(H120&gt;=31,"Adults 31-54",IF(H120&lt;31,"Young Adults 25-30","Invalid")))</f>
        <v>Adults 31-54</v>
      </c>
      <c r="J120" s="1">
        <v>40511</v>
      </c>
      <c r="K120" s="1" t="str">
        <f>IF(YEAR(J120)&gt;2016,"2017-2021",IF(YEAR(J120)&gt;2011,"2012-2016",IF(YEAR(J120)&gt;2006,"2007-2011",IF(YEAR(J120)&gt;2001,"2002-2006",IF(YEAR(J120)&gt;1996,"1997-2001",IF(YEAR(J120)&gt;=1992,"1992-1996","Invalid"))))))</f>
        <v>2007-2011</v>
      </c>
      <c r="L120" s="2">
        <v>186725</v>
      </c>
      <c r="M120" s="8">
        <v>0.32</v>
      </c>
      <c r="N120" s="11" t="str" cm="1">
        <f t="array" ref="N120">_xlfn.IFS(M120 = 0%, "0%", M120&gt;35%, "36%-40%",M120&gt;30%,"31%-35%", M120&gt;20%, "21%-30%",M120 &gt;15%,"16%-20%", M120&gt;10%, "11%-15%", M120 &gt;0%, "5%-10%")</f>
        <v>31%-35%</v>
      </c>
      <c r="O120" s="9">
        <f>IF(M120&gt;0,L120+(L120*M120),L120)</f>
        <v>246477</v>
      </c>
      <c r="P120" t="s">
        <v>52</v>
      </c>
      <c r="Q120" t="s">
        <v>81</v>
      </c>
      <c r="R120" s="1" t="s">
        <v>21</v>
      </c>
      <c r="S120" s="1" t="str">
        <f>IF(ISNUMBER(R120),"Yes","No")</f>
        <v>No</v>
      </c>
    </row>
    <row r="121" spans="1:19" x14ac:dyDescent="0.2">
      <c r="A121" t="s">
        <v>438</v>
      </c>
      <c r="B121" t="s">
        <v>439</v>
      </c>
      <c r="C121" t="s">
        <v>40</v>
      </c>
      <c r="D121" t="s">
        <v>27</v>
      </c>
      <c r="E121" t="s">
        <v>32</v>
      </c>
      <c r="F121" t="s">
        <v>28</v>
      </c>
      <c r="G121" t="s">
        <v>18</v>
      </c>
      <c r="H121">
        <v>64</v>
      </c>
      <c r="I121" t="str">
        <f>IF(H121&gt;54,"Old Adults 55+",IF(H121&gt;=31,"Adults 31-54",IF(H121&lt;31,"Young Adults 25-30","Invalid")))</f>
        <v>Old Adults 55+</v>
      </c>
      <c r="J121" s="1">
        <v>41581</v>
      </c>
      <c r="K121" s="1" t="str">
        <f>IF(YEAR(J121)&gt;2016,"2017-2021",IF(YEAR(J121)&gt;2011,"2012-2016",IF(YEAR(J121)&gt;2006,"2007-2011",IF(YEAR(J121)&gt;2001,"2002-2006",IF(YEAR(J121)&gt;1996,"1997-2001",IF(YEAR(J121)&gt;=1992,"1992-1996","Invalid"))))))</f>
        <v>2012-2016</v>
      </c>
      <c r="L121" s="2">
        <v>186503</v>
      </c>
      <c r="M121" s="8">
        <v>0.24</v>
      </c>
      <c r="N121" s="11" t="str" cm="1">
        <f t="array" ref="N121">_xlfn.IFS(M121 = 0%, "0%", M121&gt;35%, "36%-40%",M121&gt;30%,"31%-35%", M121&gt;20%, "21%-30%",M121 &gt;15%,"16%-20%", M121&gt;10%, "11%-15%", M121 &gt;0%, "5%-10%")</f>
        <v>21%-30%</v>
      </c>
      <c r="O121" s="9">
        <f>IF(M121&gt;0,L121+(L121*M121),L121)</f>
        <v>231263.72</v>
      </c>
      <c r="P121" t="s">
        <v>19</v>
      </c>
      <c r="Q121" t="s">
        <v>29</v>
      </c>
      <c r="R121" s="1" t="s">
        <v>21</v>
      </c>
      <c r="S121" s="1" t="str">
        <f>IF(ISNUMBER(R121),"Yes","No")</f>
        <v>No</v>
      </c>
    </row>
    <row r="122" spans="1:19" x14ac:dyDescent="0.2">
      <c r="A122" t="s">
        <v>1600</v>
      </c>
      <c r="B122" t="s">
        <v>1601</v>
      </c>
      <c r="C122" t="s">
        <v>40</v>
      </c>
      <c r="D122" t="s">
        <v>65</v>
      </c>
      <c r="E122" t="s">
        <v>32</v>
      </c>
      <c r="F122" t="s">
        <v>17</v>
      </c>
      <c r="G122" t="s">
        <v>24</v>
      </c>
      <c r="H122">
        <v>60</v>
      </c>
      <c r="I122" t="str">
        <f>IF(H122&gt;54,"Old Adults 55+",IF(H122&gt;=31,"Adults 31-54",IF(H122&lt;31,"Young Adults 25-30","Invalid")))</f>
        <v>Old Adults 55+</v>
      </c>
      <c r="J122" s="1">
        <v>38121</v>
      </c>
      <c r="K122" s="1" t="str">
        <f>IF(YEAR(J122)&gt;2016,"2017-2021",IF(YEAR(J122)&gt;2011,"2012-2016",IF(YEAR(J122)&gt;2006,"2007-2011",IF(YEAR(J122)&gt;2001,"2002-2006",IF(YEAR(J122)&gt;1996,"1997-2001",IF(YEAR(J122)&gt;=1992,"1992-1996","Invalid"))))))</f>
        <v>2002-2006</v>
      </c>
      <c r="L122" s="2">
        <v>186378</v>
      </c>
      <c r="M122" s="8">
        <v>0.26</v>
      </c>
      <c r="N122" s="11" t="str" cm="1">
        <f t="array" ref="N122">_xlfn.IFS(M122 = 0%, "0%", M122&gt;35%, "36%-40%",M122&gt;30%,"31%-35%", M122&gt;20%, "21%-30%",M122 &gt;15%,"16%-20%", M122&gt;10%, "11%-15%", M122 &gt;0%, "5%-10%")</f>
        <v>21%-30%</v>
      </c>
      <c r="O122" s="9">
        <f>IF(M122&gt;0,L122+(L122*M122),L122)</f>
        <v>234836.28</v>
      </c>
      <c r="P122" t="s">
        <v>33</v>
      </c>
      <c r="Q122" t="s">
        <v>80</v>
      </c>
      <c r="R122" s="1" t="s">
        <v>21</v>
      </c>
      <c r="S122" s="1" t="str">
        <f>IF(ISNUMBER(R122),"Yes","No")</f>
        <v>No</v>
      </c>
    </row>
    <row r="123" spans="1:19" x14ac:dyDescent="0.2">
      <c r="A123" t="s">
        <v>352</v>
      </c>
      <c r="B123" t="s">
        <v>1370</v>
      </c>
      <c r="C123" t="s">
        <v>40</v>
      </c>
      <c r="D123" t="s">
        <v>43</v>
      </c>
      <c r="E123" t="s">
        <v>32</v>
      </c>
      <c r="F123" t="s">
        <v>28</v>
      </c>
      <c r="G123" t="s">
        <v>24</v>
      </c>
      <c r="H123">
        <v>45</v>
      </c>
      <c r="I123" t="str">
        <f>IF(H123&gt;54,"Old Adults 55+",IF(H123&gt;=31,"Adults 31-54",IF(H123&lt;31,"Young Adults 25-30","Invalid")))</f>
        <v>Adults 31-54</v>
      </c>
      <c r="J123" s="1">
        <v>39519</v>
      </c>
      <c r="K123" s="1" t="str">
        <f>IF(YEAR(J123)&gt;2016,"2017-2021",IF(YEAR(J123)&gt;2011,"2012-2016",IF(YEAR(J123)&gt;2006,"2007-2011",IF(YEAR(J123)&gt;2001,"2002-2006",IF(YEAR(J123)&gt;1996,"1997-2001",IF(YEAR(J123)&gt;=1992,"1992-1996","Invalid"))))))</f>
        <v>2007-2011</v>
      </c>
      <c r="L123" s="2">
        <v>186138</v>
      </c>
      <c r="M123" s="8">
        <v>0.28000000000000003</v>
      </c>
      <c r="N123" s="11" t="str" cm="1">
        <f t="array" ref="N123">_xlfn.IFS(M123 = 0%, "0%", M123&gt;35%, "36%-40%",M123&gt;30%,"31%-35%", M123&gt;20%, "21%-30%",M123 &gt;15%,"16%-20%", M123&gt;10%, "11%-15%", M123 &gt;0%, "5%-10%")</f>
        <v>21%-30%</v>
      </c>
      <c r="O123" s="9">
        <f>IF(M123&gt;0,L123+(L123*M123),L123)</f>
        <v>238256.64000000001</v>
      </c>
      <c r="P123" t="s">
        <v>33</v>
      </c>
      <c r="Q123" t="s">
        <v>80</v>
      </c>
      <c r="R123" s="1" t="s">
        <v>21</v>
      </c>
      <c r="S123" s="1" t="str">
        <f>IF(ISNUMBER(R123),"Yes","No")</f>
        <v>No</v>
      </c>
    </row>
    <row r="124" spans="1:19" x14ac:dyDescent="0.2">
      <c r="A124" t="s">
        <v>1498</v>
      </c>
      <c r="B124" t="s">
        <v>1499</v>
      </c>
      <c r="C124" t="s">
        <v>14</v>
      </c>
      <c r="D124" t="s">
        <v>43</v>
      </c>
      <c r="E124" t="s">
        <v>44</v>
      </c>
      <c r="F124" t="s">
        <v>28</v>
      </c>
      <c r="G124" t="s">
        <v>51</v>
      </c>
      <c r="H124">
        <v>44</v>
      </c>
      <c r="I124" t="str">
        <f>IF(H124&gt;54,"Old Adults 55+",IF(H124&gt;=31,"Adults 31-54",IF(H124&lt;31,"Young Adults 25-30","Invalid")))</f>
        <v>Adults 31-54</v>
      </c>
      <c r="J124" s="1">
        <v>44283</v>
      </c>
      <c r="K124" s="1" t="str">
        <f>IF(YEAR(J124)&gt;2016,"2017-2021",IF(YEAR(J124)&gt;2011,"2012-2016",IF(YEAR(J124)&gt;2006,"2007-2011",IF(YEAR(J124)&gt;2001,"2002-2006",IF(YEAR(J124)&gt;1996,"1997-2001",IF(YEAR(J124)&gt;=1992,"1992-1996","Invalid"))))))</f>
        <v>2017-2021</v>
      </c>
      <c r="L124" s="2">
        <v>186033</v>
      </c>
      <c r="M124" s="8">
        <v>0.34</v>
      </c>
      <c r="N124" s="11" t="str" cm="1">
        <f t="array" ref="N124">_xlfn.IFS(M124 = 0%, "0%", M124&gt;35%, "36%-40%",M124&gt;30%,"31%-35%", M124&gt;20%, "21%-30%",M124 &gt;15%,"16%-20%", M124&gt;10%, "11%-15%", M124 &gt;0%, "5%-10%")</f>
        <v>31%-35%</v>
      </c>
      <c r="O124" s="9">
        <f>IF(M124&gt;0,L124+(L124*M124),L124)</f>
        <v>249284.22</v>
      </c>
      <c r="P124" t="s">
        <v>52</v>
      </c>
      <c r="Q124" t="s">
        <v>53</v>
      </c>
      <c r="R124" s="1" t="s">
        <v>21</v>
      </c>
      <c r="S124" s="1" t="str">
        <f>IF(ISNUMBER(R124),"Yes","No")</f>
        <v>No</v>
      </c>
    </row>
    <row r="125" spans="1:19" x14ac:dyDescent="0.2">
      <c r="A125" t="s">
        <v>1348</v>
      </c>
      <c r="B125" t="s">
        <v>1349</v>
      </c>
      <c r="C125" t="s">
        <v>40</v>
      </c>
      <c r="D125" t="s">
        <v>15</v>
      </c>
      <c r="E125" t="s">
        <v>44</v>
      </c>
      <c r="F125" t="s">
        <v>17</v>
      </c>
      <c r="G125" t="s">
        <v>24</v>
      </c>
      <c r="H125">
        <v>34</v>
      </c>
      <c r="I125" t="str">
        <f>IF(H125&gt;54,"Old Adults 55+",IF(H125&gt;=31,"Adults 31-54",IF(H125&lt;31,"Young Adults 25-30","Invalid")))</f>
        <v>Adults 31-54</v>
      </c>
      <c r="J125" s="1">
        <v>44032</v>
      </c>
      <c r="K125" s="1" t="str">
        <f>IF(YEAR(J125)&gt;2016,"2017-2021",IF(YEAR(J125)&gt;2011,"2012-2016",IF(YEAR(J125)&gt;2006,"2007-2011",IF(YEAR(J125)&gt;2001,"2002-2006",IF(YEAR(J125)&gt;1996,"1997-2001",IF(YEAR(J125)&gt;=1992,"1992-1996","Invalid"))))))</f>
        <v>2017-2021</v>
      </c>
      <c r="L125" s="2">
        <v>184960</v>
      </c>
      <c r="M125" s="8">
        <v>0.18</v>
      </c>
      <c r="N125" s="11" t="str" cm="1">
        <f t="array" ref="N125">_xlfn.IFS(M125 = 0%, "0%", M125&gt;35%, "36%-40%",M125&gt;30%,"31%-35%", M125&gt;20%, "21%-30%",M125 &gt;15%,"16%-20%", M125&gt;10%, "11%-15%", M125 &gt;0%, "5%-10%")</f>
        <v>16%-20%</v>
      </c>
      <c r="O125" s="9">
        <f>IF(M125&gt;0,L125+(L125*M125),L125)</f>
        <v>218252.79999999999</v>
      </c>
      <c r="P125" t="s">
        <v>19</v>
      </c>
      <c r="Q125" t="s">
        <v>63</v>
      </c>
      <c r="R125" s="1" t="s">
        <v>21</v>
      </c>
      <c r="S125" s="1" t="str">
        <f>IF(ISNUMBER(R125),"Yes","No")</f>
        <v>No</v>
      </c>
    </row>
    <row r="126" spans="1:19" x14ac:dyDescent="0.2">
      <c r="A126" t="s">
        <v>1267</v>
      </c>
      <c r="B126" t="s">
        <v>212</v>
      </c>
      <c r="C126" t="s">
        <v>40</v>
      </c>
      <c r="D126" t="s">
        <v>27</v>
      </c>
      <c r="E126" t="s">
        <v>16</v>
      </c>
      <c r="F126" t="s">
        <v>28</v>
      </c>
      <c r="G126" t="s">
        <v>24</v>
      </c>
      <c r="H126">
        <v>55</v>
      </c>
      <c r="I126" t="str">
        <f>IF(H126&gt;54,"Old Adults 55+",IF(H126&gt;=31,"Adults 31-54",IF(H126&lt;31,"Young Adults 25-30","Invalid")))</f>
        <v>Old Adults 55+</v>
      </c>
      <c r="J126" s="1">
        <v>39154</v>
      </c>
      <c r="K126" s="1" t="str">
        <f>IF(YEAR(J126)&gt;2016,"2017-2021",IF(YEAR(J126)&gt;2011,"2012-2016",IF(YEAR(J126)&gt;2006,"2007-2011",IF(YEAR(J126)&gt;2001,"2002-2006",IF(YEAR(J126)&gt;1996,"1997-2001",IF(YEAR(J126)&gt;=1992,"1992-1996","Invalid"))))))</f>
        <v>2007-2011</v>
      </c>
      <c r="L126" s="2">
        <v>184648</v>
      </c>
      <c r="M126" s="8">
        <v>0.24</v>
      </c>
      <c r="N126" s="11" t="str" cm="1">
        <f t="array" ref="N126">_xlfn.IFS(M126 = 0%, "0%", M126&gt;35%, "36%-40%",M126&gt;30%,"31%-35%", M126&gt;20%, "21%-30%",M126 &gt;15%,"16%-20%", M126&gt;10%, "11%-15%", M126 &gt;0%, "5%-10%")</f>
        <v>21%-30%</v>
      </c>
      <c r="O126" s="9">
        <f>IF(M126&gt;0,L126+(L126*M126),L126)</f>
        <v>228963.52</v>
      </c>
      <c r="P126" t="s">
        <v>33</v>
      </c>
      <c r="Q126" t="s">
        <v>74</v>
      </c>
      <c r="R126" s="1" t="s">
        <v>21</v>
      </c>
      <c r="S126" s="1" t="str">
        <f>IF(ISNUMBER(R126),"Yes","No")</f>
        <v>No</v>
      </c>
    </row>
    <row r="127" spans="1:19" x14ac:dyDescent="0.2">
      <c r="A127" t="s">
        <v>210</v>
      </c>
      <c r="B127" t="s">
        <v>677</v>
      </c>
      <c r="C127" t="s">
        <v>40</v>
      </c>
      <c r="D127" t="s">
        <v>31</v>
      </c>
      <c r="E127" t="s">
        <v>44</v>
      </c>
      <c r="F127" t="s">
        <v>28</v>
      </c>
      <c r="G127" t="s">
        <v>18</v>
      </c>
      <c r="H127">
        <v>30</v>
      </c>
      <c r="I127" t="str">
        <f>IF(H127&gt;54,"Old Adults 55+",IF(H127&gt;=31,"Adults 31-54",IF(H127&lt;31,"Young Adults 25-30","Invalid")))</f>
        <v>Young Adults 25-30</v>
      </c>
      <c r="J127" s="1">
        <v>43240</v>
      </c>
      <c r="K127" s="1" t="str">
        <f>IF(YEAR(J127)&gt;2016,"2017-2021",IF(YEAR(J127)&gt;2011,"2012-2016",IF(YEAR(J127)&gt;2006,"2007-2011",IF(YEAR(J127)&gt;2001,"2002-2006",IF(YEAR(J127)&gt;1996,"1997-2001",IF(YEAR(J127)&gt;=1992,"1992-1996","Invalid"))))))</f>
        <v>2017-2021</v>
      </c>
      <c r="L127" s="2">
        <v>184368</v>
      </c>
      <c r="M127" s="8">
        <v>0.28999999999999998</v>
      </c>
      <c r="N127" s="11" t="str" cm="1">
        <f t="array" ref="N127">_xlfn.IFS(M127 = 0%, "0%", M127&gt;35%, "36%-40%",M127&gt;30%,"31%-35%", M127&gt;20%, "21%-30%",M127 &gt;15%,"16%-20%", M127&gt;10%, "11%-15%", M127 &gt;0%, "5%-10%")</f>
        <v>21%-30%</v>
      </c>
      <c r="O127" s="9">
        <f>IF(M127&gt;0,L127+(L127*M127),L127)</f>
        <v>237834.72</v>
      </c>
      <c r="P127" t="s">
        <v>19</v>
      </c>
      <c r="Q127" t="s">
        <v>25</v>
      </c>
      <c r="R127" s="1" t="s">
        <v>21</v>
      </c>
      <c r="S127" s="1" t="str">
        <f>IF(ISNUMBER(R127),"Yes","No")</f>
        <v>No</v>
      </c>
    </row>
    <row r="128" spans="1:19" x14ac:dyDescent="0.2">
      <c r="A128" t="s">
        <v>555</v>
      </c>
      <c r="B128" t="s">
        <v>1512</v>
      </c>
      <c r="C128" t="s">
        <v>14</v>
      </c>
      <c r="D128" t="s">
        <v>15</v>
      </c>
      <c r="E128" t="s">
        <v>32</v>
      </c>
      <c r="F128" t="s">
        <v>17</v>
      </c>
      <c r="G128" t="s">
        <v>24</v>
      </c>
      <c r="H128">
        <v>54</v>
      </c>
      <c r="I128" t="str">
        <f>IF(H128&gt;54,"Old Adults 55+",IF(H128&gt;=31,"Adults 31-54",IF(H128&lt;31,"Young Adults 25-30","Invalid")))</f>
        <v>Adults 31-54</v>
      </c>
      <c r="J128" s="1">
        <v>39330</v>
      </c>
      <c r="K128" s="1" t="str">
        <f>IF(YEAR(J128)&gt;2016,"2017-2021",IF(YEAR(J128)&gt;2011,"2012-2016",IF(YEAR(J128)&gt;2006,"2007-2011",IF(YEAR(J128)&gt;2001,"2002-2006",IF(YEAR(J128)&gt;1996,"1997-2001",IF(YEAR(J128)&gt;=1992,"1992-1996","Invalid"))))))</f>
        <v>2007-2011</v>
      </c>
      <c r="L128" s="2">
        <v>183239</v>
      </c>
      <c r="M128" s="8">
        <v>0.32</v>
      </c>
      <c r="N128" s="11" t="str" cm="1">
        <f t="array" ref="N128">_xlfn.IFS(M128 = 0%, "0%", M128&gt;35%, "36%-40%",M128&gt;30%,"31%-35%", M128&gt;20%, "21%-30%",M128 &gt;15%,"16%-20%", M128&gt;10%, "11%-15%", M128 &gt;0%, "5%-10%")</f>
        <v>31%-35%</v>
      </c>
      <c r="O128" s="9">
        <f>IF(M128&gt;0,L128+(L128*M128),L128)</f>
        <v>241875.48</v>
      </c>
      <c r="P128" t="s">
        <v>19</v>
      </c>
      <c r="Q128" t="s">
        <v>63</v>
      </c>
      <c r="R128" s="1" t="s">
        <v>21</v>
      </c>
      <c r="S128" s="1" t="str">
        <f>IF(ISNUMBER(R128),"Yes","No")</f>
        <v>No</v>
      </c>
    </row>
    <row r="129" spans="1:19" x14ac:dyDescent="0.2">
      <c r="A129" t="s">
        <v>1105</v>
      </c>
      <c r="B129" t="s">
        <v>1106</v>
      </c>
      <c r="C129" t="s">
        <v>14</v>
      </c>
      <c r="D129" t="s">
        <v>43</v>
      </c>
      <c r="E129" t="s">
        <v>32</v>
      </c>
      <c r="F129" t="s">
        <v>28</v>
      </c>
      <c r="G129" t="s">
        <v>24</v>
      </c>
      <c r="H129">
        <v>57</v>
      </c>
      <c r="I129" t="str">
        <f>IF(H129&gt;54,"Old Adults 55+",IF(H129&gt;=31,"Adults 31-54",IF(H129&lt;31,"Young Adults 25-30","Invalid")))</f>
        <v>Old Adults 55+</v>
      </c>
      <c r="J129" s="1">
        <v>42951</v>
      </c>
      <c r="K129" s="1" t="str">
        <f>IF(YEAR(J129)&gt;2016,"2017-2021",IF(YEAR(J129)&gt;2011,"2012-2016",IF(YEAR(J129)&gt;2006,"2007-2011",IF(YEAR(J129)&gt;2001,"2002-2006",IF(YEAR(J129)&gt;1996,"1997-2001",IF(YEAR(J129)&gt;=1992,"1992-1996","Invalid"))))))</f>
        <v>2017-2021</v>
      </c>
      <c r="L129" s="2">
        <v>183190</v>
      </c>
      <c r="M129" s="8">
        <v>0.36</v>
      </c>
      <c r="N129" s="11" t="str" cm="1">
        <f t="array" ref="N129">_xlfn.IFS(M129 = 0%, "0%", M129&gt;35%, "36%-40%",M129&gt;30%,"31%-35%", M129&gt;20%, "21%-30%",M129 &gt;15%,"16%-20%", M129&gt;10%, "11%-15%", M129 &gt;0%, "5%-10%")</f>
        <v>36%-40%</v>
      </c>
      <c r="O129" s="9">
        <f>IF(M129&gt;0,L129+(L129*M129),L129)</f>
        <v>249138.4</v>
      </c>
      <c r="P129" t="s">
        <v>19</v>
      </c>
      <c r="Q129" t="s">
        <v>20</v>
      </c>
      <c r="R129" s="1" t="s">
        <v>21</v>
      </c>
      <c r="S129" s="1" t="str">
        <f>IF(ISNUMBER(R129),"Yes","No")</f>
        <v>No</v>
      </c>
    </row>
    <row r="130" spans="1:19" x14ac:dyDescent="0.2">
      <c r="A130" t="s">
        <v>736</v>
      </c>
      <c r="B130" t="s">
        <v>737</v>
      </c>
      <c r="C130" t="s">
        <v>40</v>
      </c>
      <c r="D130" t="s">
        <v>31</v>
      </c>
      <c r="E130" t="s">
        <v>44</v>
      </c>
      <c r="F130" t="s">
        <v>28</v>
      </c>
      <c r="G130" t="s">
        <v>24</v>
      </c>
      <c r="H130">
        <v>45</v>
      </c>
      <c r="I130" t="str">
        <f>IF(H130&gt;54,"Old Adults 55+",IF(H130&gt;=31,"Adults 31-54",IF(H130&lt;31,"Young Adults 25-30","Invalid")))</f>
        <v>Adults 31-54</v>
      </c>
      <c r="J130" s="1">
        <v>41879</v>
      </c>
      <c r="K130" s="1" t="str">
        <f>IF(YEAR(J130)&gt;2016,"2017-2021",IF(YEAR(J130)&gt;2011,"2012-2016",IF(YEAR(J130)&gt;2006,"2007-2011",IF(YEAR(J130)&gt;2001,"2002-2006",IF(YEAR(J130)&gt;1996,"1997-2001",IF(YEAR(J130)&gt;=1992,"1992-1996","Invalid"))))))</f>
        <v>2012-2016</v>
      </c>
      <c r="L130" s="2">
        <v>183161</v>
      </c>
      <c r="M130" s="8">
        <v>0.22</v>
      </c>
      <c r="N130" s="11" t="str" cm="1">
        <f t="array" ref="N130">_xlfn.IFS(M130 = 0%, "0%", M130&gt;35%, "36%-40%",M130&gt;30%,"31%-35%", M130&gt;20%, "21%-30%",M130 &gt;15%,"16%-20%", M130&gt;10%, "11%-15%", M130 &gt;0%, "5%-10%")</f>
        <v>21%-30%</v>
      </c>
      <c r="O130" s="9">
        <f>IF(M130&gt;0,L130+(L130*M130),L130)</f>
        <v>223456.41999999998</v>
      </c>
      <c r="P130" t="s">
        <v>19</v>
      </c>
      <c r="Q130" t="s">
        <v>45</v>
      </c>
      <c r="R130" s="1" t="s">
        <v>21</v>
      </c>
      <c r="S130" s="1" t="str">
        <f>IF(ISNUMBER(R130),"Yes","No")</f>
        <v>No</v>
      </c>
    </row>
    <row r="131" spans="1:19" x14ac:dyDescent="0.2">
      <c r="A131" t="s">
        <v>838</v>
      </c>
      <c r="B131" t="s">
        <v>839</v>
      </c>
      <c r="C131" t="s">
        <v>40</v>
      </c>
      <c r="D131" t="s">
        <v>27</v>
      </c>
      <c r="E131" t="s">
        <v>44</v>
      </c>
      <c r="F131" t="s">
        <v>17</v>
      </c>
      <c r="G131" t="s">
        <v>24</v>
      </c>
      <c r="H131">
        <v>47</v>
      </c>
      <c r="I131" t="str">
        <f>IF(H131&gt;54,"Old Adults 55+",IF(H131&gt;=31,"Adults 31-54",IF(H131&lt;31,"Young Adults 25-30","Invalid")))</f>
        <v>Adults 31-54</v>
      </c>
      <c r="J131" s="1">
        <v>41208</v>
      </c>
      <c r="K131" s="1" t="str">
        <f>IF(YEAR(J131)&gt;2016,"2017-2021",IF(YEAR(J131)&gt;2011,"2012-2016",IF(YEAR(J131)&gt;2006,"2007-2011",IF(YEAR(J131)&gt;2001,"2002-2006",IF(YEAR(J131)&gt;1996,"1997-2001",IF(YEAR(J131)&gt;=1992,"1992-1996","Invalid"))))))</f>
        <v>2012-2016</v>
      </c>
      <c r="L131" s="2">
        <v>183156</v>
      </c>
      <c r="M131" s="8">
        <v>0.3</v>
      </c>
      <c r="N131" s="11" t="str" cm="1">
        <f t="array" ref="N131">_xlfn.IFS(M131 = 0%, "0%", M131&gt;35%, "36%-40%",M131&gt;30%,"31%-35%", M131&gt;20%, "21%-30%",M131 &gt;15%,"16%-20%", M131&gt;10%, "11%-15%", M131 &gt;0%, "5%-10%")</f>
        <v>21%-30%</v>
      </c>
      <c r="O131" s="9">
        <f>IF(M131&gt;0,L131+(L131*M131),L131)</f>
        <v>238102.8</v>
      </c>
      <c r="P131" t="s">
        <v>19</v>
      </c>
      <c r="Q131" t="s">
        <v>63</v>
      </c>
      <c r="R131" s="1" t="s">
        <v>21</v>
      </c>
      <c r="S131" s="1" t="str">
        <f>IF(ISNUMBER(R131),"Yes","No")</f>
        <v>No</v>
      </c>
    </row>
    <row r="132" spans="1:19" x14ac:dyDescent="0.2">
      <c r="A132" t="s">
        <v>389</v>
      </c>
      <c r="B132" t="s">
        <v>1154</v>
      </c>
      <c r="C132" t="s">
        <v>40</v>
      </c>
      <c r="D132" t="s">
        <v>31</v>
      </c>
      <c r="E132" t="s">
        <v>32</v>
      </c>
      <c r="F132" t="s">
        <v>28</v>
      </c>
      <c r="G132" t="s">
        <v>51</v>
      </c>
      <c r="H132">
        <v>48</v>
      </c>
      <c r="I132" t="str">
        <f>IF(H132&gt;54,"Old Adults 55+",IF(H132&gt;=31,"Adults 31-54",IF(H132&lt;31,"Young Adults 25-30","Invalid")))</f>
        <v>Adults 31-54</v>
      </c>
      <c r="J132" s="1">
        <v>43809</v>
      </c>
      <c r="K132" s="1" t="str">
        <f>IF(YEAR(J132)&gt;2016,"2017-2021",IF(YEAR(J132)&gt;2011,"2012-2016",IF(YEAR(J132)&gt;2006,"2007-2011",IF(YEAR(J132)&gt;2001,"2002-2006",IF(YEAR(J132)&gt;1996,"1997-2001",IF(YEAR(J132)&gt;=1992,"1992-1996","Invalid"))))))</f>
        <v>2017-2021</v>
      </c>
      <c r="L132" s="2">
        <v>183113</v>
      </c>
      <c r="M132" s="8">
        <v>0.24</v>
      </c>
      <c r="N132" s="11" t="str" cm="1">
        <f t="array" ref="N132">_xlfn.IFS(M132 = 0%, "0%", M132&gt;35%, "36%-40%",M132&gt;30%,"31%-35%", M132&gt;20%, "21%-30%",M132 &gt;15%,"16%-20%", M132&gt;10%, "11%-15%", M132 &gt;0%, "5%-10%")</f>
        <v>21%-30%</v>
      </c>
      <c r="O132" s="9">
        <f>IF(M132&gt;0,L132+(L132*M132),L132)</f>
        <v>227060.12</v>
      </c>
      <c r="P132" t="s">
        <v>52</v>
      </c>
      <c r="Q132" t="s">
        <v>66</v>
      </c>
      <c r="R132" s="1" t="s">
        <v>21</v>
      </c>
      <c r="S132" s="1" t="str">
        <f>IF(ISNUMBER(R132),"Yes","No")</f>
        <v>No</v>
      </c>
    </row>
    <row r="133" spans="1:19" x14ac:dyDescent="0.2">
      <c r="A133" t="s">
        <v>1536</v>
      </c>
      <c r="B133" t="s">
        <v>1537</v>
      </c>
      <c r="C133" t="s">
        <v>40</v>
      </c>
      <c r="D133" t="s">
        <v>43</v>
      </c>
      <c r="E133" t="s">
        <v>44</v>
      </c>
      <c r="F133" t="s">
        <v>17</v>
      </c>
      <c r="G133" t="s">
        <v>24</v>
      </c>
      <c r="H133">
        <v>28</v>
      </c>
      <c r="I133" t="str">
        <f>IF(H133&gt;54,"Old Adults 55+",IF(H133&gt;=31,"Adults 31-54",IF(H133&lt;31,"Young Adults 25-30","Invalid")))</f>
        <v>Young Adults 25-30</v>
      </c>
      <c r="J133" s="1">
        <v>43810</v>
      </c>
      <c r="K133" s="1" t="str">
        <f>IF(YEAR(J133)&gt;2016,"2017-2021",IF(YEAR(J133)&gt;2011,"2012-2016",IF(YEAR(J133)&gt;2006,"2007-2011",IF(YEAR(J133)&gt;2001,"2002-2006",IF(YEAR(J133)&gt;1996,"1997-2001",IF(YEAR(J133)&gt;=1992,"1992-1996","Invalid"))))))</f>
        <v>2017-2021</v>
      </c>
      <c r="L133" s="2">
        <v>182321</v>
      </c>
      <c r="M133" s="8">
        <v>0.28000000000000003</v>
      </c>
      <c r="N133" s="11" t="str" cm="1">
        <f t="array" ref="N133">_xlfn.IFS(M133 = 0%, "0%", M133&gt;35%, "36%-40%",M133&gt;30%,"31%-35%", M133&gt;20%, "21%-30%",M133 &gt;15%,"16%-20%", M133&gt;10%, "11%-15%", M133 &gt;0%, "5%-10%")</f>
        <v>21%-30%</v>
      </c>
      <c r="O133" s="9">
        <f>IF(M133&gt;0,L133+(L133*M133),L133)</f>
        <v>233370.88</v>
      </c>
      <c r="P133" t="s">
        <v>33</v>
      </c>
      <c r="Q133" t="s">
        <v>60</v>
      </c>
      <c r="R133" s="1" t="s">
        <v>21</v>
      </c>
      <c r="S133" s="1" t="str">
        <f>IF(ISNUMBER(R133),"Yes","No")</f>
        <v>No</v>
      </c>
    </row>
    <row r="134" spans="1:19" x14ac:dyDescent="0.2">
      <c r="A134" t="s">
        <v>801</v>
      </c>
      <c r="B134" t="s">
        <v>802</v>
      </c>
      <c r="C134" t="s">
        <v>14</v>
      </c>
      <c r="D134" t="s">
        <v>27</v>
      </c>
      <c r="E134" t="s">
        <v>32</v>
      </c>
      <c r="F134" t="s">
        <v>17</v>
      </c>
      <c r="G134" t="s">
        <v>24</v>
      </c>
      <c r="H134">
        <v>53</v>
      </c>
      <c r="I134" t="str">
        <f>IF(H134&gt;54,"Old Adults 55+",IF(H134&gt;=31,"Adults 31-54",IF(H134&lt;31,"Young Adults 25-30","Invalid")))</f>
        <v>Adults 31-54</v>
      </c>
      <c r="J134" s="1">
        <v>39568</v>
      </c>
      <c r="K134" s="1" t="str">
        <f>IF(YEAR(J134)&gt;2016,"2017-2021",IF(YEAR(J134)&gt;2011,"2012-2016",IF(YEAR(J134)&gt;2006,"2007-2011",IF(YEAR(J134)&gt;2001,"2002-2006",IF(YEAR(J134)&gt;1996,"1997-2001",IF(YEAR(J134)&gt;=1992,"1992-1996","Invalid"))))))</f>
        <v>2007-2011</v>
      </c>
      <c r="L134" s="2">
        <v>182202</v>
      </c>
      <c r="M134" s="8">
        <v>0.3</v>
      </c>
      <c r="N134" s="11" t="str" cm="1">
        <f t="array" ref="N134">_xlfn.IFS(M134 = 0%, "0%", M134&gt;35%, "36%-40%",M134&gt;30%,"31%-35%", M134&gt;20%, "21%-30%",M134 &gt;15%,"16%-20%", M134&gt;10%, "11%-15%", M134 &gt;0%, "5%-10%")</f>
        <v>21%-30%</v>
      </c>
      <c r="O134" s="9">
        <f>IF(M134&gt;0,L134+(L134*M134),L134)</f>
        <v>236862.6</v>
      </c>
      <c r="P134" t="s">
        <v>19</v>
      </c>
      <c r="Q134" t="s">
        <v>25</v>
      </c>
      <c r="R134" s="1" t="s">
        <v>21</v>
      </c>
      <c r="S134" s="1" t="str">
        <f>IF(ISNUMBER(R134),"Yes","No")</f>
        <v>No</v>
      </c>
    </row>
    <row r="135" spans="1:19" x14ac:dyDescent="0.2">
      <c r="A135" t="s">
        <v>1213</v>
      </c>
      <c r="B135" t="s">
        <v>1519</v>
      </c>
      <c r="C135" t="s">
        <v>14</v>
      </c>
      <c r="D135" t="s">
        <v>43</v>
      </c>
      <c r="E135" t="s">
        <v>44</v>
      </c>
      <c r="F135" t="s">
        <v>17</v>
      </c>
      <c r="G135" t="s">
        <v>24</v>
      </c>
      <c r="H135">
        <v>52</v>
      </c>
      <c r="I135" t="str">
        <f>IF(H135&gt;54,"Old Adults 55+",IF(H135&gt;=31,"Adults 31-54",IF(H135&lt;31,"Young Adults 25-30","Invalid")))</f>
        <v>Adults 31-54</v>
      </c>
      <c r="J135" s="1">
        <v>35886</v>
      </c>
      <c r="K135" s="1" t="str">
        <f>IF(YEAR(J135)&gt;2016,"2017-2021",IF(YEAR(J135)&gt;2011,"2012-2016",IF(YEAR(J135)&gt;2006,"2007-2011",IF(YEAR(J135)&gt;2001,"2002-2006",IF(YEAR(J135)&gt;1996,"1997-2001",IF(YEAR(J135)&gt;=1992,"1992-1996","Invalid"))))))</f>
        <v>1997-2001</v>
      </c>
      <c r="L135" s="2">
        <v>182035</v>
      </c>
      <c r="M135" s="8">
        <v>0.3</v>
      </c>
      <c r="N135" s="11" t="str" cm="1">
        <f t="array" ref="N135">_xlfn.IFS(M135 = 0%, "0%", M135&gt;35%, "36%-40%",M135&gt;30%,"31%-35%", M135&gt;20%, "21%-30%",M135 &gt;15%,"16%-20%", M135&gt;10%, "11%-15%", M135 &gt;0%, "5%-10%")</f>
        <v>21%-30%</v>
      </c>
      <c r="O135" s="9">
        <f>IF(M135&gt;0,L135+(L135*M135),L135)</f>
        <v>236645.5</v>
      </c>
      <c r="P135" t="s">
        <v>19</v>
      </c>
      <c r="Q135" t="s">
        <v>20</v>
      </c>
      <c r="R135" s="1" t="s">
        <v>21</v>
      </c>
      <c r="S135" s="1" t="str">
        <f>IF(ISNUMBER(R135),"Yes","No")</f>
        <v>No</v>
      </c>
    </row>
    <row r="136" spans="1:19" x14ac:dyDescent="0.2">
      <c r="A136" t="s">
        <v>301</v>
      </c>
      <c r="B136" t="s">
        <v>936</v>
      </c>
      <c r="C136" t="s">
        <v>40</v>
      </c>
      <c r="D136" t="s">
        <v>65</v>
      </c>
      <c r="E136" t="s">
        <v>36</v>
      </c>
      <c r="F136" t="s">
        <v>28</v>
      </c>
      <c r="G136" t="s">
        <v>18</v>
      </c>
      <c r="H136">
        <v>29</v>
      </c>
      <c r="I136" t="str">
        <f>IF(H136&gt;54,"Old Adults 55+",IF(H136&gt;=31,"Adults 31-54",IF(H136&lt;31,"Young Adults 25-30","Invalid")))</f>
        <v>Young Adults 25-30</v>
      </c>
      <c r="J136" s="1">
        <v>42785</v>
      </c>
      <c r="K136" s="1" t="str">
        <f>IF(YEAR(J136)&gt;2016,"2017-2021",IF(YEAR(J136)&gt;2011,"2012-2016",IF(YEAR(J136)&gt;2006,"2007-2011",IF(YEAR(J136)&gt;2001,"2002-2006",IF(YEAR(J136)&gt;1996,"1997-2001",IF(YEAR(J136)&gt;=1992,"1992-1996","Invalid"))))))</f>
        <v>2017-2021</v>
      </c>
      <c r="L136" s="2">
        <v>181854</v>
      </c>
      <c r="M136" s="8">
        <v>0.28999999999999998</v>
      </c>
      <c r="N136" s="11" t="str" cm="1">
        <f t="array" ref="N136">_xlfn.IFS(M136 = 0%, "0%", M136&gt;35%, "36%-40%",M136&gt;30%,"31%-35%", M136&gt;20%, "21%-30%",M136 &gt;15%,"16%-20%", M136&gt;10%, "11%-15%", M136 &gt;0%, "5%-10%")</f>
        <v>21%-30%</v>
      </c>
      <c r="O136" s="9">
        <f>IF(M136&gt;0,L136+(L136*M136),L136)</f>
        <v>234591.66</v>
      </c>
      <c r="P136" t="s">
        <v>19</v>
      </c>
      <c r="Q136" t="s">
        <v>63</v>
      </c>
      <c r="R136" s="1">
        <v>43945</v>
      </c>
      <c r="S136" s="1" t="str">
        <f>IF(ISNUMBER(R136),"Yes","No")</f>
        <v>Yes</v>
      </c>
    </row>
    <row r="137" spans="1:19" x14ac:dyDescent="0.2">
      <c r="A137" t="s">
        <v>149</v>
      </c>
      <c r="B137" t="s">
        <v>1065</v>
      </c>
      <c r="C137" t="s">
        <v>14</v>
      </c>
      <c r="D137" t="s">
        <v>31</v>
      </c>
      <c r="E137" t="s">
        <v>36</v>
      </c>
      <c r="F137" t="s">
        <v>17</v>
      </c>
      <c r="G137" t="s">
        <v>24</v>
      </c>
      <c r="H137">
        <v>50</v>
      </c>
      <c r="I137" t="str">
        <f>IF(H137&gt;54,"Old Adults 55+",IF(H137&gt;=31,"Adults 31-54",IF(H137&lt;31,"Young Adults 25-30","Invalid")))</f>
        <v>Adults 31-54</v>
      </c>
      <c r="J137" s="1">
        <v>39734</v>
      </c>
      <c r="K137" s="1" t="str">
        <f>IF(YEAR(J137)&gt;2016,"2017-2021",IF(YEAR(J137)&gt;2011,"2012-2016",IF(YEAR(J137)&gt;2006,"2007-2011",IF(YEAR(J137)&gt;2001,"2002-2006",IF(YEAR(J137)&gt;1996,"1997-2001",IF(YEAR(J137)&gt;=1992,"1992-1996","Invalid"))))))</f>
        <v>2007-2011</v>
      </c>
      <c r="L137" s="2">
        <v>181801</v>
      </c>
      <c r="M137" s="8">
        <v>0.4</v>
      </c>
      <c r="N137" s="11" t="str" cm="1">
        <f t="array" ref="N137">_xlfn.IFS(M137 = 0%, "0%", M137&gt;35%, "36%-40%",M137&gt;30%,"31%-35%", M137&gt;20%, "21%-30%",M137 &gt;15%,"16%-20%", M137&gt;10%, "11%-15%", M137 &gt;0%, "5%-10%")</f>
        <v>36%-40%</v>
      </c>
      <c r="O137" s="9">
        <f>IF(M137&gt;0,L137+(L137*M137),L137)</f>
        <v>254521.40000000002</v>
      </c>
      <c r="P137" t="s">
        <v>33</v>
      </c>
      <c r="Q137" t="s">
        <v>80</v>
      </c>
      <c r="R137" s="1">
        <v>43810</v>
      </c>
      <c r="S137" s="1" t="str">
        <f>IF(ISNUMBER(R137),"Yes","No")</f>
        <v>Yes</v>
      </c>
    </row>
    <row r="138" spans="1:19" x14ac:dyDescent="0.2">
      <c r="A138" t="s">
        <v>263</v>
      </c>
      <c r="B138" t="s">
        <v>851</v>
      </c>
      <c r="C138" t="s">
        <v>14</v>
      </c>
      <c r="D138" t="s">
        <v>50</v>
      </c>
      <c r="E138" t="s">
        <v>16</v>
      </c>
      <c r="F138" t="s">
        <v>17</v>
      </c>
      <c r="G138" t="s">
        <v>51</v>
      </c>
      <c r="H138">
        <v>42</v>
      </c>
      <c r="I138" t="str">
        <f>IF(H138&gt;54,"Old Adults 55+",IF(H138&gt;=31,"Adults 31-54",IF(H138&lt;31,"Young Adults 25-30","Invalid")))</f>
        <v>Adults 31-54</v>
      </c>
      <c r="J138" s="1">
        <v>41528</v>
      </c>
      <c r="K138" s="1" t="str">
        <f>IF(YEAR(J138)&gt;2016,"2017-2021",IF(YEAR(J138)&gt;2011,"2012-2016",IF(YEAR(J138)&gt;2006,"2007-2011",IF(YEAR(J138)&gt;2001,"2002-2006",IF(YEAR(J138)&gt;1996,"1997-2001",IF(YEAR(J138)&gt;=1992,"1992-1996","Invalid"))))))</f>
        <v>2012-2016</v>
      </c>
      <c r="L138" s="2">
        <v>181452</v>
      </c>
      <c r="M138" s="8">
        <v>0.3</v>
      </c>
      <c r="N138" s="11" t="str" cm="1">
        <f t="array" ref="N138">_xlfn.IFS(M138 = 0%, "0%", M138&gt;35%, "36%-40%",M138&gt;30%,"31%-35%", M138&gt;20%, "21%-30%",M138 &gt;15%,"16%-20%", M138&gt;10%, "11%-15%", M138 &gt;0%, "5%-10%")</f>
        <v>21%-30%</v>
      </c>
      <c r="O138" s="9">
        <f>IF(M138&gt;0,L138+(L138*M138),L138)</f>
        <v>235887.6</v>
      </c>
      <c r="P138" t="s">
        <v>19</v>
      </c>
      <c r="Q138" t="s">
        <v>29</v>
      </c>
      <c r="R138" s="1" t="s">
        <v>21</v>
      </c>
      <c r="S138" s="1" t="str">
        <f>IF(ISNUMBER(R138),"Yes","No")</f>
        <v>No</v>
      </c>
    </row>
    <row r="139" spans="1:19" x14ac:dyDescent="0.2">
      <c r="A139" t="s">
        <v>519</v>
      </c>
      <c r="B139" t="s">
        <v>1520</v>
      </c>
      <c r="C139" t="s">
        <v>40</v>
      </c>
      <c r="D139" t="s">
        <v>65</v>
      </c>
      <c r="E139" t="s">
        <v>44</v>
      </c>
      <c r="F139" t="s">
        <v>28</v>
      </c>
      <c r="G139" t="s">
        <v>24</v>
      </c>
      <c r="H139">
        <v>35</v>
      </c>
      <c r="I139" t="str">
        <f>IF(H139&gt;54,"Old Adults 55+",IF(H139&gt;=31,"Adults 31-54",IF(H139&lt;31,"Young Adults 25-30","Invalid")))</f>
        <v>Adults 31-54</v>
      </c>
      <c r="J139" s="1">
        <v>42963</v>
      </c>
      <c r="K139" s="1" t="str">
        <f>IF(YEAR(J139)&gt;2016,"2017-2021",IF(YEAR(J139)&gt;2011,"2012-2016",IF(YEAR(J139)&gt;2006,"2007-2011",IF(YEAR(J139)&gt;2001,"2002-2006",IF(YEAR(J139)&gt;1996,"1997-2001",IF(YEAR(J139)&gt;=1992,"1992-1996","Invalid"))))))</f>
        <v>2017-2021</v>
      </c>
      <c r="L139" s="2">
        <v>181356</v>
      </c>
      <c r="M139" s="8">
        <v>0.23</v>
      </c>
      <c r="N139" s="11" t="str" cm="1">
        <f t="array" ref="N139">_xlfn.IFS(M139 = 0%, "0%", M139&gt;35%, "36%-40%",M139&gt;30%,"31%-35%", M139&gt;20%, "21%-30%",M139 &gt;15%,"16%-20%", M139&gt;10%, "11%-15%", M139 &gt;0%, "5%-10%")</f>
        <v>21%-30%</v>
      </c>
      <c r="O139" s="9">
        <f>IF(M139&gt;0,L139+(L139*M139),L139)</f>
        <v>223067.88</v>
      </c>
      <c r="P139" t="s">
        <v>33</v>
      </c>
      <c r="Q139" t="s">
        <v>60</v>
      </c>
      <c r="R139" s="1" t="s">
        <v>21</v>
      </c>
      <c r="S139" s="1" t="str">
        <f>IF(ISNUMBER(R139),"Yes","No")</f>
        <v>No</v>
      </c>
    </row>
    <row r="140" spans="1:19" x14ac:dyDescent="0.2">
      <c r="A140" t="s">
        <v>1888</v>
      </c>
      <c r="B140" t="s">
        <v>1889</v>
      </c>
      <c r="C140" t="s">
        <v>14</v>
      </c>
      <c r="D140" t="s">
        <v>23</v>
      </c>
      <c r="E140" t="s">
        <v>32</v>
      </c>
      <c r="F140" t="s">
        <v>28</v>
      </c>
      <c r="G140" t="s">
        <v>51</v>
      </c>
      <c r="H140">
        <v>44</v>
      </c>
      <c r="I140" t="str">
        <f>IF(H140&gt;54,"Old Adults 55+",IF(H140&gt;=31,"Adults 31-54",IF(H140&lt;31,"Young Adults 25-30","Invalid")))</f>
        <v>Adults 31-54</v>
      </c>
      <c r="J140" s="1">
        <v>39335</v>
      </c>
      <c r="K140" s="1" t="str">
        <f>IF(YEAR(J140)&gt;2016,"2017-2021",IF(YEAR(J140)&gt;2011,"2012-2016",IF(YEAR(J140)&gt;2006,"2007-2011",IF(YEAR(J140)&gt;2001,"2002-2006",IF(YEAR(J140)&gt;1996,"1997-2001",IF(YEAR(J140)&gt;=1992,"1992-1996","Invalid"))))))</f>
        <v>2007-2011</v>
      </c>
      <c r="L140" s="2">
        <v>181247</v>
      </c>
      <c r="M140" s="8">
        <v>0.33</v>
      </c>
      <c r="N140" s="11" t="str" cm="1">
        <f t="array" ref="N140">_xlfn.IFS(M140 = 0%, "0%", M140&gt;35%, "36%-40%",M140&gt;30%,"31%-35%", M140&gt;20%, "21%-30%",M140 &gt;15%,"16%-20%", M140&gt;10%, "11%-15%", M140 &gt;0%, "5%-10%")</f>
        <v>31%-35%</v>
      </c>
      <c r="O140" s="9">
        <f>IF(M140&gt;0,L140+(L140*M140),L140)</f>
        <v>241058.51</v>
      </c>
      <c r="P140" t="s">
        <v>52</v>
      </c>
      <c r="Q140" t="s">
        <v>53</v>
      </c>
      <c r="R140" s="1" t="s">
        <v>21</v>
      </c>
      <c r="S140" s="1" t="str">
        <f>IF(ISNUMBER(R140),"Yes","No")</f>
        <v>No</v>
      </c>
    </row>
    <row r="141" spans="1:19" x14ac:dyDescent="0.2">
      <c r="A141" t="s">
        <v>1082</v>
      </c>
      <c r="B141" t="s">
        <v>1083</v>
      </c>
      <c r="C141" t="s">
        <v>40</v>
      </c>
      <c r="D141" t="s">
        <v>50</v>
      </c>
      <c r="E141" t="s">
        <v>44</v>
      </c>
      <c r="F141" t="s">
        <v>17</v>
      </c>
      <c r="G141" t="s">
        <v>18</v>
      </c>
      <c r="H141">
        <v>63</v>
      </c>
      <c r="I141" t="str">
        <f>IF(H141&gt;54,"Old Adults 55+",IF(H141&gt;=31,"Adults 31-54",IF(H141&lt;31,"Young Adults 25-30","Invalid")))</f>
        <v>Old Adults 55+</v>
      </c>
      <c r="J141" s="1">
        <v>43996</v>
      </c>
      <c r="K141" s="1" t="str">
        <f>IF(YEAR(J141)&gt;2016,"2017-2021",IF(YEAR(J141)&gt;2011,"2012-2016",IF(YEAR(J141)&gt;2006,"2007-2011",IF(YEAR(J141)&gt;2001,"2002-2006",IF(YEAR(J141)&gt;1996,"1997-2001",IF(YEAR(J141)&gt;=1992,"1992-1996","Invalid"))))))</f>
        <v>2017-2021</v>
      </c>
      <c r="L141" s="2">
        <v>181216</v>
      </c>
      <c r="M141" s="8">
        <v>0.27</v>
      </c>
      <c r="N141" s="11" t="str" cm="1">
        <f t="array" ref="N141">_xlfn.IFS(M141 = 0%, "0%", M141&gt;35%, "36%-40%",M141&gt;30%,"31%-35%", M141&gt;20%, "21%-30%",M141 &gt;15%,"16%-20%", M141&gt;10%, "11%-15%", M141 &gt;0%, "5%-10%")</f>
        <v>21%-30%</v>
      </c>
      <c r="O141" s="9">
        <f>IF(M141&gt;0,L141+(L141*M141),L141)</f>
        <v>230144.32</v>
      </c>
      <c r="P141" t="s">
        <v>19</v>
      </c>
      <c r="Q141" t="s">
        <v>29</v>
      </c>
      <c r="R141" s="1" t="s">
        <v>21</v>
      </c>
      <c r="S141" s="1" t="str">
        <f>IF(ISNUMBER(R141),"Yes","No")</f>
        <v>No</v>
      </c>
    </row>
    <row r="142" spans="1:19" x14ac:dyDescent="0.2">
      <c r="A142" t="s">
        <v>931</v>
      </c>
      <c r="B142" t="s">
        <v>932</v>
      </c>
      <c r="C142" t="s">
        <v>14</v>
      </c>
      <c r="D142" t="s">
        <v>31</v>
      </c>
      <c r="E142" t="s">
        <v>36</v>
      </c>
      <c r="F142" t="s">
        <v>28</v>
      </c>
      <c r="G142" t="s">
        <v>18</v>
      </c>
      <c r="H142">
        <v>63</v>
      </c>
      <c r="I142" t="str">
        <f>IF(H142&gt;54,"Old Adults 55+",IF(H142&gt;=31,"Adults 31-54",IF(H142&lt;31,"Young Adults 25-30","Invalid")))</f>
        <v>Old Adults 55+</v>
      </c>
      <c r="J142" s="1">
        <v>42387</v>
      </c>
      <c r="K142" s="1" t="str">
        <f>IF(YEAR(J142)&gt;2016,"2017-2021",IF(YEAR(J142)&gt;2011,"2012-2016",IF(YEAR(J142)&gt;2006,"2007-2011",IF(YEAR(J142)&gt;2001,"2002-2006",IF(YEAR(J142)&gt;1996,"1997-2001",IF(YEAR(J142)&gt;=1992,"1992-1996","Invalid"))))))</f>
        <v>2012-2016</v>
      </c>
      <c r="L142" s="2">
        <v>180994</v>
      </c>
      <c r="M142" s="8">
        <v>0.39</v>
      </c>
      <c r="N142" s="11" t="str" cm="1">
        <f t="array" ref="N142">_xlfn.IFS(M142 = 0%, "0%", M142&gt;35%, "36%-40%",M142&gt;30%,"31%-35%", M142&gt;20%, "21%-30%",M142 &gt;15%,"16%-20%", M142&gt;10%, "11%-15%", M142 &gt;0%, "5%-10%")</f>
        <v>36%-40%</v>
      </c>
      <c r="O142" s="9">
        <f>IF(M142&gt;0,L142+(L142*M142),L142)</f>
        <v>251581.66</v>
      </c>
      <c r="P142" t="s">
        <v>19</v>
      </c>
      <c r="Q142" t="s">
        <v>63</v>
      </c>
      <c r="R142" s="1" t="s">
        <v>21</v>
      </c>
      <c r="S142" s="1" t="str">
        <f>IF(ISNUMBER(R142),"Yes","No")</f>
        <v>No</v>
      </c>
    </row>
    <row r="143" spans="1:19" x14ac:dyDescent="0.2">
      <c r="A143" t="s">
        <v>774</v>
      </c>
      <c r="B143" t="s">
        <v>775</v>
      </c>
      <c r="C143" t="s">
        <v>40</v>
      </c>
      <c r="D143" t="s">
        <v>23</v>
      </c>
      <c r="E143" t="s">
        <v>16</v>
      </c>
      <c r="F143" t="s">
        <v>17</v>
      </c>
      <c r="G143" t="s">
        <v>18</v>
      </c>
      <c r="H143">
        <v>51</v>
      </c>
      <c r="I143" t="str">
        <f>IF(H143&gt;54,"Old Adults 55+",IF(H143&gt;=31,"Adults 31-54",IF(H143&lt;31,"Young Adults 25-30","Invalid")))</f>
        <v>Adults 31-54</v>
      </c>
      <c r="J143" s="1">
        <v>44283</v>
      </c>
      <c r="K143" s="1" t="str">
        <f>IF(YEAR(J143)&gt;2016,"2017-2021",IF(YEAR(J143)&gt;2011,"2012-2016",IF(YEAR(J143)&gt;2006,"2007-2011",IF(YEAR(J143)&gt;2001,"2002-2006",IF(YEAR(J143)&gt;1996,"1997-2001",IF(YEAR(J143)&gt;=1992,"1992-1996","Invalid"))))))</f>
        <v>2017-2021</v>
      </c>
      <c r="L143" s="2">
        <v>180687</v>
      </c>
      <c r="M143" s="8">
        <v>0.19</v>
      </c>
      <c r="N143" s="11" t="str" cm="1">
        <f t="array" ref="N143">_xlfn.IFS(M143 = 0%, "0%", M143&gt;35%, "36%-40%",M143&gt;30%,"31%-35%", M143&gt;20%, "21%-30%",M143 &gt;15%,"16%-20%", M143&gt;10%, "11%-15%", M143 &gt;0%, "5%-10%")</f>
        <v>16%-20%</v>
      </c>
      <c r="O143" s="9">
        <f>IF(M143&gt;0,L143+(L143*M143),L143)</f>
        <v>215017.53</v>
      </c>
      <c r="P143" t="s">
        <v>19</v>
      </c>
      <c r="Q143" t="s">
        <v>39</v>
      </c>
      <c r="R143" s="1" t="s">
        <v>21</v>
      </c>
      <c r="S143" s="1" t="str">
        <f>IF(ISNUMBER(R143),"Yes","No")</f>
        <v>No</v>
      </c>
    </row>
    <row r="144" spans="1:19" x14ac:dyDescent="0.2">
      <c r="A144" t="s">
        <v>545</v>
      </c>
      <c r="B144" t="s">
        <v>546</v>
      </c>
      <c r="C144" t="s">
        <v>40</v>
      </c>
      <c r="D144" t="s">
        <v>65</v>
      </c>
      <c r="E144" t="s">
        <v>44</v>
      </c>
      <c r="F144" t="s">
        <v>28</v>
      </c>
      <c r="G144" t="s">
        <v>18</v>
      </c>
      <c r="H144">
        <v>26</v>
      </c>
      <c r="I144" t="str">
        <f>IF(H144&gt;54,"Old Adults 55+",IF(H144&gt;=31,"Adults 31-54",IF(H144&lt;31,"Young Adults 25-30","Invalid")))</f>
        <v>Young Adults 25-30</v>
      </c>
      <c r="J144" s="1">
        <v>44040</v>
      </c>
      <c r="K144" s="1" t="str">
        <f>IF(YEAR(J144)&gt;2016,"2017-2021",IF(YEAR(J144)&gt;2011,"2012-2016",IF(YEAR(J144)&gt;2006,"2007-2011",IF(YEAR(J144)&gt;2001,"2002-2006",IF(YEAR(J144)&gt;1996,"1997-2001",IF(YEAR(J144)&gt;=1992,"1992-1996","Invalid"))))))</f>
        <v>2017-2021</v>
      </c>
      <c r="L144" s="2">
        <v>180664</v>
      </c>
      <c r="M144" s="8">
        <v>0.27</v>
      </c>
      <c r="N144" s="11" t="str" cm="1">
        <f t="array" ref="N144">_xlfn.IFS(M144 = 0%, "0%", M144&gt;35%, "36%-40%",M144&gt;30%,"31%-35%", M144&gt;20%, "21%-30%",M144 &gt;15%,"16%-20%", M144&gt;10%, "11%-15%", M144 &gt;0%, "5%-10%")</f>
        <v>21%-30%</v>
      </c>
      <c r="O144" s="9">
        <f>IF(M144&gt;0,L144+(L144*M144),L144)</f>
        <v>229443.28</v>
      </c>
      <c r="P144" t="s">
        <v>19</v>
      </c>
      <c r="Q144" t="s">
        <v>20</v>
      </c>
      <c r="R144" s="1" t="s">
        <v>21</v>
      </c>
      <c r="S144" s="1" t="str">
        <f>IF(ISNUMBER(R144),"Yes","No")</f>
        <v>No</v>
      </c>
    </row>
    <row r="145" spans="1:19" x14ac:dyDescent="0.2">
      <c r="A145" t="s">
        <v>1287</v>
      </c>
      <c r="B145" t="s">
        <v>1288</v>
      </c>
      <c r="C145" t="s">
        <v>40</v>
      </c>
      <c r="D145" t="s">
        <v>15</v>
      </c>
      <c r="E145" t="s">
        <v>32</v>
      </c>
      <c r="F145" t="s">
        <v>17</v>
      </c>
      <c r="G145" t="s">
        <v>24</v>
      </c>
      <c r="H145">
        <v>53</v>
      </c>
      <c r="I145" t="str">
        <f>IF(H145&gt;54,"Old Adults 55+",IF(H145&gt;=31,"Adults 31-54",IF(H145&lt;31,"Young Adults 25-30","Invalid")))</f>
        <v>Adults 31-54</v>
      </c>
      <c r="J145" s="1">
        <v>37304</v>
      </c>
      <c r="K145" s="1" t="str">
        <f>IF(YEAR(J145)&gt;2016,"2017-2021",IF(YEAR(J145)&gt;2011,"2012-2016",IF(YEAR(J145)&gt;2006,"2007-2011",IF(YEAR(J145)&gt;2001,"2002-2006",IF(YEAR(J145)&gt;1996,"1997-2001",IF(YEAR(J145)&gt;=1992,"1992-1996","Invalid"))))))</f>
        <v>2002-2006</v>
      </c>
      <c r="L145" s="2">
        <v>179494</v>
      </c>
      <c r="M145" s="8">
        <v>0.2</v>
      </c>
      <c r="N145" s="11" t="str" cm="1">
        <f t="array" ref="N145">_xlfn.IFS(M145 = 0%, "0%", M145&gt;35%, "36%-40%",M145&gt;30%,"31%-35%", M145&gt;20%, "21%-30%",M145 &gt;15%,"16%-20%", M145&gt;10%, "11%-15%", M145 &gt;0%, "5%-10%")</f>
        <v>16%-20%</v>
      </c>
      <c r="O145" s="9">
        <f>IF(M145&gt;0,L145+(L145*M145),L145)</f>
        <v>215392.8</v>
      </c>
      <c r="P145" t="s">
        <v>33</v>
      </c>
      <c r="Q145" t="s">
        <v>80</v>
      </c>
      <c r="R145" s="1" t="s">
        <v>21</v>
      </c>
      <c r="S145" s="1" t="str">
        <f>IF(ISNUMBER(R145),"Yes","No")</f>
        <v>No</v>
      </c>
    </row>
    <row r="146" spans="1:19" x14ac:dyDescent="0.2">
      <c r="A146" t="s">
        <v>380</v>
      </c>
      <c r="B146" t="s">
        <v>496</v>
      </c>
      <c r="C146" t="s">
        <v>40</v>
      </c>
      <c r="D146" t="s">
        <v>65</v>
      </c>
      <c r="E146" t="s">
        <v>16</v>
      </c>
      <c r="F146" t="s">
        <v>17</v>
      </c>
      <c r="G146" t="s">
        <v>24</v>
      </c>
      <c r="H146">
        <v>36</v>
      </c>
      <c r="I146" t="str">
        <f>IF(H146&gt;54,"Old Adults 55+",IF(H146&gt;=31,"Adults 31-54",IF(H146&lt;31,"Young Adults 25-30","Invalid")))</f>
        <v>Adults 31-54</v>
      </c>
      <c r="J146" s="1">
        <v>42276</v>
      </c>
      <c r="K146" s="1" t="str">
        <f>IF(YEAR(J146)&gt;2016,"2017-2021",IF(YEAR(J146)&gt;2011,"2012-2016",IF(YEAR(J146)&gt;2006,"2007-2011",IF(YEAR(J146)&gt;2001,"2002-2006",IF(YEAR(J146)&gt;1996,"1997-2001",IF(YEAR(J146)&gt;=1992,"1992-1996","Invalid"))))))</f>
        <v>2012-2016</v>
      </c>
      <c r="L146" s="2">
        <v>178700</v>
      </c>
      <c r="M146" s="8">
        <v>0.28999999999999998</v>
      </c>
      <c r="N146" s="11" t="str" cm="1">
        <f t="array" ref="N146">_xlfn.IFS(M146 = 0%, "0%", M146&gt;35%, "36%-40%",M146&gt;30%,"31%-35%", M146&gt;20%, "21%-30%",M146 &gt;15%,"16%-20%", M146&gt;10%, "11%-15%", M146 &gt;0%, "5%-10%")</f>
        <v>21%-30%</v>
      </c>
      <c r="O146" s="9">
        <f>IF(M146&gt;0,L146+(L146*M146),L146)</f>
        <v>230523</v>
      </c>
      <c r="P146" t="s">
        <v>19</v>
      </c>
      <c r="Q146" t="s">
        <v>63</v>
      </c>
      <c r="R146" s="1" t="s">
        <v>21</v>
      </c>
      <c r="S146" s="1" t="str">
        <f>IF(ISNUMBER(R146),"Yes","No")</f>
        <v>No</v>
      </c>
    </row>
    <row r="147" spans="1:19" x14ac:dyDescent="0.2">
      <c r="A147" t="s">
        <v>987</v>
      </c>
      <c r="B147" t="s">
        <v>988</v>
      </c>
      <c r="C147" t="s">
        <v>40</v>
      </c>
      <c r="D147" t="s">
        <v>31</v>
      </c>
      <c r="E147" t="s">
        <v>32</v>
      </c>
      <c r="F147" t="s">
        <v>17</v>
      </c>
      <c r="G147" t="s">
        <v>51</v>
      </c>
      <c r="H147">
        <v>60</v>
      </c>
      <c r="I147" t="str">
        <f>IF(H147&gt;54,"Old Adults 55+",IF(H147&gt;=31,"Adults 31-54",IF(H147&lt;31,"Young Adults 25-30","Invalid")))</f>
        <v>Old Adults 55+</v>
      </c>
      <c r="J147" s="1">
        <v>42739</v>
      </c>
      <c r="K147" s="1" t="str">
        <f>IF(YEAR(J147)&gt;2016,"2017-2021",IF(YEAR(J147)&gt;2011,"2012-2016",IF(YEAR(J147)&gt;2006,"2007-2011",IF(YEAR(J147)&gt;2001,"2002-2006",IF(YEAR(J147)&gt;1996,"1997-2001",IF(YEAR(J147)&gt;=1992,"1992-1996","Invalid"))))))</f>
        <v>2017-2021</v>
      </c>
      <c r="L147" s="2">
        <v>178502</v>
      </c>
      <c r="M147" s="8">
        <v>0.2</v>
      </c>
      <c r="N147" s="11" t="str" cm="1">
        <f t="array" ref="N147">_xlfn.IFS(M147 = 0%, "0%", M147&gt;35%, "36%-40%",M147&gt;30%,"31%-35%", M147&gt;20%, "21%-30%",M147 &gt;15%,"16%-20%", M147&gt;10%, "11%-15%", M147 &gt;0%, "5%-10%")</f>
        <v>16%-20%</v>
      </c>
      <c r="O147" s="9">
        <f>IF(M147&gt;0,L147+(L147*M147),L147)</f>
        <v>214202.4</v>
      </c>
      <c r="P147" t="s">
        <v>19</v>
      </c>
      <c r="Q147" t="s">
        <v>25</v>
      </c>
      <c r="R147" s="1" t="s">
        <v>21</v>
      </c>
      <c r="S147" s="1" t="str">
        <f>IF(ISNUMBER(R147),"Yes","No")</f>
        <v>No</v>
      </c>
    </row>
    <row r="148" spans="1:19" x14ac:dyDescent="0.2">
      <c r="A148" t="s">
        <v>239</v>
      </c>
      <c r="B148" t="s">
        <v>1550</v>
      </c>
      <c r="C148" t="s">
        <v>40</v>
      </c>
      <c r="D148" t="s">
        <v>43</v>
      </c>
      <c r="E148" t="s">
        <v>44</v>
      </c>
      <c r="F148" t="s">
        <v>28</v>
      </c>
      <c r="G148" t="s">
        <v>18</v>
      </c>
      <c r="H148">
        <v>32</v>
      </c>
      <c r="I148" t="str">
        <f>IF(H148&gt;54,"Old Adults 55+",IF(H148&gt;=31,"Adults 31-54",IF(H148&lt;31,"Young Adults 25-30","Invalid")))</f>
        <v>Adults 31-54</v>
      </c>
      <c r="J148" s="1">
        <v>42702</v>
      </c>
      <c r="K148" s="1" t="str">
        <f>IF(YEAR(J148)&gt;2016,"2017-2021",IF(YEAR(J148)&gt;2011,"2012-2016",IF(YEAR(J148)&gt;2006,"2007-2011",IF(YEAR(J148)&gt;2001,"2002-2006",IF(YEAR(J148)&gt;1996,"1997-2001",IF(YEAR(J148)&gt;=1992,"1992-1996","Invalid"))))))</f>
        <v>2012-2016</v>
      </c>
      <c r="L148" s="2">
        <v>177443</v>
      </c>
      <c r="M148" s="8">
        <v>0.16</v>
      </c>
      <c r="N148" s="11" t="str" cm="1">
        <f t="array" ref="N148">_xlfn.IFS(M148 = 0%, "0%", M148&gt;35%, "36%-40%",M148&gt;30%,"31%-35%", M148&gt;20%, "21%-30%",M148 &gt;15%,"16%-20%", M148&gt;10%, "11%-15%", M148 &gt;0%, "5%-10%")</f>
        <v>16%-20%</v>
      </c>
      <c r="O148" s="9">
        <f>IF(M148&gt;0,L148+(L148*M148),L148)</f>
        <v>205833.88</v>
      </c>
      <c r="P148" t="s">
        <v>19</v>
      </c>
      <c r="Q148" t="s">
        <v>63</v>
      </c>
      <c r="R148" s="1" t="s">
        <v>21</v>
      </c>
      <c r="S148" s="1" t="str">
        <f>IF(ISNUMBER(R148),"Yes","No")</f>
        <v>No</v>
      </c>
    </row>
    <row r="149" spans="1:19" x14ac:dyDescent="0.2">
      <c r="A149" t="s">
        <v>560</v>
      </c>
      <c r="B149" t="s">
        <v>1885</v>
      </c>
      <c r="C149" t="s">
        <v>40</v>
      </c>
      <c r="D149" t="s">
        <v>23</v>
      </c>
      <c r="E149" t="s">
        <v>44</v>
      </c>
      <c r="F149" t="s">
        <v>17</v>
      </c>
      <c r="G149" t="s">
        <v>51</v>
      </c>
      <c r="H149">
        <v>52</v>
      </c>
      <c r="I149" t="str">
        <f>IF(H149&gt;54,"Old Adults 55+",IF(H149&gt;=31,"Adults 31-54",IF(H149&lt;31,"Young Adults 25-30","Invalid")))</f>
        <v>Adults 31-54</v>
      </c>
      <c r="J149" s="1">
        <v>34209</v>
      </c>
      <c r="K149" s="1" t="str">
        <f>IF(YEAR(J149)&gt;2016,"2017-2021",IF(YEAR(J149)&gt;2011,"2012-2016",IF(YEAR(J149)&gt;2006,"2007-2011",IF(YEAR(J149)&gt;2001,"2002-2006",IF(YEAR(J149)&gt;1996,"1997-2001",IF(YEAR(J149)&gt;=1992,"1992-1996","Invalid"))))))</f>
        <v>1992-1996</v>
      </c>
      <c r="L149" s="2">
        <v>177443</v>
      </c>
      <c r="M149" s="8">
        <v>0.25</v>
      </c>
      <c r="N149" s="11" t="str" cm="1">
        <f t="array" ref="N149">_xlfn.IFS(M149 = 0%, "0%", M149&gt;35%, "36%-40%",M149&gt;30%,"31%-35%", M149&gt;20%, "21%-30%",M149 &gt;15%,"16%-20%", M149&gt;10%, "11%-15%", M149 &gt;0%, "5%-10%")</f>
        <v>21%-30%</v>
      </c>
      <c r="O149" s="9">
        <f>IF(M149&gt;0,L149+(L149*M149),L149)</f>
        <v>221803.75</v>
      </c>
      <c r="P149" t="s">
        <v>52</v>
      </c>
      <c r="Q149" t="s">
        <v>53</v>
      </c>
      <c r="R149" s="1" t="s">
        <v>21</v>
      </c>
      <c r="S149" s="1" t="str">
        <f>IF(ISNUMBER(R149),"Yes","No")</f>
        <v>No</v>
      </c>
    </row>
    <row r="150" spans="1:19" x14ac:dyDescent="0.2">
      <c r="A150" t="s">
        <v>1977</v>
      </c>
      <c r="B150" t="s">
        <v>1978</v>
      </c>
      <c r="C150" t="s">
        <v>40</v>
      </c>
      <c r="D150" t="s">
        <v>43</v>
      </c>
      <c r="E150" t="s">
        <v>44</v>
      </c>
      <c r="F150" t="s">
        <v>28</v>
      </c>
      <c r="G150" t="s">
        <v>24</v>
      </c>
      <c r="H150">
        <v>31</v>
      </c>
      <c r="I150" t="str">
        <f>IF(H150&gt;54,"Old Adults 55+",IF(H150&gt;=31,"Adults 31-54",IF(H150&lt;31,"Young Adults 25-30","Invalid")))</f>
        <v>Adults 31-54</v>
      </c>
      <c r="J150" s="1">
        <v>43626</v>
      </c>
      <c r="K150" s="1" t="str">
        <f>IF(YEAR(J150)&gt;2016,"2017-2021",IF(YEAR(J150)&gt;2011,"2012-2016",IF(YEAR(J150)&gt;2006,"2007-2011",IF(YEAR(J150)&gt;2001,"2002-2006",IF(YEAR(J150)&gt;1996,"1997-2001",IF(YEAR(J150)&gt;=1992,"1992-1996","Invalid"))))))</f>
        <v>2017-2021</v>
      </c>
      <c r="L150" s="2">
        <v>176710</v>
      </c>
      <c r="M150" s="8">
        <v>0.15</v>
      </c>
      <c r="N150" s="11" t="str" cm="1">
        <f t="array" ref="N150">_xlfn.IFS(M150 = 0%, "0%", M150&gt;35%, "36%-40%",M150&gt;30%,"31%-35%", M150&gt;20%, "21%-30%",M150 &gt;15%,"16%-20%", M150&gt;10%, "11%-15%", M150 &gt;0%, "5%-10%")</f>
        <v>11%-15%</v>
      </c>
      <c r="O150" s="9">
        <f>IF(M150&gt;0,L150+(L150*M150),L150)</f>
        <v>203216.5</v>
      </c>
      <c r="P150" t="s">
        <v>19</v>
      </c>
      <c r="Q150" t="s">
        <v>45</v>
      </c>
      <c r="R150" s="1" t="s">
        <v>21</v>
      </c>
      <c r="S150" s="1" t="str">
        <f>IF(ISNUMBER(R150),"Yes","No")</f>
        <v>No</v>
      </c>
    </row>
    <row r="151" spans="1:19" x14ac:dyDescent="0.2">
      <c r="A151" t="s">
        <v>890</v>
      </c>
      <c r="B151" t="s">
        <v>891</v>
      </c>
      <c r="C151" t="s">
        <v>40</v>
      </c>
      <c r="D151" t="s">
        <v>23</v>
      </c>
      <c r="E151" t="s">
        <v>32</v>
      </c>
      <c r="F151" t="s">
        <v>17</v>
      </c>
      <c r="G151" t="s">
        <v>24</v>
      </c>
      <c r="H151">
        <v>57</v>
      </c>
      <c r="I151" t="str">
        <f>IF(H151&gt;54,"Old Adults 55+",IF(H151&gt;=31,"Adults 31-54",IF(H151&lt;31,"Young Adults 25-30","Invalid")))</f>
        <v>Old Adults 55+</v>
      </c>
      <c r="J151" s="1">
        <v>42667</v>
      </c>
      <c r="K151" s="1" t="str">
        <f>IF(YEAR(J151)&gt;2016,"2017-2021",IF(YEAR(J151)&gt;2011,"2012-2016",IF(YEAR(J151)&gt;2006,"2007-2011",IF(YEAR(J151)&gt;2001,"2002-2006",IF(YEAR(J151)&gt;1996,"1997-2001",IF(YEAR(J151)&gt;=1992,"1992-1996","Invalid"))))))</f>
        <v>2012-2016</v>
      </c>
      <c r="L151" s="2">
        <v>176324</v>
      </c>
      <c r="M151" s="8">
        <v>0.23</v>
      </c>
      <c r="N151" s="11" t="str" cm="1">
        <f t="array" ref="N151">_xlfn.IFS(M151 = 0%, "0%", M151&gt;35%, "36%-40%",M151&gt;30%,"31%-35%", M151&gt;20%, "21%-30%",M151 &gt;15%,"16%-20%", M151&gt;10%, "11%-15%", M151 &gt;0%, "5%-10%")</f>
        <v>21%-30%</v>
      </c>
      <c r="O151" s="9">
        <f>IF(M151&gt;0,L151+(L151*M151),L151)</f>
        <v>216878.52000000002</v>
      </c>
      <c r="P151" t="s">
        <v>33</v>
      </c>
      <c r="Q151" t="s">
        <v>74</v>
      </c>
      <c r="R151" s="1" t="s">
        <v>21</v>
      </c>
      <c r="S151" s="1" t="str">
        <f>IF(ISNUMBER(R151),"Yes","No")</f>
        <v>No</v>
      </c>
    </row>
    <row r="152" spans="1:19" x14ac:dyDescent="0.2">
      <c r="A152" t="s">
        <v>624</v>
      </c>
      <c r="B152" t="s">
        <v>625</v>
      </c>
      <c r="C152" t="s">
        <v>40</v>
      </c>
      <c r="D152" t="s">
        <v>23</v>
      </c>
      <c r="E152" t="s">
        <v>36</v>
      </c>
      <c r="F152" t="s">
        <v>17</v>
      </c>
      <c r="G152" t="s">
        <v>51</v>
      </c>
      <c r="H152">
        <v>54</v>
      </c>
      <c r="I152" t="str">
        <f>IF(H152&gt;54,"Old Adults 55+",IF(H152&gt;=31,"Adults 31-54",IF(H152&lt;31,"Young Adults 25-30","Invalid")))</f>
        <v>Adults 31-54</v>
      </c>
      <c r="J152" s="1">
        <v>43122</v>
      </c>
      <c r="K152" s="1" t="str">
        <f>IF(YEAR(J152)&gt;2016,"2017-2021",IF(YEAR(J152)&gt;2011,"2012-2016",IF(YEAR(J152)&gt;2006,"2007-2011",IF(YEAR(J152)&gt;2001,"2002-2006",IF(YEAR(J152)&gt;1996,"1997-2001",IF(YEAR(J152)&gt;=1992,"1992-1996","Invalid"))))))</f>
        <v>2017-2021</v>
      </c>
      <c r="L152" s="2">
        <v>176294</v>
      </c>
      <c r="M152" s="8">
        <v>0.28000000000000003</v>
      </c>
      <c r="N152" s="11" t="str" cm="1">
        <f t="array" ref="N152">_xlfn.IFS(M152 = 0%, "0%", M152&gt;35%, "36%-40%",M152&gt;30%,"31%-35%", M152&gt;20%, "21%-30%",M152 &gt;15%,"16%-20%", M152&gt;10%, "11%-15%", M152 &gt;0%, "5%-10%")</f>
        <v>21%-30%</v>
      </c>
      <c r="O152" s="9">
        <f>IF(M152&gt;0,L152+(L152*M152),L152)</f>
        <v>225656.32000000001</v>
      </c>
      <c r="P152" t="s">
        <v>19</v>
      </c>
      <c r="Q152" t="s">
        <v>25</v>
      </c>
      <c r="R152" s="1" t="s">
        <v>21</v>
      </c>
      <c r="S152" s="1" t="str">
        <f>IF(ISNUMBER(R152),"Yes","No")</f>
        <v>No</v>
      </c>
    </row>
    <row r="153" spans="1:19" x14ac:dyDescent="0.2">
      <c r="A153" t="s">
        <v>434</v>
      </c>
      <c r="B153" t="s">
        <v>435</v>
      </c>
      <c r="C153" t="s">
        <v>40</v>
      </c>
      <c r="D153" t="s">
        <v>15</v>
      </c>
      <c r="E153" t="s">
        <v>16</v>
      </c>
      <c r="F153" t="s">
        <v>17</v>
      </c>
      <c r="G153" t="s">
        <v>47</v>
      </c>
      <c r="H153">
        <v>65</v>
      </c>
      <c r="I153" t="str">
        <f>IF(H153&gt;54,"Old Adults 55+",IF(H153&gt;=31,"Adults 31-54",IF(H153&lt;31,"Young Adults 25-30","Invalid")))</f>
        <v>Old Adults 55+</v>
      </c>
      <c r="J153" s="1">
        <v>37319</v>
      </c>
      <c r="K153" s="1" t="str">
        <f>IF(YEAR(J153)&gt;2016,"2017-2021",IF(YEAR(J153)&gt;2011,"2012-2016",IF(YEAR(J153)&gt;2006,"2007-2011",IF(YEAR(J153)&gt;2001,"2002-2006",IF(YEAR(J153)&gt;1996,"1997-2001",IF(YEAR(J153)&gt;=1992,"1992-1996","Invalid"))))))</f>
        <v>2002-2006</v>
      </c>
      <c r="L153" s="2">
        <v>175837</v>
      </c>
      <c r="M153" s="8">
        <v>0.2</v>
      </c>
      <c r="N153" s="11" t="str" cm="1">
        <f t="array" ref="N153">_xlfn.IFS(M153 = 0%, "0%", M153&gt;35%, "36%-40%",M153&gt;30%,"31%-35%", M153&gt;20%, "21%-30%",M153 &gt;15%,"16%-20%", M153&gt;10%, "11%-15%", M153 &gt;0%, "5%-10%")</f>
        <v>16%-20%</v>
      </c>
      <c r="O153" s="9">
        <f>IF(M153&gt;0,L153+(L153*M153),L153)</f>
        <v>211004.4</v>
      </c>
      <c r="P153" t="s">
        <v>19</v>
      </c>
      <c r="Q153" t="s">
        <v>39</v>
      </c>
      <c r="R153" s="1" t="s">
        <v>21</v>
      </c>
      <c r="S153" s="1" t="str">
        <f>IF(ISNUMBER(R153),"Yes","No")</f>
        <v>No</v>
      </c>
    </row>
    <row r="154" spans="1:19" x14ac:dyDescent="0.2">
      <c r="A154" t="s">
        <v>596</v>
      </c>
      <c r="B154" t="s">
        <v>597</v>
      </c>
      <c r="C154" t="s">
        <v>40</v>
      </c>
      <c r="D154" t="s">
        <v>23</v>
      </c>
      <c r="E154" t="s">
        <v>32</v>
      </c>
      <c r="F154" t="s">
        <v>28</v>
      </c>
      <c r="G154" t="s">
        <v>18</v>
      </c>
      <c r="H154">
        <v>50</v>
      </c>
      <c r="I154" t="str">
        <f>IF(H154&gt;54,"Old Adults 55+",IF(H154&gt;=31,"Adults 31-54",IF(H154&lt;31,"Young Adults 25-30","Invalid")))</f>
        <v>Adults 31-54</v>
      </c>
      <c r="J154" s="1">
        <v>35998</v>
      </c>
      <c r="K154" s="1" t="str">
        <f>IF(YEAR(J154)&gt;2016,"2017-2021",IF(YEAR(J154)&gt;2011,"2012-2016",IF(YEAR(J154)&gt;2006,"2007-2011",IF(YEAR(J154)&gt;2001,"2002-2006",IF(YEAR(J154)&gt;1996,"1997-2001",IF(YEAR(J154)&gt;=1992,"1992-1996","Invalid"))))))</f>
        <v>1997-2001</v>
      </c>
      <c r="L154" s="2">
        <v>174895</v>
      </c>
      <c r="M154" s="8">
        <v>0.15</v>
      </c>
      <c r="N154" s="11" t="str" cm="1">
        <f t="array" ref="N154">_xlfn.IFS(M154 = 0%, "0%", M154&gt;35%, "36%-40%",M154&gt;30%,"31%-35%", M154&gt;20%, "21%-30%",M154 &gt;15%,"16%-20%", M154&gt;10%, "11%-15%", M154 &gt;0%, "5%-10%")</f>
        <v>11%-15%</v>
      </c>
      <c r="O154" s="9">
        <f>IF(M154&gt;0,L154+(L154*M154),L154)</f>
        <v>201129.25</v>
      </c>
      <c r="P154" t="s">
        <v>19</v>
      </c>
      <c r="Q154" t="s">
        <v>20</v>
      </c>
      <c r="R154" s="1" t="s">
        <v>21</v>
      </c>
      <c r="S154" s="1" t="str">
        <f>IF(ISNUMBER(R154),"Yes","No")</f>
        <v>No</v>
      </c>
    </row>
    <row r="155" spans="1:19" x14ac:dyDescent="0.2">
      <c r="A155" t="s">
        <v>1737</v>
      </c>
      <c r="B155" t="s">
        <v>145</v>
      </c>
      <c r="C155" t="s">
        <v>40</v>
      </c>
      <c r="D155" t="s">
        <v>50</v>
      </c>
      <c r="E155" t="s">
        <v>16</v>
      </c>
      <c r="F155" t="s">
        <v>28</v>
      </c>
      <c r="G155" t="s">
        <v>24</v>
      </c>
      <c r="H155">
        <v>27</v>
      </c>
      <c r="I155" t="str">
        <f>IF(H155&gt;54,"Old Adults 55+",IF(H155&gt;=31,"Adults 31-54",IF(H155&lt;31,"Young Adults 25-30","Invalid")))</f>
        <v>Young Adults 25-30</v>
      </c>
      <c r="J155" s="1">
        <v>43776</v>
      </c>
      <c r="K155" s="1" t="str">
        <f>IF(YEAR(J155)&gt;2016,"2017-2021",IF(YEAR(J155)&gt;2011,"2012-2016",IF(YEAR(J155)&gt;2006,"2007-2011",IF(YEAR(J155)&gt;2001,"2002-2006",IF(YEAR(J155)&gt;1996,"1997-2001",IF(YEAR(J155)&gt;=1992,"1992-1996","Invalid"))))))</f>
        <v>2017-2021</v>
      </c>
      <c r="L155" s="2">
        <v>174607</v>
      </c>
      <c r="M155" s="8">
        <v>0.28999999999999998</v>
      </c>
      <c r="N155" s="11" t="str" cm="1">
        <f t="array" ref="N155">_xlfn.IFS(M155 = 0%, "0%", M155&gt;35%, "36%-40%",M155&gt;30%,"31%-35%", M155&gt;20%, "21%-30%",M155 &gt;15%,"16%-20%", M155&gt;10%, "11%-15%", M155 &gt;0%, "5%-10%")</f>
        <v>21%-30%</v>
      </c>
      <c r="O155" s="9">
        <f>IF(M155&gt;0,L155+(L155*M155),L155)</f>
        <v>225243.03</v>
      </c>
      <c r="P155" t="s">
        <v>19</v>
      </c>
      <c r="Q155" t="s">
        <v>29</v>
      </c>
      <c r="R155" s="1" t="s">
        <v>21</v>
      </c>
      <c r="S155" s="1" t="str">
        <f>IF(ISNUMBER(R155),"Yes","No")</f>
        <v>No</v>
      </c>
    </row>
    <row r="156" spans="1:19" x14ac:dyDescent="0.2">
      <c r="A156" t="s">
        <v>1802</v>
      </c>
      <c r="B156" t="s">
        <v>1803</v>
      </c>
      <c r="C156" t="s">
        <v>40</v>
      </c>
      <c r="D156" t="s">
        <v>15</v>
      </c>
      <c r="E156" t="s">
        <v>32</v>
      </c>
      <c r="F156" t="s">
        <v>28</v>
      </c>
      <c r="G156" t="s">
        <v>18</v>
      </c>
      <c r="H156">
        <v>41</v>
      </c>
      <c r="I156" t="str">
        <f>IF(H156&gt;54,"Old Adults 55+",IF(H156&gt;=31,"Adults 31-54",IF(H156&lt;31,"Young Adults 25-30","Invalid")))</f>
        <v>Adults 31-54</v>
      </c>
      <c r="J156" s="1">
        <v>43600</v>
      </c>
      <c r="K156" s="1" t="str">
        <f>IF(YEAR(J156)&gt;2016,"2017-2021",IF(YEAR(J156)&gt;2011,"2012-2016",IF(YEAR(J156)&gt;2006,"2007-2011",IF(YEAR(J156)&gt;2001,"2002-2006",IF(YEAR(J156)&gt;1996,"1997-2001",IF(YEAR(J156)&gt;=1992,"1992-1996","Invalid"))))))</f>
        <v>2017-2021</v>
      </c>
      <c r="L156" s="2">
        <v>174415</v>
      </c>
      <c r="M156" s="8">
        <v>0.23</v>
      </c>
      <c r="N156" s="11" t="str" cm="1">
        <f t="array" ref="N156">_xlfn.IFS(M156 = 0%, "0%", M156&gt;35%, "36%-40%",M156&gt;30%,"31%-35%", M156&gt;20%, "21%-30%",M156 &gt;15%,"16%-20%", M156&gt;10%, "11%-15%", M156 &gt;0%, "5%-10%")</f>
        <v>21%-30%</v>
      </c>
      <c r="O156" s="9">
        <f>IF(M156&gt;0,L156+(L156*M156),L156)</f>
        <v>214530.45</v>
      </c>
      <c r="P156" t="s">
        <v>19</v>
      </c>
      <c r="Q156" t="s">
        <v>45</v>
      </c>
      <c r="R156" s="1" t="s">
        <v>21</v>
      </c>
      <c r="S156" s="1" t="str">
        <f>IF(ISNUMBER(R156),"Yes","No")</f>
        <v>No</v>
      </c>
    </row>
    <row r="157" spans="1:19" x14ac:dyDescent="0.2">
      <c r="A157" t="s">
        <v>139</v>
      </c>
      <c r="B157" t="s">
        <v>1620</v>
      </c>
      <c r="C157" t="s">
        <v>40</v>
      </c>
      <c r="D157" t="s">
        <v>65</v>
      </c>
      <c r="E157" t="s">
        <v>16</v>
      </c>
      <c r="F157" t="s">
        <v>17</v>
      </c>
      <c r="G157" t="s">
        <v>18</v>
      </c>
      <c r="H157">
        <v>42</v>
      </c>
      <c r="I157" t="str">
        <f>IF(H157&gt;54,"Old Adults 55+",IF(H157&gt;=31,"Adults 31-54",IF(H157&lt;31,"Young Adults 25-30","Invalid")))</f>
        <v>Adults 31-54</v>
      </c>
      <c r="J157" s="1">
        <v>39968</v>
      </c>
      <c r="K157" s="1" t="str">
        <f>IF(YEAR(J157)&gt;2016,"2017-2021",IF(YEAR(J157)&gt;2011,"2012-2016",IF(YEAR(J157)&gt;2006,"2007-2011",IF(YEAR(J157)&gt;2001,"2002-2006",IF(YEAR(J157)&gt;1996,"1997-2001",IF(YEAR(J157)&gt;=1992,"1992-1996","Invalid"))))))</f>
        <v>2007-2011</v>
      </c>
      <c r="L157" s="2">
        <v>174099</v>
      </c>
      <c r="M157" s="8">
        <v>0.26</v>
      </c>
      <c r="N157" s="11" t="str" cm="1">
        <f t="array" ref="N157">_xlfn.IFS(M157 = 0%, "0%", M157&gt;35%, "36%-40%",M157&gt;30%,"31%-35%", M157&gt;20%, "21%-30%",M157 &gt;15%,"16%-20%", M157&gt;10%, "11%-15%", M157 &gt;0%, "5%-10%")</f>
        <v>21%-30%</v>
      </c>
      <c r="O157" s="9">
        <f>IF(M157&gt;0,L157+(L157*M157),L157)</f>
        <v>219364.74</v>
      </c>
      <c r="P157" t="s">
        <v>19</v>
      </c>
      <c r="Q157" t="s">
        <v>25</v>
      </c>
      <c r="R157" s="1" t="s">
        <v>21</v>
      </c>
      <c r="S157" s="1" t="str">
        <f>IF(ISNUMBER(R157),"Yes","No")</f>
        <v>No</v>
      </c>
    </row>
    <row r="158" spans="1:19" x14ac:dyDescent="0.2">
      <c r="A158" t="s">
        <v>235</v>
      </c>
      <c r="B158" t="s">
        <v>688</v>
      </c>
      <c r="C158" t="s">
        <v>40</v>
      </c>
      <c r="D158" t="s">
        <v>65</v>
      </c>
      <c r="E158" t="s">
        <v>36</v>
      </c>
      <c r="F158" t="s">
        <v>17</v>
      </c>
      <c r="G158" t="s">
        <v>51</v>
      </c>
      <c r="H158">
        <v>27</v>
      </c>
      <c r="I158" t="str">
        <f>IF(H158&gt;54,"Old Adults 55+",IF(H158&gt;=31,"Adults 31-54",IF(H158&lt;31,"Young Adults 25-30","Invalid")))</f>
        <v>Young Adults 25-30</v>
      </c>
      <c r="J158" s="1">
        <v>43276</v>
      </c>
      <c r="K158" s="1" t="str">
        <f>IF(YEAR(J158)&gt;2016,"2017-2021",IF(YEAR(J158)&gt;2011,"2012-2016",IF(YEAR(J158)&gt;2006,"2007-2011",IF(YEAR(J158)&gt;2001,"2002-2006",IF(YEAR(J158)&gt;1996,"1997-2001",IF(YEAR(J158)&gt;=1992,"1992-1996","Invalid"))))))</f>
        <v>2017-2021</v>
      </c>
      <c r="L158" s="2">
        <v>174097</v>
      </c>
      <c r="M158" s="8">
        <v>0.21</v>
      </c>
      <c r="N158" s="11" t="str" cm="1">
        <f t="array" ref="N158">_xlfn.IFS(M158 = 0%, "0%", M158&gt;35%, "36%-40%",M158&gt;30%,"31%-35%", M158&gt;20%, "21%-30%",M158 &gt;15%,"16%-20%", M158&gt;10%, "11%-15%", M158 &gt;0%, "5%-10%")</f>
        <v>21%-30%</v>
      </c>
      <c r="O158" s="9">
        <f>IF(M158&gt;0,L158+(L158*M158),L158)</f>
        <v>210657.37</v>
      </c>
      <c r="P158" t="s">
        <v>19</v>
      </c>
      <c r="Q158" t="s">
        <v>39</v>
      </c>
      <c r="R158" s="1" t="s">
        <v>21</v>
      </c>
      <c r="S158" s="1" t="str">
        <f>IF(ISNUMBER(R158),"Yes","No")</f>
        <v>No</v>
      </c>
    </row>
    <row r="159" spans="1:19" x14ac:dyDescent="0.2">
      <c r="A159" t="s">
        <v>347</v>
      </c>
      <c r="B159" t="s">
        <v>1050</v>
      </c>
      <c r="C159" t="s">
        <v>40</v>
      </c>
      <c r="D159" t="s">
        <v>31</v>
      </c>
      <c r="E159" t="s">
        <v>32</v>
      </c>
      <c r="F159" t="s">
        <v>28</v>
      </c>
      <c r="G159" t="s">
        <v>51</v>
      </c>
      <c r="H159">
        <v>46</v>
      </c>
      <c r="I159" t="str">
        <f>IF(H159&gt;54,"Old Adults 55+",IF(H159&gt;=31,"Adults 31-54",IF(H159&lt;31,"Young Adults 25-30","Invalid")))</f>
        <v>Adults 31-54</v>
      </c>
      <c r="J159" s="1">
        <v>41839</v>
      </c>
      <c r="K159" s="1" t="str">
        <f>IF(YEAR(J159)&gt;2016,"2017-2021",IF(YEAR(J159)&gt;2011,"2012-2016",IF(YEAR(J159)&gt;2006,"2007-2011",IF(YEAR(J159)&gt;2001,"2002-2006",IF(YEAR(J159)&gt;1996,"1997-2001",IF(YEAR(J159)&gt;=1992,"1992-1996","Invalid"))))))</f>
        <v>2012-2016</v>
      </c>
      <c r="L159" s="2">
        <v>173629</v>
      </c>
      <c r="M159" s="8">
        <v>0.21</v>
      </c>
      <c r="N159" s="11" t="str" cm="1">
        <f t="array" ref="N159">_xlfn.IFS(M159 = 0%, "0%", M159&gt;35%, "36%-40%",M159&gt;30%,"31%-35%", M159&gt;20%, "21%-30%",M159 &gt;15%,"16%-20%", M159&gt;10%, "11%-15%", M159 &gt;0%, "5%-10%")</f>
        <v>21%-30%</v>
      </c>
      <c r="O159" s="9">
        <f>IF(M159&gt;0,L159+(L159*M159),L159)</f>
        <v>210091.09</v>
      </c>
      <c r="P159" t="s">
        <v>52</v>
      </c>
      <c r="Q159" t="s">
        <v>53</v>
      </c>
      <c r="R159" s="1" t="s">
        <v>21</v>
      </c>
      <c r="S159" s="1" t="str">
        <f>IF(ISNUMBER(R159),"Yes","No")</f>
        <v>No</v>
      </c>
    </row>
    <row r="160" spans="1:19" x14ac:dyDescent="0.2">
      <c r="A160" t="s">
        <v>211</v>
      </c>
      <c r="B160" t="s">
        <v>849</v>
      </c>
      <c r="C160" t="s">
        <v>40</v>
      </c>
      <c r="D160" t="s">
        <v>65</v>
      </c>
      <c r="E160" t="s">
        <v>16</v>
      </c>
      <c r="F160" t="s">
        <v>17</v>
      </c>
      <c r="G160" t="s">
        <v>24</v>
      </c>
      <c r="H160">
        <v>58</v>
      </c>
      <c r="I160" t="str">
        <f>IF(H160&gt;54,"Old Adults 55+",IF(H160&gt;=31,"Adults 31-54",IF(H160&lt;31,"Young Adults 25-30","Invalid")))</f>
        <v>Old Adults 55+</v>
      </c>
      <c r="J160" s="1">
        <v>37755</v>
      </c>
      <c r="K160" s="1" t="str">
        <f>IF(YEAR(J160)&gt;2016,"2017-2021",IF(YEAR(J160)&gt;2011,"2012-2016",IF(YEAR(J160)&gt;2006,"2007-2011",IF(YEAR(J160)&gt;2001,"2002-2006",IF(YEAR(J160)&gt;1996,"1997-2001",IF(YEAR(J160)&gt;=1992,"1992-1996","Invalid"))))))</f>
        <v>2002-2006</v>
      </c>
      <c r="L160" s="2">
        <v>173071</v>
      </c>
      <c r="M160" s="8">
        <v>0.28999999999999998</v>
      </c>
      <c r="N160" s="11" t="str" cm="1">
        <f t="array" ref="N160">_xlfn.IFS(M160 = 0%, "0%", M160&gt;35%, "36%-40%",M160&gt;30%,"31%-35%", M160&gt;20%, "21%-30%",M160 &gt;15%,"16%-20%", M160&gt;10%, "11%-15%", M160 &gt;0%, "5%-10%")</f>
        <v>21%-30%</v>
      </c>
      <c r="O160" s="9">
        <f>IF(M160&gt;0,L160+(L160*M160),L160)</f>
        <v>223261.59</v>
      </c>
      <c r="P160" t="s">
        <v>19</v>
      </c>
      <c r="Q160" t="s">
        <v>29</v>
      </c>
      <c r="R160" s="1" t="s">
        <v>21</v>
      </c>
      <c r="S160" s="1" t="str">
        <f>IF(ISNUMBER(R160),"Yes","No")</f>
        <v>No</v>
      </c>
    </row>
    <row r="161" spans="1:19" x14ac:dyDescent="0.2">
      <c r="A161" t="s">
        <v>443</v>
      </c>
      <c r="B161" t="s">
        <v>444</v>
      </c>
      <c r="C161" t="s">
        <v>40</v>
      </c>
      <c r="D161" t="s">
        <v>27</v>
      </c>
      <c r="E161" t="s">
        <v>16</v>
      </c>
      <c r="F161" t="s">
        <v>28</v>
      </c>
      <c r="G161" t="s">
        <v>51</v>
      </c>
      <c r="H161">
        <v>59</v>
      </c>
      <c r="I161" t="str">
        <f>IF(H161&gt;54,"Old Adults 55+",IF(H161&gt;=31,"Adults 31-54",IF(H161&lt;31,"Young Adults 25-30","Invalid")))</f>
        <v>Old Adults 55+</v>
      </c>
      <c r="J161" s="1">
        <v>37400</v>
      </c>
      <c r="K161" s="1" t="str">
        <f>IF(YEAR(J161)&gt;2016,"2017-2021",IF(YEAR(J161)&gt;2011,"2012-2016",IF(YEAR(J161)&gt;2006,"2007-2011",IF(YEAR(J161)&gt;2001,"2002-2006",IF(YEAR(J161)&gt;1996,"1997-2001",IF(YEAR(J161)&gt;=1992,"1992-1996","Invalid"))))))</f>
        <v>2002-2006</v>
      </c>
      <c r="L161" s="2">
        <v>172787</v>
      </c>
      <c r="M161" s="8">
        <v>0.28000000000000003</v>
      </c>
      <c r="N161" s="11" t="str" cm="1">
        <f t="array" ref="N161">_xlfn.IFS(M161 = 0%, "0%", M161&gt;35%, "36%-40%",M161&gt;30%,"31%-35%", M161&gt;20%, "21%-30%",M161 &gt;15%,"16%-20%", M161&gt;10%, "11%-15%", M161 &gt;0%, "5%-10%")</f>
        <v>21%-30%</v>
      </c>
      <c r="O161" s="9">
        <f>IF(M161&gt;0,L161+(L161*M161),L161)</f>
        <v>221167.36000000002</v>
      </c>
      <c r="P161" t="s">
        <v>52</v>
      </c>
      <c r="Q161" t="s">
        <v>66</v>
      </c>
      <c r="R161" s="1" t="s">
        <v>21</v>
      </c>
      <c r="S161" s="1" t="str">
        <f>IF(ISNUMBER(R161),"Yes","No")</f>
        <v>No</v>
      </c>
    </row>
    <row r="162" spans="1:19" x14ac:dyDescent="0.2">
      <c r="A162" t="s">
        <v>1224</v>
      </c>
      <c r="B162" t="s">
        <v>1225</v>
      </c>
      <c r="C162" t="s">
        <v>40</v>
      </c>
      <c r="D162" t="s">
        <v>23</v>
      </c>
      <c r="E162" t="s">
        <v>36</v>
      </c>
      <c r="F162" t="s">
        <v>28</v>
      </c>
      <c r="G162" t="s">
        <v>18</v>
      </c>
      <c r="H162">
        <v>50</v>
      </c>
      <c r="I162" t="str">
        <f>IF(H162&gt;54,"Old Adults 55+",IF(H162&gt;=31,"Adults 31-54",IF(H162&lt;31,"Young Adults 25-30","Invalid")))</f>
        <v>Adults 31-54</v>
      </c>
      <c r="J162" s="1">
        <v>44486</v>
      </c>
      <c r="K162" s="1" t="str">
        <f>IF(YEAR(J162)&gt;2016,"2017-2021",IF(YEAR(J162)&gt;2011,"2012-2016",IF(YEAR(J162)&gt;2006,"2007-2011",IF(YEAR(J162)&gt;2001,"2002-2006",IF(YEAR(J162)&gt;1996,"1997-2001",IF(YEAR(J162)&gt;=1992,"1992-1996","Invalid"))))))</f>
        <v>2017-2021</v>
      </c>
      <c r="L162" s="2">
        <v>172180</v>
      </c>
      <c r="M162" s="8">
        <v>0.3</v>
      </c>
      <c r="N162" s="11" t="str" cm="1">
        <f t="array" ref="N162">_xlfn.IFS(M162 = 0%, "0%", M162&gt;35%, "36%-40%",M162&gt;30%,"31%-35%", M162&gt;20%, "21%-30%",M162 &gt;15%,"16%-20%", M162&gt;10%, "11%-15%", M162 &gt;0%, "5%-10%")</f>
        <v>21%-30%</v>
      </c>
      <c r="O162" s="9">
        <f>IF(M162&gt;0,L162+(L162*M162),L162)</f>
        <v>223834</v>
      </c>
      <c r="P162" t="s">
        <v>19</v>
      </c>
      <c r="Q162" t="s">
        <v>29</v>
      </c>
      <c r="R162" s="1" t="s">
        <v>21</v>
      </c>
      <c r="S162" s="1" t="str">
        <f>IF(ISNUMBER(R162),"Yes","No")</f>
        <v>No</v>
      </c>
    </row>
    <row r="163" spans="1:19" x14ac:dyDescent="0.2">
      <c r="A163" t="s">
        <v>1798</v>
      </c>
      <c r="B163" t="s">
        <v>1799</v>
      </c>
      <c r="C163" t="s">
        <v>40</v>
      </c>
      <c r="D163" t="s">
        <v>43</v>
      </c>
      <c r="E163" t="s">
        <v>44</v>
      </c>
      <c r="F163" t="s">
        <v>28</v>
      </c>
      <c r="G163" t="s">
        <v>18</v>
      </c>
      <c r="H163">
        <v>25</v>
      </c>
      <c r="I163" t="str">
        <f>IF(H163&gt;54,"Old Adults 55+",IF(H163&gt;=31,"Adults 31-54",IF(H163&lt;31,"Young Adults 25-30","Invalid")))</f>
        <v>Young Adults 25-30</v>
      </c>
      <c r="J163" s="1">
        <v>44058</v>
      </c>
      <c r="K163" s="1" t="str">
        <f>IF(YEAR(J163)&gt;2016,"2017-2021",IF(YEAR(J163)&gt;2011,"2012-2016",IF(YEAR(J163)&gt;2006,"2007-2011",IF(YEAR(J163)&gt;2001,"2002-2006",IF(YEAR(J163)&gt;1996,"1997-2001",IF(YEAR(J163)&gt;=1992,"1992-1996","Invalid"))))))</f>
        <v>2017-2021</v>
      </c>
      <c r="L163" s="2">
        <v>172007</v>
      </c>
      <c r="M163" s="8">
        <v>0.26</v>
      </c>
      <c r="N163" s="11" t="str" cm="1">
        <f t="array" ref="N163">_xlfn.IFS(M163 = 0%, "0%", M163&gt;35%, "36%-40%",M163&gt;30%,"31%-35%", M163&gt;20%, "21%-30%",M163 &gt;15%,"16%-20%", M163&gt;10%, "11%-15%", M163 &gt;0%, "5%-10%")</f>
        <v>21%-30%</v>
      </c>
      <c r="O163" s="9">
        <f>IF(M163&gt;0,L163+(L163*M163),L163)</f>
        <v>216728.82</v>
      </c>
      <c r="P163" t="s">
        <v>19</v>
      </c>
      <c r="Q163" t="s">
        <v>45</v>
      </c>
      <c r="R163" s="1" t="s">
        <v>21</v>
      </c>
      <c r="S163" s="1" t="str">
        <f>IF(ISNUMBER(R163),"Yes","No")</f>
        <v>No</v>
      </c>
    </row>
    <row r="164" spans="1:19" x14ac:dyDescent="0.2">
      <c r="A164" t="s">
        <v>1961</v>
      </c>
      <c r="B164" t="s">
        <v>1962</v>
      </c>
      <c r="C164" t="s">
        <v>40</v>
      </c>
      <c r="D164" t="s">
        <v>50</v>
      </c>
      <c r="E164" t="s">
        <v>44</v>
      </c>
      <c r="F164" t="s">
        <v>17</v>
      </c>
      <c r="G164" t="s">
        <v>18</v>
      </c>
      <c r="H164">
        <v>39</v>
      </c>
      <c r="I164" t="str">
        <f>IF(H164&gt;54,"Old Adults 55+",IF(H164&gt;=31,"Adults 31-54",IF(H164&lt;31,"Young Adults 25-30","Invalid")))</f>
        <v>Adults 31-54</v>
      </c>
      <c r="J164" s="1">
        <v>39201</v>
      </c>
      <c r="K164" s="1" t="str">
        <f>IF(YEAR(J164)&gt;2016,"2017-2021",IF(YEAR(J164)&gt;2011,"2012-2016",IF(YEAR(J164)&gt;2006,"2007-2011",IF(YEAR(J164)&gt;2001,"2002-2006",IF(YEAR(J164)&gt;1996,"1997-2001",IF(YEAR(J164)&gt;=1992,"1992-1996","Invalid"))))))</f>
        <v>2007-2011</v>
      </c>
      <c r="L164" s="2">
        <v>171487</v>
      </c>
      <c r="M164" s="8">
        <v>0.23</v>
      </c>
      <c r="N164" s="11" t="str" cm="1">
        <f t="array" ref="N164">_xlfn.IFS(M164 = 0%, "0%", M164&gt;35%, "36%-40%",M164&gt;30%,"31%-35%", M164&gt;20%, "21%-30%",M164 &gt;15%,"16%-20%", M164&gt;10%, "11%-15%", M164 &gt;0%, "5%-10%")</f>
        <v>21%-30%</v>
      </c>
      <c r="O164" s="9">
        <f>IF(M164&gt;0,L164+(L164*M164),L164)</f>
        <v>210929.01</v>
      </c>
      <c r="P164" t="s">
        <v>19</v>
      </c>
      <c r="Q164" t="s">
        <v>39</v>
      </c>
      <c r="R164" s="1" t="s">
        <v>21</v>
      </c>
      <c r="S164" s="1" t="str">
        <f>IF(ISNUMBER(R164),"Yes","No")</f>
        <v>No</v>
      </c>
    </row>
    <row r="165" spans="1:19" x14ac:dyDescent="0.2">
      <c r="A165" t="s">
        <v>178</v>
      </c>
      <c r="B165" t="s">
        <v>1391</v>
      </c>
      <c r="C165" t="s">
        <v>40</v>
      </c>
      <c r="D165" t="s">
        <v>43</v>
      </c>
      <c r="E165" t="s">
        <v>36</v>
      </c>
      <c r="F165" t="s">
        <v>17</v>
      </c>
      <c r="G165" t="s">
        <v>24</v>
      </c>
      <c r="H165">
        <v>35</v>
      </c>
      <c r="I165" t="str">
        <f>IF(H165&gt;54,"Old Adults 55+",IF(H165&gt;=31,"Adults 31-54",IF(H165&lt;31,"Young Adults 25-30","Invalid")))</f>
        <v>Adults 31-54</v>
      </c>
      <c r="J165" s="1">
        <v>42800</v>
      </c>
      <c r="K165" s="1" t="str">
        <f>IF(YEAR(J165)&gt;2016,"2017-2021",IF(YEAR(J165)&gt;2011,"2012-2016",IF(YEAR(J165)&gt;2006,"2007-2011",IF(YEAR(J165)&gt;2001,"2002-2006",IF(YEAR(J165)&gt;1996,"1997-2001",IF(YEAR(J165)&gt;=1992,"1992-1996","Invalid"))))))</f>
        <v>2017-2021</v>
      </c>
      <c r="L165" s="2">
        <v>171426</v>
      </c>
      <c r="M165" s="8">
        <v>0.15</v>
      </c>
      <c r="N165" s="11" t="str" cm="1">
        <f t="array" ref="N165">_xlfn.IFS(M165 = 0%, "0%", M165&gt;35%, "36%-40%",M165&gt;30%,"31%-35%", M165&gt;20%, "21%-30%",M165 &gt;15%,"16%-20%", M165&gt;10%, "11%-15%", M165 &gt;0%, "5%-10%")</f>
        <v>11%-15%</v>
      </c>
      <c r="O165" s="9">
        <f>IF(M165&gt;0,L165+(L165*M165),L165)</f>
        <v>197139.9</v>
      </c>
      <c r="P165" t="s">
        <v>33</v>
      </c>
      <c r="Q165" t="s">
        <v>60</v>
      </c>
      <c r="R165" s="1">
        <v>43000</v>
      </c>
      <c r="S165" s="1" t="str">
        <f>IF(ISNUMBER(R165),"Yes","No")</f>
        <v>Yes</v>
      </c>
    </row>
    <row r="166" spans="1:19" x14ac:dyDescent="0.2">
      <c r="A166" t="s">
        <v>1854</v>
      </c>
      <c r="B166" t="s">
        <v>1855</v>
      </c>
      <c r="C166" t="s">
        <v>40</v>
      </c>
      <c r="D166" t="s">
        <v>43</v>
      </c>
      <c r="E166" t="s">
        <v>16</v>
      </c>
      <c r="F166" t="s">
        <v>17</v>
      </c>
      <c r="G166" t="s">
        <v>51</v>
      </c>
      <c r="H166">
        <v>43</v>
      </c>
      <c r="I166" t="str">
        <f>IF(H166&gt;54,"Old Adults 55+",IF(H166&gt;=31,"Adults 31-54",IF(H166&lt;31,"Young Adults 25-30","Invalid")))</f>
        <v>Adults 31-54</v>
      </c>
      <c r="J166" s="1">
        <v>41928</v>
      </c>
      <c r="K166" s="1" t="str">
        <f>IF(YEAR(J166)&gt;2016,"2017-2021",IF(YEAR(J166)&gt;2011,"2012-2016",IF(YEAR(J166)&gt;2006,"2007-2011",IF(YEAR(J166)&gt;2001,"2002-2006",IF(YEAR(J166)&gt;1996,"1997-2001",IF(YEAR(J166)&gt;=1992,"1992-1996","Invalid"))))))</f>
        <v>2012-2016</v>
      </c>
      <c r="L166" s="2">
        <v>171360</v>
      </c>
      <c r="M166" s="8">
        <v>0.23</v>
      </c>
      <c r="N166" s="11" t="str" cm="1">
        <f t="array" ref="N166">_xlfn.IFS(M166 = 0%, "0%", M166&gt;35%, "36%-40%",M166&gt;30%,"31%-35%", M166&gt;20%, "21%-30%",M166 &gt;15%,"16%-20%", M166&gt;10%, "11%-15%", M166 &gt;0%, "5%-10%")</f>
        <v>21%-30%</v>
      </c>
      <c r="O166" s="9">
        <f>IF(M166&gt;0,L166+(L166*M166),L166)</f>
        <v>210772.8</v>
      </c>
      <c r="P166" t="s">
        <v>52</v>
      </c>
      <c r="Q166" t="s">
        <v>81</v>
      </c>
      <c r="R166" s="1" t="s">
        <v>21</v>
      </c>
      <c r="S166" s="1" t="str">
        <f>IF(ISNUMBER(R166),"Yes","No")</f>
        <v>No</v>
      </c>
    </row>
    <row r="167" spans="1:19" x14ac:dyDescent="0.2">
      <c r="A167" t="s">
        <v>1018</v>
      </c>
      <c r="B167" t="s">
        <v>1019</v>
      </c>
      <c r="C167" t="s">
        <v>40</v>
      </c>
      <c r="D167" t="s">
        <v>43</v>
      </c>
      <c r="E167" t="s">
        <v>36</v>
      </c>
      <c r="F167" t="s">
        <v>17</v>
      </c>
      <c r="G167" t="s">
        <v>24</v>
      </c>
      <c r="H167">
        <v>64</v>
      </c>
      <c r="I167" t="str">
        <f>IF(H167&gt;54,"Old Adults 55+",IF(H167&gt;=31,"Adults 31-54",IF(H167&lt;31,"Young Adults 25-30","Invalid")))</f>
        <v>Old Adults 55+</v>
      </c>
      <c r="J167" s="1">
        <v>40588</v>
      </c>
      <c r="K167" s="1" t="str">
        <f>IF(YEAR(J167)&gt;2016,"2017-2021",IF(YEAR(J167)&gt;2011,"2012-2016",IF(YEAR(J167)&gt;2006,"2007-2011",IF(YEAR(J167)&gt;2001,"2002-2006",IF(YEAR(J167)&gt;1996,"1997-2001",IF(YEAR(J167)&gt;=1992,"1992-1996","Invalid"))))))</f>
        <v>2007-2011</v>
      </c>
      <c r="L167" s="2">
        <v>171217</v>
      </c>
      <c r="M167" s="8">
        <v>0.19</v>
      </c>
      <c r="N167" s="11" t="str" cm="1">
        <f t="array" ref="N167">_xlfn.IFS(M167 = 0%, "0%", M167&gt;35%, "36%-40%",M167&gt;30%,"31%-35%", M167&gt;20%, "21%-30%",M167 &gt;15%,"16%-20%", M167&gt;10%, "11%-15%", M167 &gt;0%, "5%-10%")</f>
        <v>16%-20%</v>
      </c>
      <c r="O167" s="9">
        <f>IF(M167&gt;0,L167+(L167*M167),L167)</f>
        <v>203748.23</v>
      </c>
      <c r="P167" t="s">
        <v>19</v>
      </c>
      <c r="Q167" t="s">
        <v>63</v>
      </c>
      <c r="R167" s="1" t="s">
        <v>21</v>
      </c>
      <c r="S167" s="1" t="str">
        <f>IF(ISNUMBER(R167),"Yes","No")</f>
        <v>No</v>
      </c>
    </row>
    <row r="168" spans="1:19" x14ac:dyDescent="0.2">
      <c r="A168" t="s">
        <v>236</v>
      </c>
      <c r="B168" t="s">
        <v>593</v>
      </c>
      <c r="C168" t="s">
        <v>40</v>
      </c>
      <c r="D168" t="s">
        <v>50</v>
      </c>
      <c r="E168" t="s">
        <v>16</v>
      </c>
      <c r="F168" t="s">
        <v>17</v>
      </c>
      <c r="G168" t="s">
        <v>24</v>
      </c>
      <c r="H168">
        <v>41</v>
      </c>
      <c r="I168" t="str">
        <f>IF(H168&gt;54,"Old Adults 55+",IF(H168&gt;=31,"Adults 31-54",IF(H168&lt;31,"Young Adults 25-30","Invalid")))</f>
        <v>Adults 31-54</v>
      </c>
      <c r="J168" s="1">
        <v>43322</v>
      </c>
      <c r="K168" s="1" t="str">
        <f>IF(YEAR(J168)&gt;2016,"2017-2021",IF(YEAR(J168)&gt;2011,"2012-2016",IF(YEAR(J168)&gt;2006,"2007-2011",IF(YEAR(J168)&gt;2001,"2002-2006",IF(YEAR(J168)&gt;1996,"1997-2001",IF(YEAR(J168)&gt;=1992,"1992-1996","Invalid"))))))</f>
        <v>2017-2021</v>
      </c>
      <c r="L168" s="2">
        <v>171173</v>
      </c>
      <c r="M168" s="8">
        <v>0.21</v>
      </c>
      <c r="N168" s="11" t="str" cm="1">
        <f t="array" ref="N168">_xlfn.IFS(M168 = 0%, "0%", M168&gt;35%, "36%-40%",M168&gt;30%,"31%-35%", M168&gt;20%, "21%-30%",M168 &gt;15%,"16%-20%", M168&gt;10%, "11%-15%", M168 &gt;0%, "5%-10%")</f>
        <v>21%-30%</v>
      </c>
      <c r="O168" s="9">
        <f>IF(M168&gt;0,L168+(L168*M168),L168)</f>
        <v>207119.33000000002</v>
      </c>
      <c r="P168" t="s">
        <v>19</v>
      </c>
      <c r="Q168" t="s">
        <v>29</v>
      </c>
      <c r="R168" s="1" t="s">
        <v>21</v>
      </c>
      <c r="S168" s="1" t="str">
        <f>IF(ISNUMBER(R168),"Yes","No")</f>
        <v>No</v>
      </c>
    </row>
    <row r="169" spans="1:19" x14ac:dyDescent="0.2">
      <c r="A169" t="s">
        <v>1131</v>
      </c>
      <c r="B169" t="s">
        <v>1132</v>
      </c>
      <c r="C169" t="s">
        <v>40</v>
      </c>
      <c r="D169" t="s">
        <v>15</v>
      </c>
      <c r="E169" t="s">
        <v>16</v>
      </c>
      <c r="F169" t="s">
        <v>17</v>
      </c>
      <c r="G169" t="s">
        <v>51</v>
      </c>
      <c r="H169">
        <v>65</v>
      </c>
      <c r="I169" t="str">
        <f>IF(H169&gt;54,"Old Adults 55+",IF(H169&gt;=31,"Adults 31-54",IF(H169&lt;31,"Young Adults 25-30","Invalid")))</f>
        <v>Old Adults 55+</v>
      </c>
      <c r="J169" s="1">
        <v>39728</v>
      </c>
      <c r="K169" s="1" t="str">
        <f>IF(YEAR(J169)&gt;2016,"2017-2021",IF(YEAR(J169)&gt;2011,"2012-2016",IF(YEAR(J169)&gt;2006,"2007-2011",IF(YEAR(J169)&gt;2001,"2002-2006",IF(YEAR(J169)&gt;1996,"1997-2001",IF(YEAR(J169)&gt;=1992,"1992-1996","Invalid"))))))</f>
        <v>2007-2011</v>
      </c>
      <c r="L169" s="2">
        <v>170221</v>
      </c>
      <c r="M169" s="8">
        <v>0.15</v>
      </c>
      <c r="N169" s="11" t="str" cm="1">
        <f t="array" ref="N169">_xlfn.IFS(M169 = 0%, "0%", M169&gt;35%, "36%-40%",M169&gt;30%,"31%-35%", M169&gt;20%, "21%-30%",M169 &gt;15%,"16%-20%", M169&gt;10%, "11%-15%", M169 &gt;0%, "5%-10%")</f>
        <v>11%-15%</v>
      </c>
      <c r="O169" s="9">
        <f>IF(M169&gt;0,L169+(L169*M169),L169)</f>
        <v>195754.15</v>
      </c>
      <c r="P169" t="s">
        <v>52</v>
      </c>
      <c r="Q169" t="s">
        <v>81</v>
      </c>
      <c r="R169" s="1" t="s">
        <v>21</v>
      </c>
      <c r="S169" s="1" t="str">
        <f>IF(ISNUMBER(R169),"Yes","No")</f>
        <v>No</v>
      </c>
    </row>
    <row r="170" spans="1:19" x14ac:dyDescent="0.2">
      <c r="A170" t="s">
        <v>388</v>
      </c>
      <c r="B170" t="s">
        <v>1299</v>
      </c>
      <c r="C170" t="s">
        <v>40</v>
      </c>
      <c r="D170" t="s">
        <v>31</v>
      </c>
      <c r="E170" t="s">
        <v>32</v>
      </c>
      <c r="F170" t="s">
        <v>17</v>
      </c>
      <c r="G170" t="s">
        <v>51</v>
      </c>
      <c r="H170">
        <v>27</v>
      </c>
      <c r="I170" t="str">
        <f>IF(H170&gt;54,"Old Adults 55+",IF(H170&gt;=31,"Adults 31-54",IF(H170&lt;31,"Young Adults 25-30","Invalid")))</f>
        <v>Young Adults 25-30</v>
      </c>
      <c r="J170" s="1">
        <v>43441</v>
      </c>
      <c r="K170" s="1" t="str">
        <f>IF(YEAR(J170)&gt;2016,"2017-2021",IF(YEAR(J170)&gt;2011,"2012-2016",IF(YEAR(J170)&gt;2006,"2007-2011",IF(YEAR(J170)&gt;2001,"2002-2006",IF(YEAR(J170)&gt;1996,"1997-2001",IF(YEAR(J170)&gt;=1992,"1992-1996","Invalid"))))))</f>
        <v>2017-2021</v>
      </c>
      <c r="L170" s="2">
        <v>170164</v>
      </c>
      <c r="M170" s="8">
        <v>0.17</v>
      </c>
      <c r="N170" s="11" t="str" cm="1">
        <f t="array" ref="N170">_xlfn.IFS(M170 = 0%, "0%", M170&gt;35%, "36%-40%",M170&gt;30%,"31%-35%", M170&gt;20%, "21%-30%",M170 &gt;15%,"16%-20%", M170&gt;10%, "11%-15%", M170 &gt;0%, "5%-10%")</f>
        <v>16%-20%</v>
      </c>
      <c r="O170" s="9">
        <f>IF(M170&gt;0,L170+(L170*M170),L170)</f>
        <v>199091.88</v>
      </c>
      <c r="P170" t="s">
        <v>19</v>
      </c>
      <c r="Q170" t="s">
        <v>25</v>
      </c>
      <c r="R170" s="1" t="s">
        <v>21</v>
      </c>
      <c r="S170" s="1" t="str">
        <f>IF(ISNUMBER(R170),"Yes","No")</f>
        <v>No</v>
      </c>
    </row>
    <row r="171" spans="1:19" x14ac:dyDescent="0.2">
      <c r="A171" t="s">
        <v>815</v>
      </c>
      <c r="B171" t="s">
        <v>816</v>
      </c>
      <c r="C171" t="s">
        <v>40</v>
      </c>
      <c r="D171" t="s">
        <v>31</v>
      </c>
      <c r="E171" t="s">
        <v>44</v>
      </c>
      <c r="F171" t="s">
        <v>28</v>
      </c>
      <c r="G171" t="s">
        <v>51</v>
      </c>
      <c r="H171">
        <v>64</v>
      </c>
      <c r="I171" t="str">
        <f>IF(H171&gt;54,"Old Adults 55+",IF(H171&gt;=31,"Adults 31-54",IF(H171&lt;31,"Young Adults 25-30","Invalid")))</f>
        <v>Old Adults 55+</v>
      </c>
      <c r="J171" s="1">
        <v>42972</v>
      </c>
      <c r="K171" s="1" t="str">
        <f>IF(YEAR(J171)&gt;2016,"2017-2021",IF(YEAR(J171)&gt;2011,"2012-2016",IF(YEAR(J171)&gt;2006,"2007-2011",IF(YEAR(J171)&gt;2001,"2002-2006",IF(YEAR(J171)&gt;1996,"1997-2001",IF(YEAR(J171)&gt;=1992,"1992-1996","Invalid"))))))</f>
        <v>2017-2021</v>
      </c>
      <c r="L171" s="2">
        <v>169509</v>
      </c>
      <c r="M171" s="8">
        <v>0.18</v>
      </c>
      <c r="N171" s="11" t="str" cm="1">
        <f t="array" ref="N171">_xlfn.IFS(M171 = 0%, "0%", M171&gt;35%, "36%-40%",M171&gt;30%,"31%-35%", M171&gt;20%, "21%-30%",M171 &gt;15%,"16%-20%", M171&gt;10%, "11%-15%", M171 &gt;0%, "5%-10%")</f>
        <v>16%-20%</v>
      </c>
      <c r="O171" s="9">
        <f>IF(M171&gt;0,L171+(L171*M171),L171)</f>
        <v>200020.62</v>
      </c>
      <c r="P171" t="s">
        <v>52</v>
      </c>
      <c r="Q171" t="s">
        <v>81</v>
      </c>
      <c r="R171" s="1" t="s">
        <v>21</v>
      </c>
      <c r="S171" s="1" t="str">
        <f>IF(ISNUMBER(R171),"Yes","No")</f>
        <v>No</v>
      </c>
    </row>
    <row r="172" spans="1:19" x14ac:dyDescent="0.2">
      <c r="A172" t="s">
        <v>103</v>
      </c>
      <c r="B172" t="s">
        <v>1139</v>
      </c>
      <c r="C172" t="s">
        <v>40</v>
      </c>
      <c r="D172" t="s">
        <v>43</v>
      </c>
      <c r="E172" t="s">
        <v>32</v>
      </c>
      <c r="F172" t="s">
        <v>28</v>
      </c>
      <c r="G172" t="s">
        <v>24</v>
      </c>
      <c r="H172">
        <v>45</v>
      </c>
      <c r="I172" t="str">
        <f>IF(H172&gt;54,"Old Adults 55+",IF(H172&gt;=31,"Adults 31-54",IF(H172&lt;31,"Young Adults 25-30","Invalid")))</f>
        <v>Adults 31-54</v>
      </c>
      <c r="J172" s="1">
        <v>38332</v>
      </c>
      <c r="K172" s="1" t="str">
        <f>IF(YEAR(J172)&gt;2016,"2017-2021",IF(YEAR(J172)&gt;2011,"2012-2016",IF(YEAR(J172)&gt;2006,"2007-2011",IF(YEAR(J172)&gt;2001,"2002-2006",IF(YEAR(J172)&gt;1996,"1997-2001",IF(YEAR(J172)&gt;=1992,"1992-1996","Invalid"))))))</f>
        <v>2002-2006</v>
      </c>
      <c r="L172" s="2">
        <v>168846</v>
      </c>
      <c r="M172" s="8">
        <v>0.24</v>
      </c>
      <c r="N172" s="11" t="str" cm="1">
        <f t="array" ref="N172">_xlfn.IFS(M172 = 0%, "0%", M172&gt;35%, "36%-40%",M172&gt;30%,"31%-35%", M172&gt;20%, "21%-30%",M172 &gt;15%,"16%-20%", M172&gt;10%, "11%-15%", M172 &gt;0%, "5%-10%")</f>
        <v>21%-30%</v>
      </c>
      <c r="O172" s="9">
        <f>IF(M172&gt;0,L172+(L172*M172),L172)</f>
        <v>209369.04</v>
      </c>
      <c r="P172" t="s">
        <v>33</v>
      </c>
      <c r="Q172" t="s">
        <v>80</v>
      </c>
      <c r="R172" s="1" t="s">
        <v>21</v>
      </c>
      <c r="S172" s="1" t="str">
        <f>IF(ISNUMBER(R172),"Yes","No")</f>
        <v>No</v>
      </c>
    </row>
    <row r="173" spans="1:19" x14ac:dyDescent="0.2">
      <c r="A173" t="s">
        <v>1005</v>
      </c>
      <c r="B173" t="s">
        <v>1006</v>
      </c>
      <c r="C173" t="s">
        <v>40</v>
      </c>
      <c r="D173" t="s">
        <v>31</v>
      </c>
      <c r="E173" t="s">
        <v>36</v>
      </c>
      <c r="F173" t="s">
        <v>28</v>
      </c>
      <c r="G173" t="s">
        <v>24</v>
      </c>
      <c r="H173">
        <v>53</v>
      </c>
      <c r="I173" t="str">
        <f>IF(H173&gt;54,"Old Adults 55+",IF(H173&gt;=31,"Adults 31-54",IF(H173&lt;31,"Young Adults 25-30","Invalid")))</f>
        <v>Adults 31-54</v>
      </c>
      <c r="J173" s="1">
        <v>41204</v>
      </c>
      <c r="K173" s="1" t="str">
        <f>IF(YEAR(J173)&gt;2016,"2017-2021",IF(YEAR(J173)&gt;2011,"2012-2016",IF(YEAR(J173)&gt;2006,"2007-2011",IF(YEAR(J173)&gt;2001,"2002-2006",IF(YEAR(J173)&gt;1996,"1997-2001",IF(YEAR(J173)&gt;=1992,"1992-1996","Invalid"))))))</f>
        <v>2012-2016</v>
      </c>
      <c r="L173" s="2">
        <v>168510</v>
      </c>
      <c r="M173" s="8">
        <v>0.28999999999999998</v>
      </c>
      <c r="N173" s="11" t="str" cm="1">
        <f t="array" ref="N173">_xlfn.IFS(M173 = 0%, "0%", M173&gt;35%, "36%-40%",M173&gt;30%,"31%-35%", M173&gt;20%, "21%-30%",M173 &gt;15%,"16%-20%", M173&gt;10%, "11%-15%", M173 &gt;0%, "5%-10%")</f>
        <v>21%-30%</v>
      </c>
      <c r="O173" s="9">
        <f>IF(M173&gt;0,L173+(L173*M173),L173)</f>
        <v>217377.9</v>
      </c>
      <c r="P173" t="s">
        <v>19</v>
      </c>
      <c r="Q173" t="s">
        <v>63</v>
      </c>
      <c r="R173" s="1" t="s">
        <v>21</v>
      </c>
      <c r="S173" s="1" t="str">
        <f>IF(ISNUMBER(R173),"Yes","No")</f>
        <v>No</v>
      </c>
    </row>
    <row r="174" spans="1:19" x14ac:dyDescent="0.2">
      <c r="A174" t="s">
        <v>900</v>
      </c>
      <c r="B174" t="s">
        <v>901</v>
      </c>
      <c r="C174" t="s">
        <v>40</v>
      </c>
      <c r="D174" t="s">
        <v>15</v>
      </c>
      <c r="E174" t="s">
        <v>44</v>
      </c>
      <c r="F174" t="s">
        <v>28</v>
      </c>
      <c r="G174" t="s">
        <v>18</v>
      </c>
      <c r="H174">
        <v>25</v>
      </c>
      <c r="I174" t="str">
        <f>IF(H174&gt;54,"Old Adults 55+",IF(H174&gt;=31,"Adults 31-54",IF(H174&lt;31,"Young Adults 25-30","Invalid")))</f>
        <v>Young Adults 25-30</v>
      </c>
      <c r="J174" s="1">
        <v>43844</v>
      </c>
      <c r="K174" s="1" t="str">
        <f>IF(YEAR(J174)&gt;2016,"2017-2021",IF(YEAR(J174)&gt;2011,"2012-2016",IF(YEAR(J174)&gt;2006,"2007-2011",IF(YEAR(J174)&gt;2001,"2002-2006",IF(YEAR(J174)&gt;1996,"1997-2001",IF(YEAR(J174)&gt;=1992,"1992-1996","Invalid"))))))</f>
        <v>2017-2021</v>
      </c>
      <c r="L174" s="2">
        <v>168014</v>
      </c>
      <c r="M174" s="8">
        <v>0.27</v>
      </c>
      <c r="N174" s="11" t="str" cm="1">
        <f t="array" ref="N174">_xlfn.IFS(M174 = 0%, "0%", M174&gt;35%, "36%-40%",M174&gt;30%,"31%-35%", M174&gt;20%, "21%-30%",M174 &gt;15%,"16%-20%", M174&gt;10%, "11%-15%", M174 &gt;0%, "5%-10%")</f>
        <v>21%-30%</v>
      </c>
      <c r="O174" s="9">
        <f>IF(M174&gt;0,L174+(L174*M174),L174)</f>
        <v>213377.78</v>
      </c>
      <c r="P174" t="s">
        <v>19</v>
      </c>
      <c r="Q174" t="s">
        <v>20</v>
      </c>
      <c r="R174" s="1">
        <v>44404</v>
      </c>
      <c r="S174" s="1" t="str">
        <f>IF(ISNUMBER(R174),"Yes","No")</f>
        <v>Yes</v>
      </c>
    </row>
    <row r="175" spans="1:19" x14ac:dyDescent="0.2">
      <c r="A175" t="s">
        <v>1167</v>
      </c>
      <c r="B175" t="s">
        <v>1168</v>
      </c>
      <c r="C175" t="s">
        <v>40</v>
      </c>
      <c r="D175" t="s">
        <v>65</v>
      </c>
      <c r="E175" t="s">
        <v>44</v>
      </c>
      <c r="F175" t="s">
        <v>28</v>
      </c>
      <c r="G175" t="s">
        <v>18</v>
      </c>
      <c r="H175">
        <v>41</v>
      </c>
      <c r="I175" t="str">
        <f>IF(H175&gt;54,"Old Adults 55+",IF(H175&gt;=31,"Adults 31-54",IF(H175&lt;31,"Young Adults 25-30","Invalid")))</f>
        <v>Adults 31-54</v>
      </c>
      <c r="J175" s="1">
        <v>41429</v>
      </c>
      <c r="K175" s="1" t="str">
        <f>IF(YEAR(J175)&gt;2016,"2017-2021",IF(YEAR(J175)&gt;2011,"2012-2016",IF(YEAR(J175)&gt;2006,"2007-2011",IF(YEAR(J175)&gt;2001,"2002-2006",IF(YEAR(J175)&gt;1996,"1997-2001",IF(YEAR(J175)&gt;=1992,"1992-1996","Invalid"))))))</f>
        <v>2012-2016</v>
      </c>
      <c r="L175" s="2">
        <v>167526</v>
      </c>
      <c r="M175" s="8">
        <v>0.26</v>
      </c>
      <c r="N175" s="11" t="str" cm="1">
        <f t="array" ref="N175">_xlfn.IFS(M175 = 0%, "0%", M175&gt;35%, "36%-40%",M175&gt;30%,"31%-35%", M175&gt;20%, "21%-30%",M175 &gt;15%,"16%-20%", M175&gt;10%, "11%-15%", M175 &gt;0%, "5%-10%")</f>
        <v>21%-30%</v>
      </c>
      <c r="O175" s="9">
        <f>IF(M175&gt;0,L175+(L175*M175),L175)</f>
        <v>211082.76</v>
      </c>
      <c r="P175" t="s">
        <v>19</v>
      </c>
      <c r="Q175" t="s">
        <v>45</v>
      </c>
      <c r="R175" s="1" t="s">
        <v>21</v>
      </c>
      <c r="S175" s="1" t="str">
        <f>IF(ISNUMBER(R175),"Yes","No")</f>
        <v>No</v>
      </c>
    </row>
    <row r="176" spans="1:19" x14ac:dyDescent="0.2">
      <c r="A176" t="s">
        <v>483</v>
      </c>
      <c r="B176" t="s">
        <v>484</v>
      </c>
      <c r="C176" t="s">
        <v>40</v>
      </c>
      <c r="D176" t="s">
        <v>27</v>
      </c>
      <c r="E176" t="s">
        <v>16</v>
      </c>
      <c r="F176" t="s">
        <v>17</v>
      </c>
      <c r="G176" t="s">
        <v>47</v>
      </c>
      <c r="H176">
        <v>37</v>
      </c>
      <c r="I176" t="str">
        <f>IF(H176&gt;54,"Old Adults 55+",IF(H176&gt;=31,"Adults 31-54",IF(H176&lt;31,"Young Adults 25-30","Invalid")))</f>
        <v>Adults 31-54</v>
      </c>
      <c r="J176" s="1">
        <v>40076</v>
      </c>
      <c r="K176" s="1" t="str">
        <f>IF(YEAR(J176)&gt;2016,"2017-2021",IF(YEAR(J176)&gt;2011,"2012-2016",IF(YEAR(J176)&gt;2006,"2007-2011",IF(YEAR(J176)&gt;2001,"2002-2006",IF(YEAR(J176)&gt;1996,"1997-2001",IF(YEAR(J176)&gt;=1992,"1992-1996","Invalid"))))))</f>
        <v>2007-2011</v>
      </c>
      <c r="L176" s="2">
        <v>167199</v>
      </c>
      <c r="M176" s="8">
        <v>0.2</v>
      </c>
      <c r="N176" s="11" t="str" cm="1">
        <f t="array" ref="N176">_xlfn.IFS(M176 = 0%, "0%", M176&gt;35%, "36%-40%",M176&gt;30%,"31%-35%", M176&gt;20%, "21%-30%",M176 &gt;15%,"16%-20%", M176&gt;10%, "11%-15%", M176 &gt;0%, "5%-10%")</f>
        <v>16%-20%</v>
      </c>
      <c r="O176" s="9">
        <f>IF(M176&gt;0,L176+(L176*M176),L176)</f>
        <v>200638.8</v>
      </c>
      <c r="P176" t="s">
        <v>19</v>
      </c>
      <c r="Q176" t="s">
        <v>63</v>
      </c>
      <c r="R176" s="1" t="s">
        <v>21</v>
      </c>
      <c r="S176" s="1" t="str">
        <f>IF(ISNUMBER(R176),"Yes","No")</f>
        <v>No</v>
      </c>
    </row>
    <row r="177" spans="1:19" x14ac:dyDescent="0.2">
      <c r="A177" t="s">
        <v>1481</v>
      </c>
      <c r="B177" t="s">
        <v>1482</v>
      </c>
      <c r="C177" t="s">
        <v>40</v>
      </c>
      <c r="D177" t="s">
        <v>27</v>
      </c>
      <c r="E177" t="s">
        <v>36</v>
      </c>
      <c r="F177" t="s">
        <v>17</v>
      </c>
      <c r="G177" t="s">
        <v>24</v>
      </c>
      <c r="H177">
        <v>27</v>
      </c>
      <c r="I177" t="str">
        <f>IF(H177&gt;54,"Old Adults 55+",IF(H177&gt;=31,"Adults 31-54",IF(H177&lt;31,"Young Adults 25-30","Invalid")))</f>
        <v>Young Adults 25-30</v>
      </c>
      <c r="J177" s="1">
        <v>43103</v>
      </c>
      <c r="K177" s="1" t="str">
        <f>IF(YEAR(J177)&gt;2016,"2017-2021",IF(YEAR(J177)&gt;2011,"2012-2016",IF(YEAR(J177)&gt;2006,"2007-2011",IF(YEAR(J177)&gt;2001,"2002-2006",IF(YEAR(J177)&gt;1996,"1997-2001",IF(YEAR(J177)&gt;=1992,"1992-1996","Invalid"))))))</f>
        <v>2017-2021</v>
      </c>
      <c r="L177" s="2">
        <v>167100</v>
      </c>
      <c r="M177" s="8">
        <v>0.2</v>
      </c>
      <c r="N177" s="11" t="str" cm="1">
        <f t="array" ref="N177">_xlfn.IFS(M177 = 0%, "0%", M177&gt;35%, "36%-40%",M177&gt;30%,"31%-35%", M177&gt;20%, "21%-30%",M177 &gt;15%,"16%-20%", M177&gt;10%, "11%-15%", M177 &gt;0%, "5%-10%")</f>
        <v>16%-20%</v>
      </c>
      <c r="O177" s="9">
        <f>IF(M177&gt;0,L177+(L177*M177),L177)</f>
        <v>200520</v>
      </c>
      <c r="P177" t="s">
        <v>33</v>
      </c>
      <c r="Q177" t="s">
        <v>34</v>
      </c>
      <c r="R177" s="1" t="s">
        <v>21</v>
      </c>
      <c r="S177" s="1" t="str">
        <f>IF(ISNUMBER(R177),"Yes","No")</f>
        <v>No</v>
      </c>
    </row>
    <row r="178" spans="1:19" x14ac:dyDescent="0.2">
      <c r="A178" t="s">
        <v>155</v>
      </c>
      <c r="B178" t="s">
        <v>587</v>
      </c>
      <c r="C178" t="s">
        <v>40</v>
      </c>
      <c r="D178" t="s">
        <v>15</v>
      </c>
      <c r="E178" t="s">
        <v>16</v>
      </c>
      <c r="F178" t="s">
        <v>28</v>
      </c>
      <c r="G178" t="s">
        <v>24</v>
      </c>
      <c r="H178">
        <v>42</v>
      </c>
      <c r="I178" t="str">
        <f>IF(H178&gt;54,"Old Adults 55+",IF(H178&gt;=31,"Adults 31-54",IF(H178&lt;31,"Young Adults 25-30","Invalid")))</f>
        <v>Adults 31-54</v>
      </c>
      <c r="J178" s="1">
        <v>37636</v>
      </c>
      <c r="K178" s="1" t="str">
        <f>IF(YEAR(J178)&gt;2016,"2017-2021",IF(YEAR(J178)&gt;2011,"2012-2016",IF(YEAR(J178)&gt;2006,"2007-2011",IF(YEAR(J178)&gt;2001,"2002-2006",IF(YEAR(J178)&gt;1996,"1997-2001",IF(YEAR(J178)&gt;=1992,"1992-1996","Invalid"))))))</f>
        <v>2002-2006</v>
      </c>
      <c r="L178" s="2">
        <v>166599</v>
      </c>
      <c r="M178" s="8">
        <v>0.26</v>
      </c>
      <c r="N178" s="11" t="str" cm="1">
        <f t="array" ref="N178">_xlfn.IFS(M178 = 0%, "0%", M178&gt;35%, "36%-40%",M178&gt;30%,"31%-35%", M178&gt;20%, "21%-30%",M178 &gt;15%,"16%-20%", M178&gt;10%, "11%-15%", M178 &gt;0%, "5%-10%")</f>
        <v>21%-30%</v>
      </c>
      <c r="O178" s="9">
        <f>IF(M178&gt;0,L178+(L178*M178),L178)</f>
        <v>209914.74</v>
      </c>
      <c r="P178" t="s">
        <v>19</v>
      </c>
      <c r="Q178" t="s">
        <v>63</v>
      </c>
      <c r="R178" s="1" t="s">
        <v>21</v>
      </c>
      <c r="S178" s="1" t="str">
        <f>IF(ISNUMBER(R178),"Yes","No")</f>
        <v>No</v>
      </c>
    </row>
    <row r="179" spans="1:19" x14ac:dyDescent="0.2">
      <c r="A179" t="s">
        <v>369</v>
      </c>
      <c r="B179" t="s">
        <v>440</v>
      </c>
      <c r="C179" t="s">
        <v>40</v>
      </c>
      <c r="D179" t="s">
        <v>50</v>
      </c>
      <c r="E179" t="s">
        <v>16</v>
      </c>
      <c r="F179" t="s">
        <v>28</v>
      </c>
      <c r="G179" t="s">
        <v>24</v>
      </c>
      <c r="H179">
        <v>45</v>
      </c>
      <c r="I179" t="str">
        <f>IF(H179&gt;54,"Old Adults 55+",IF(H179&gt;=31,"Adults 31-54",IF(H179&lt;31,"Young Adults 25-30","Invalid")))</f>
        <v>Adults 31-54</v>
      </c>
      <c r="J179" s="1">
        <v>37446</v>
      </c>
      <c r="K179" s="1" t="str">
        <f>IF(YEAR(J179)&gt;2016,"2017-2021",IF(YEAR(J179)&gt;2011,"2012-2016",IF(YEAR(J179)&gt;2006,"2007-2011",IF(YEAR(J179)&gt;2001,"2002-2006",IF(YEAR(J179)&gt;1996,"1997-2001",IF(YEAR(J179)&gt;=1992,"1992-1996","Invalid"))))))</f>
        <v>2002-2006</v>
      </c>
      <c r="L179" s="2">
        <v>166331</v>
      </c>
      <c r="M179" s="8">
        <v>0.18</v>
      </c>
      <c r="N179" s="11" t="str" cm="1">
        <f t="array" ref="N179">_xlfn.IFS(M179 = 0%, "0%", M179&gt;35%, "36%-40%",M179&gt;30%,"31%-35%", M179&gt;20%, "21%-30%",M179 &gt;15%,"16%-20%", M179&gt;10%, "11%-15%", M179 &gt;0%, "5%-10%")</f>
        <v>16%-20%</v>
      </c>
      <c r="O179" s="9">
        <f>IF(M179&gt;0,L179+(L179*M179),L179)</f>
        <v>196270.58</v>
      </c>
      <c r="P179" t="s">
        <v>33</v>
      </c>
      <c r="Q179" t="s">
        <v>80</v>
      </c>
      <c r="R179" s="1" t="s">
        <v>21</v>
      </c>
      <c r="S179" s="1" t="str">
        <f>IF(ISNUMBER(R179),"Yes","No")</f>
        <v>No</v>
      </c>
    </row>
    <row r="180" spans="1:19" x14ac:dyDescent="0.2">
      <c r="A180" t="s">
        <v>1969</v>
      </c>
      <c r="B180" t="s">
        <v>1970</v>
      </c>
      <c r="C180" t="s">
        <v>40</v>
      </c>
      <c r="D180" t="s">
        <v>27</v>
      </c>
      <c r="E180" t="s">
        <v>36</v>
      </c>
      <c r="F180" t="s">
        <v>17</v>
      </c>
      <c r="G180" t="s">
        <v>18</v>
      </c>
      <c r="H180">
        <v>46</v>
      </c>
      <c r="I180" t="str">
        <f>IF(H180&gt;54,"Old Adults 55+",IF(H180&gt;=31,"Adults 31-54",IF(H180&lt;31,"Young Adults 25-30","Invalid")))</f>
        <v>Adults 31-54</v>
      </c>
      <c r="J180" s="1">
        <v>43379</v>
      </c>
      <c r="K180" s="1" t="str">
        <f>IF(YEAR(J180)&gt;2016,"2017-2021",IF(YEAR(J180)&gt;2011,"2012-2016",IF(YEAR(J180)&gt;2006,"2007-2011",IF(YEAR(J180)&gt;2001,"2002-2006",IF(YEAR(J180)&gt;1996,"1997-2001",IF(YEAR(J180)&gt;=1992,"1992-1996","Invalid"))))))</f>
        <v>2017-2021</v>
      </c>
      <c r="L180" s="2">
        <v>166259</v>
      </c>
      <c r="M180" s="8">
        <v>0.17</v>
      </c>
      <c r="N180" s="11" t="str" cm="1">
        <f t="array" ref="N180">_xlfn.IFS(M180 = 0%, "0%", M180&gt;35%, "36%-40%",M180&gt;30%,"31%-35%", M180&gt;20%, "21%-30%",M180 &gt;15%,"16%-20%", M180&gt;10%, "11%-15%", M180 &gt;0%, "5%-10%")</f>
        <v>16%-20%</v>
      </c>
      <c r="O180" s="9">
        <f>IF(M180&gt;0,L180+(L180*M180),L180)</f>
        <v>194523.03</v>
      </c>
      <c r="P180" t="s">
        <v>19</v>
      </c>
      <c r="Q180" t="s">
        <v>20</v>
      </c>
      <c r="R180" s="1" t="s">
        <v>21</v>
      </c>
      <c r="S180" s="1" t="str">
        <f>IF(ISNUMBER(R180),"Yes","No")</f>
        <v>No</v>
      </c>
    </row>
    <row r="181" spans="1:19" x14ac:dyDescent="0.2">
      <c r="A181" t="s">
        <v>391</v>
      </c>
      <c r="B181" t="s">
        <v>523</v>
      </c>
      <c r="C181" t="s">
        <v>40</v>
      </c>
      <c r="D181" t="s">
        <v>15</v>
      </c>
      <c r="E181" t="s">
        <v>44</v>
      </c>
      <c r="F181" t="s">
        <v>17</v>
      </c>
      <c r="G181" t="s">
        <v>51</v>
      </c>
      <c r="H181">
        <v>37</v>
      </c>
      <c r="I181" t="str">
        <f>IF(H181&gt;54,"Old Adults 55+",IF(H181&gt;=31,"Adults 31-54",IF(H181&lt;31,"Young Adults 25-30","Invalid")))</f>
        <v>Adults 31-54</v>
      </c>
      <c r="J181" s="1">
        <v>43493</v>
      </c>
      <c r="K181" s="1" t="str">
        <f>IF(YEAR(J181)&gt;2016,"2017-2021",IF(YEAR(J181)&gt;2011,"2012-2016",IF(YEAR(J181)&gt;2006,"2007-2011",IF(YEAR(J181)&gt;2001,"2002-2006",IF(YEAR(J181)&gt;1996,"1997-2001",IF(YEAR(J181)&gt;=1992,"1992-1996","Invalid"))))))</f>
        <v>2017-2021</v>
      </c>
      <c r="L181" s="2">
        <v>165927</v>
      </c>
      <c r="M181" s="8">
        <v>0.2</v>
      </c>
      <c r="N181" s="11" t="str" cm="1">
        <f t="array" ref="N181">_xlfn.IFS(M181 = 0%, "0%", M181&gt;35%, "36%-40%",M181&gt;30%,"31%-35%", M181&gt;20%, "21%-30%",M181 &gt;15%,"16%-20%", M181&gt;10%, "11%-15%", M181 &gt;0%, "5%-10%")</f>
        <v>16%-20%</v>
      </c>
      <c r="O181" s="9">
        <f>IF(M181&gt;0,L181+(L181*M181),L181)</f>
        <v>199112.4</v>
      </c>
      <c r="P181" t="s">
        <v>19</v>
      </c>
      <c r="Q181" t="s">
        <v>39</v>
      </c>
      <c r="R181" s="1" t="s">
        <v>21</v>
      </c>
      <c r="S181" s="1" t="str">
        <f>IF(ISNUMBER(R181),"Yes","No")</f>
        <v>No</v>
      </c>
    </row>
    <row r="182" spans="1:19" x14ac:dyDescent="0.2">
      <c r="A182" t="s">
        <v>1572</v>
      </c>
      <c r="B182" t="s">
        <v>1573</v>
      </c>
      <c r="C182" t="s">
        <v>40</v>
      </c>
      <c r="D182" t="s">
        <v>50</v>
      </c>
      <c r="E182" t="s">
        <v>16</v>
      </c>
      <c r="F182" t="s">
        <v>28</v>
      </c>
      <c r="G182" t="s">
        <v>51</v>
      </c>
      <c r="H182">
        <v>39</v>
      </c>
      <c r="I182" t="str">
        <f>IF(H182&gt;54,"Old Adults 55+",IF(H182&gt;=31,"Adults 31-54",IF(H182&lt;31,"Young Adults 25-30","Invalid")))</f>
        <v>Adults 31-54</v>
      </c>
      <c r="J182" s="1">
        <v>41635</v>
      </c>
      <c r="K182" s="1" t="str">
        <f>IF(YEAR(J182)&gt;2016,"2017-2021",IF(YEAR(J182)&gt;2011,"2012-2016",IF(YEAR(J182)&gt;2006,"2007-2011",IF(YEAR(J182)&gt;2001,"2002-2006",IF(YEAR(J182)&gt;1996,"1997-2001",IF(YEAR(J182)&gt;=1992,"1992-1996","Invalid"))))))</f>
        <v>2012-2016</v>
      </c>
      <c r="L182" s="2">
        <v>165756</v>
      </c>
      <c r="M182" s="8">
        <v>0.28000000000000003</v>
      </c>
      <c r="N182" s="11" t="str" cm="1">
        <f t="array" ref="N182">_xlfn.IFS(M182 = 0%, "0%", M182&gt;35%, "36%-40%",M182&gt;30%,"31%-35%", M182&gt;20%, "21%-30%",M182 &gt;15%,"16%-20%", M182&gt;10%, "11%-15%", M182 &gt;0%, "5%-10%")</f>
        <v>21%-30%</v>
      </c>
      <c r="O182" s="9">
        <f>IF(M182&gt;0,L182+(L182*M182),L182)</f>
        <v>212167.67999999999</v>
      </c>
      <c r="P182" t="s">
        <v>19</v>
      </c>
      <c r="Q182" t="s">
        <v>29</v>
      </c>
      <c r="R182" s="1">
        <v>43991</v>
      </c>
      <c r="S182" s="1" t="str">
        <f>IF(ISNUMBER(R182),"Yes","No")</f>
        <v>Yes</v>
      </c>
    </row>
    <row r="183" spans="1:19" x14ac:dyDescent="0.2">
      <c r="A183" t="s">
        <v>811</v>
      </c>
      <c r="B183" t="s">
        <v>812</v>
      </c>
      <c r="C183" t="s">
        <v>40</v>
      </c>
      <c r="D183" t="s">
        <v>50</v>
      </c>
      <c r="E183" t="s">
        <v>16</v>
      </c>
      <c r="F183" t="s">
        <v>17</v>
      </c>
      <c r="G183" t="s">
        <v>24</v>
      </c>
      <c r="H183">
        <v>45</v>
      </c>
      <c r="I183" t="str">
        <f>IF(H183&gt;54,"Old Adults 55+",IF(H183&gt;=31,"Adults 31-54",IF(H183&lt;31,"Young Adults 25-30","Invalid")))</f>
        <v>Adults 31-54</v>
      </c>
      <c r="J183" s="1">
        <v>37316</v>
      </c>
      <c r="K183" s="1" t="str">
        <f>IF(YEAR(J183)&gt;2016,"2017-2021",IF(YEAR(J183)&gt;2011,"2012-2016",IF(YEAR(J183)&gt;2006,"2007-2011",IF(YEAR(J183)&gt;2001,"2002-2006",IF(YEAR(J183)&gt;1996,"1997-2001",IF(YEAR(J183)&gt;=1992,"1992-1996","Invalid"))))))</f>
        <v>2002-2006</v>
      </c>
      <c r="L183" s="2">
        <v>165181</v>
      </c>
      <c r="M183" s="8">
        <v>0.16</v>
      </c>
      <c r="N183" s="11" t="str" cm="1">
        <f t="array" ref="N183">_xlfn.IFS(M183 = 0%, "0%", M183&gt;35%, "36%-40%",M183&gt;30%,"31%-35%", M183&gt;20%, "21%-30%",M183 &gt;15%,"16%-20%", M183&gt;10%, "11%-15%", M183 &gt;0%, "5%-10%")</f>
        <v>16%-20%</v>
      </c>
      <c r="O183" s="9">
        <f>IF(M183&gt;0,L183+(L183*M183),L183)</f>
        <v>191609.96</v>
      </c>
      <c r="P183" t="s">
        <v>19</v>
      </c>
      <c r="Q183" t="s">
        <v>63</v>
      </c>
      <c r="R183" s="1" t="s">
        <v>21</v>
      </c>
      <c r="S183" s="1" t="str">
        <f>IF(ISNUMBER(R183),"Yes","No")</f>
        <v>No</v>
      </c>
    </row>
    <row r="184" spans="1:19" x14ac:dyDescent="0.2">
      <c r="A184" t="s">
        <v>1683</v>
      </c>
      <c r="B184" t="s">
        <v>1684</v>
      </c>
      <c r="C184" t="s">
        <v>40</v>
      </c>
      <c r="D184" t="s">
        <v>43</v>
      </c>
      <c r="E184" t="s">
        <v>44</v>
      </c>
      <c r="F184" t="s">
        <v>17</v>
      </c>
      <c r="G184" t="s">
        <v>24</v>
      </c>
      <c r="H184">
        <v>53</v>
      </c>
      <c r="I184" t="str">
        <f>IF(H184&gt;54,"Old Adults 55+",IF(H184&gt;=31,"Adults 31-54",IF(H184&lt;31,"Young Adults 25-30","Invalid")))</f>
        <v>Adults 31-54</v>
      </c>
      <c r="J184" s="1">
        <v>35601</v>
      </c>
      <c r="K184" s="1" t="str">
        <f>IF(YEAR(J184)&gt;2016,"2017-2021",IF(YEAR(J184)&gt;2011,"2012-2016",IF(YEAR(J184)&gt;2006,"2007-2011",IF(YEAR(J184)&gt;2001,"2002-2006",IF(YEAR(J184)&gt;1996,"1997-2001",IF(YEAR(J184)&gt;=1992,"1992-1996","Invalid"))))))</f>
        <v>1997-2001</v>
      </c>
      <c r="L184" s="2">
        <v>164399</v>
      </c>
      <c r="M184" s="8">
        <v>0.25</v>
      </c>
      <c r="N184" s="11" t="str" cm="1">
        <f t="array" ref="N184">_xlfn.IFS(M184 = 0%, "0%", M184&gt;35%, "36%-40%",M184&gt;30%,"31%-35%", M184&gt;20%, "21%-30%",M184 &gt;15%,"16%-20%", M184&gt;10%, "11%-15%", M184 &gt;0%, "5%-10%")</f>
        <v>21%-30%</v>
      </c>
      <c r="O184" s="9">
        <f>IF(M184&gt;0,L184+(L184*M184),L184)</f>
        <v>205498.75</v>
      </c>
      <c r="P184" t="s">
        <v>19</v>
      </c>
      <c r="Q184" t="s">
        <v>63</v>
      </c>
      <c r="R184" s="1" t="s">
        <v>21</v>
      </c>
      <c r="S184" s="1" t="str">
        <f>IF(ISNUMBER(R184),"Yes","No")</f>
        <v>No</v>
      </c>
    </row>
    <row r="185" spans="1:19" x14ac:dyDescent="0.2">
      <c r="A185" t="s">
        <v>1700</v>
      </c>
      <c r="B185" t="s">
        <v>1701</v>
      </c>
      <c r="C185" t="s">
        <v>40</v>
      </c>
      <c r="D185" t="s">
        <v>43</v>
      </c>
      <c r="E185" t="s">
        <v>32</v>
      </c>
      <c r="F185" t="s">
        <v>28</v>
      </c>
      <c r="G185" t="s">
        <v>18</v>
      </c>
      <c r="H185">
        <v>33</v>
      </c>
      <c r="I185" t="str">
        <f>IF(H185&gt;54,"Old Adults 55+",IF(H185&gt;=31,"Adults 31-54",IF(H185&lt;31,"Young Adults 25-30","Invalid")))</f>
        <v>Adults 31-54</v>
      </c>
      <c r="J185" s="1">
        <v>42898</v>
      </c>
      <c r="K185" s="1" t="str">
        <f>IF(YEAR(J185)&gt;2016,"2017-2021",IF(YEAR(J185)&gt;2011,"2012-2016",IF(YEAR(J185)&gt;2006,"2007-2011",IF(YEAR(J185)&gt;2001,"2002-2006",IF(YEAR(J185)&gt;1996,"1997-2001",IF(YEAR(J185)&gt;=1992,"1992-1996","Invalid"))))))</f>
        <v>2017-2021</v>
      </c>
      <c r="L185" s="2">
        <v>164396</v>
      </c>
      <c r="M185" s="8">
        <v>0.28999999999999998</v>
      </c>
      <c r="N185" s="11" t="str" cm="1">
        <f t="array" ref="N185">_xlfn.IFS(M185 = 0%, "0%", M185&gt;35%, "36%-40%",M185&gt;30%,"31%-35%", M185&gt;20%, "21%-30%",M185 &gt;15%,"16%-20%", M185&gt;10%, "11%-15%", M185 &gt;0%, "5%-10%")</f>
        <v>21%-30%</v>
      </c>
      <c r="O185" s="9">
        <f>IF(M185&gt;0,L185+(L185*M185),L185)</f>
        <v>212070.84</v>
      </c>
      <c r="P185" t="s">
        <v>19</v>
      </c>
      <c r="Q185" t="s">
        <v>29</v>
      </c>
      <c r="R185" s="1" t="s">
        <v>21</v>
      </c>
      <c r="S185" s="1" t="str">
        <f>IF(ISNUMBER(R185),"Yes","No")</f>
        <v>No</v>
      </c>
    </row>
    <row r="186" spans="1:19" x14ac:dyDescent="0.2">
      <c r="A186" t="s">
        <v>314</v>
      </c>
      <c r="B186" t="s">
        <v>1688</v>
      </c>
      <c r="C186" t="s">
        <v>40</v>
      </c>
      <c r="D186" t="s">
        <v>50</v>
      </c>
      <c r="E186" t="s">
        <v>32</v>
      </c>
      <c r="F186" t="s">
        <v>28</v>
      </c>
      <c r="G186" t="s">
        <v>51</v>
      </c>
      <c r="H186">
        <v>52</v>
      </c>
      <c r="I186" t="str">
        <f>IF(H186&gt;54,"Old Adults 55+",IF(H186&gt;=31,"Adults 31-54",IF(H186&lt;31,"Young Adults 25-30","Invalid")))</f>
        <v>Adults 31-54</v>
      </c>
      <c r="J186" s="1">
        <v>44099</v>
      </c>
      <c r="K186" s="1" t="str">
        <f>IF(YEAR(J186)&gt;2016,"2017-2021",IF(YEAR(J186)&gt;2011,"2012-2016",IF(YEAR(J186)&gt;2006,"2007-2011",IF(YEAR(J186)&gt;2001,"2002-2006",IF(YEAR(J186)&gt;1996,"1997-2001",IF(YEAR(J186)&gt;=1992,"1992-1996","Invalid"))))))</f>
        <v>2017-2021</v>
      </c>
      <c r="L186" s="2">
        <v>163143</v>
      </c>
      <c r="M186" s="8">
        <v>0.28000000000000003</v>
      </c>
      <c r="N186" s="11" t="str" cm="1">
        <f t="array" ref="N186">_xlfn.IFS(M186 = 0%, "0%", M186&gt;35%, "36%-40%",M186&gt;30%,"31%-35%", M186&gt;20%, "21%-30%",M186 &gt;15%,"16%-20%", M186&gt;10%, "11%-15%", M186 &gt;0%, "5%-10%")</f>
        <v>21%-30%</v>
      </c>
      <c r="O186" s="9">
        <f>IF(M186&gt;0,L186+(L186*M186),L186)</f>
        <v>208823.04000000001</v>
      </c>
      <c r="P186" t="s">
        <v>52</v>
      </c>
      <c r="Q186" t="s">
        <v>53</v>
      </c>
      <c r="R186" s="1" t="s">
        <v>21</v>
      </c>
      <c r="S186" s="1" t="str">
        <f>IF(ISNUMBER(R186),"Yes","No")</f>
        <v>No</v>
      </c>
    </row>
    <row r="187" spans="1:19" x14ac:dyDescent="0.2">
      <c r="A187" t="s">
        <v>57</v>
      </c>
      <c r="B187" t="s">
        <v>414</v>
      </c>
      <c r="C187" t="s">
        <v>40</v>
      </c>
      <c r="D187" t="s">
        <v>15</v>
      </c>
      <c r="E187" t="s">
        <v>44</v>
      </c>
      <c r="F187" t="s">
        <v>17</v>
      </c>
      <c r="G187" t="s">
        <v>18</v>
      </c>
      <c r="H187">
        <v>50</v>
      </c>
      <c r="I187" t="str">
        <f>IF(H187&gt;54,"Old Adults 55+",IF(H187&gt;=31,"Adults 31-54",IF(H187&lt;31,"Young Adults 25-30","Invalid")))</f>
        <v>Adults 31-54</v>
      </c>
      <c r="J187" s="1">
        <v>39016</v>
      </c>
      <c r="K187" s="1" t="str">
        <f>IF(YEAR(J187)&gt;2016,"2017-2021",IF(YEAR(J187)&gt;2011,"2012-2016",IF(YEAR(J187)&gt;2006,"2007-2011",IF(YEAR(J187)&gt;2001,"2002-2006",IF(YEAR(J187)&gt;1996,"1997-2001",IF(YEAR(J187)&gt;=1992,"1992-1996","Invalid"))))))</f>
        <v>2002-2006</v>
      </c>
      <c r="L187" s="2">
        <v>163099</v>
      </c>
      <c r="M187" s="8">
        <v>0.2</v>
      </c>
      <c r="N187" s="11" t="str" cm="1">
        <f t="array" ref="N187">_xlfn.IFS(M187 = 0%, "0%", M187&gt;35%, "36%-40%",M187&gt;30%,"31%-35%", M187&gt;20%, "21%-30%",M187 &gt;15%,"16%-20%", M187&gt;10%, "11%-15%", M187 &gt;0%, "5%-10%")</f>
        <v>16%-20%</v>
      </c>
      <c r="O187" s="9">
        <f>IF(M187&gt;0,L187+(L187*M187),L187)</f>
        <v>195718.8</v>
      </c>
      <c r="P187" t="s">
        <v>19</v>
      </c>
      <c r="Q187" t="s">
        <v>20</v>
      </c>
      <c r="R187" s="1" t="s">
        <v>21</v>
      </c>
      <c r="S187" s="1" t="str">
        <f>IF(ISNUMBER(R187),"Yes","No")</f>
        <v>No</v>
      </c>
    </row>
    <row r="188" spans="1:19" x14ac:dyDescent="0.2">
      <c r="A188" t="s">
        <v>1134</v>
      </c>
      <c r="B188" t="s">
        <v>1912</v>
      </c>
      <c r="C188" t="s">
        <v>40</v>
      </c>
      <c r="D188" t="s">
        <v>23</v>
      </c>
      <c r="E188" t="s">
        <v>36</v>
      </c>
      <c r="F188" t="s">
        <v>17</v>
      </c>
      <c r="G188" t="s">
        <v>18</v>
      </c>
      <c r="H188">
        <v>54</v>
      </c>
      <c r="I188" t="str">
        <f>IF(H188&gt;54,"Old Adults 55+",IF(H188&gt;=31,"Adults 31-54",IF(H188&lt;31,"Young Adults 25-30","Invalid")))</f>
        <v>Adults 31-54</v>
      </c>
      <c r="J188" s="1">
        <v>34603</v>
      </c>
      <c r="K188" s="1" t="str">
        <f>IF(YEAR(J188)&gt;2016,"2017-2021",IF(YEAR(J188)&gt;2011,"2012-2016",IF(YEAR(J188)&gt;2006,"2007-2011",IF(YEAR(J188)&gt;2001,"2002-2006",IF(YEAR(J188)&gt;1996,"1997-2001",IF(YEAR(J188)&gt;=1992,"1992-1996","Invalid"))))))</f>
        <v>1992-1996</v>
      </c>
      <c r="L188" s="2">
        <v>162978</v>
      </c>
      <c r="M188" s="8">
        <v>0.17</v>
      </c>
      <c r="N188" s="11" t="str" cm="1">
        <f t="array" ref="N188">_xlfn.IFS(M188 = 0%, "0%", M188&gt;35%, "36%-40%",M188&gt;30%,"31%-35%", M188&gt;20%, "21%-30%",M188 &gt;15%,"16%-20%", M188&gt;10%, "11%-15%", M188 &gt;0%, "5%-10%")</f>
        <v>16%-20%</v>
      </c>
      <c r="O188" s="9">
        <f>IF(M188&gt;0,L188+(L188*M188),L188)</f>
        <v>190684.26</v>
      </c>
      <c r="P188" t="s">
        <v>19</v>
      </c>
      <c r="Q188" t="s">
        <v>45</v>
      </c>
      <c r="R188" s="1">
        <v>38131</v>
      </c>
      <c r="S188" s="1" t="str">
        <f>IF(ISNUMBER(R188),"Yes","No")</f>
        <v>Yes</v>
      </c>
    </row>
    <row r="189" spans="1:19" x14ac:dyDescent="0.2">
      <c r="A189" t="s">
        <v>1196</v>
      </c>
      <c r="B189" t="s">
        <v>1197</v>
      </c>
      <c r="C189" t="s">
        <v>40</v>
      </c>
      <c r="D189" t="s">
        <v>15</v>
      </c>
      <c r="E189" t="s">
        <v>32</v>
      </c>
      <c r="F189" t="s">
        <v>28</v>
      </c>
      <c r="G189" t="s">
        <v>24</v>
      </c>
      <c r="H189">
        <v>58</v>
      </c>
      <c r="I189" t="str">
        <f>IF(H189&gt;54,"Old Adults 55+",IF(H189&gt;=31,"Adults 31-54",IF(H189&lt;31,"Young Adults 25-30","Invalid")))</f>
        <v>Old Adults 55+</v>
      </c>
      <c r="J189" s="1">
        <v>39367</v>
      </c>
      <c r="K189" s="1" t="str">
        <f>IF(YEAR(J189)&gt;2016,"2017-2021",IF(YEAR(J189)&gt;2011,"2012-2016",IF(YEAR(J189)&gt;2006,"2007-2011",IF(YEAR(J189)&gt;2001,"2002-2006",IF(YEAR(J189)&gt;1996,"1997-2001",IF(YEAR(J189)&gt;=1992,"1992-1996","Invalid"))))))</f>
        <v>2007-2011</v>
      </c>
      <c r="L189" s="2">
        <v>162038</v>
      </c>
      <c r="M189" s="8">
        <v>0.24</v>
      </c>
      <c r="N189" s="11" t="str" cm="1">
        <f t="array" ref="N189">_xlfn.IFS(M189 = 0%, "0%", M189&gt;35%, "36%-40%",M189&gt;30%,"31%-35%", M189&gt;20%, "21%-30%",M189 &gt;15%,"16%-20%", M189&gt;10%, "11%-15%", M189 &gt;0%, "5%-10%")</f>
        <v>21%-30%</v>
      </c>
      <c r="O189" s="9">
        <f>IF(M189&gt;0,L189+(L189*M189),L189)</f>
        <v>200927.12</v>
      </c>
      <c r="P189" t="s">
        <v>33</v>
      </c>
      <c r="Q189" t="s">
        <v>80</v>
      </c>
      <c r="R189" s="1" t="s">
        <v>21</v>
      </c>
      <c r="S189" s="1" t="str">
        <f>IF(ISNUMBER(R189),"Yes","No")</f>
        <v>No</v>
      </c>
    </row>
    <row r="190" spans="1:19" x14ac:dyDescent="0.2">
      <c r="A190" t="s">
        <v>408</v>
      </c>
      <c r="B190" t="s">
        <v>1431</v>
      </c>
      <c r="C190" t="s">
        <v>40</v>
      </c>
      <c r="D190" t="s">
        <v>65</v>
      </c>
      <c r="E190" t="s">
        <v>32</v>
      </c>
      <c r="F190" t="s">
        <v>17</v>
      </c>
      <c r="G190" t="s">
        <v>18</v>
      </c>
      <c r="H190">
        <v>27</v>
      </c>
      <c r="I190" t="str">
        <f>IF(H190&gt;54,"Old Adults 55+",IF(H190&gt;=31,"Adults 31-54",IF(H190&lt;31,"Young Adults 25-30","Invalid")))</f>
        <v>Young Adults 25-30</v>
      </c>
      <c r="J190" s="1">
        <v>44393</v>
      </c>
      <c r="K190" s="1" t="str">
        <f>IF(YEAR(J190)&gt;2016,"2017-2021",IF(YEAR(J190)&gt;2011,"2012-2016",IF(YEAR(J190)&gt;2006,"2007-2011",IF(YEAR(J190)&gt;2001,"2002-2006",IF(YEAR(J190)&gt;1996,"1997-2001",IF(YEAR(J190)&gt;=1992,"1992-1996","Invalid"))))))</f>
        <v>2017-2021</v>
      </c>
      <c r="L190" s="2">
        <v>161759</v>
      </c>
      <c r="M190" s="8">
        <v>0.16</v>
      </c>
      <c r="N190" s="11" t="str" cm="1">
        <f t="array" ref="N190">_xlfn.IFS(M190 = 0%, "0%", M190&gt;35%, "36%-40%",M190&gt;30%,"31%-35%", M190&gt;20%, "21%-30%",M190 &gt;15%,"16%-20%", M190&gt;10%, "11%-15%", M190 &gt;0%, "5%-10%")</f>
        <v>16%-20%</v>
      </c>
      <c r="O190" s="9">
        <f>IF(M190&gt;0,L190+(L190*M190),L190)</f>
        <v>187640.44</v>
      </c>
      <c r="P190" t="s">
        <v>19</v>
      </c>
      <c r="Q190" t="s">
        <v>45</v>
      </c>
      <c r="R190" s="1" t="s">
        <v>21</v>
      </c>
      <c r="S190" s="1" t="str">
        <f>IF(ISNUMBER(R190),"Yes","No")</f>
        <v>No</v>
      </c>
    </row>
    <row r="191" spans="1:19" x14ac:dyDescent="0.2">
      <c r="A191" t="s">
        <v>944</v>
      </c>
      <c r="B191" t="s">
        <v>945</v>
      </c>
      <c r="C191" t="s">
        <v>40</v>
      </c>
      <c r="D191" t="s">
        <v>23</v>
      </c>
      <c r="E191" t="s">
        <v>44</v>
      </c>
      <c r="F191" t="s">
        <v>28</v>
      </c>
      <c r="G191" t="s">
        <v>24</v>
      </c>
      <c r="H191">
        <v>39</v>
      </c>
      <c r="I191" t="str">
        <f>IF(H191&gt;54,"Old Adults 55+",IF(H191&gt;=31,"Adults 31-54",IF(H191&lt;31,"Young Adults 25-30","Invalid")))</f>
        <v>Adults 31-54</v>
      </c>
      <c r="J191" s="1">
        <v>39049</v>
      </c>
      <c r="K191" s="1" t="str">
        <f>IF(YEAR(J191)&gt;2016,"2017-2021",IF(YEAR(J191)&gt;2011,"2012-2016",IF(YEAR(J191)&gt;2006,"2007-2011",IF(YEAR(J191)&gt;2001,"2002-2006",IF(YEAR(J191)&gt;1996,"1997-2001",IF(YEAR(J191)&gt;=1992,"1992-1996","Invalid"))))))</f>
        <v>2002-2006</v>
      </c>
      <c r="L191" s="2">
        <v>161690</v>
      </c>
      <c r="M191" s="8">
        <v>0.28999999999999998</v>
      </c>
      <c r="N191" s="11" t="str" cm="1">
        <f t="array" ref="N191">_xlfn.IFS(M191 = 0%, "0%", M191&gt;35%, "36%-40%",M191&gt;30%,"31%-35%", M191&gt;20%, "21%-30%",M191 &gt;15%,"16%-20%", M191&gt;10%, "11%-15%", M191 &gt;0%, "5%-10%")</f>
        <v>21%-30%</v>
      </c>
      <c r="O191" s="9">
        <f>IF(M191&gt;0,L191+(L191*M191),L191)</f>
        <v>208580.1</v>
      </c>
      <c r="P191" t="s">
        <v>33</v>
      </c>
      <c r="Q191" t="s">
        <v>60</v>
      </c>
      <c r="R191" s="1" t="s">
        <v>21</v>
      </c>
      <c r="S191" s="1" t="str">
        <f>IF(ISNUMBER(R191),"Yes","No")</f>
        <v>No</v>
      </c>
    </row>
    <row r="192" spans="1:19" x14ac:dyDescent="0.2">
      <c r="A192" t="s">
        <v>1765</v>
      </c>
      <c r="B192" t="s">
        <v>1766</v>
      </c>
      <c r="C192" t="s">
        <v>40</v>
      </c>
      <c r="D192" t="s">
        <v>65</v>
      </c>
      <c r="E192" t="s">
        <v>16</v>
      </c>
      <c r="F192" t="s">
        <v>17</v>
      </c>
      <c r="G192" t="s">
        <v>18</v>
      </c>
      <c r="H192">
        <v>35</v>
      </c>
      <c r="I192" t="str">
        <f>IF(H192&gt;54,"Old Adults 55+",IF(H192&gt;=31,"Adults 31-54",IF(H192&lt;31,"Young Adults 25-30","Invalid")))</f>
        <v>Adults 31-54</v>
      </c>
      <c r="J192" s="1">
        <v>42912</v>
      </c>
      <c r="K192" s="1" t="str">
        <f>IF(YEAR(J192)&gt;2016,"2017-2021",IF(YEAR(J192)&gt;2011,"2012-2016",IF(YEAR(J192)&gt;2006,"2007-2011",IF(YEAR(J192)&gt;2001,"2002-2006",IF(YEAR(J192)&gt;1996,"1997-2001",IF(YEAR(J192)&gt;=1992,"1992-1996","Invalid"))))))</f>
        <v>2017-2021</v>
      </c>
      <c r="L192" s="2">
        <v>161269</v>
      </c>
      <c r="M192" s="8">
        <v>0.27</v>
      </c>
      <c r="N192" s="11" t="str" cm="1">
        <f t="array" ref="N192">_xlfn.IFS(M192 = 0%, "0%", M192&gt;35%, "36%-40%",M192&gt;30%,"31%-35%", M192&gt;20%, "21%-30%",M192 &gt;15%,"16%-20%", M192&gt;10%, "11%-15%", M192 &gt;0%, "5%-10%")</f>
        <v>21%-30%</v>
      </c>
      <c r="O192" s="9">
        <f>IF(M192&gt;0,L192+(L192*M192),L192)</f>
        <v>204811.63</v>
      </c>
      <c r="P192" t="s">
        <v>19</v>
      </c>
      <c r="Q192" t="s">
        <v>45</v>
      </c>
      <c r="R192" s="1" t="s">
        <v>21</v>
      </c>
      <c r="S192" s="1" t="str">
        <f>IF(ISNUMBER(R192),"Yes","No")</f>
        <v>No</v>
      </c>
    </row>
    <row r="193" spans="1:19" x14ac:dyDescent="0.2">
      <c r="A193" t="s">
        <v>589</v>
      </c>
      <c r="B193" t="s">
        <v>590</v>
      </c>
      <c r="C193" t="s">
        <v>40</v>
      </c>
      <c r="D193" t="s">
        <v>27</v>
      </c>
      <c r="E193" t="s">
        <v>16</v>
      </c>
      <c r="F193" t="s">
        <v>17</v>
      </c>
      <c r="G193" t="s">
        <v>24</v>
      </c>
      <c r="H193">
        <v>29</v>
      </c>
      <c r="I193" t="str">
        <f>IF(H193&gt;54,"Old Adults 55+",IF(H193&gt;=31,"Adults 31-54",IF(H193&lt;31,"Young Adults 25-30","Invalid")))</f>
        <v>Young Adults 25-30</v>
      </c>
      <c r="J193" s="1">
        <v>44052</v>
      </c>
      <c r="K193" s="1" t="str">
        <f>IF(YEAR(J193)&gt;2016,"2017-2021",IF(YEAR(J193)&gt;2011,"2012-2016",IF(YEAR(J193)&gt;2006,"2007-2011",IF(YEAR(J193)&gt;2001,"2002-2006",IF(YEAR(J193)&gt;1996,"1997-2001",IF(YEAR(J193)&gt;=1992,"1992-1996","Invalid"))))))</f>
        <v>2017-2021</v>
      </c>
      <c r="L193" s="2">
        <v>161203</v>
      </c>
      <c r="M193" s="8">
        <v>0.15</v>
      </c>
      <c r="N193" s="11" t="str" cm="1">
        <f t="array" ref="N193">_xlfn.IFS(M193 = 0%, "0%", M193&gt;35%, "36%-40%",M193&gt;30%,"31%-35%", M193&gt;20%, "21%-30%",M193 &gt;15%,"16%-20%", M193&gt;10%, "11%-15%", M193 &gt;0%, "5%-10%")</f>
        <v>11%-15%</v>
      </c>
      <c r="O193" s="9">
        <f>IF(M193&gt;0,L193+(L193*M193),L193)</f>
        <v>185383.45</v>
      </c>
      <c r="P193" t="s">
        <v>33</v>
      </c>
      <c r="Q193" t="s">
        <v>34</v>
      </c>
      <c r="R193" s="1" t="s">
        <v>21</v>
      </c>
      <c r="S193" s="1" t="str">
        <f>IF(ISNUMBER(R193),"Yes","No")</f>
        <v>No</v>
      </c>
    </row>
    <row r="194" spans="1:19" x14ac:dyDescent="0.2">
      <c r="A194" t="s">
        <v>185</v>
      </c>
      <c r="B194" t="s">
        <v>719</v>
      </c>
      <c r="C194" t="s">
        <v>40</v>
      </c>
      <c r="D194" t="s">
        <v>50</v>
      </c>
      <c r="E194" t="s">
        <v>32</v>
      </c>
      <c r="F194" t="s">
        <v>17</v>
      </c>
      <c r="G194" t="s">
        <v>51</v>
      </c>
      <c r="H194">
        <v>49</v>
      </c>
      <c r="I194" t="str">
        <f>IF(H194&gt;54,"Old Adults 55+",IF(H194&gt;=31,"Adults 31-54",IF(H194&lt;31,"Young Adults 25-30","Invalid")))</f>
        <v>Adults 31-54</v>
      </c>
      <c r="J194" s="1">
        <v>35887</v>
      </c>
      <c r="K194" s="1" t="str">
        <f>IF(YEAR(J194)&gt;2016,"2017-2021",IF(YEAR(J194)&gt;2011,"2012-2016",IF(YEAR(J194)&gt;2006,"2007-2011",IF(YEAR(J194)&gt;2001,"2002-2006",IF(YEAR(J194)&gt;1996,"1997-2001",IF(YEAR(J194)&gt;=1992,"1992-1996","Invalid"))))))</f>
        <v>1997-2001</v>
      </c>
      <c r="L194" s="2">
        <v>160832</v>
      </c>
      <c r="M194" s="8">
        <v>0.3</v>
      </c>
      <c r="N194" s="11" t="str" cm="1">
        <f t="array" ref="N194">_xlfn.IFS(M194 = 0%, "0%", M194&gt;35%, "36%-40%",M194&gt;30%,"31%-35%", M194&gt;20%, "21%-30%",M194 &gt;15%,"16%-20%", M194&gt;10%, "11%-15%", M194 &gt;0%, "5%-10%")</f>
        <v>21%-30%</v>
      </c>
      <c r="O194" s="9">
        <f>IF(M194&gt;0,L194+(L194*M194),L194)</f>
        <v>209081.60000000001</v>
      </c>
      <c r="P194" t="s">
        <v>19</v>
      </c>
      <c r="Q194" t="s">
        <v>39</v>
      </c>
      <c r="R194" s="1" t="s">
        <v>21</v>
      </c>
      <c r="S194" s="1" t="str">
        <f>IF(ISNUMBER(R194),"Yes","No")</f>
        <v>No</v>
      </c>
    </row>
    <row r="195" spans="1:19" x14ac:dyDescent="0.2">
      <c r="A195" t="s">
        <v>1342</v>
      </c>
      <c r="B195" t="s">
        <v>1343</v>
      </c>
      <c r="C195" t="s">
        <v>40</v>
      </c>
      <c r="D195" t="s">
        <v>27</v>
      </c>
      <c r="E195" t="s">
        <v>36</v>
      </c>
      <c r="F195" t="s">
        <v>17</v>
      </c>
      <c r="G195" t="s">
        <v>51</v>
      </c>
      <c r="H195">
        <v>28</v>
      </c>
      <c r="I195" t="str">
        <f>IF(H195&gt;54,"Old Adults 55+",IF(H195&gt;=31,"Adults 31-54",IF(H195&lt;31,"Young Adults 25-30","Invalid")))</f>
        <v>Young Adults 25-30</v>
      </c>
      <c r="J195" s="1">
        <v>44221</v>
      </c>
      <c r="K195" s="1" t="str">
        <f>IF(YEAR(J195)&gt;2016,"2017-2021",IF(YEAR(J195)&gt;2011,"2012-2016",IF(YEAR(J195)&gt;2006,"2007-2011",IF(YEAR(J195)&gt;2001,"2002-2006",IF(YEAR(J195)&gt;1996,"1997-2001",IF(YEAR(J195)&gt;=1992,"1992-1996","Invalid"))))))</f>
        <v>2017-2021</v>
      </c>
      <c r="L195" s="2">
        <v>160385</v>
      </c>
      <c r="M195" s="8">
        <v>0.23</v>
      </c>
      <c r="N195" s="11" t="str" cm="1">
        <f t="array" ref="N195">_xlfn.IFS(M195 = 0%, "0%", M195&gt;35%, "36%-40%",M195&gt;30%,"31%-35%", M195&gt;20%, "21%-30%",M195 &gt;15%,"16%-20%", M195&gt;10%, "11%-15%", M195 &gt;0%, "5%-10%")</f>
        <v>21%-30%</v>
      </c>
      <c r="O195" s="9">
        <f>IF(M195&gt;0,L195+(L195*M195),L195)</f>
        <v>197273.55</v>
      </c>
      <c r="P195" t="s">
        <v>19</v>
      </c>
      <c r="Q195" t="s">
        <v>45</v>
      </c>
      <c r="R195" s="1">
        <v>44334</v>
      </c>
      <c r="S195" s="1" t="str">
        <f>IF(ISNUMBER(R195),"Yes","No")</f>
        <v>Yes</v>
      </c>
    </row>
    <row r="196" spans="1:19" x14ac:dyDescent="0.2">
      <c r="A196" t="s">
        <v>321</v>
      </c>
      <c r="B196" t="s">
        <v>968</v>
      </c>
      <c r="C196" t="s">
        <v>40</v>
      </c>
      <c r="D196" t="s">
        <v>23</v>
      </c>
      <c r="E196" t="s">
        <v>16</v>
      </c>
      <c r="F196" t="s">
        <v>28</v>
      </c>
      <c r="G196" t="s">
        <v>24</v>
      </c>
      <c r="H196">
        <v>37</v>
      </c>
      <c r="I196" t="str">
        <f>IF(H196&gt;54,"Old Adults 55+",IF(H196&gt;=31,"Adults 31-54",IF(H196&lt;31,"Young Adults 25-30","Invalid")))</f>
        <v>Adults 31-54</v>
      </c>
      <c r="J196" s="1">
        <v>41048</v>
      </c>
      <c r="K196" s="1" t="str">
        <f>IF(YEAR(J196)&gt;2016,"2017-2021",IF(YEAR(J196)&gt;2011,"2012-2016",IF(YEAR(J196)&gt;2006,"2007-2011",IF(YEAR(J196)&gt;2001,"2002-2006",IF(YEAR(J196)&gt;1996,"1997-2001",IF(YEAR(J196)&gt;=1992,"1992-1996","Invalid"))))))</f>
        <v>2012-2016</v>
      </c>
      <c r="L196" s="2">
        <v>160280</v>
      </c>
      <c r="M196" s="8">
        <v>0.19</v>
      </c>
      <c r="N196" s="11" t="str" cm="1">
        <f t="array" ref="N196">_xlfn.IFS(M196 = 0%, "0%", M196&gt;35%, "36%-40%",M196&gt;30%,"31%-35%", M196&gt;20%, "21%-30%",M196 &gt;15%,"16%-20%", M196&gt;10%, "11%-15%", M196 &gt;0%, "5%-10%")</f>
        <v>16%-20%</v>
      </c>
      <c r="O196" s="9">
        <f>IF(M196&gt;0,L196+(L196*M196),L196)</f>
        <v>190733.2</v>
      </c>
      <c r="P196" t="s">
        <v>33</v>
      </c>
      <c r="Q196" t="s">
        <v>60</v>
      </c>
      <c r="R196" s="1" t="s">
        <v>21</v>
      </c>
      <c r="S196" s="1" t="str">
        <f>IF(ISNUMBER(R196),"Yes","No")</f>
        <v>No</v>
      </c>
    </row>
    <row r="197" spans="1:19" x14ac:dyDescent="0.2">
      <c r="A197" t="s">
        <v>1085</v>
      </c>
      <c r="B197" t="s">
        <v>1086</v>
      </c>
      <c r="C197" t="s">
        <v>61</v>
      </c>
      <c r="D197" t="s">
        <v>65</v>
      </c>
      <c r="E197" t="s">
        <v>32</v>
      </c>
      <c r="F197" t="s">
        <v>17</v>
      </c>
      <c r="G197" t="s">
        <v>18</v>
      </c>
      <c r="H197">
        <v>55</v>
      </c>
      <c r="I197" t="str">
        <f>IF(H197&gt;54,"Old Adults 55+",IF(H197&gt;=31,"Adults 31-54",IF(H197&lt;31,"Young Adults 25-30","Invalid")))</f>
        <v>Old Adults 55+</v>
      </c>
      <c r="J197" s="1">
        <v>38135</v>
      </c>
      <c r="K197" s="1" t="str">
        <f>IF(YEAR(J197)&gt;2016,"2017-2021",IF(YEAR(J197)&gt;2011,"2012-2016",IF(YEAR(J197)&gt;2006,"2007-2011",IF(YEAR(J197)&gt;2001,"2002-2006",IF(YEAR(J197)&gt;1996,"1997-2001",IF(YEAR(J197)&gt;=1992,"1992-1996","Invalid"))))))</f>
        <v>2002-2006</v>
      </c>
      <c r="L197" s="2">
        <v>159885</v>
      </c>
      <c r="M197" s="8">
        <v>0.12</v>
      </c>
      <c r="N197" s="11" t="str" cm="1">
        <f t="array" ref="N197">_xlfn.IFS(M197 = 0%, "0%", M197&gt;35%, "36%-40%",M197&gt;30%,"31%-35%", M197&gt;20%, "21%-30%",M197 &gt;15%,"16%-20%", M197&gt;10%, "11%-15%", M197 &gt;0%, "5%-10%")</f>
        <v>11%-15%</v>
      </c>
      <c r="O197" s="9">
        <f>IF(M197&gt;0,L197+(L197*M197),L197)</f>
        <v>179071.2</v>
      </c>
      <c r="P197" t="s">
        <v>19</v>
      </c>
      <c r="Q197" t="s">
        <v>29</v>
      </c>
      <c r="R197" s="1" t="s">
        <v>21</v>
      </c>
      <c r="S197" s="1" t="str">
        <f>IF(ISNUMBER(R197),"Yes","No")</f>
        <v>No</v>
      </c>
    </row>
    <row r="198" spans="1:19" x14ac:dyDescent="0.2">
      <c r="A198" t="s">
        <v>288</v>
      </c>
      <c r="B198" t="s">
        <v>1104</v>
      </c>
      <c r="C198" t="s">
        <v>40</v>
      </c>
      <c r="D198" t="s">
        <v>27</v>
      </c>
      <c r="E198" t="s">
        <v>16</v>
      </c>
      <c r="F198" t="s">
        <v>17</v>
      </c>
      <c r="G198" t="s">
        <v>24</v>
      </c>
      <c r="H198">
        <v>52</v>
      </c>
      <c r="I198" t="str">
        <f>IF(H198&gt;54,"Old Adults 55+",IF(H198&gt;=31,"Adults 31-54",IF(H198&lt;31,"Young Adults 25-30","Invalid")))</f>
        <v>Adults 31-54</v>
      </c>
      <c r="J198" s="1">
        <v>35109</v>
      </c>
      <c r="K198" s="1" t="str">
        <f>IF(YEAR(J198)&gt;2016,"2017-2021",IF(YEAR(J198)&gt;2011,"2012-2016",IF(YEAR(J198)&gt;2006,"2007-2011",IF(YEAR(J198)&gt;2001,"2002-2006",IF(YEAR(J198)&gt;1996,"1997-2001",IF(YEAR(J198)&gt;=1992,"1992-1996","Invalid"))))))</f>
        <v>1992-1996</v>
      </c>
      <c r="L198" s="2">
        <v>159724</v>
      </c>
      <c r="M198" s="8">
        <v>0.23</v>
      </c>
      <c r="N198" s="11" t="str" cm="1">
        <f t="array" ref="N198">_xlfn.IFS(M198 = 0%, "0%", M198&gt;35%, "36%-40%",M198&gt;30%,"31%-35%", M198&gt;20%, "21%-30%",M198 &gt;15%,"16%-20%", M198&gt;10%, "11%-15%", M198 &gt;0%, "5%-10%")</f>
        <v>21%-30%</v>
      </c>
      <c r="O198" s="9">
        <f>IF(M198&gt;0,L198+(L198*M198),L198)</f>
        <v>196460.52000000002</v>
      </c>
      <c r="P198" t="s">
        <v>33</v>
      </c>
      <c r="Q198" t="s">
        <v>60</v>
      </c>
      <c r="R198" s="1" t="s">
        <v>21</v>
      </c>
      <c r="S198" s="1" t="str">
        <f>IF(ISNUMBER(R198),"Yes","No")</f>
        <v>No</v>
      </c>
    </row>
    <row r="199" spans="1:19" x14ac:dyDescent="0.2">
      <c r="A199" t="s">
        <v>580</v>
      </c>
      <c r="B199" t="s">
        <v>581</v>
      </c>
      <c r="C199" t="s">
        <v>61</v>
      </c>
      <c r="D199" t="s">
        <v>15</v>
      </c>
      <c r="E199" t="s">
        <v>44</v>
      </c>
      <c r="F199" t="s">
        <v>28</v>
      </c>
      <c r="G199" t="s">
        <v>47</v>
      </c>
      <c r="H199">
        <v>64</v>
      </c>
      <c r="I199" t="str">
        <f>IF(H199&gt;54,"Old Adults 55+",IF(H199&gt;=31,"Adults 31-54",IF(H199&lt;31,"Young Adults 25-30","Invalid")))</f>
        <v>Old Adults 55+</v>
      </c>
      <c r="J199" s="1">
        <v>41454</v>
      </c>
      <c r="K199" s="1" t="str">
        <f>IF(YEAR(J199)&gt;2016,"2017-2021",IF(YEAR(J199)&gt;2011,"2012-2016",IF(YEAR(J199)&gt;2006,"2007-2011",IF(YEAR(J199)&gt;2001,"2002-2006",IF(YEAR(J199)&gt;1996,"1997-2001",IF(YEAR(J199)&gt;=1992,"1992-1996","Invalid"))))))</f>
        <v>2012-2016</v>
      </c>
      <c r="L199" s="2">
        <v>159571</v>
      </c>
      <c r="M199" s="8">
        <v>0.1</v>
      </c>
      <c r="N199" s="11" t="str" cm="1">
        <f t="array" ref="N199">_xlfn.IFS(M199 = 0%, "0%", M199&gt;35%, "36%-40%",M199&gt;30%,"31%-35%", M199&gt;20%, "21%-30%",M199 &gt;15%,"16%-20%", M199&gt;10%, "11%-15%", M199 &gt;0%, "5%-10%")</f>
        <v>5%-10%</v>
      </c>
      <c r="O199" s="9">
        <f>IF(M199&gt;0,L199+(L199*M199),L199)</f>
        <v>175528.1</v>
      </c>
      <c r="P199" t="s">
        <v>19</v>
      </c>
      <c r="Q199" t="s">
        <v>29</v>
      </c>
      <c r="R199" s="1" t="s">
        <v>21</v>
      </c>
      <c r="S199" s="1" t="str">
        <f>IF(ISNUMBER(R199),"Yes","No")</f>
        <v>No</v>
      </c>
    </row>
    <row r="200" spans="1:19" x14ac:dyDescent="0.2">
      <c r="A200" t="s">
        <v>637</v>
      </c>
      <c r="B200" t="s">
        <v>1565</v>
      </c>
      <c r="C200" t="s">
        <v>40</v>
      </c>
      <c r="D200" t="s">
        <v>50</v>
      </c>
      <c r="E200" t="s">
        <v>36</v>
      </c>
      <c r="F200" t="s">
        <v>17</v>
      </c>
      <c r="G200" t="s">
        <v>47</v>
      </c>
      <c r="H200">
        <v>61</v>
      </c>
      <c r="I200" t="str">
        <f>IF(H200&gt;54,"Old Adults 55+",IF(H200&gt;=31,"Adults 31-54",IF(H200&lt;31,"Young Adults 25-30","Invalid")))</f>
        <v>Old Adults 55+</v>
      </c>
      <c r="J200" s="1">
        <v>35661</v>
      </c>
      <c r="K200" s="1" t="str">
        <f>IF(YEAR(J200)&gt;2016,"2017-2021",IF(YEAR(J200)&gt;2011,"2012-2016",IF(YEAR(J200)&gt;2006,"2007-2011",IF(YEAR(J200)&gt;2001,"2002-2006",IF(YEAR(J200)&gt;1996,"1997-2001",IF(YEAR(J200)&gt;=1992,"1992-1996","Invalid"))))))</f>
        <v>1997-2001</v>
      </c>
      <c r="L200" s="2">
        <v>159567</v>
      </c>
      <c r="M200" s="8">
        <v>0.28000000000000003</v>
      </c>
      <c r="N200" s="11" t="str" cm="1">
        <f t="array" ref="N200">_xlfn.IFS(M200 = 0%, "0%", M200&gt;35%, "36%-40%",M200&gt;30%,"31%-35%", M200&gt;20%, "21%-30%",M200 &gt;15%,"16%-20%", M200&gt;10%, "11%-15%", M200 &gt;0%, "5%-10%")</f>
        <v>21%-30%</v>
      </c>
      <c r="O200" s="9">
        <f>IF(M200&gt;0,L200+(L200*M200),L200)</f>
        <v>204245.76000000001</v>
      </c>
      <c r="P200" t="s">
        <v>19</v>
      </c>
      <c r="Q200" t="s">
        <v>39</v>
      </c>
      <c r="R200" s="1" t="s">
        <v>21</v>
      </c>
      <c r="S200" s="1" t="str">
        <f>IF(ISNUMBER(R200),"Yes","No")</f>
        <v>No</v>
      </c>
    </row>
    <row r="201" spans="1:19" x14ac:dyDescent="0.2">
      <c r="A201" t="s">
        <v>1795</v>
      </c>
      <c r="B201" t="s">
        <v>1796</v>
      </c>
      <c r="C201" t="s">
        <v>61</v>
      </c>
      <c r="D201" t="s">
        <v>50</v>
      </c>
      <c r="E201" t="s">
        <v>16</v>
      </c>
      <c r="F201" t="s">
        <v>28</v>
      </c>
      <c r="G201" t="s">
        <v>18</v>
      </c>
      <c r="H201">
        <v>53</v>
      </c>
      <c r="I201" t="str">
        <f>IF(H201&gt;54,"Old Adults 55+",IF(H201&gt;=31,"Adults 31-54",IF(H201&lt;31,"Young Adults 25-30","Invalid")))</f>
        <v>Adults 31-54</v>
      </c>
      <c r="J201" s="1">
        <v>41931</v>
      </c>
      <c r="K201" s="1" t="str">
        <f>IF(YEAR(J201)&gt;2016,"2017-2021",IF(YEAR(J201)&gt;2011,"2012-2016",IF(YEAR(J201)&gt;2006,"2007-2011",IF(YEAR(J201)&gt;2001,"2002-2006",IF(YEAR(J201)&gt;1996,"1997-2001",IF(YEAR(J201)&gt;=1992,"1992-1996","Invalid"))))))</f>
        <v>2012-2016</v>
      </c>
      <c r="L201" s="2">
        <v>159538</v>
      </c>
      <c r="M201" s="8">
        <v>0.11</v>
      </c>
      <c r="N201" s="11" t="str" cm="1">
        <f t="array" ref="N201">_xlfn.IFS(M201 = 0%, "0%", M201&gt;35%, "36%-40%",M201&gt;30%,"31%-35%", M201&gt;20%, "21%-30%",M201 &gt;15%,"16%-20%", M201&gt;10%, "11%-15%", M201 &gt;0%, "5%-10%")</f>
        <v>11%-15%</v>
      </c>
      <c r="O201" s="9">
        <f>IF(M201&gt;0,L201+(L201*M201),L201)</f>
        <v>177087.18</v>
      </c>
      <c r="P201" t="s">
        <v>19</v>
      </c>
      <c r="Q201" t="s">
        <v>45</v>
      </c>
      <c r="R201" s="1" t="s">
        <v>21</v>
      </c>
      <c r="S201" s="1" t="str">
        <f>IF(ISNUMBER(R201),"Yes","No")</f>
        <v>No</v>
      </c>
    </row>
    <row r="202" spans="1:19" x14ac:dyDescent="0.2">
      <c r="A202" t="s">
        <v>203</v>
      </c>
      <c r="B202" t="s">
        <v>507</v>
      </c>
      <c r="C202" t="s">
        <v>61</v>
      </c>
      <c r="D202" t="s">
        <v>27</v>
      </c>
      <c r="E202" t="s">
        <v>32</v>
      </c>
      <c r="F202" t="s">
        <v>17</v>
      </c>
      <c r="G202" t="s">
        <v>51</v>
      </c>
      <c r="H202">
        <v>55</v>
      </c>
      <c r="I202" t="str">
        <f>IF(H202&gt;54,"Old Adults 55+",IF(H202&gt;=31,"Adults 31-54",IF(H202&lt;31,"Young Adults 25-30","Invalid")))</f>
        <v>Old Adults 55+</v>
      </c>
      <c r="J202" s="1">
        <v>38945</v>
      </c>
      <c r="K202" s="1" t="str">
        <f>IF(YEAR(J202)&gt;2016,"2017-2021",IF(YEAR(J202)&gt;2011,"2012-2016",IF(YEAR(J202)&gt;2006,"2007-2011",IF(YEAR(J202)&gt;2001,"2002-2006",IF(YEAR(J202)&gt;1996,"1997-2001",IF(YEAR(J202)&gt;=1992,"1992-1996","Invalid"))))))</f>
        <v>2002-2006</v>
      </c>
      <c r="L202" s="2">
        <v>159044</v>
      </c>
      <c r="M202" s="8">
        <v>0.1</v>
      </c>
      <c r="N202" s="11" t="str" cm="1">
        <f t="array" ref="N202">_xlfn.IFS(M202 = 0%, "0%", M202&gt;35%, "36%-40%",M202&gt;30%,"31%-35%", M202&gt;20%, "21%-30%",M202 &gt;15%,"16%-20%", M202&gt;10%, "11%-15%", M202 &gt;0%, "5%-10%")</f>
        <v>5%-10%</v>
      </c>
      <c r="O202" s="9">
        <f>IF(M202&gt;0,L202+(L202*M202),L202)</f>
        <v>174948.4</v>
      </c>
      <c r="P202" t="s">
        <v>52</v>
      </c>
      <c r="Q202" t="s">
        <v>81</v>
      </c>
      <c r="R202" s="1" t="s">
        <v>21</v>
      </c>
      <c r="S202" s="1" t="str">
        <f>IF(ISNUMBER(R202),"Yes","No")</f>
        <v>No</v>
      </c>
    </row>
    <row r="203" spans="1:19" x14ac:dyDescent="0.2">
      <c r="A203" t="s">
        <v>1024</v>
      </c>
      <c r="B203" t="s">
        <v>1025</v>
      </c>
      <c r="C203" t="s">
        <v>61</v>
      </c>
      <c r="D203" t="s">
        <v>65</v>
      </c>
      <c r="E203" t="s">
        <v>44</v>
      </c>
      <c r="F203" t="s">
        <v>28</v>
      </c>
      <c r="G203" t="s">
        <v>51</v>
      </c>
      <c r="H203">
        <v>40</v>
      </c>
      <c r="I203" t="str">
        <f>IF(H203&gt;54,"Old Adults 55+",IF(H203&gt;=31,"Adults 31-54",IF(H203&lt;31,"Young Adults 25-30","Invalid")))</f>
        <v>Adults 31-54</v>
      </c>
      <c r="J203" s="1">
        <v>43488</v>
      </c>
      <c r="K203" s="1" t="str">
        <f>IF(YEAR(J203)&gt;2016,"2017-2021",IF(YEAR(J203)&gt;2011,"2012-2016",IF(YEAR(J203)&gt;2006,"2007-2011",IF(YEAR(J203)&gt;2001,"2002-2006",IF(YEAR(J203)&gt;1996,"1997-2001",IF(YEAR(J203)&gt;=1992,"1992-1996","Invalid"))))))</f>
        <v>2017-2021</v>
      </c>
      <c r="L203" s="2">
        <v>159031</v>
      </c>
      <c r="M203" s="8">
        <v>0.1</v>
      </c>
      <c r="N203" s="11" t="str" cm="1">
        <f t="array" ref="N203">_xlfn.IFS(M203 = 0%, "0%", M203&gt;35%, "36%-40%",M203&gt;30%,"31%-35%", M203&gt;20%, "21%-30%",M203 &gt;15%,"16%-20%", M203&gt;10%, "11%-15%", M203 &gt;0%, "5%-10%")</f>
        <v>5%-10%</v>
      </c>
      <c r="O203" s="9">
        <f>IF(M203&gt;0,L203+(L203*M203),L203)</f>
        <v>174934.1</v>
      </c>
      <c r="P203" t="s">
        <v>19</v>
      </c>
      <c r="Q203" t="s">
        <v>45</v>
      </c>
      <c r="R203" s="1" t="s">
        <v>21</v>
      </c>
      <c r="S203" s="1" t="str">
        <f>IF(ISNUMBER(R203),"Yes","No")</f>
        <v>No</v>
      </c>
    </row>
    <row r="204" spans="1:19" x14ac:dyDescent="0.2">
      <c r="A204" t="s">
        <v>519</v>
      </c>
      <c r="B204" t="s">
        <v>1958</v>
      </c>
      <c r="C204" t="s">
        <v>40</v>
      </c>
      <c r="D204" t="s">
        <v>15</v>
      </c>
      <c r="E204" t="s">
        <v>32</v>
      </c>
      <c r="F204" t="s">
        <v>28</v>
      </c>
      <c r="G204" t="s">
        <v>24</v>
      </c>
      <c r="H204">
        <v>60</v>
      </c>
      <c r="I204" t="str">
        <f>IF(H204&gt;54,"Old Adults 55+",IF(H204&gt;=31,"Adults 31-54",IF(H204&lt;31,"Young Adults 25-30","Invalid")))</f>
        <v>Old Adults 55+</v>
      </c>
      <c r="J204" s="1">
        <v>42891</v>
      </c>
      <c r="K204" s="1" t="str">
        <f>IF(YEAR(J204)&gt;2016,"2017-2021",IF(YEAR(J204)&gt;2011,"2012-2016",IF(YEAR(J204)&gt;2006,"2007-2011",IF(YEAR(J204)&gt;2001,"2002-2006",IF(YEAR(J204)&gt;1996,"1997-2001",IF(YEAR(J204)&gt;=1992,"1992-1996","Invalid"))))))</f>
        <v>2017-2021</v>
      </c>
      <c r="L204" s="2">
        <v>158898</v>
      </c>
      <c r="M204" s="8">
        <v>0.18</v>
      </c>
      <c r="N204" s="11" t="str" cm="1">
        <f t="array" ref="N204">_xlfn.IFS(M204 = 0%, "0%", M204&gt;35%, "36%-40%",M204&gt;30%,"31%-35%", M204&gt;20%, "21%-30%",M204 &gt;15%,"16%-20%", M204&gt;10%, "11%-15%", M204 &gt;0%, "5%-10%")</f>
        <v>16%-20%</v>
      </c>
      <c r="O204" s="9">
        <f>IF(M204&gt;0,L204+(L204*M204),L204)</f>
        <v>187499.64</v>
      </c>
      <c r="P204" t="s">
        <v>19</v>
      </c>
      <c r="Q204" t="s">
        <v>45</v>
      </c>
      <c r="R204" s="1" t="s">
        <v>21</v>
      </c>
      <c r="S204" s="1" t="str">
        <f>IF(ISNUMBER(R204),"Yes","No")</f>
        <v>No</v>
      </c>
    </row>
    <row r="205" spans="1:19" x14ac:dyDescent="0.2">
      <c r="A205" t="s">
        <v>46</v>
      </c>
      <c r="B205" t="s">
        <v>1381</v>
      </c>
      <c r="C205" t="s">
        <v>61</v>
      </c>
      <c r="D205" t="s">
        <v>50</v>
      </c>
      <c r="E205" t="s">
        <v>36</v>
      </c>
      <c r="F205" t="s">
        <v>17</v>
      </c>
      <c r="G205" t="s">
        <v>24</v>
      </c>
      <c r="H205">
        <v>46</v>
      </c>
      <c r="I205" t="str">
        <f>IF(H205&gt;54,"Old Adults 55+",IF(H205&gt;=31,"Adults 31-54",IF(H205&lt;31,"Young Adults 25-30","Invalid")))</f>
        <v>Adults 31-54</v>
      </c>
      <c r="J205" s="1">
        <v>38046</v>
      </c>
      <c r="K205" s="1" t="str">
        <f>IF(YEAR(J205)&gt;2016,"2017-2021",IF(YEAR(J205)&gt;2011,"2012-2016",IF(YEAR(J205)&gt;2006,"2007-2011",IF(YEAR(J205)&gt;2001,"2002-2006",IF(YEAR(J205)&gt;1996,"1997-2001",IF(YEAR(J205)&gt;=1992,"1992-1996","Invalid"))))))</f>
        <v>2002-2006</v>
      </c>
      <c r="L205" s="2">
        <v>158897</v>
      </c>
      <c r="M205" s="8">
        <v>0.1</v>
      </c>
      <c r="N205" s="11" t="str" cm="1">
        <f t="array" ref="N205">_xlfn.IFS(M205 = 0%, "0%", M205&gt;35%, "36%-40%",M205&gt;30%,"31%-35%", M205&gt;20%, "21%-30%",M205 &gt;15%,"16%-20%", M205&gt;10%, "11%-15%", M205 &gt;0%, "5%-10%")</f>
        <v>5%-10%</v>
      </c>
      <c r="O205" s="9">
        <f>IF(M205&gt;0,L205+(L205*M205),L205)</f>
        <v>174786.7</v>
      </c>
      <c r="P205" t="s">
        <v>33</v>
      </c>
      <c r="Q205" t="s">
        <v>80</v>
      </c>
      <c r="R205" s="1" t="s">
        <v>21</v>
      </c>
      <c r="S205" s="1" t="str">
        <f>IF(ISNUMBER(R205),"Yes","No")</f>
        <v>No</v>
      </c>
    </row>
    <row r="206" spans="1:19" x14ac:dyDescent="0.2">
      <c r="A206" t="s">
        <v>37</v>
      </c>
      <c r="B206" t="s">
        <v>1136</v>
      </c>
      <c r="C206" t="s">
        <v>40</v>
      </c>
      <c r="D206" t="s">
        <v>31</v>
      </c>
      <c r="E206" t="s">
        <v>44</v>
      </c>
      <c r="F206" t="s">
        <v>28</v>
      </c>
      <c r="G206" t="s">
        <v>24</v>
      </c>
      <c r="H206">
        <v>64</v>
      </c>
      <c r="I206" t="str">
        <f>IF(H206&gt;54,"Old Adults 55+",IF(H206&gt;=31,"Adults 31-54",IF(H206&lt;31,"Young Adults 25-30","Invalid")))</f>
        <v>Old Adults 55+</v>
      </c>
      <c r="J206" s="1">
        <v>34940</v>
      </c>
      <c r="K206" s="1" t="str">
        <f>IF(YEAR(J206)&gt;2016,"2017-2021",IF(YEAR(J206)&gt;2011,"2012-2016",IF(YEAR(J206)&gt;2006,"2007-2011",IF(YEAR(J206)&gt;2001,"2002-2006",IF(YEAR(J206)&gt;1996,"1997-2001",IF(YEAR(J206)&gt;=1992,"1992-1996","Invalid"))))))</f>
        <v>1992-1996</v>
      </c>
      <c r="L206" s="2">
        <v>158787</v>
      </c>
      <c r="M206" s="8">
        <v>0.18</v>
      </c>
      <c r="N206" s="11" t="str" cm="1">
        <f t="array" ref="N206">_xlfn.IFS(M206 = 0%, "0%", M206&gt;35%, "36%-40%",M206&gt;30%,"31%-35%", M206&gt;20%, "21%-30%",M206 &gt;15%,"16%-20%", M206&gt;10%, "11%-15%", M206 &gt;0%, "5%-10%")</f>
        <v>16%-20%</v>
      </c>
      <c r="O206" s="9">
        <f>IF(M206&gt;0,L206+(L206*M206),L206)</f>
        <v>187368.66</v>
      </c>
      <c r="P206" t="s">
        <v>33</v>
      </c>
      <c r="Q206" t="s">
        <v>34</v>
      </c>
      <c r="R206" s="1" t="s">
        <v>21</v>
      </c>
      <c r="S206" s="1" t="str">
        <f>IF(ISNUMBER(R206),"Yes","No")</f>
        <v>No</v>
      </c>
    </row>
    <row r="207" spans="1:19" x14ac:dyDescent="0.2">
      <c r="A207" t="s">
        <v>908</v>
      </c>
      <c r="B207" t="s">
        <v>909</v>
      </c>
      <c r="C207" t="s">
        <v>61</v>
      </c>
      <c r="D207" t="s">
        <v>43</v>
      </c>
      <c r="E207" t="s">
        <v>32</v>
      </c>
      <c r="F207" t="s">
        <v>17</v>
      </c>
      <c r="G207" t="s">
        <v>24</v>
      </c>
      <c r="H207">
        <v>59</v>
      </c>
      <c r="I207" t="str">
        <f>IF(H207&gt;54,"Old Adults 55+",IF(H207&gt;=31,"Adults 31-54",IF(H207&lt;31,"Young Adults 25-30","Invalid")))</f>
        <v>Old Adults 55+</v>
      </c>
      <c r="J207" s="1">
        <v>39689</v>
      </c>
      <c r="K207" s="1" t="str">
        <f>IF(YEAR(J207)&gt;2016,"2017-2021",IF(YEAR(J207)&gt;2011,"2012-2016",IF(YEAR(J207)&gt;2006,"2007-2011",IF(YEAR(J207)&gt;2001,"2002-2006",IF(YEAR(J207)&gt;1996,"1997-2001",IF(YEAR(J207)&gt;=1992,"1992-1996","Invalid"))))))</f>
        <v>2007-2011</v>
      </c>
      <c r="L207" s="2">
        <v>157969</v>
      </c>
      <c r="M207" s="8">
        <v>0.1</v>
      </c>
      <c r="N207" s="11" t="str" cm="1">
        <f t="array" ref="N207">_xlfn.IFS(M207 = 0%, "0%", M207&gt;35%, "36%-40%",M207&gt;30%,"31%-35%", M207&gt;20%, "21%-30%",M207 &gt;15%,"16%-20%", M207&gt;10%, "11%-15%", M207 &gt;0%, "5%-10%")</f>
        <v>5%-10%</v>
      </c>
      <c r="O207" s="9">
        <f>IF(M207&gt;0,L207+(L207*M207),L207)</f>
        <v>173765.9</v>
      </c>
      <c r="P207" t="s">
        <v>33</v>
      </c>
      <c r="Q207" t="s">
        <v>80</v>
      </c>
      <c r="R207" s="1" t="s">
        <v>21</v>
      </c>
      <c r="S207" s="1" t="str">
        <f>IF(ISNUMBER(R207),"Yes","No")</f>
        <v>No</v>
      </c>
    </row>
    <row r="208" spans="1:19" x14ac:dyDescent="0.2">
      <c r="A208" t="s">
        <v>1718</v>
      </c>
      <c r="B208" t="s">
        <v>1719</v>
      </c>
      <c r="C208" t="s">
        <v>61</v>
      </c>
      <c r="D208" t="s">
        <v>43</v>
      </c>
      <c r="E208" t="s">
        <v>44</v>
      </c>
      <c r="F208" t="s">
        <v>17</v>
      </c>
      <c r="G208" t="s">
        <v>18</v>
      </c>
      <c r="H208">
        <v>55</v>
      </c>
      <c r="I208" t="str">
        <f>IF(H208&gt;54,"Old Adults 55+",IF(H208&gt;=31,"Adults 31-54",IF(H208&lt;31,"Young Adults 25-30","Invalid")))</f>
        <v>Old Adults 55+</v>
      </c>
      <c r="J208" s="1">
        <v>36977</v>
      </c>
      <c r="K208" s="1" t="str">
        <f>IF(YEAR(J208)&gt;2016,"2017-2021",IF(YEAR(J208)&gt;2011,"2012-2016",IF(YEAR(J208)&gt;2006,"2007-2011",IF(YEAR(J208)&gt;2001,"2002-2006",IF(YEAR(J208)&gt;1996,"1997-2001",IF(YEAR(J208)&gt;=1992,"1992-1996","Invalid"))))))</f>
        <v>1997-2001</v>
      </c>
      <c r="L208" s="2">
        <v>157812</v>
      </c>
      <c r="M208" s="8">
        <v>0.11</v>
      </c>
      <c r="N208" s="11" t="str" cm="1">
        <f t="array" ref="N208">_xlfn.IFS(M208 = 0%, "0%", M208&gt;35%, "36%-40%",M208&gt;30%,"31%-35%", M208&gt;20%, "21%-30%",M208 &gt;15%,"16%-20%", M208&gt;10%, "11%-15%", M208 &gt;0%, "5%-10%")</f>
        <v>11%-15%</v>
      </c>
      <c r="O208" s="9">
        <f>IF(M208&gt;0,L208+(L208*M208),L208)</f>
        <v>175171.32</v>
      </c>
      <c r="P208" t="s">
        <v>19</v>
      </c>
      <c r="Q208" t="s">
        <v>45</v>
      </c>
      <c r="R208" s="1" t="s">
        <v>21</v>
      </c>
      <c r="S208" s="1" t="str">
        <f>IF(ISNUMBER(R208),"Yes","No")</f>
        <v>No</v>
      </c>
    </row>
    <row r="209" spans="1:19" x14ac:dyDescent="0.2">
      <c r="A209" t="s">
        <v>1160</v>
      </c>
      <c r="B209" t="s">
        <v>1161</v>
      </c>
      <c r="C209" t="s">
        <v>61</v>
      </c>
      <c r="D209" t="s">
        <v>50</v>
      </c>
      <c r="E209" t="s">
        <v>32</v>
      </c>
      <c r="F209" t="s">
        <v>28</v>
      </c>
      <c r="G209" t="s">
        <v>47</v>
      </c>
      <c r="H209">
        <v>51</v>
      </c>
      <c r="I209" t="str">
        <f>IF(H209&gt;54,"Old Adults 55+",IF(H209&gt;=31,"Adults 31-54",IF(H209&lt;31,"Young Adults 25-30","Invalid")))</f>
        <v>Adults 31-54</v>
      </c>
      <c r="J209" s="1">
        <v>36770</v>
      </c>
      <c r="K209" s="1" t="str">
        <f>IF(YEAR(J209)&gt;2016,"2017-2021",IF(YEAR(J209)&gt;2011,"2012-2016",IF(YEAR(J209)&gt;2006,"2007-2011",IF(YEAR(J209)&gt;2001,"2002-2006",IF(YEAR(J209)&gt;1996,"1997-2001",IF(YEAR(J209)&gt;=1992,"1992-1996","Invalid"))))))</f>
        <v>1997-2001</v>
      </c>
      <c r="L209" s="2">
        <v>157487</v>
      </c>
      <c r="M209" s="8">
        <v>0.12</v>
      </c>
      <c r="N209" s="11" t="str" cm="1">
        <f t="array" ref="N209">_xlfn.IFS(M209 = 0%, "0%", M209&gt;35%, "36%-40%",M209&gt;30%,"31%-35%", M209&gt;20%, "21%-30%",M209 &gt;15%,"16%-20%", M209&gt;10%, "11%-15%", M209 &gt;0%, "5%-10%")</f>
        <v>11%-15%</v>
      </c>
      <c r="O209" s="9">
        <f>IF(M209&gt;0,L209+(L209*M209),L209)</f>
        <v>176385.44</v>
      </c>
      <c r="P209" t="s">
        <v>19</v>
      </c>
      <c r="Q209" t="s">
        <v>39</v>
      </c>
      <c r="R209" s="1" t="s">
        <v>21</v>
      </c>
      <c r="S209" s="1" t="str">
        <f>IF(ISNUMBER(R209),"Yes","No")</f>
        <v>No</v>
      </c>
    </row>
    <row r="210" spans="1:19" x14ac:dyDescent="0.2">
      <c r="A210" t="s">
        <v>805</v>
      </c>
      <c r="B210" t="s">
        <v>806</v>
      </c>
      <c r="C210" t="s">
        <v>61</v>
      </c>
      <c r="D210" t="s">
        <v>15</v>
      </c>
      <c r="E210" t="s">
        <v>36</v>
      </c>
      <c r="F210" t="s">
        <v>17</v>
      </c>
      <c r="G210" t="s">
        <v>51</v>
      </c>
      <c r="H210">
        <v>37</v>
      </c>
      <c r="I210" t="str">
        <f>IF(H210&gt;54,"Old Adults 55+",IF(H210&gt;=31,"Adults 31-54",IF(H210&lt;31,"Young Adults 25-30","Invalid")))</f>
        <v>Adults 31-54</v>
      </c>
      <c r="J210" s="1">
        <v>41329</v>
      </c>
      <c r="K210" s="1" t="str">
        <f>IF(YEAR(J210)&gt;2016,"2017-2021",IF(YEAR(J210)&gt;2011,"2012-2016",IF(YEAR(J210)&gt;2006,"2007-2011",IF(YEAR(J210)&gt;2001,"2002-2006",IF(YEAR(J210)&gt;1996,"1997-2001",IF(YEAR(J210)&gt;=1992,"1992-1996","Invalid"))))))</f>
        <v>2012-2016</v>
      </c>
      <c r="L210" s="2">
        <v>157474</v>
      </c>
      <c r="M210" s="8">
        <v>0.11</v>
      </c>
      <c r="N210" s="11" t="str" cm="1">
        <f t="array" ref="N210">_xlfn.IFS(M210 = 0%, "0%", M210&gt;35%, "36%-40%",M210&gt;30%,"31%-35%", M210&gt;20%, "21%-30%",M210 &gt;15%,"16%-20%", M210&gt;10%, "11%-15%", M210 &gt;0%, "5%-10%")</f>
        <v>11%-15%</v>
      </c>
      <c r="O210" s="9">
        <f>IF(M210&gt;0,L210+(L210*M210),L210)</f>
        <v>174796.14</v>
      </c>
      <c r="P210" t="s">
        <v>52</v>
      </c>
      <c r="Q210" t="s">
        <v>66</v>
      </c>
      <c r="R210" s="1" t="s">
        <v>21</v>
      </c>
      <c r="S210" s="1" t="str">
        <f>IF(ISNUMBER(R210),"Yes","No")</f>
        <v>No</v>
      </c>
    </row>
    <row r="211" spans="1:19" x14ac:dyDescent="0.2">
      <c r="A211" t="s">
        <v>174</v>
      </c>
      <c r="B211" t="s">
        <v>424</v>
      </c>
      <c r="C211" t="s">
        <v>61</v>
      </c>
      <c r="D211" t="s">
        <v>23</v>
      </c>
      <c r="E211" t="s">
        <v>36</v>
      </c>
      <c r="F211" t="s">
        <v>17</v>
      </c>
      <c r="G211" t="s">
        <v>24</v>
      </c>
      <c r="H211">
        <v>36</v>
      </c>
      <c r="I211" t="str">
        <f>IF(H211&gt;54,"Old Adults 55+",IF(H211&gt;=31,"Adults 31-54",IF(H211&lt;31,"Young Adults 25-30","Invalid")))</f>
        <v>Adults 31-54</v>
      </c>
      <c r="J211" s="1">
        <v>39855</v>
      </c>
      <c r="K211" s="1" t="str">
        <f>IF(YEAR(J211)&gt;2016,"2017-2021",IF(YEAR(J211)&gt;2011,"2012-2016",IF(YEAR(J211)&gt;2006,"2007-2011",IF(YEAR(J211)&gt;2001,"2002-2006",IF(YEAR(J211)&gt;1996,"1997-2001",IF(YEAR(J211)&gt;=1992,"1992-1996","Invalid"))))))</f>
        <v>2007-2011</v>
      </c>
      <c r="L211" s="2">
        <v>157333</v>
      </c>
      <c r="M211" s="8">
        <v>0.15</v>
      </c>
      <c r="N211" s="11" t="str" cm="1">
        <f t="array" ref="N211">_xlfn.IFS(M211 = 0%, "0%", M211&gt;35%, "36%-40%",M211&gt;30%,"31%-35%", M211&gt;20%, "21%-30%",M211 &gt;15%,"16%-20%", M211&gt;10%, "11%-15%", M211 &gt;0%, "5%-10%")</f>
        <v>11%-15%</v>
      </c>
      <c r="O211" s="9">
        <f>IF(M211&gt;0,L211+(L211*M211),L211)</f>
        <v>180932.95</v>
      </c>
      <c r="P211" t="s">
        <v>19</v>
      </c>
      <c r="Q211" t="s">
        <v>45</v>
      </c>
      <c r="R211" s="1" t="s">
        <v>21</v>
      </c>
      <c r="S211" s="1" t="str">
        <f>IF(ISNUMBER(R211),"Yes","No")</f>
        <v>No</v>
      </c>
    </row>
    <row r="212" spans="1:19" x14ac:dyDescent="0.2">
      <c r="A212" t="s">
        <v>1085</v>
      </c>
      <c r="B212" t="s">
        <v>1317</v>
      </c>
      <c r="C212" t="s">
        <v>40</v>
      </c>
      <c r="D212" t="s">
        <v>43</v>
      </c>
      <c r="E212" t="s">
        <v>32</v>
      </c>
      <c r="F212" t="s">
        <v>17</v>
      </c>
      <c r="G212" t="s">
        <v>24</v>
      </c>
      <c r="H212">
        <v>36</v>
      </c>
      <c r="I212" t="str">
        <f>IF(H212&gt;54,"Old Adults 55+",IF(H212&gt;=31,"Adults 31-54",IF(H212&lt;31,"Young Adults 25-30","Invalid")))</f>
        <v>Adults 31-54</v>
      </c>
      <c r="J212" s="1">
        <v>40434</v>
      </c>
      <c r="K212" s="1" t="str">
        <f>IF(YEAR(J212)&gt;2016,"2017-2021",IF(YEAR(J212)&gt;2011,"2012-2016",IF(YEAR(J212)&gt;2006,"2007-2011",IF(YEAR(J212)&gt;2001,"2002-2006",IF(YEAR(J212)&gt;1996,"1997-2001",IF(YEAR(J212)&gt;=1992,"1992-1996","Invalid"))))))</f>
        <v>2007-2011</v>
      </c>
      <c r="L212" s="2">
        <v>157070</v>
      </c>
      <c r="M212" s="8">
        <v>0.28000000000000003</v>
      </c>
      <c r="N212" s="11" t="str" cm="1">
        <f t="array" ref="N212">_xlfn.IFS(M212 = 0%, "0%", M212&gt;35%, "36%-40%",M212&gt;30%,"31%-35%", M212&gt;20%, "21%-30%",M212 &gt;15%,"16%-20%", M212&gt;10%, "11%-15%", M212 &gt;0%, "5%-10%")</f>
        <v>21%-30%</v>
      </c>
      <c r="O212" s="9">
        <f>IF(M212&gt;0,L212+(L212*M212),L212)</f>
        <v>201049.60000000001</v>
      </c>
      <c r="P212" t="s">
        <v>33</v>
      </c>
      <c r="Q212" t="s">
        <v>80</v>
      </c>
      <c r="R212" s="1" t="s">
        <v>21</v>
      </c>
      <c r="S212" s="1" t="str">
        <f>IF(ISNUMBER(R212),"Yes","No")</f>
        <v>No</v>
      </c>
    </row>
    <row r="213" spans="1:19" x14ac:dyDescent="0.2">
      <c r="A213" t="s">
        <v>1198</v>
      </c>
      <c r="B213" t="s">
        <v>1199</v>
      </c>
      <c r="C213" t="s">
        <v>61</v>
      </c>
      <c r="D213" t="s">
        <v>43</v>
      </c>
      <c r="E213" t="s">
        <v>16</v>
      </c>
      <c r="F213" t="s">
        <v>17</v>
      </c>
      <c r="G213" t="s">
        <v>24</v>
      </c>
      <c r="H213">
        <v>25</v>
      </c>
      <c r="I213" t="str">
        <f>IF(H213&gt;54,"Old Adults 55+",IF(H213&gt;=31,"Adults 31-54",IF(H213&lt;31,"Young Adults 25-30","Invalid")))</f>
        <v>Young Adults 25-30</v>
      </c>
      <c r="J213" s="1">
        <v>43930</v>
      </c>
      <c r="K213" s="1" t="str">
        <f>IF(YEAR(J213)&gt;2016,"2017-2021",IF(YEAR(J213)&gt;2011,"2012-2016",IF(YEAR(J213)&gt;2006,"2007-2011",IF(YEAR(J213)&gt;2001,"2002-2006",IF(YEAR(J213)&gt;1996,"1997-2001",IF(YEAR(J213)&gt;=1992,"1992-1996","Invalid"))))))</f>
        <v>2017-2021</v>
      </c>
      <c r="L213" s="2">
        <v>157057</v>
      </c>
      <c r="M213" s="8">
        <v>0.1</v>
      </c>
      <c r="N213" s="11" t="str" cm="1">
        <f t="array" ref="N213">_xlfn.IFS(M213 = 0%, "0%", M213&gt;35%, "36%-40%",M213&gt;30%,"31%-35%", M213&gt;20%, "21%-30%",M213 &gt;15%,"16%-20%", M213&gt;10%, "11%-15%", M213 &gt;0%, "5%-10%")</f>
        <v>5%-10%</v>
      </c>
      <c r="O213" s="9">
        <f>IF(M213&gt;0,L213+(L213*M213),L213)</f>
        <v>172762.7</v>
      </c>
      <c r="P213" t="s">
        <v>19</v>
      </c>
      <c r="Q213" t="s">
        <v>29</v>
      </c>
      <c r="R213" s="1" t="s">
        <v>21</v>
      </c>
      <c r="S213" s="1" t="str">
        <f>IF(ISNUMBER(R213),"Yes","No")</f>
        <v>No</v>
      </c>
    </row>
    <row r="214" spans="1:19" x14ac:dyDescent="0.2">
      <c r="A214" t="s">
        <v>1577</v>
      </c>
      <c r="B214" t="s">
        <v>1714</v>
      </c>
      <c r="C214" t="s">
        <v>61</v>
      </c>
      <c r="D214" t="s">
        <v>50</v>
      </c>
      <c r="E214" t="s">
        <v>36</v>
      </c>
      <c r="F214" t="s">
        <v>17</v>
      </c>
      <c r="G214" t="s">
        <v>51</v>
      </c>
      <c r="H214">
        <v>49</v>
      </c>
      <c r="I214" t="str">
        <f>IF(H214&gt;54,"Old Adults 55+",IF(H214&gt;=31,"Adults 31-54",IF(H214&lt;31,"Young Adults 25-30","Invalid")))</f>
        <v>Adults 31-54</v>
      </c>
      <c r="J214" s="1">
        <v>35157</v>
      </c>
      <c r="K214" s="1" t="str">
        <f>IF(YEAR(J214)&gt;2016,"2017-2021",IF(YEAR(J214)&gt;2011,"2012-2016",IF(YEAR(J214)&gt;2006,"2007-2011",IF(YEAR(J214)&gt;2001,"2002-2006",IF(YEAR(J214)&gt;1996,"1997-2001",IF(YEAR(J214)&gt;=1992,"1992-1996","Invalid"))))))</f>
        <v>1992-1996</v>
      </c>
      <c r="L214" s="2">
        <v>157057</v>
      </c>
      <c r="M214" s="8">
        <v>0.12</v>
      </c>
      <c r="N214" s="11" t="str" cm="1">
        <f t="array" ref="N214">_xlfn.IFS(M214 = 0%, "0%", M214&gt;35%, "36%-40%",M214&gt;30%,"31%-35%", M214&gt;20%, "21%-30%",M214 &gt;15%,"16%-20%", M214&gt;10%, "11%-15%", M214 &gt;0%, "5%-10%")</f>
        <v>11%-15%</v>
      </c>
      <c r="O214" s="9">
        <f>IF(M214&gt;0,L214+(L214*M214),L214)</f>
        <v>175903.84</v>
      </c>
      <c r="P214" t="s">
        <v>19</v>
      </c>
      <c r="Q214" t="s">
        <v>45</v>
      </c>
      <c r="R214" s="1" t="s">
        <v>21</v>
      </c>
      <c r="S214" s="1" t="str">
        <f>IF(ISNUMBER(R214),"Yes","No")</f>
        <v>No</v>
      </c>
    </row>
    <row r="215" spans="1:19" x14ac:dyDescent="0.2">
      <c r="A215" t="s">
        <v>1852</v>
      </c>
      <c r="B215" t="s">
        <v>1853</v>
      </c>
      <c r="C215" t="s">
        <v>40</v>
      </c>
      <c r="D215" t="s">
        <v>15</v>
      </c>
      <c r="E215" t="s">
        <v>32</v>
      </c>
      <c r="F215" t="s">
        <v>28</v>
      </c>
      <c r="G215" t="s">
        <v>51</v>
      </c>
      <c r="H215">
        <v>31</v>
      </c>
      <c r="I215" t="str">
        <f>IF(H215&gt;54,"Old Adults 55+",IF(H215&gt;=31,"Adults 31-54",IF(H215&lt;31,"Young Adults 25-30","Invalid")))</f>
        <v>Adults 31-54</v>
      </c>
      <c r="J215" s="1">
        <v>42957</v>
      </c>
      <c r="K215" s="1" t="str">
        <f>IF(YEAR(J215)&gt;2016,"2017-2021",IF(YEAR(J215)&gt;2011,"2012-2016",IF(YEAR(J215)&gt;2006,"2007-2011",IF(YEAR(J215)&gt;2001,"2002-2006",IF(YEAR(J215)&gt;1996,"1997-2001",IF(YEAR(J215)&gt;=1992,"1992-1996","Invalid"))))))</f>
        <v>2017-2021</v>
      </c>
      <c r="L215" s="2">
        <v>156931</v>
      </c>
      <c r="M215" s="8">
        <v>0.28000000000000003</v>
      </c>
      <c r="N215" s="11" t="str" cm="1">
        <f t="array" ref="N215">_xlfn.IFS(M215 = 0%, "0%", M215&gt;35%, "36%-40%",M215&gt;30%,"31%-35%", M215&gt;20%, "21%-30%",M215 &gt;15%,"16%-20%", M215&gt;10%, "11%-15%", M215 &gt;0%, "5%-10%")</f>
        <v>21%-30%</v>
      </c>
      <c r="O215" s="9">
        <f>IF(M215&gt;0,L215+(L215*M215),L215)</f>
        <v>200871.67999999999</v>
      </c>
      <c r="P215" t="s">
        <v>19</v>
      </c>
      <c r="Q215" t="s">
        <v>63</v>
      </c>
      <c r="R215" s="1" t="s">
        <v>21</v>
      </c>
      <c r="S215" s="1" t="str">
        <f>IF(ISNUMBER(R215),"Yes","No")</f>
        <v>No</v>
      </c>
    </row>
    <row r="216" spans="1:19" x14ac:dyDescent="0.2">
      <c r="A216" t="s">
        <v>991</v>
      </c>
      <c r="B216" t="s">
        <v>992</v>
      </c>
      <c r="C216" t="s">
        <v>40</v>
      </c>
      <c r="D216" t="s">
        <v>31</v>
      </c>
      <c r="E216" t="s">
        <v>16</v>
      </c>
      <c r="F216" t="s">
        <v>17</v>
      </c>
      <c r="G216" t="s">
        <v>51</v>
      </c>
      <c r="H216">
        <v>37</v>
      </c>
      <c r="I216" t="str">
        <f>IF(H216&gt;54,"Old Adults 55+",IF(H216&gt;=31,"Adults 31-54",IF(H216&lt;31,"Young Adults 25-30","Invalid")))</f>
        <v>Adults 31-54</v>
      </c>
      <c r="J216" s="1">
        <v>39528</v>
      </c>
      <c r="K216" s="1" t="str">
        <f>IF(YEAR(J216)&gt;2016,"2017-2021",IF(YEAR(J216)&gt;2011,"2012-2016",IF(YEAR(J216)&gt;2006,"2007-2011",IF(YEAR(J216)&gt;2001,"2002-2006",IF(YEAR(J216)&gt;1996,"1997-2001",IF(YEAR(J216)&gt;=1992,"1992-1996","Invalid"))))))</f>
        <v>2007-2011</v>
      </c>
      <c r="L216" s="2">
        <v>156277</v>
      </c>
      <c r="M216" s="8">
        <v>0.22</v>
      </c>
      <c r="N216" s="11" t="str" cm="1">
        <f t="array" ref="N216">_xlfn.IFS(M216 = 0%, "0%", M216&gt;35%, "36%-40%",M216&gt;30%,"31%-35%", M216&gt;20%, "21%-30%",M216 &gt;15%,"16%-20%", M216&gt;10%, "11%-15%", M216 &gt;0%, "5%-10%")</f>
        <v>21%-30%</v>
      </c>
      <c r="O216" s="9">
        <f>IF(M216&gt;0,L216+(L216*M216),L216)</f>
        <v>190657.94</v>
      </c>
      <c r="P216" t="s">
        <v>52</v>
      </c>
      <c r="Q216" t="s">
        <v>81</v>
      </c>
      <c r="R216" s="1" t="s">
        <v>21</v>
      </c>
      <c r="S216" s="1" t="str">
        <f>IF(ISNUMBER(R216),"Yes","No")</f>
        <v>No</v>
      </c>
    </row>
    <row r="217" spans="1:19" x14ac:dyDescent="0.2">
      <c r="A217" t="s">
        <v>1589</v>
      </c>
      <c r="B217" t="s">
        <v>1590</v>
      </c>
      <c r="C217" t="s">
        <v>40</v>
      </c>
      <c r="D217" t="s">
        <v>31</v>
      </c>
      <c r="E217" t="s">
        <v>44</v>
      </c>
      <c r="F217" t="s">
        <v>28</v>
      </c>
      <c r="G217" t="s">
        <v>18</v>
      </c>
      <c r="H217">
        <v>41</v>
      </c>
      <c r="I217" t="str">
        <f>IF(H217&gt;54,"Old Adults 55+",IF(H217&gt;=31,"Adults 31-54",IF(H217&lt;31,"Young Adults 25-30","Invalid")))</f>
        <v>Adults 31-54</v>
      </c>
      <c r="J217" s="1">
        <v>39156</v>
      </c>
      <c r="K217" s="1" t="str">
        <f>IF(YEAR(J217)&gt;2016,"2017-2021",IF(YEAR(J217)&gt;2011,"2012-2016",IF(YEAR(J217)&gt;2006,"2007-2011",IF(YEAR(J217)&gt;2001,"2002-2006",IF(YEAR(J217)&gt;1996,"1997-2001",IF(YEAR(J217)&gt;=1992,"1992-1996","Invalid"))))))</f>
        <v>2007-2011</v>
      </c>
      <c r="L217" s="2">
        <v>155926</v>
      </c>
      <c r="M217" s="8">
        <v>0.24</v>
      </c>
      <c r="N217" s="11" t="str" cm="1">
        <f t="array" ref="N217">_xlfn.IFS(M217 = 0%, "0%", M217&gt;35%, "36%-40%",M217&gt;30%,"31%-35%", M217&gt;20%, "21%-30%",M217 &gt;15%,"16%-20%", M217&gt;10%, "11%-15%", M217 &gt;0%, "5%-10%")</f>
        <v>21%-30%</v>
      </c>
      <c r="O217" s="9">
        <f>IF(M217&gt;0,L217+(L217*M217),L217)</f>
        <v>193348.24</v>
      </c>
      <c r="P217" t="s">
        <v>19</v>
      </c>
      <c r="Q217" t="s">
        <v>29</v>
      </c>
      <c r="R217" s="1">
        <v>39598</v>
      </c>
      <c r="S217" s="1" t="str">
        <f>IF(ISNUMBER(R217),"Yes","No")</f>
        <v>Yes</v>
      </c>
    </row>
    <row r="218" spans="1:19" x14ac:dyDescent="0.2">
      <c r="A218" t="s">
        <v>123</v>
      </c>
      <c r="B218" t="s">
        <v>1300</v>
      </c>
      <c r="C218" t="s">
        <v>61</v>
      </c>
      <c r="D218" t="s">
        <v>43</v>
      </c>
      <c r="E218" t="s">
        <v>44</v>
      </c>
      <c r="F218" t="s">
        <v>17</v>
      </c>
      <c r="G218" t="s">
        <v>24</v>
      </c>
      <c r="H218">
        <v>35</v>
      </c>
      <c r="I218" t="str">
        <f>IF(H218&gt;54,"Old Adults 55+",IF(H218&gt;=31,"Adults 31-54",IF(H218&lt;31,"Young Adults 25-30","Invalid")))</f>
        <v>Adults 31-54</v>
      </c>
      <c r="J218" s="1">
        <v>41690</v>
      </c>
      <c r="K218" s="1" t="str">
        <f>IF(YEAR(J218)&gt;2016,"2017-2021",IF(YEAR(J218)&gt;2011,"2012-2016",IF(YEAR(J218)&gt;2006,"2007-2011",IF(YEAR(J218)&gt;2001,"2002-2006",IF(YEAR(J218)&gt;1996,"1997-2001",IF(YEAR(J218)&gt;=1992,"1992-1996","Invalid"))))))</f>
        <v>2012-2016</v>
      </c>
      <c r="L218" s="2">
        <v>155905</v>
      </c>
      <c r="M218" s="8">
        <v>0.14000000000000001</v>
      </c>
      <c r="N218" s="11" t="str" cm="1">
        <f t="array" ref="N218">_xlfn.IFS(M218 = 0%, "0%", M218&gt;35%, "36%-40%",M218&gt;30%,"31%-35%", M218&gt;20%, "21%-30%",M218 &gt;15%,"16%-20%", M218&gt;10%, "11%-15%", M218 &gt;0%, "5%-10%")</f>
        <v>11%-15%</v>
      </c>
      <c r="O218" s="9">
        <f>IF(M218&gt;0,L218+(L218*M218),L218)</f>
        <v>177731.7</v>
      </c>
      <c r="P218" t="s">
        <v>19</v>
      </c>
      <c r="Q218" t="s">
        <v>39</v>
      </c>
      <c r="R218" s="1" t="s">
        <v>21</v>
      </c>
      <c r="S218" s="1" t="str">
        <f>IF(ISNUMBER(R218),"Yes","No")</f>
        <v>No</v>
      </c>
    </row>
    <row r="219" spans="1:19" x14ac:dyDescent="0.2">
      <c r="A219" t="s">
        <v>1461</v>
      </c>
      <c r="B219" t="s">
        <v>1462</v>
      </c>
      <c r="C219" t="s">
        <v>40</v>
      </c>
      <c r="D219" t="s">
        <v>23</v>
      </c>
      <c r="E219" t="s">
        <v>32</v>
      </c>
      <c r="F219" t="s">
        <v>28</v>
      </c>
      <c r="G219" t="s">
        <v>18</v>
      </c>
      <c r="H219">
        <v>60</v>
      </c>
      <c r="I219" t="str">
        <f>IF(H219&gt;54,"Old Adults 55+",IF(H219&gt;=31,"Adults 31-54",IF(H219&lt;31,"Young Adults 25-30","Invalid")))</f>
        <v>Old Adults 55+</v>
      </c>
      <c r="J219" s="1">
        <v>42108</v>
      </c>
      <c r="K219" s="1" t="str">
        <f>IF(YEAR(J219)&gt;2016,"2017-2021",IF(YEAR(J219)&gt;2011,"2012-2016",IF(YEAR(J219)&gt;2006,"2007-2011",IF(YEAR(J219)&gt;2001,"2002-2006",IF(YEAR(J219)&gt;1996,"1997-2001",IF(YEAR(J219)&gt;=1992,"1992-1996","Invalid"))))))</f>
        <v>2012-2016</v>
      </c>
      <c r="L219" s="2">
        <v>155788</v>
      </c>
      <c r="M219" s="8">
        <v>0.17</v>
      </c>
      <c r="N219" s="11" t="str" cm="1">
        <f t="array" ref="N219">_xlfn.IFS(M219 = 0%, "0%", M219&gt;35%, "36%-40%",M219&gt;30%,"31%-35%", M219&gt;20%, "21%-30%",M219 &gt;15%,"16%-20%", M219&gt;10%, "11%-15%", M219 &gt;0%, "5%-10%")</f>
        <v>16%-20%</v>
      </c>
      <c r="O219" s="9">
        <f>IF(M219&gt;0,L219+(L219*M219),L219)</f>
        <v>182271.96</v>
      </c>
      <c r="P219" t="s">
        <v>19</v>
      </c>
      <c r="Q219" t="s">
        <v>63</v>
      </c>
      <c r="R219" s="1" t="s">
        <v>21</v>
      </c>
      <c r="S219" s="1" t="str">
        <f>IF(ISNUMBER(R219),"Yes","No")</f>
        <v>No</v>
      </c>
    </row>
    <row r="220" spans="1:19" x14ac:dyDescent="0.2">
      <c r="A220" t="s">
        <v>942</v>
      </c>
      <c r="B220" t="s">
        <v>943</v>
      </c>
      <c r="C220" t="s">
        <v>40</v>
      </c>
      <c r="D220" t="s">
        <v>50</v>
      </c>
      <c r="E220" t="s">
        <v>36</v>
      </c>
      <c r="F220" t="s">
        <v>17</v>
      </c>
      <c r="G220" t="s">
        <v>51</v>
      </c>
      <c r="H220">
        <v>50</v>
      </c>
      <c r="I220" t="str">
        <f>IF(H220&gt;54,"Old Adults 55+",IF(H220&gt;=31,"Adults 31-54",IF(H220&lt;31,"Young Adults 25-30","Invalid")))</f>
        <v>Adults 31-54</v>
      </c>
      <c r="J220" s="1">
        <v>43452</v>
      </c>
      <c r="K220" s="1" t="str">
        <f>IF(YEAR(J220)&gt;2016,"2017-2021",IF(YEAR(J220)&gt;2011,"2012-2016",IF(YEAR(J220)&gt;2006,"2007-2011",IF(YEAR(J220)&gt;2001,"2002-2006",IF(YEAR(J220)&gt;1996,"1997-2001",IF(YEAR(J220)&gt;=1992,"1992-1996","Invalid"))))))</f>
        <v>2017-2021</v>
      </c>
      <c r="L220" s="2">
        <v>155351</v>
      </c>
      <c r="M220" s="8">
        <v>0.2</v>
      </c>
      <c r="N220" s="11" t="str" cm="1">
        <f t="array" ref="N220">_xlfn.IFS(M220 = 0%, "0%", M220&gt;35%, "36%-40%",M220&gt;30%,"31%-35%", M220&gt;20%, "21%-30%",M220 &gt;15%,"16%-20%", M220&gt;10%, "11%-15%", M220 &gt;0%, "5%-10%")</f>
        <v>16%-20%</v>
      </c>
      <c r="O220" s="9">
        <f>IF(M220&gt;0,L220+(L220*M220),L220)</f>
        <v>186421.2</v>
      </c>
      <c r="P220" t="s">
        <v>19</v>
      </c>
      <c r="Q220" t="s">
        <v>63</v>
      </c>
      <c r="R220" s="1" t="s">
        <v>21</v>
      </c>
      <c r="S220" s="1" t="str">
        <f>IF(ISNUMBER(R220),"Yes","No")</f>
        <v>No</v>
      </c>
    </row>
    <row r="221" spans="1:19" x14ac:dyDescent="0.2">
      <c r="A221" t="s">
        <v>294</v>
      </c>
      <c r="B221" t="s">
        <v>885</v>
      </c>
      <c r="C221" t="s">
        <v>40</v>
      </c>
      <c r="D221" t="s">
        <v>15</v>
      </c>
      <c r="E221" t="s">
        <v>16</v>
      </c>
      <c r="F221" t="s">
        <v>17</v>
      </c>
      <c r="G221" t="s">
        <v>24</v>
      </c>
      <c r="H221">
        <v>63</v>
      </c>
      <c r="I221" t="str">
        <f>IF(H221&gt;54,"Old Adults 55+",IF(H221&gt;=31,"Adults 31-54",IF(H221&lt;31,"Young Adults 25-30","Invalid")))</f>
        <v>Old Adults 55+</v>
      </c>
      <c r="J221" s="1">
        <v>36826</v>
      </c>
      <c r="K221" s="1" t="str">
        <f>IF(YEAR(J221)&gt;2016,"2017-2021",IF(YEAR(J221)&gt;2011,"2012-2016",IF(YEAR(J221)&gt;2006,"2007-2011",IF(YEAR(J221)&gt;2001,"2002-2006",IF(YEAR(J221)&gt;1996,"1997-2001",IF(YEAR(J221)&gt;=1992,"1992-1996","Invalid"))))))</f>
        <v>1997-2001</v>
      </c>
      <c r="L221" s="2">
        <v>155320</v>
      </c>
      <c r="M221" s="8">
        <v>0.17</v>
      </c>
      <c r="N221" s="11" t="str" cm="1">
        <f t="array" ref="N221">_xlfn.IFS(M221 = 0%, "0%", M221&gt;35%, "36%-40%",M221&gt;30%,"31%-35%", M221&gt;20%, "21%-30%",M221 &gt;15%,"16%-20%", M221&gt;10%, "11%-15%", M221 &gt;0%, "5%-10%")</f>
        <v>16%-20%</v>
      </c>
      <c r="O221" s="9">
        <f>IF(M221&gt;0,L221+(L221*M221),L221)</f>
        <v>181724.4</v>
      </c>
      <c r="P221" t="s">
        <v>33</v>
      </c>
      <c r="Q221" t="s">
        <v>80</v>
      </c>
      <c r="R221" s="1" t="s">
        <v>21</v>
      </c>
      <c r="S221" s="1" t="str">
        <f>IF(ISNUMBER(R221),"Yes","No")</f>
        <v>No</v>
      </c>
    </row>
    <row r="222" spans="1:19" x14ac:dyDescent="0.2">
      <c r="A222" t="s">
        <v>194</v>
      </c>
      <c r="B222" t="s">
        <v>1861</v>
      </c>
      <c r="C222" t="s">
        <v>61</v>
      </c>
      <c r="D222" t="s">
        <v>23</v>
      </c>
      <c r="E222" t="s">
        <v>44</v>
      </c>
      <c r="F222" t="s">
        <v>17</v>
      </c>
      <c r="G222" t="s">
        <v>47</v>
      </c>
      <c r="H222">
        <v>25</v>
      </c>
      <c r="I222" t="str">
        <f>IF(H222&gt;54,"Old Adults 55+",IF(H222&gt;=31,"Adults 31-54",IF(H222&lt;31,"Young Adults 25-30","Invalid")))</f>
        <v>Young Adults 25-30</v>
      </c>
      <c r="J222" s="1">
        <v>44272</v>
      </c>
      <c r="K222" s="1" t="str">
        <f>IF(YEAR(J222)&gt;2016,"2017-2021",IF(YEAR(J222)&gt;2011,"2012-2016",IF(YEAR(J222)&gt;2006,"2007-2011",IF(YEAR(J222)&gt;2001,"2002-2006",IF(YEAR(J222)&gt;1996,"1997-2001",IF(YEAR(J222)&gt;=1992,"1992-1996","Invalid"))))))</f>
        <v>2017-2021</v>
      </c>
      <c r="L222" s="2">
        <v>155080</v>
      </c>
      <c r="M222" s="8">
        <v>0.1</v>
      </c>
      <c r="N222" s="11" t="str" cm="1">
        <f t="array" ref="N222">_xlfn.IFS(M222 = 0%, "0%", M222&gt;35%, "36%-40%",M222&gt;30%,"31%-35%", M222&gt;20%, "21%-30%",M222 &gt;15%,"16%-20%", M222&gt;10%, "11%-15%", M222 &gt;0%, "5%-10%")</f>
        <v>5%-10%</v>
      </c>
      <c r="O222" s="9">
        <f>IF(M222&gt;0,L222+(L222*M222),L222)</f>
        <v>170588</v>
      </c>
      <c r="P222" t="s">
        <v>19</v>
      </c>
      <c r="Q222" t="s">
        <v>25</v>
      </c>
      <c r="R222" s="1" t="s">
        <v>21</v>
      </c>
      <c r="S222" s="1" t="str">
        <f>IF(ISNUMBER(R222),"Yes","No")</f>
        <v>No</v>
      </c>
    </row>
    <row r="223" spans="1:19" x14ac:dyDescent="0.2">
      <c r="A223" t="s">
        <v>114</v>
      </c>
      <c r="B223" t="s">
        <v>1034</v>
      </c>
      <c r="C223" t="s">
        <v>61</v>
      </c>
      <c r="D223" t="s">
        <v>15</v>
      </c>
      <c r="E223" t="s">
        <v>32</v>
      </c>
      <c r="F223" t="s">
        <v>17</v>
      </c>
      <c r="G223" t="s">
        <v>24</v>
      </c>
      <c r="H223">
        <v>41</v>
      </c>
      <c r="I223" t="str">
        <f>IF(H223&gt;54,"Old Adults 55+",IF(H223&gt;=31,"Adults 31-54",IF(H223&lt;31,"Young Adults 25-30","Invalid")))</f>
        <v>Adults 31-54</v>
      </c>
      <c r="J223" s="1">
        <v>38060</v>
      </c>
      <c r="K223" s="1" t="str">
        <f>IF(YEAR(J223)&gt;2016,"2017-2021",IF(YEAR(J223)&gt;2011,"2012-2016",IF(YEAR(J223)&gt;2006,"2007-2011",IF(YEAR(J223)&gt;2001,"2002-2006",IF(YEAR(J223)&gt;1996,"1997-2001",IF(YEAR(J223)&gt;=1992,"1992-1996","Invalid"))))))</f>
        <v>2002-2006</v>
      </c>
      <c r="L223" s="2">
        <v>155004</v>
      </c>
      <c r="M223" s="8">
        <v>0.12</v>
      </c>
      <c r="N223" s="11" t="str" cm="1">
        <f t="array" ref="N223">_xlfn.IFS(M223 = 0%, "0%", M223&gt;35%, "36%-40%",M223&gt;30%,"31%-35%", M223&gt;20%, "21%-30%",M223 &gt;15%,"16%-20%", M223&gt;10%, "11%-15%", M223 &gt;0%, "5%-10%")</f>
        <v>11%-15%</v>
      </c>
      <c r="O223" s="9">
        <f>IF(M223&gt;0,L223+(L223*M223),L223)</f>
        <v>173604.48000000001</v>
      </c>
      <c r="P223" t="s">
        <v>19</v>
      </c>
      <c r="Q223" t="s">
        <v>25</v>
      </c>
      <c r="R223" s="1" t="s">
        <v>21</v>
      </c>
      <c r="S223" s="1" t="str">
        <f>IF(ISNUMBER(R223),"Yes","No")</f>
        <v>No</v>
      </c>
    </row>
    <row r="224" spans="1:19" x14ac:dyDescent="0.2">
      <c r="A224" t="s">
        <v>1837</v>
      </c>
      <c r="B224" t="s">
        <v>1838</v>
      </c>
      <c r="C224" t="s">
        <v>40</v>
      </c>
      <c r="D224" t="s">
        <v>50</v>
      </c>
      <c r="E224" t="s">
        <v>44</v>
      </c>
      <c r="F224" t="s">
        <v>17</v>
      </c>
      <c r="G224" t="s">
        <v>51</v>
      </c>
      <c r="H224">
        <v>27</v>
      </c>
      <c r="I224" t="str">
        <f>IF(H224&gt;54,"Old Adults 55+",IF(H224&gt;=31,"Adults 31-54",IF(H224&lt;31,"Young Adults 25-30","Invalid")))</f>
        <v>Young Adults 25-30</v>
      </c>
      <c r="J224" s="1">
        <v>43397</v>
      </c>
      <c r="K224" s="1" t="str">
        <f>IF(YEAR(J224)&gt;2016,"2017-2021",IF(YEAR(J224)&gt;2011,"2012-2016",IF(YEAR(J224)&gt;2006,"2007-2011",IF(YEAR(J224)&gt;2001,"2002-2006",IF(YEAR(J224)&gt;1996,"1997-2001",IF(YEAR(J224)&gt;=1992,"1992-1996","Invalid"))))))</f>
        <v>2017-2021</v>
      </c>
      <c r="L224" s="2">
        <v>154973</v>
      </c>
      <c r="M224" s="8">
        <v>0.28999999999999998</v>
      </c>
      <c r="N224" s="11" t="str" cm="1">
        <f t="array" ref="N224">_xlfn.IFS(M224 = 0%, "0%", M224&gt;35%, "36%-40%",M224&gt;30%,"31%-35%", M224&gt;20%, "21%-30%",M224 &gt;15%,"16%-20%", M224&gt;10%, "11%-15%", M224 &gt;0%, "5%-10%")</f>
        <v>21%-30%</v>
      </c>
      <c r="O224" s="9">
        <f>IF(M224&gt;0,L224+(L224*M224),L224)</f>
        <v>199915.16999999998</v>
      </c>
      <c r="P224" t="s">
        <v>52</v>
      </c>
      <c r="Q224" t="s">
        <v>53</v>
      </c>
      <c r="R224" s="1" t="s">
        <v>21</v>
      </c>
      <c r="S224" s="1" t="str">
        <f>IF(ISNUMBER(R224),"Yes","No")</f>
        <v>No</v>
      </c>
    </row>
    <row r="225" spans="1:19" x14ac:dyDescent="0.2">
      <c r="A225" t="s">
        <v>215</v>
      </c>
      <c r="B225" t="s">
        <v>1685</v>
      </c>
      <c r="C225" t="s">
        <v>61</v>
      </c>
      <c r="D225" t="s">
        <v>23</v>
      </c>
      <c r="E225" t="s">
        <v>36</v>
      </c>
      <c r="F225" t="s">
        <v>17</v>
      </c>
      <c r="G225" t="s">
        <v>24</v>
      </c>
      <c r="H225">
        <v>32</v>
      </c>
      <c r="I225" t="str">
        <f>IF(H225&gt;54,"Old Adults 55+",IF(H225&gt;=31,"Adults 31-54",IF(H225&lt;31,"Young Adults 25-30","Invalid")))</f>
        <v>Adults 31-54</v>
      </c>
      <c r="J225" s="1">
        <v>42839</v>
      </c>
      <c r="K225" s="1" t="str">
        <f>IF(YEAR(J225)&gt;2016,"2017-2021",IF(YEAR(J225)&gt;2011,"2012-2016",IF(YEAR(J225)&gt;2006,"2007-2011",IF(YEAR(J225)&gt;2001,"2002-2006",IF(YEAR(J225)&gt;1996,"1997-2001",IF(YEAR(J225)&gt;=1992,"1992-1996","Invalid"))))))</f>
        <v>2017-2021</v>
      </c>
      <c r="L225" s="2">
        <v>154956</v>
      </c>
      <c r="M225" s="8">
        <v>0.13</v>
      </c>
      <c r="N225" s="11" t="str" cm="1">
        <f t="array" ref="N225">_xlfn.IFS(M225 = 0%, "0%", M225&gt;35%, "36%-40%",M225&gt;30%,"31%-35%", M225&gt;20%, "21%-30%",M225 &gt;15%,"16%-20%", M225&gt;10%, "11%-15%", M225 &gt;0%, "5%-10%")</f>
        <v>11%-15%</v>
      </c>
      <c r="O225" s="9">
        <f>IF(M225&gt;0,L225+(L225*M225),L225)</f>
        <v>175100.28</v>
      </c>
      <c r="P225" t="s">
        <v>19</v>
      </c>
      <c r="Q225" t="s">
        <v>39</v>
      </c>
      <c r="R225" s="1" t="s">
        <v>21</v>
      </c>
      <c r="S225" s="1" t="str">
        <f>IF(ISNUMBER(R225),"Yes","No")</f>
        <v>No</v>
      </c>
    </row>
    <row r="226" spans="1:19" x14ac:dyDescent="0.2">
      <c r="A226" t="s">
        <v>564</v>
      </c>
      <c r="B226" t="s">
        <v>565</v>
      </c>
      <c r="C226" t="s">
        <v>61</v>
      </c>
      <c r="D226" t="s">
        <v>50</v>
      </c>
      <c r="E226" t="s">
        <v>36</v>
      </c>
      <c r="F226" t="s">
        <v>17</v>
      </c>
      <c r="G226" t="s">
        <v>24</v>
      </c>
      <c r="H226">
        <v>34</v>
      </c>
      <c r="I226" t="str">
        <f>IF(H226&gt;54,"Old Adults 55+",IF(H226&gt;=31,"Adults 31-54",IF(H226&lt;31,"Young Adults 25-30","Invalid")))</f>
        <v>Adults 31-54</v>
      </c>
      <c r="J226" s="1">
        <v>42116</v>
      </c>
      <c r="K226" s="1" t="str">
        <f>IF(YEAR(J226)&gt;2016,"2017-2021",IF(YEAR(J226)&gt;2011,"2012-2016",IF(YEAR(J226)&gt;2006,"2007-2011",IF(YEAR(J226)&gt;2001,"2002-2006",IF(YEAR(J226)&gt;1996,"1997-2001",IF(YEAR(J226)&gt;=1992,"1992-1996","Invalid"))))))</f>
        <v>2012-2016</v>
      </c>
      <c r="L226" s="2">
        <v>154941</v>
      </c>
      <c r="M226" s="8">
        <v>0.13</v>
      </c>
      <c r="N226" s="11" t="str" cm="1">
        <f t="array" ref="N226">_xlfn.IFS(M226 = 0%, "0%", M226&gt;35%, "36%-40%",M226&gt;30%,"31%-35%", M226&gt;20%, "21%-30%",M226 &gt;15%,"16%-20%", M226&gt;10%, "11%-15%", M226 &gt;0%, "5%-10%")</f>
        <v>11%-15%</v>
      </c>
      <c r="O226" s="9">
        <f>IF(M226&gt;0,L226+(L226*M226),L226)</f>
        <v>175083.33000000002</v>
      </c>
      <c r="P226" t="s">
        <v>19</v>
      </c>
      <c r="Q226" t="s">
        <v>39</v>
      </c>
      <c r="R226" s="1" t="s">
        <v>21</v>
      </c>
      <c r="S226" s="1" t="str">
        <f>IF(ISNUMBER(R226),"Yes","No")</f>
        <v>No</v>
      </c>
    </row>
    <row r="227" spans="1:19" x14ac:dyDescent="0.2">
      <c r="A227" t="s">
        <v>1933</v>
      </c>
      <c r="B227" t="s">
        <v>1934</v>
      </c>
      <c r="C227" t="s">
        <v>61</v>
      </c>
      <c r="D227" t="s">
        <v>43</v>
      </c>
      <c r="E227" t="s">
        <v>44</v>
      </c>
      <c r="F227" t="s">
        <v>28</v>
      </c>
      <c r="G227" t="s">
        <v>24</v>
      </c>
      <c r="H227">
        <v>52</v>
      </c>
      <c r="I227" t="str">
        <f>IF(H227&gt;54,"Old Adults 55+",IF(H227&gt;=31,"Adults 31-54",IF(H227&lt;31,"Young Adults 25-30","Invalid")))</f>
        <v>Adults 31-54</v>
      </c>
      <c r="J227" s="1">
        <v>43255</v>
      </c>
      <c r="K227" s="1" t="str">
        <f>IF(YEAR(J227)&gt;2016,"2017-2021",IF(YEAR(J227)&gt;2011,"2012-2016",IF(YEAR(J227)&gt;2006,"2007-2011",IF(YEAR(J227)&gt;2001,"2002-2006",IF(YEAR(J227)&gt;1996,"1997-2001",IF(YEAR(J227)&gt;=1992,"1992-1996","Invalid"))))))</f>
        <v>2017-2021</v>
      </c>
      <c r="L227" s="2">
        <v>154884</v>
      </c>
      <c r="M227" s="8">
        <v>0.1</v>
      </c>
      <c r="N227" s="11" t="str" cm="1">
        <f t="array" ref="N227">_xlfn.IFS(M227 = 0%, "0%", M227&gt;35%, "36%-40%",M227&gt;30%,"31%-35%", M227&gt;20%, "21%-30%",M227 &gt;15%,"16%-20%", M227&gt;10%, "11%-15%", M227 &gt;0%, "5%-10%")</f>
        <v>5%-10%</v>
      </c>
      <c r="O227" s="9">
        <f>IF(M227&gt;0,L227+(L227*M227),L227)</f>
        <v>170372.4</v>
      </c>
      <c r="P227" t="s">
        <v>33</v>
      </c>
      <c r="Q227" t="s">
        <v>74</v>
      </c>
      <c r="R227" s="1" t="s">
        <v>21</v>
      </c>
      <c r="S227" s="1" t="str">
        <f>IF(ISNUMBER(R227),"Yes","No")</f>
        <v>No</v>
      </c>
    </row>
    <row r="228" spans="1:19" x14ac:dyDescent="0.2">
      <c r="A228" t="s">
        <v>436</v>
      </c>
      <c r="B228" t="s">
        <v>437</v>
      </c>
      <c r="C228" t="s">
        <v>61</v>
      </c>
      <c r="D228" t="s">
        <v>43</v>
      </c>
      <c r="E228" t="s">
        <v>44</v>
      </c>
      <c r="F228" t="s">
        <v>17</v>
      </c>
      <c r="G228" t="s">
        <v>51</v>
      </c>
      <c r="H228">
        <v>64</v>
      </c>
      <c r="I228" t="str">
        <f>IF(H228&gt;54,"Old Adults 55+",IF(H228&gt;=31,"Adults 31-54",IF(H228&lt;31,"Young Adults 25-30","Invalid")))</f>
        <v>Old Adults 55+</v>
      </c>
      <c r="J228" s="1">
        <v>37956</v>
      </c>
      <c r="K228" s="1" t="str">
        <f>IF(YEAR(J228)&gt;2016,"2017-2021",IF(YEAR(J228)&gt;2011,"2012-2016",IF(YEAR(J228)&gt;2006,"2007-2011",IF(YEAR(J228)&gt;2001,"2002-2006",IF(YEAR(J228)&gt;1996,"1997-2001",IF(YEAR(J228)&gt;=1992,"1992-1996","Invalid"))))))</f>
        <v>2002-2006</v>
      </c>
      <c r="L228" s="2">
        <v>154828</v>
      </c>
      <c r="M228" s="8">
        <v>0.13</v>
      </c>
      <c r="N228" s="11" t="str" cm="1">
        <f t="array" ref="N228">_xlfn.IFS(M228 = 0%, "0%", M228&gt;35%, "36%-40%",M228&gt;30%,"31%-35%", M228&gt;20%, "21%-30%",M228 &gt;15%,"16%-20%", M228&gt;10%, "11%-15%", M228 &gt;0%, "5%-10%")</f>
        <v>11%-15%</v>
      </c>
      <c r="O228" s="9">
        <f>IF(M228&gt;0,L228+(L228*M228),L228)</f>
        <v>174955.64</v>
      </c>
      <c r="P228" t="s">
        <v>19</v>
      </c>
      <c r="Q228" t="s">
        <v>63</v>
      </c>
      <c r="R228" s="1" t="s">
        <v>21</v>
      </c>
      <c r="S228" s="1" t="str">
        <f>IF(ISNUMBER(R228),"Yes","No")</f>
        <v>No</v>
      </c>
    </row>
    <row r="229" spans="1:19" x14ac:dyDescent="0.2">
      <c r="A229" t="s">
        <v>1790</v>
      </c>
      <c r="B229" t="s">
        <v>1791</v>
      </c>
      <c r="C229" t="s">
        <v>61</v>
      </c>
      <c r="D229" t="s">
        <v>50</v>
      </c>
      <c r="E229" t="s">
        <v>44</v>
      </c>
      <c r="F229" t="s">
        <v>17</v>
      </c>
      <c r="G229" t="s">
        <v>47</v>
      </c>
      <c r="H229">
        <v>30</v>
      </c>
      <c r="I229" t="str">
        <f>IF(H229&gt;54,"Old Adults 55+",IF(H229&gt;=31,"Adults 31-54",IF(H229&lt;31,"Young Adults 25-30","Invalid")))</f>
        <v>Young Adults 25-30</v>
      </c>
      <c r="J229" s="1">
        <v>42960</v>
      </c>
      <c r="K229" s="1" t="str">
        <f>IF(YEAR(J229)&gt;2016,"2017-2021",IF(YEAR(J229)&gt;2011,"2012-2016",IF(YEAR(J229)&gt;2006,"2007-2011",IF(YEAR(J229)&gt;2001,"2002-2006",IF(YEAR(J229)&gt;1996,"1997-2001",IF(YEAR(J229)&gt;=1992,"1992-1996","Invalid"))))))</f>
        <v>2017-2021</v>
      </c>
      <c r="L229" s="2">
        <v>154624</v>
      </c>
      <c r="M229" s="8">
        <v>0.15</v>
      </c>
      <c r="N229" s="11" t="str" cm="1">
        <f t="array" ref="N229">_xlfn.IFS(M229 = 0%, "0%", M229&gt;35%, "36%-40%",M229&gt;30%,"31%-35%", M229&gt;20%, "21%-30%",M229 &gt;15%,"16%-20%", M229&gt;10%, "11%-15%", M229 &gt;0%, "5%-10%")</f>
        <v>11%-15%</v>
      </c>
      <c r="O229" s="9">
        <f>IF(M229&gt;0,L229+(L229*M229),L229)</f>
        <v>177817.60000000001</v>
      </c>
      <c r="P229" t="s">
        <v>19</v>
      </c>
      <c r="Q229" t="s">
        <v>25</v>
      </c>
      <c r="R229" s="1" t="s">
        <v>21</v>
      </c>
      <c r="S229" s="1" t="str">
        <f>IF(ISNUMBER(R229),"Yes","No")</f>
        <v>No</v>
      </c>
    </row>
    <row r="230" spans="1:19" x14ac:dyDescent="0.2">
      <c r="A230" t="s">
        <v>1910</v>
      </c>
      <c r="B230" t="s">
        <v>1911</v>
      </c>
      <c r="C230" t="s">
        <v>61</v>
      </c>
      <c r="D230" t="s">
        <v>27</v>
      </c>
      <c r="E230" t="s">
        <v>36</v>
      </c>
      <c r="F230" t="s">
        <v>17</v>
      </c>
      <c r="G230" t="s">
        <v>24</v>
      </c>
      <c r="H230">
        <v>53</v>
      </c>
      <c r="I230" t="str">
        <f>IF(H230&gt;54,"Old Adults 55+",IF(H230&gt;=31,"Adults 31-54",IF(H230&lt;31,"Young Adults 25-30","Invalid")))</f>
        <v>Adults 31-54</v>
      </c>
      <c r="J230" s="1">
        <v>35532</v>
      </c>
      <c r="K230" s="1" t="str">
        <f>IF(YEAR(J230)&gt;2016,"2017-2021",IF(YEAR(J230)&gt;2011,"2012-2016",IF(YEAR(J230)&gt;2006,"2007-2011",IF(YEAR(J230)&gt;2001,"2002-2006",IF(YEAR(J230)&gt;1996,"1997-2001",IF(YEAR(J230)&gt;=1992,"1992-1996","Invalid"))))))</f>
        <v>1997-2001</v>
      </c>
      <c r="L230" s="2">
        <v>154388</v>
      </c>
      <c r="M230" s="8">
        <v>0.1</v>
      </c>
      <c r="N230" s="11" t="str" cm="1">
        <f t="array" ref="N230">_xlfn.IFS(M230 = 0%, "0%", M230&gt;35%, "36%-40%",M230&gt;30%,"31%-35%", M230&gt;20%, "21%-30%",M230 &gt;15%,"16%-20%", M230&gt;10%, "11%-15%", M230 &gt;0%, "5%-10%")</f>
        <v>5%-10%</v>
      </c>
      <c r="O230" s="9">
        <f>IF(M230&gt;0,L230+(L230*M230),L230)</f>
        <v>169826.8</v>
      </c>
      <c r="P230" t="s">
        <v>19</v>
      </c>
      <c r="Q230" t="s">
        <v>63</v>
      </c>
      <c r="R230" s="1" t="s">
        <v>21</v>
      </c>
      <c r="S230" s="1" t="str">
        <f>IF(ISNUMBER(R230),"Yes","No")</f>
        <v>No</v>
      </c>
    </row>
    <row r="231" spans="1:19" x14ac:dyDescent="0.2">
      <c r="A231" t="s">
        <v>134</v>
      </c>
      <c r="B231" t="s">
        <v>1756</v>
      </c>
      <c r="C231" t="s">
        <v>40</v>
      </c>
      <c r="D231" t="s">
        <v>43</v>
      </c>
      <c r="E231" t="s">
        <v>32</v>
      </c>
      <c r="F231" t="s">
        <v>28</v>
      </c>
      <c r="G231" t="s">
        <v>24</v>
      </c>
      <c r="H231">
        <v>49</v>
      </c>
      <c r="I231" t="str">
        <f>IF(H231&gt;54,"Old Adults 55+",IF(H231&gt;=31,"Adults 31-54",IF(H231&lt;31,"Young Adults 25-30","Invalid")))</f>
        <v>Adults 31-54</v>
      </c>
      <c r="J231" s="1">
        <v>41816</v>
      </c>
      <c r="K231" s="1" t="str">
        <f>IF(YEAR(J231)&gt;2016,"2017-2021",IF(YEAR(J231)&gt;2011,"2012-2016",IF(YEAR(J231)&gt;2006,"2007-2011",IF(YEAR(J231)&gt;2001,"2002-2006",IF(YEAR(J231)&gt;1996,"1997-2001",IF(YEAR(J231)&gt;=1992,"1992-1996","Invalid"))))))</f>
        <v>2012-2016</v>
      </c>
      <c r="L231" s="2">
        <v>153961</v>
      </c>
      <c r="M231" s="8">
        <v>0.25</v>
      </c>
      <c r="N231" s="11" t="str" cm="1">
        <f t="array" ref="N231">_xlfn.IFS(M231 = 0%, "0%", M231&gt;35%, "36%-40%",M231&gt;30%,"31%-35%", M231&gt;20%, "21%-30%",M231 &gt;15%,"16%-20%", M231&gt;10%, "11%-15%", M231 &gt;0%, "5%-10%")</f>
        <v>21%-30%</v>
      </c>
      <c r="O231" s="9">
        <f>IF(M231&gt;0,L231+(L231*M231),L231)</f>
        <v>192451.25</v>
      </c>
      <c r="P231" t="s">
        <v>33</v>
      </c>
      <c r="Q231" t="s">
        <v>74</v>
      </c>
      <c r="R231" s="1" t="s">
        <v>21</v>
      </c>
      <c r="S231" s="1" t="str">
        <f>IF(ISNUMBER(R231),"Yes","No")</f>
        <v>No</v>
      </c>
    </row>
    <row r="232" spans="1:19" x14ac:dyDescent="0.2">
      <c r="A232" t="s">
        <v>828</v>
      </c>
      <c r="B232" t="s">
        <v>829</v>
      </c>
      <c r="C232" t="s">
        <v>40</v>
      </c>
      <c r="D232" t="s">
        <v>23</v>
      </c>
      <c r="E232" t="s">
        <v>44</v>
      </c>
      <c r="F232" t="s">
        <v>17</v>
      </c>
      <c r="G232" t="s">
        <v>51</v>
      </c>
      <c r="H232">
        <v>65</v>
      </c>
      <c r="I232" t="str">
        <f>IF(H232&gt;54,"Old Adults 55+",IF(H232&gt;=31,"Adults 31-54",IF(H232&lt;31,"Young Adults 25-30","Invalid")))</f>
        <v>Old Adults 55+</v>
      </c>
      <c r="J232" s="1">
        <v>38130</v>
      </c>
      <c r="K232" s="1" t="str">
        <f>IF(YEAR(J232)&gt;2016,"2017-2021",IF(YEAR(J232)&gt;2011,"2012-2016",IF(YEAR(J232)&gt;2006,"2007-2011",IF(YEAR(J232)&gt;2001,"2002-2006",IF(YEAR(J232)&gt;1996,"1997-2001",IF(YEAR(J232)&gt;=1992,"1992-1996","Invalid"))))))</f>
        <v>2002-2006</v>
      </c>
      <c r="L232" s="2">
        <v>153938</v>
      </c>
      <c r="M232" s="8">
        <v>0.2</v>
      </c>
      <c r="N232" s="11" t="str" cm="1">
        <f t="array" ref="N232">_xlfn.IFS(M232 = 0%, "0%", M232&gt;35%, "36%-40%",M232&gt;30%,"31%-35%", M232&gt;20%, "21%-30%",M232 &gt;15%,"16%-20%", M232&gt;10%, "11%-15%", M232 &gt;0%, "5%-10%")</f>
        <v>16%-20%</v>
      </c>
      <c r="O232" s="9">
        <f>IF(M232&gt;0,L232+(L232*M232),L232)</f>
        <v>184725.6</v>
      </c>
      <c r="P232" t="s">
        <v>19</v>
      </c>
      <c r="Q232" t="s">
        <v>39</v>
      </c>
      <c r="R232" s="1" t="s">
        <v>21</v>
      </c>
      <c r="S232" s="1" t="str">
        <f>IF(ISNUMBER(R232),"Yes","No")</f>
        <v>No</v>
      </c>
    </row>
    <row r="233" spans="1:19" x14ac:dyDescent="0.2">
      <c r="A233" t="s">
        <v>1726</v>
      </c>
      <c r="B233" t="s">
        <v>1727</v>
      </c>
      <c r="C233" t="s">
        <v>40</v>
      </c>
      <c r="D233" t="s">
        <v>31</v>
      </c>
      <c r="E233" t="s">
        <v>44</v>
      </c>
      <c r="F233" t="s">
        <v>28</v>
      </c>
      <c r="G233" t="s">
        <v>18</v>
      </c>
      <c r="H233">
        <v>45</v>
      </c>
      <c r="I233" t="str">
        <f>IF(H233&gt;54,"Old Adults 55+",IF(H233&gt;=31,"Adults 31-54",IF(H233&lt;31,"Young Adults 25-30","Invalid")))</f>
        <v>Adults 31-54</v>
      </c>
      <c r="J233" s="1">
        <v>40511</v>
      </c>
      <c r="K233" s="1" t="str">
        <f>IF(YEAR(J233)&gt;2016,"2017-2021",IF(YEAR(J233)&gt;2011,"2012-2016",IF(YEAR(J233)&gt;2006,"2007-2011",IF(YEAR(J233)&gt;2001,"2002-2006",IF(YEAR(J233)&gt;1996,"1997-2001",IF(YEAR(J233)&gt;=1992,"1992-1996","Invalid"))))))</f>
        <v>2007-2011</v>
      </c>
      <c r="L233" s="2">
        <v>153767</v>
      </c>
      <c r="M233" s="8">
        <v>0.27</v>
      </c>
      <c r="N233" s="11" t="str" cm="1">
        <f t="array" ref="N233">_xlfn.IFS(M233 = 0%, "0%", M233&gt;35%, "36%-40%",M233&gt;30%,"31%-35%", M233&gt;20%, "21%-30%",M233 &gt;15%,"16%-20%", M233&gt;10%, "11%-15%", M233 &gt;0%, "5%-10%")</f>
        <v>21%-30%</v>
      </c>
      <c r="O233" s="9">
        <f>IF(M233&gt;0,L233+(L233*M233),L233)</f>
        <v>195284.09</v>
      </c>
      <c r="P233" t="s">
        <v>19</v>
      </c>
      <c r="Q233" t="s">
        <v>39</v>
      </c>
      <c r="R233" s="1" t="s">
        <v>21</v>
      </c>
      <c r="S233" s="1" t="str">
        <f>IF(ISNUMBER(R233),"Yes","No")</f>
        <v>No</v>
      </c>
    </row>
    <row r="234" spans="1:19" x14ac:dyDescent="0.2">
      <c r="A234" t="s">
        <v>1508</v>
      </c>
      <c r="B234" t="s">
        <v>1509</v>
      </c>
      <c r="C234" t="s">
        <v>40</v>
      </c>
      <c r="D234" t="s">
        <v>15</v>
      </c>
      <c r="E234" t="s">
        <v>16</v>
      </c>
      <c r="F234" t="s">
        <v>17</v>
      </c>
      <c r="G234" t="s">
        <v>24</v>
      </c>
      <c r="H234">
        <v>27</v>
      </c>
      <c r="I234" t="str">
        <f>IF(H234&gt;54,"Old Adults 55+",IF(H234&gt;=31,"Adults 31-54",IF(H234&lt;31,"Young Adults 25-30","Invalid")))</f>
        <v>Young Adults 25-30</v>
      </c>
      <c r="J234" s="1">
        <v>43977</v>
      </c>
      <c r="K234" s="1" t="str">
        <f>IF(YEAR(J234)&gt;2016,"2017-2021",IF(YEAR(J234)&gt;2011,"2012-2016",IF(YEAR(J234)&gt;2006,"2007-2011",IF(YEAR(J234)&gt;2001,"2002-2006",IF(YEAR(J234)&gt;1996,"1997-2001",IF(YEAR(J234)&gt;=1992,"1992-1996","Invalid"))))))</f>
        <v>2017-2021</v>
      </c>
      <c r="L234" s="2">
        <v>153628</v>
      </c>
      <c r="M234" s="8">
        <v>0.28999999999999998</v>
      </c>
      <c r="N234" s="11" t="str" cm="1">
        <f t="array" ref="N234">_xlfn.IFS(M234 = 0%, "0%", M234&gt;35%, "36%-40%",M234&gt;30%,"31%-35%", M234&gt;20%, "21%-30%",M234 &gt;15%,"16%-20%", M234&gt;10%, "11%-15%", M234 &gt;0%, "5%-10%")</f>
        <v>21%-30%</v>
      </c>
      <c r="O234" s="9">
        <f>IF(M234&gt;0,L234+(L234*M234),L234)</f>
        <v>198180.12</v>
      </c>
      <c r="P234" t="s">
        <v>33</v>
      </c>
      <c r="Q234" t="s">
        <v>80</v>
      </c>
      <c r="R234" s="1">
        <v>44177</v>
      </c>
      <c r="S234" s="1" t="str">
        <f>IF(ISNUMBER(R234),"Yes","No")</f>
        <v>Yes</v>
      </c>
    </row>
    <row r="235" spans="1:19" x14ac:dyDescent="0.2">
      <c r="A235" t="s">
        <v>1257</v>
      </c>
      <c r="B235" t="s">
        <v>1258</v>
      </c>
      <c r="C235" t="s">
        <v>61</v>
      </c>
      <c r="D235" t="s">
        <v>15</v>
      </c>
      <c r="E235" t="s">
        <v>32</v>
      </c>
      <c r="F235" t="s">
        <v>17</v>
      </c>
      <c r="G235" t="s">
        <v>24</v>
      </c>
      <c r="H235">
        <v>43</v>
      </c>
      <c r="I235" t="str">
        <f>IF(H235&gt;54,"Old Adults 55+",IF(H235&gt;=31,"Adults 31-54",IF(H235&lt;31,"Young Adults 25-30","Invalid")))</f>
        <v>Adults 31-54</v>
      </c>
      <c r="J235" s="1">
        <v>39005</v>
      </c>
      <c r="K235" s="1" t="str">
        <f>IF(YEAR(J235)&gt;2016,"2017-2021",IF(YEAR(J235)&gt;2011,"2012-2016",IF(YEAR(J235)&gt;2006,"2007-2011",IF(YEAR(J235)&gt;2001,"2002-2006",IF(YEAR(J235)&gt;1996,"1997-2001",IF(YEAR(J235)&gt;=1992,"1992-1996","Invalid"))))))</f>
        <v>2002-2006</v>
      </c>
      <c r="L235" s="2">
        <v>153492</v>
      </c>
      <c r="M235" s="8">
        <v>0.11</v>
      </c>
      <c r="N235" s="11" t="str" cm="1">
        <f t="array" ref="N235">_xlfn.IFS(M235 = 0%, "0%", M235&gt;35%, "36%-40%",M235&gt;30%,"31%-35%", M235&gt;20%, "21%-30%",M235 &gt;15%,"16%-20%", M235&gt;10%, "11%-15%", M235 &gt;0%, "5%-10%")</f>
        <v>11%-15%</v>
      </c>
      <c r="O235" s="9">
        <f>IF(M235&gt;0,L235+(L235*M235),L235)</f>
        <v>170376.12</v>
      </c>
      <c r="P235" t="s">
        <v>19</v>
      </c>
      <c r="Q235" t="s">
        <v>20</v>
      </c>
      <c r="R235" s="1" t="s">
        <v>21</v>
      </c>
      <c r="S235" s="1" t="str">
        <f>IF(ISNUMBER(R235),"Yes","No")</f>
        <v>No</v>
      </c>
    </row>
    <row r="236" spans="1:19" x14ac:dyDescent="0.2">
      <c r="A236" t="s">
        <v>243</v>
      </c>
      <c r="B236" t="s">
        <v>1502</v>
      </c>
      <c r="C236" t="s">
        <v>40</v>
      </c>
      <c r="D236" t="s">
        <v>23</v>
      </c>
      <c r="E236" t="s">
        <v>44</v>
      </c>
      <c r="F236" t="s">
        <v>17</v>
      </c>
      <c r="G236" t="s">
        <v>18</v>
      </c>
      <c r="H236">
        <v>41</v>
      </c>
      <c r="I236" t="str">
        <f>IF(H236&gt;54,"Old Adults 55+",IF(H236&gt;=31,"Adults 31-54",IF(H236&lt;31,"Young Adults 25-30","Invalid")))</f>
        <v>Adults 31-54</v>
      </c>
      <c r="J236" s="1">
        <v>40319</v>
      </c>
      <c r="K236" s="1" t="str">
        <f>IF(YEAR(J236)&gt;2016,"2017-2021",IF(YEAR(J236)&gt;2011,"2012-2016",IF(YEAR(J236)&gt;2006,"2007-2011",IF(YEAR(J236)&gt;2001,"2002-2006",IF(YEAR(J236)&gt;1996,"1997-2001",IF(YEAR(J236)&gt;=1992,"1992-1996","Invalid"))))))</f>
        <v>2007-2011</v>
      </c>
      <c r="L236" s="2">
        <v>153275</v>
      </c>
      <c r="M236" s="8">
        <v>0.24</v>
      </c>
      <c r="N236" s="11" t="str" cm="1">
        <f t="array" ref="N236">_xlfn.IFS(M236 = 0%, "0%", M236&gt;35%, "36%-40%",M236&gt;30%,"31%-35%", M236&gt;20%, "21%-30%",M236 &gt;15%,"16%-20%", M236&gt;10%, "11%-15%", M236 &gt;0%, "5%-10%")</f>
        <v>21%-30%</v>
      </c>
      <c r="O236" s="9">
        <f>IF(M236&gt;0,L236+(L236*M236),L236)</f>
        <v>190061</v>
      </c>
      <c r="P236" t="s">
        <v>19</v>
      </c>
      <c r="Q236" t="s">
        <v>29</v>
      </c>
      <c r="R236" s="1" t="s">
        <v>21</v>
      </c>
      <c r="S236" s="1" t="str">
        <f>IF(ISNUMBER(R236),"Yes","No")</f>
        <v>No</v>
      </c>
    </row>
    <row r="237" spans="1:19" x14ac:dyDescent="0.2">
      <c r="A237" t="s">
        <v>1087</v>
      </c>
      <c r="B237" t="s">
        <v>1088</v>
      </c>
      <c r="C237" t="s">
        <v>40</v>
      </c>
      <c r="D237" t="s">
        <v>50</v>
      </c>
      <c r="E237" t="s">
        <v>36</v>
      </c>
      <c r="F237" t="s">
        <v>17</v>
      </c>
      <c r="G237" t="s">
        <v>18</v>
      </c>
      <c r="H237">
        <v>55</v>
      </c>
      <c r="I237" t="str">
        <f>IF(H237&gt;54,"Old Adults 55+",IF(H237&gt;=31,"Adults 31-54",IF(H237&lt;31,"Young Adults 25-30","Invalid")))</f>
        <v>Old Adults 55+</v>
      </c>
      <c r="J237" s="1">
        <v>35001</v>
      </c>
      <c r="K237" s="1" t="str">
        <f>IF(YEAR(J237)&gt;2016,"2017-2021",IF(YEAR(J237)&gt;2011,"2012-2016",IF(YEAR(J237)&gt;2006,"2007-2011",IF(YEAR(J237)&gt;2001,"2002-2006",IF(YEAR(J237)&gt;1996,"1997-2001",IF(YEAR(J237)&gt;=1992,"1992-1996","Invalid"))))))</f>
        <v>1992-1996</v>
      </c>
      <c r="L237" s="2">
        <v>153271</v>
      </c>
      <c r="M237" s="8">
        <v>0.15</v>
      </c>
      <c r="N237" s="11" t="str" cm="1">
        <f t="array" ref="N237">_xlfn.IFS(M237 = 0%, "0%", M237&gt;35%, "36%-40%",M237&gt;30%,"31%-35%", M237&gt;20%, "21%-30%",M237 &gt;15%,"16%-20%", M237&gt;10%, "11%-15%", M237 &gt;0%, "5%-10%")</f>
        <v>11%-15%</v>
      </c>
      <c r="O237" s="9">
        <f>IF(M237&gt;0,L237+(L237*M237),L237)</f>
        <v>176261.65</v>
      </c>
      <c r="P237" t="s">
        <v>19</v>
      </c>
      <c r="Q237" t="s">
        <v>25</v>
      </c>
      <c r="R237" s="1" t="s">
        <v>21</v>
      </c>
      <c r="S237" s="1" t="str">
        <f>IF(ISNUMBER(R237),"Yes","No")</f>
        <v>No</v>
      </c>
    </row>
    <row r="238" spans="1:19" x14ac:dyDescent="0.2">
      <c r="A238" t="s">
        <v>1875</v>
      </c>
      <c r="B238" t="s">
        <v>1876</v>
      </c>
      <c r="C238" t="s">
        <v>40</v>
      </c>
      <c r="D238" t="s">
        <v>15</v>
      </c>
      <c r="E238" t="s">
        <v>32</v>
      </c>
      <c r="F238" t="s">
        <v>17</v>
      </c>
      <c r="G238" t="s">
        <v>18</v>
      </c>
      <c r="H238">
        <v>64</v>
      </c>
      <c r="I238" t="str">
        <f>IF(H238&gt;54,"Old Adults 55+",IF(H238&gt;=31,"Adults 31-54",IF(H238&lt;31,"Young Adults 25-30","Invalid")))</f>
        <v>Old Adults 55+</v>
      </c>
      <c r="J238" s="1">
        <v>41264</v>
      </c>
      <c r="K238" s="1" t="str">
        <f>IF(YEAR(J238)&gt;2016,"2017-2021",IF(YEAR(J238)&gt;2011,"2012-2016",IF(YEAR(J238)&gt;2006,"2007-2011",IF(YEAR(J238)&gt;2001,"2002-2006",IF(YEAR(J238)&gt;1996,"1997-2001",IF(YEAR(J238)&gt;=1992,"1992-1996","Invalid"))))))</f>
        <v>2012-2016</v>
      </c>
      <c r="L238" s="2">
        <v>153253</v>
      </c>
      <c r="M238" s="8">
        <v>0.24</v>
      </c>
      <c r="N238" s="11" t="str" cm="1">
        <f t="array" ref="N238">_xlfn.IFS(M238 = 0%, "0%", M238&gt;35%, "36%-40%",M238&gt;30%,"31%-35%", M238&gt;20%, "21%-30%",M238 &gt;15%,"16%-20%", M238&gt;10%, "11%-15%", M238 &gt;0%, "5%-10%")</f>
        <v>21%-30%</v>
      </c>
      <c r="O238" s="9">
        <f>IF(M238&gt;0,L238+(L238*M238),L238)</f>
        <v>190033.72</v>
      </c>
      <c r="P238" t="s">
        <v>19</v>
      </c>
      <c r="Q238" t="s">
        <v>25</v>
      </c>
      <c r="R238" s="1" t="s">
        <v>21</v>
      </c>
      <c r="S238" s="1" t="str">
        <f>IF(ISNUMBER(R238),"Yes","No")</f>
        <v>No</v>
      </c>
    </row>
    <row r="239" spans="1:19" x14ac:dyDescent="0.2">
      <c r="A239" t="s">
        <v>1314</v>
      </c>
      <c r="B239" t="s">
        <v>1315</v>
      </c>
      <c r="C239" t="s">
        <v>61</v>
      </c>
      <c r="D239" t="s">
        <v>23</v>
      </c>
      <c r="E239" t="s">
        <v>44</v>
      </c>
      <c r="F239" t="s">
        <v>17</v>
      </c>
      <c r="G239" t="s">
        <v>51</v>
      </c>
      <c r="H239">
        <v>45</v>
      </c>
      <c r="I239" t="str">
        <f>IF(H239&gt;54,"Old Adults 55+",IF(H239&gt;=31,"Adults 31-54",IF(H239&lt;31,"Young Adults 25-30","Invalid")))</f>
        <v>Adults 31-54</v>
      </c>
      <c r="J239" s="1">
        <v>40685</v>
      </c>
      <c r="K239" s="1" t="str">
        <f>IF(YEAR(J239)&gt;2016,"2017-2021",IF(YEAR(J239)&gt;2011,"2012-2016",IF(YEAR(J239)&gt;2006,"2007-2011",IF(YEAR(J239)&gt;2001,"2002-2006",IF(YEAR(J239)&gt;1996,"1997-2001",IF(YEAR(J239)&gt;=1992,"1992-1996","Invalid"))))))</f>
        <v>2007-2011</v>
      </c>
      <c r="L239" s="2">
        <v>152353</v>
      </c>
      <c r="M239" s="8">
        <v>0.14000000000000001</v>
      </c>
      <c r="N239" s="11" t="str" cm="1">
        <f t="array" ref="N239">_xlfn.IFS(M239 = 0%, "0%", M239&gt;35%, "36%-40%",M239&gt;30%,"31%-35%", M239&gt;20%, "21%-30%",M239 &gt;15%,"16%-20%", M239&gt;10%, "11%-15%", M239 &gt;0%, "5%-10%")</f>
        <v>11%-15%</v>
      </c>
      <c r="O239" s="9">
        <f>IF(M239&gt;0,L239+(L239*M239),L239)</f>
        <v>173682.42</v>
      </c>
      <c r="P239" t="s">
        <v>19</v>
      </c>
      <c r="Q239" t="s">
        <v>63</v>
      </c>
      <c r="R239" s="1" t="s">
        <v>21</v>
      </c>
      <c r="S239" s="1" t="str">
        <f>IF(ISNUMBER(R239),"Yes","No")</f>
        <v>No</v>
      </c>
    </row>
    <row r="240" spans="1:19" x14ac:dyDescent="0.2">
      <c r="A240" t="s">
        <v>448</v>
      </c>
      <c r="B240" t="s">
        <v>449</v>
      </c>
      <c r="C240" t="s">
        <v>40</v>
      </c>
      <c r="D240" t="s">
        <v>23</v>
      </c>
      <c r="E240" t="s">
        <v>44</v>
      </c>
      <c r="F240" t="s">
        <v>28</v>
      </c>
      <c r="G240" t="s">
        <v>47</v>
      </c>
      <c r="H240">
        <v>41</v>
      </c>
      <c r="I240" t="str">
        <f>IF(H240&gt;54,"Old Adults 55+",IF(H240&gt;=31,"Adults 31-54",IF(H240&lt;31,"Young Adults 25-30","Invalid")))</f>
        <v>Adults 31-54</v>
      </c>
      <c r="J240" s="1">
        <v>42111</v>
      </c>
      <c r="K240" s="1" t="str">
        <f>IF(YEAR(J240)&gt;2016,"2017-2021",IF(YEAR(J240)&gt;2011,"2012-2016",IF(YEAR(J240)&gt;2006,"2007-2011",IF(YEAR(J240)&gt;2001,"2002-2006",IF(YEAR(J240)&gt;1996,"1997-2001",IF(YEAR(J240)&gt;=1992,"1992-1996","Invalid"))))))</f>
        <v>2012-2016</v>
      </c>
      <c r="L240" s="2">
        <v>152239</v>
      </c>
      <c r="M240" s="8">
        <v>0.23</v>
      </c>
      <c r="N240" s="11" t="str" cm="1">
        <f t="array" ref="N240">_xlfn.IFS(M240 = 0%, "0%", M240&gt;35%, "36%-40%",M240&gt;30%,"31%-35%", M240&gt;20%, "21%-30%",M240 &gt;15%,"16%-20%", M240&gt;10%, "11%-15%", M240 &gt;0%, "5%-10%")</f>
        <v>21%-30%</v>
      </c>
      <c r="O240" s="9">
        <f>IF(M240&gt;0,L240+(L240*M240),L240)</f>
        <v>187253.97</v>
      </c>
      <c r="P240" t="s">
        <v>19</v>
      </c>
      <c r="Q240" t="s">
        <v>29</v>
      </c>
      <c r="R240" s="1" t="s">
        <v>21</v>
      </c>
      <c r="S240" s="1" t="str">
        <f>IF(ISNUMBER(R240),"Yes","No")</f>
        <v>No</v>
      </c>
    </row>
    <row r="241" spans="1:19" x14ac:dyDescent="0.2">
      <c r="A241" t="s">
        <v>549</v>
      </c>
      <c r="B241" t="s">
        <v>550</v>
      </c>
      <c r="C241" t="s">
        <v>40</v>
      </c>
      <c r="D241" t="s">
        <v>23</v>
      </c>
      <c r="E241" t="s">
        <v>36</v>
      </c>
      <c r="F241" t="s">
        <v>28</v>
      </c>
      <c r="G241" t="s">
        <v>24</v>
      </c>
      <c r="H241">
        <v>42</v>
      </c>
      <c r="I241" t="str">
        <f>IF(H241&gt;54,"Old Adults 55+",IF(H241&gt;=31,"Adults 31-54",IF(H241&lt;31,"Young Adults 25-30","Invalid")))</f>
        <v>Adults 31-54</v>
      </c>
      <c r="J241" s="1">
        <v>41655</v>
      </c>
      <c r="K241" s="1" t="str">
        <f>IF(YEAR(J241)&gt;2016,"2017-2021",IF(YEAR(J241)&gt;2011,"2012-2016",IF(YEAR(J241)&gt;2006,"2007-2011",IF(YEAR(J241)&gt;2001,"2002-2006",IF(YEAR(J241)&gt;1996,"1997-2001",IF(YEAR(J241)&gt;=1992,"1992-1996","Invalid"))))))</f>
        <v>2012-2016</v>
      </c>
      <c r="L241" s="2">
        <v>152214</v>
      </c>
      <c r="M241" s="8">
        <v>0.3</v>
      </c>
      <c r="N241" s="11" t="str" cm="1">
        <f t="array" ref="N241">_xlfn.IFS(M241 = 0%, "0%", M241&gt;35%, "36%-40%",M241&gt;30%,"31%-35%", M241&gt;20%, "21%-30%",M241 &gt;15%,"16%-20%", M241&gt;10%, "11%-15%", M241 &gt;0%, "5%-10%")</f>
        <v>21%-30%</v>
      </c>
      <c r="O241" s="9">
        <f>IF(M241&gt;0,L241+(L241*M241),L241)</f>
        <v>197878.2</v>
      </c>
      <c r="P241" t="s">
        <v>33</v>
      </c>
      <c r="Q241" t="s">
        <v>60</v>
      </c>
      <c r="R241" s="1" t="s">
        <v>21</v>
      </c>
      <c r="S241" s="1" t="str">
        <f>IF(ISNUMBER(R241),"Yes","No")</f>
        <v>No</v>
      </c>
    </row>
    <row r="242" spans="1:19" x14ac:dyDescent="0.2">
      <c r="A242" t="s">
        <v>280</v>
      </c>
      <c r="B242" t="s">
        <v>1446</v>
      </c>
      <c r="C242" t="s">
        <v>61</v>
      </c>
      <c r="D242" t="s">
        <v>65</v>
      </c>
      <c r="E242" t="s">
        <v>44</v>
      </c>
      <c r="F242" t="s">
        <v>17</v>
      </c>
      <c r="G242" t="s">
        <v>51</v>
      </c>
      <c r="H242">
        <v>28</v>
      </c>
      <c r="I242" t="str">
        <f>IF(H242&gt;54,"Old Adults 55+",IF(H242&gt;=31,"Adults 31-54",IF(H242&lt;31,"Young Adults 25-30","Invalid")))</f>
        <v>Young Adults 25-30</v>
      </c>
      <c r="J242" s="1">
        <v>43652</v>
      </c>
      <c r="K242" s="1" t="str">
        <f>IF(YEAR(J242)&gt;2016,"2017-2021",IF(YEAR(J242)&gt;2011,"2012-2016",IF(YEAR(J242)&gt;2006,"2007-2011",IF(YEAR(J242)&gt;2001,"2002-2006",IF(YEAR(J242)&gt;1996,"1997-2001",IF(YEAR(J242)&gt;=1992,"1992-1996","Invalid"))))))</f>
        <v>2017-2021</v>
      </c>
      <c r="L242" s="2">
        <v>152036</v>
      </c>
      <c r="M242" s="8">
        <v>0.15</v>
      </c>
      <c r="N242" s="11" t="str" cm="1">
        <f t="array" ref="N242">_xlfn.IFS(M242 = 0%, "0%", M242&gt;35%, "36%-40%",M242&gt;30%,"31%-35%", M242&gt;20%, "21%-30%",M242 &gt;15%,"16%-20%", M242&gt;10%, "11%-15%", M242 &gt;0%, "5%-10%")</f>
        <v>11%-15%</v>
      </c>
      <c r="O242" s="9">
        <f>IF(M242&gt;0,L242+(L242*M242),L242)</f>
        <v>174841.4</v>
      </c>
      <c r="P242" t="s">
        <v>52</v>
      </c>
      <c r="Q242" t="s">
        <v>66</v>
      </c>
      <c r="R242" s="1" t="s">
        <v>21</v>
      </c>
      <c r="S242" s="1" t="str">
        <f>IF(ISNUMBER(R242),"Yes","No")</f>
        <v>No</v>
      </c>
    </row>
    <row r="243" spans="1:19" x14ac:dyDescent="0.2">
      <c r="A243" t="s">
        <v>1321</v>
      </c>
      <c r="B243" t="s">
        <v>1322</v>
      </c>
      <c r="C243" t="s">
        <v>40</v>
      </c>
      <c r="D243" t="s">
        <v>31</v>
      </c>
      <c r="E243" t="s">
        <v>44</v>
      </c>
      <c r="F243" t="s">
        <v>17</v>
      </c>
      <c r="G243" t="s">
        <v>24</v>
      </c>
      <c r="H243">
        <v>46</v>
      </c>
      <c r="I243" t="str">
        <f>IF(H243&gt;54,"Old Adults 55+",IF(H243&gt;=31,"Adults 31-54",IF(H243&lt;31,"Young Adults 25-30","Invalid")))</f>
        <v>Adults 31-54</v>
      </c>
      <c r="J243" s="1">
        <v>44125</v>
      </c>
      <c r="K243" s="1" t="str">
        <f>IF(YEAR(J243)&gt;2016,"2017-2021",IF(YEAR(J243)&gt;2011,"2012-2016",IF(YEAR(J243)&gt;2006,"2007-2011",IF(YEAR(J243)&gt;2001,"2002-2006",IF(YEAR(J243)&gt;1996,"1997-2001",IF(YEAR(J243)&gt;=1992,"1992-1996","Invalid"))))))</f>
        <v>2017-2021</v>
      </c>
      <c r="L243" s="2">
        <v>151853</v>
      </c>
      <c r="M243" s="8">
        <v>0.16</v>
      </c>
      <c r="N243" s="11" t="str" cm="1">
        <f t="array" ref="N243">_xlfn.IFS(M243 = 0%, "0%", M243&gt;35%, "36%-40%",M243&gt;30%,"31%-35%", M243&gt;20%, "21%-30%",M243 &gt;15%,"16%-20%", M243&gt;10%, "11%-15%", M243 &gt;0%, "5%-10%")</f>
        <v>16%-20%</v>
      </c>
      <c r="O243" s="9">
        <f>IF(M243&gt;0,L243+(L243*M243),L243)</f>
        <v>176149.48</v>
      </c>
      <c r="P243" t="s">
        <v>33</v>
      </c>
      <c r="Q243" t="s">
        <v>34</v>
      </c>
      <c r="R243" s="1" t="s">
        <v>21</v>
      </c>
      <c r="S243" s="1" t="str">
        <f>IF(ISNUMBER(R243),"Yes","No")</f>
        <v>No</v>
      </c>
    </row>
    <row r="244" spans="1:19" x14ac:dyDescent="0.2">
      <c r="A244" t="s">
        <v>1297</v>
      </c>
      <c r="B244" t="s">
        <v>1298</v>
      </c>
      <c r="C244" t="s">
        <v>40</v>
      </c>
      <c r="D244" t="s">
        <v>50</v>
      </c>
      <c r="E244" t="s">
        <v>36</v>
      </c>
      <c r="F244" t="s">
        <v>17</v>
      </c>
      <c r="G244" t="s">
        <v>18</v>
      </c>
      <c r="H244">
        <v>61</v>
      </c>
      <c r="I244" t="str">
        <f>IF(H244&gt;54,"Old Adults 55+",IF(H244&gt;=31,"Adults 31-54",IF(H244&lt;31,"Young Adults 25-30","Invalid")))</f>
        <v>Old Adults 55+</v>
      </c>
      <c r="J244" s="1">
        <v>44219</v>
      </c>
      <c r="K244" s="1" t="str">
        <f>IF(YEAR(J244)&gt;2016,"2017-2021",IF(YEAR(J244)&gt;2011,"2012-2016",IF(YEAR(J244)&gt;2006,"2007-2011",IF(YEAR(J244)&gt;2001,"2002-2006",IF(YEAR(J244)&gt;1996,"1997-2001",IF(YEAR(J244)&gt;=1992,"1992-1996","Invalid"))))))</f>
        <v>2017-2021</v>
      </c>
      <c r="L244" s="2">
        <v>151783</v>
      </c>
      <c r="M244" s="8">
        <v>0.26</v>
      </c>
      <c r="N244" s="11" t="str" cm="1">
        <f t="array" ref="N244">_xlfn.IFS(M244 = 0%, "0%", M244&gt;35%, "36%-40%",M244&gt;30%,"31%-35%", M244&gt;20%, "21%-30%",M244 &gt;15%,"16%-20%", M244&gt;10%, "11%-15%", M244 &gt;0%, "5%-10%")</f>
        <v>21%-30%</v>
      </c>
      <c r="O244" s="9">
        <f>IF(M244&gt;0,L244+(L244*M244),L244)</f>
        <v>191246.58000000002</v>
      </c>
      <c r="P244" t="s">
        <v>19</v>
      </c>
      <c r="Q244" t="s">
        <v>63</v>
      </c>
      <c r="R244" s="1" t="s">
        <v>21</v>
      </c>
      <c r="S244" s="1" t="str">
        <f>IF(ISNUMBER(R244),"Yes","No")</f>
        <v>No</v>
      </c>
    </row>
    <row r="245" spans="1:19" x14ac:dyDescent="0.2">
      <c r="A245" t="s">
        <v>340</v>
      </c>
      <c r="B245" t="s">
        <v>442</v>
      </c>
      <c r="C245" t="s">
        <v>40</v>
      </c>
      <c r="D245" t="s">
        <v>50</v>
      </c>
      <c r="E245" t="s">
        <v>36</v>
      </c>
      <c r="F245" t="s">
        <v>17</v>
      </c>
      <c r="G245" t="s">
        <v>51</v>
      </c>
      <c r="H245">
        <v>36</v>
      </c>
      <c r="I245" t="str">
        <f>IF(H245&gt;54,"Old Adults 55+",IF(H245&gt;=31,"Adults 31-54",IF(H245&lt;31,"Young Adults 25-30","Invalid")))</f>
        <v>Adults 31-54</v>
      </c>
      <c r="J245" s="1">
        <v>44288</v>
      </c>
      <c r="K245" s="1" t="str">
        <f>IF(YEAR(J245)&gt;2016,"2017-2021",IF(YEAR(J245)&gt;2011,"2012-2016",IF(YEAR(J245)&gt;2006,"2007-2011",IF(YEAR(J245)&gt;2001,"2002-2006",IF(YEAR(J245)&gt;1996,"1997-2001",IF(YEAR(J245)&gt;=1992,"1992-1996","Invalid"))))))</f>
        <v>2017-2021</v>
      </c>
      <c r="L245" s="2">
        <v>151703</v>
      </c>
      <c r="M245" s="8">
        <v>0.21</v>
      </c>
      <c r="N245" s="11" t="str" cm="1">
        <f t="array" ref="N245">_xlfn.IFS(M245 = 0%, "0%", M245&gt;35%, "36%-40%",M245&gt;30%,"31%-35%", M245&gt;20%, "21%-30%",M245 &gt;15%,"16%-20%", M245&gt;10%, "11%-15%", M245 &gt;0%, "5%-10%")</f>
        <v>21%-30%</v>
      </c>
      <c r="O245" s="9">
        <f>IF(M245&gt;0,L245+(L245*M245),L245)</f>
        <v>183560.63</v>
      </c>
      <c r="P245" t="s">
        <v>19</v>
      </c>
      <c r="Q245" t="s">
        <v>45</v>
      </c>
      <c r="R245" s="1" t="s">
        <v>21</v>
      </c>
      <c r="S245" s="1" t="str">
        <f>IF(ISNUMBER(R245),"Yes","No")</f>
        <v>No</v>
      </c>
    </row>
    <row r="246" spans="1:19" x14ac:dyDescent="0.2">
      <c r="A246" t="s">
        <v>1921</v>
      </c>
      <c r="B246" t="s">
        <v>1922</v>
      </c>
      <c r="C246" t="s">
        <v>40</v>
      </c>
      <c r="D246" t="s">
        <v>43</v>
      </c>
      <c r="E246" t="s">
        <v>16</v>
      </c>
      <c r="F246" t="s">
        <v>28</v>
      </c>
      <c r="G246" t="s">
        <v>18</v>
      </c>
      <c r="H246">
        <v>26</v>
      </c>
      <c r="I246" t="str">
        <f>IF(H246&gt;54,"Old Adults 55+",IF(H246&gt;=31,"Adults 31-54",IF(H246&lt;31,"Young Adults 25-30","Invalid")))</f>
        <v>Young Adults 25-30</v>
      </c>
      <c r="J246" s="1">
        <v>43753</v>
      </c>
      <c r="K246" s="1" t="str">
        <f>IF(YEAR(J246)&gt;2016,"2017-2021",IF(YEAR(J246)&gt;2011,"2012-2016",IF(YEAR(J246)&gt;2006,"2007-2011",IF(YEAR(J246)&gt;2001,"2002-2006",IF(YEAR(J246)&gt;1996,"1997-2001",IF(YEAR(J246)&gt;=1992,"1992-1996","Invalid"))))))</f>
        <v>2017-2021</v>
      </c>
      <c r="L246" s="2">
        <v>151556</v>
      </c>
      <c r="M246" s="8">
        <v>0.2</v>
      </c>
      <c r="N246" s="11" t="str" cm="1">
        <f t="array" ref="N246">_xlfn.IFS(M246 = 0%, "0%", M246&gt;35%, "36%-40%",M246&gt;30%,"31%-35%", M246&gt;20%, "21%-30%",M246 &gt;15%,"16%-20%", M246&gt;10%, "11%-15%", M246 &gt;0%, "5%-10%")</f>
        <v>16%-20%</v>
      </c>
      <c r="O246" s="9">
        <f>IF(M246&gt;0,L246+(L246*M246),L246)</f>
        <v>181867.2</v>
      </c>
      <c r="P246" t="s">
        <v>19</v>
      </c>
      <c r="Q246" t="s">
        <v>45</v>
      </c>
      <c r="R246" s="1" t="s">
        <v>21</v>
      </c>
      <c r="S246" s="1" t="str">
        <f>IF(ISNUMBER(R246),"Yes","No")</f>
        <v>No</v>
      </c>
    </row>
    <row r="247" spans="1:19" x14ac:dyDescent="0.2">
      <c r="A247" t="s">
        <v>748</v>
      </c>
      <c r="B247" t="s">
        <v>749</v>
      </c>
      <c r="C247" t="s">
        <v>61</v>
      </c>
      <c r="D247" t="s">
        <v>50</v>
      </c>
      <c r="E247" t="s">
        <v>36</v>
      </c>
      <c r="F247" t="s">
        <v>28</v>
      </c>
      <c r="G247" t="s">
        <v>18</v>
      </c>
      <c r="H247">
        <v>29</v>
      </c>
      <c r="I247" t="str">
        <f>IF(H247&gt;54,"Old Adults 55+",IF(H247&gt;=31,"Adults 31-54",IF(H247&lt;31,"Young Adults 25-30","Invalid")))</f>
        <v>Young Adults 25-30</v>
      </c>
      <c r="J247" s="1">
        <v>42810</v>
      </c>
      <c r="K247" s="1" t="str">
        <f>IF(YEAR(J247)&gt;2016,"2017-2021",IF(YEAR(J247)&gt;2011,"2012-2016",IF(YEAR(J247)&gt;2006,"2007-2011",IF(YEAR(J247)&gt;2001,"2002-2006",IF(YEAR(J247)&gt;1996,"1997-2001",IF(YEAR(J247)&gt;=1992,"1992-1996","Invalid"))))))</f>
        <v>2017-2021</v>
      </c>
      <c r="L247" s="2">
        <v>151413</v>
      </c>
      <c r="M247" s="8">
        <v>0.15</v>
      </c>
      <c r="N247" s="11" t="str" cm="1">
        <f t="array" ref="N247">_xlfn.IFS(M247 = 0%, "0%", M247&gt;35%, "36%-40%",M247&gt;30%,"31%-35%", M247&gt;20%, "21%-30%",M247 &gt;15%,"16%-20%", M247&gt;10%, "11%-15%", M247 &gt;0%, "5%-10%")</f>
        <v>11%-15%</v>
      </c>
      <c r="O247" s="9">
        <f>IF(M247&gt;0,L247+(L247*M247),L247)</f>
        <v>174124.95</v>
      </c>
      <c r="P247" t="s">
        <v>19</v>
      </c>
      <c r="Q247" t="s">
        <v>63</v>
      </c>
      <c r="R247" s="1" t="s">
        <v>21</v>
      </c>
      <c r="S247" s="1" t="str">
        <f>IF(ISNUMBER(R247),"Yes","No")</f>
        <v>No</v>
      </c>
    </row>
    <row r="248" spans="1:19" x14ac:dyDescent="0.2">
      <c r="A248" t="s">
        <v>1908</v>
      </c>
      <c r="B248" t="s">
        <v>1909</v>
      </c>
      <c r="C248" t="s">
        <v>40</v>
      </c>
      <c r="D248" t="s">
        <v>23</v>
      </c>
      <c r="E248" t="s">
        <v>32</v>
      </c>
      <c r="F248" t="s">
        <v>17</v>
      </c>
      <c r="G248" t="s">
        <v>51</v>
      </c>
      <c r="H248">
        <v>53</v>
      </c>
      <c r="I248" t="str">
        <f>IF(H248&gt;54,"Old Adults 55+",IF(H248&gt;=31,"Adults 31-54",IF(H248&lt;31,"Young Adults 25-30","Invalid")))</f>
        <v>Adults 31-54</v>
      </c>
      <c r="J248" s="1">
        <v>38919</v>
      </c>
      <c r="K248" s="1" t="str">
        <f>IF(YEAR(J248)&gt;2016,"2017-2021",IF(YEAR(J248)&gt;2011,"2012-2016",IF(YEAR(J248)&gt;2006,"2007-2011",IF(YEAR(J248)&gt;2001,"2002-2006",IF(YEAR(J248)&gt;1996,"1997-2001",IF(YEAR(J248)&gt;=1992,"1992-1996","Invalid"))))))</f>
        <v>2002-2006</v>
      </c>
      <c r="L248" s="2">
        <v>151246</v>
      </c>
      <c r="M248" s="8">
        <v>0.21</v>
      </c>
      <c r="N248" s="11" t="str" cm="1">
        <f t="array" ref="N248">_xlfn.IFS(M248 = 0%, "0%", M248&gt;35%, "36%-40%",M248&gt;30%,"31%-35%", M248&gt;20%, "21%-30%",M248 &gt;15%,"16%-20%", M248&gt;10%, "11%-15%", M248 &gt;0%, "5%-10%")</f>
        <v>21%-30%</v>
      </c>
      <c r="O248" s="9">
        <f>IF(M248&gt;0,L248+(L248*M248),L248)</f>
        <v>183007.66</v>
      </c>
      <c r="P248" t="s">
        <v>52</v>
      </c>
      <c r="Q248" t="s">
        <v>53</v>
      </c>
      <c r="R248" s="1" t="s">
        <v>21</v>
      </c>
      <c r="S248" s="1" t="str">
        <f>IF(ISNUMBER(R248),"Yes","No")</f>
        <v>No</v>
      </c>
    </row>
    <row r="249" spans="1:19" x14ac:dyDescent="0.2">
      <c r="A249" t="s">
        <v>326</v>
      </c>
      <c r="B249" t="s">
        <v>951</v>
      </c>
      <c r="C249" t="s">
        <v>40</v>
      </c>
      <c r="D249" t="s">
        <v>27</v>
      </c>
      <c r="E249" t="s">
        <v>44</v>
      </c>
      <c r="F249" t="s">
        <v>17</v>
      </c>
      <c r="G249" t="s">
        <v>18</v>
      </c>
      <c r="H249">
        <v>26</v>
      </c>
      <c r="I249" t="str">
        <f>IF(H249&gt;54,"Old Adults 55+",IF(H249&gt;=31,"Adults 31-54",IF(H249&lt;31,"Young Adults 25-30","Invalid")))</f>
        <v>Young Adults 25-30</v>
      </c>
      <c r="J249" s="1">
        <v>44403</v>
      </c>
      <c r="K249" s="1" t="str">
        <f>IF(YEAR(J249)&gt;2016,"2017-2021",IF(YEAR(J249)&gt;2011,"2012-2016",IF(YEAR(J249)&gt;2006,"2007-2011",IF(YEAR(J249)&gt;2001,"2002-2006",IF(YEAR(J249)&gt;1996,"1997-2001",IF(YEAR(J249)&gt;=1992,"1992-1996","Invalid"))))))</f>
        <v>2017-2021</v>
      </c>
      <c r="L249" s="2">
        <v>151108</v>
      </c>
      <c r="M249" s="8">
        <v>0.22</v>
      </c>
      <c r="N249" s="11" t="str" cm="1">
        <f t="array" ref="N249">_xlfn.IFS(M249 = 0%, "0%", M249&gt;35%, "36%-40%",M249&gt;30%,"31%-35%", M249&gt;20%, "21%-30%",M249 &gt;15%,"16%-20%", M249&gt;10%, "11%-15%", M249 &gt;0%, "5%-10%")</f>
        <v>21%-30%</v>
      </c>
      <c r="O249" s="9">
        <f>IF(M249&gt;0,L249+(L249*M249),L249)</f>
        <v>184351.76</v>
      </c>
      <c r="P249" t="s">
        <v>19</v>
      </c>
      <c r="Q249" t="s">
        <v>39</v>
      </c>
      <c r="R249" s="1" t="s">
        <v>21</v>
      </c>
      <c r="S249" s="1" t="str">
        <f>IF(ISNUMBER(R249),"Yes","No")</f>
        <v>No</v>
      </c>
    </row>
    <row r="250" spans="1:19" x14ac:dyDescent="0.2">
      <c r="A250" t="s">
        <v>124</v>
      </c>
      <c r="B250" t="s">
        <v>919</v>
      </c>
      <c r="C250" t="s">
        <v>61</v>
      </c>
      <c r="D250" t="s">
        <v>50</v>
      </c>
      <c r="E250" t="s">
        <v>36</v>
      </c>
      <c r="F250" t="s">
        <v>28</v>
      </c>
      <c r="G250" t="s">
        <v>24</v>
      </c>
      <c r="H250">
        <v>45</v>
      </c>
      <c r="I250" t="str">
        <f>IF(H250&gt;54,"Old Adults 55+",IF(H250&gt;=31,"Adults 31-54",IF(H250&lt;31,"Young Adults 25-30","Invalid")))</f>
        <v>Adults 31-54</v>
      </c>
      <c r="J250" s="1">
        <v>39332</v>
      </c>
      <c r="K250" s="1" t="str">
        <f>IF(YEAR(J250)&gt;2016,"2017-2021",IF(YEAR(J250)&gt;2011,"2012-2016",IF(YEAR(J250)&gt;2006,"2007-2011",IF(YEAR(J250)&gt;2001,"2002-2006",IF(YEAR(J250)&gt;1996,"1997-2001",IF(YEAR(J250)&gt;=1992,"1992-1996","Invalid"))))))</f>
        <v>2007-2011</v>
      </c>
      <c r="L250" s="2">
        <v>151027</v>
      </c>
      <c r="M250" s="8">
        <v>0.1</v>
      </c>
      <c r="N250" s="11" t="str" cm="1">
        <f t="array" ref="N250">_xlfn.IFS(M250 = 0%, "0%", M250&gt;35%, "36%-40%",M250&gt;30%,"31%-35%", M250&gt;20%, "21%-30%",M250 &gt;15%,"16%-20%", M250&gt;10%, "11%-15%", M250 &gt;0%, "5%-10%")</f>
        <v>5%-10%</v>
      </c>
      <c r="O250" s="9">
        <f>IF(M250&gt;0,L250+(L250*M250),L250)</f>
        <v>166129.70000000001</v>
      </c>
      <c r="P250" t="s">
        <v>33</v>
      </c>
      <c r="Q250" t="s">
        <v>74</v>
      </c>
      <c r="R250" s="1" t="s">
        <v>21</v>
      </c>
      <c r="S250" s="1" t="str">
        <f>IF(ISNUMBER(R250),"Yes","No")</f>
        <v>No</v>
      </c>
    </row>
    <row r="251" spans="1:19" x14ac:dyDescent="0.2">
      <c r="A251" t="s">
        <v>1192</v>
      </c>
      <c r="B251" t="s">
        <v>1193</v>
      </c>
      <c r="C251" t="s">
        <v>61</v>
      </c>
      <c r="D251" t="s">
        <v>23</v>
      </c>
      <c r="E251" t="s">
        <v>32</v>
      </c>
      <c r="F251" t="s">
        <v>17</v>
      </c>
      <c r="G251" t="s">
        <v>18</v>
      </c>
      <c r="H251">
        <v>60</v>
      </c>
      <c r="I251" t="str">
        <f>IF(H251&gt;54,"Old Adults 55+",IF(H251&gt;=31,"Adults 31-54",IF(H251&lt;31,"Young Adults 25-30","Invalid")))</f>
        <v>Old Adults 55+</v>
      </c>
      <c r="J251" s="1">
        <v>39739</v>
      </c>
      <c r="K251" s="1" t="str">
        <f>IF(YEAR(J251)&gt;2016,"2017-2021",IF(YEAR(J251)&gt;2011,"2012-2016",IF(YEAR(J251)&gt;2006,"2007-2011",IF(YEAR(J251)&gt;2001,"2002-2006",IF(YEAR(J251)&gt;1996,"1997-2001",IF(YEAR(J251)&gt;=1992,"1992-1996","Invalid"))))))</f>
        <v>2007-2011</v>
      </c>
      <c r="L251" s="2">
        <v>150855</v>
      </c>
      <c r="M251" s="8">
        <v>0.11</v>
      </c>
      <c r="N251" s="11" t="str" cm="1">
        <f t="array" ref="N251">_xlfn.IFS(M251 = 0%, "0%", M251&gt;35%, "36%-40%",M251&gt;30%,"31%-35%", M251&gt;20%, "21%-30%",M251 &gt;15%,"16%-20%", M251&gt;10%, "11%-15%", M251 &gt;0%, "5%-10%")</f>
        <v>11%-15%</v>
      </c>
      <c r="O251" s="9">
        <f>IF(M251&gt;0,L251+(L251*M251),L251)</f>
        <v>167449.04999999999</v>
      </c>
      <c r="P251" t="s">
        <v>19</v>
      </c>
      <c r="Q251" t="s">
        <v>39</v>
      </c>
      <c r="R251" s="1" t="s">
        <v>21</v>
      </c>
      <c r="S251" s="1" t="str">
        <f>IF(ISNUMBER(R251),"Yes","No")</f>
        <v>No</v>
      </c>
    </row>
    <row r="252" spans="1:19" x14ac:dyDescent="0.2">
      <c r="A252" t="s">
        <v>1048</v>
      </c>
      <c r="B252" t="s">
        <v>1049</v>
      </c>
      <c r="C252" t="s">
        <v>61</v>
      </c>
      <c r="D252" t="s">
        <v>15</v>
      </c>
      <c r="E252" t="s">
        <v>16</v>
      </c>
      <c r="F252" t="s">
        <v>17</v>
      </c>
      <c r="G252" t="s">
        <v>18</v>
      </c>
      <c r="H252">
        <v>51</v>
      </c>
      <c r="I252" t="str">
        <f>IF(H252&gt;54,"Old Adults 55+",IF(H252&gt;=31,"Adults 31-54",IF(H252&lt;31,"Young Adults 25-30","Invalid")))</f>
        <v>Adults 31-54</v>
      </c>
      <c r="J252" s="1">
        <v>38835</v>
      </c>
      <c r="K252" s="1" t="str">
        <f>IF(YEAR(J252)&gt;2016,"2017-2021",IF(YEAR(J252)&gt;2011,"2012-2016",IF(YEAR(J252)&gt;2006,"2007-2011",IF(YEAR(J252)&gt;2001,"2002-2006",IF(YEAR(J252)&gt;1996,"1997-2001",IF(YEAR(J252)&gt;=1992,"1992-1996","Invalid"))))))</f>
        <v>2002-2006</v>
      </c>
      <c r="L252" s="2">
        <v>150758</v>
      </c>
      <c r="M252" s="8">
        <v>0.13</v>
      </c>
      <c r="N252" s="11" t="str" cm="1">
        <f t="array" ref="N252">_xlfn.IFS(M252 = 0%, "0%", M252&gt;35%, "36%-40%",M252&gt;30%,"31%-35%", M252&gt;20%, "21%-30%",M252 &gt;15%,"16%-20%", M252&gt;10%, "11%-15%", M252 &gt;0%, "5%-10%")</f>
        <v>11%-15%</v>
      </c>
      <c r="O252" s="9">
        <f>IF(M252&gt;0,L252+(L252*M252),L252)</f>
        <v>170356.54</v>
      </c>
      <c r="P252" t="s">
        <v>19</v>
      </c>
      <c r="Q252" t="s">
        <v>20</v>
      </c>
      <c r="R252" s="1">
        <v>39310</v>
      </c>
      <c r="S252" s="1" t="str">
        <f>IF(ISNUMBER(R252),"Yes","No")</f>
        <v>Yes</v>
      </c>
    </row>
    <row r="253" spans="1:19" x14ac:dyDescent="0.2">
      <c r="A253" t="s">
        <v>970</v>
      </c>
      <c r="B253" t="s">
        <v>971</v>
      </c>
      <c r="C253" t="s">
        <v>40</v>
      </c>
      <c r="D253" t="s">
        <v>31</v>
      </c>
      <c r="E253" t="s">
        <v>16</v>
      </c>
      <c r="F253" t="s">
        <v>17</v>
      </c>
      <c r="G253" t="s">
        <v>51</v>
      </c>
      <c r="H253">
        <v>59</v>
      </c>
      <c r="I253" t="str">
        <f>IF(H253&gt;54,"Old Adults 55+",IF(H253&gt;=31,"Adults 31-54",IF(H253&lt;31,"Young Adults 25-30","Invalid")))</f>
        <v>Old Adults 55+</v>
      </c>
      <c r="J253" s="1">
        <v>37726</v>
      </c>
      <c r="K253" s="1" t="str">
        <f>IF(YEAR(J253)&gt;2016,"2017-2021",IF(YEAR(J253)&gt;2011,"2012-2016",IF(YEAR(J253)&gt;2006,"2007-2011",IF(YEAR(J253)&gt;2001,"2002-2006",IF(YEAR(J253)&gt;1996,"1997-2001",IF(YEAR(J253)&gt;=1992,"1992-1996","Invalid"))))))</f>
        <v>2002-2006</v>
      </c>
      <c r="L253" s="2">
        <v>150699</v>
      </c>
      <c r="M253" s="8">
        <v>0.28999999999999998</v>
      </c>
      <c r="N253" s="11" t="str" cm="1">
        <f t="array" ref="N253">_xlfn.IFS(M253 = 0%, "0%", M253&gt;35%, "36%-40%",M253&gt;30%,"31%-35%", M253&gt;20%, "21%-30%",M253 &gt;15%,"16%-20%", M253&gt;10%, "11%-15%", M253 &gt;0%, "5%-10%")</f>
        <v>21%-30%</v>
      </c>
      <c r="O253" s="9">
        <f>IF(M253&gt;0,L253+(L253*M253),L253)</f>
        <v>194401.71</v>
      </c>
      <c r="P253" t="s">
        <v>52</v>
      </c>
      <c r="Q253" t="s">
        <v>53</v>
      </c>
      <c r="R253" s="1" t="s">
        <v>21</v>
      </c>
      <c r="S253" s="1" t="str">
        <f>IF(ISNUMBER(R253),"Yes","No")</f>
        <v>No</v>
      </c>
    </row>
    <row r="254" spans="1:19" x14ac:dyDescent="0.2">
      <c r="A254" t="s">
        <v>1954</v>
      </c>
      <c r="B254" t="s">
        <v>1955</v>
      </c>
      <c r="C254" t="s">
        <v>40</v>
      </c>
      <c r="D254" t="s">
        <v>50</v>
      </c>
      <c r="E254" t="s">
        <v>32</v>
      </c>
      <c r="F254" t="s">
        <v>17</v>
      </c>
      <c r="G254" t="s">
        <v>24</v>
      </c>
      <c r="H254">
        <v>25</v>
      </c>
      <c r="I254" t="str">
        <f>IF(H254&gt;54,"Old Adults 55+",IF(H254&gt;=31,"Adults 31-54",IF(H254&lt;31,"Young Adults 25-30","Invalid")))</f>
        <v>Young Adults 25-30</v>
      </c>
      <c r="J254" s="1">
        <v>44549</v>
      </c>
      <c r="K254" s="1" t="str">
        <f>IF(YEAR(J254)&gt;2016,"2017-2021",IF(YEAR(J254)&gt;2011,"2012-2016",IF(YEAR(J254)&gt;2006,"2007-2011",IF(YEAR(J254)&gt;2001,"2002-2006",IF(YEAR(J254)&gt;1996,"1997-2001",IF(YEAR(J254)&gt;=1992,"1992-1996","Invalid"))))))</f>
        <v>2017-2021</v>
      </c>
      <c r="L254" s="2">
        <v>150666</v>
      </c>
      <c r="M254" s="8">
        <v>0.23</v>
      </c>
      <c r="N254" s="11" t="str" cm="1">
        <f t="array" ref="N254">_xlfn.IFS(M254 = 0%, "0%", M254&gt;35%, "36%-40%",M254&gt;30%,"31%-35%", M254&gt;20%, "21%-30%",M254 &gt;15%,"16%-20%", M254&gt;10%, "11%-15%", M254 &gt;0%, "5%-10%")</f>
        <v>21%-30%</v>
      </c>
      <c r="O254" s="9">
        <f>IF(M254&gt;0,L254+(L254*M254),L254)</f>
        <v>185319.18</v>
      </c>
      <c r="P254" t="s">
        <v>33</v>
      </c>
      <c r="Q254" t="s">
        <v>34</v>
      </c>
      <c r="R254" s="1" t="s">
        <v>21</v>
      </c>
      <c r="S254" s="1" t="str">
        <f>IF(ISNUMBER(R254),"Yes","No")</f>
        <v>No</v>
      </c>
    </row>
    <row r="255" spans="1:19" x14ac:dyDescent="0.2">
      <c r="A255" t="s">
        <v>1411</v>
      </c>
      <c r="B255" t="s">
        <v>1412</v>
      </c>
      <c r="C255" t="s">
        <v>40</v>
      </c>
      <c r="D255" t="s">
        <v>43</v>
      </c>
      <c r="E255" t="s">
        <v>36</v>
      </c>
      <c r="F255" t="s">
        <v>17</v>
      </c>
      <c r="G255" t="s">
        <v>47</v>
      </c>
      <c r="H255">
        <v>45</v>
      </c>
      <c r="I255" t="str">
        <f>IF(H255&gt;54,"Old Adults 55+",IF(H255&gt;=31,"Adults 31-54",IF(H255&lt;31,"Young Adults 25-30","Invalid")))</f>
        <v>Adults 31-54</v>
      </c>
      <c r="J255" s="1">
        <v>39507</v>
      </c>
      <c r="K255" s="1" t="str">
        <f>IF(YEAR(J255)&gt;2016,"2017-2021",IF(YEAR(J255)&gt;2011,"2012-2016",IF(YEAR(J255)&gt;2006,"2007-2011",IF(YEAR(J255)&gt;2001,"2002-2006",IF(YEAR(J255)&gt;1996,"1997-2001",IF(YEAR(J255)&gt;=1992,"1992-1996","Invalid"))))))</f>
        <v>2007-2011</v>
      </c>
      <c r="L255" s="2">
        <v>150577</v>
      </c>
      <c r="M255" s="8">
        <v>0.25</v>
      </c>
      <c r="N255" s="11" t="str" cm="1">
        <f t="array" ref="N255">_xlfn.IFS(M255 = 0%, "0%", M255&gt;35%, "36%-40%",M255&gt;30%,"31%-35%", M255&gt;20%, "21%-30%",M255 &gt;15%,"16%-20%", M255&gt;10%, "11%-15%", M255 &gt;0%, "5%-10%")</f>
        <v>21%-30%</v>
      </c>
      <c r="O255" s="9">
        <f>IF(M255&gt;0,L255+(L255*M255),L255)</f>
        <v>188221.25</v>
      </c>
      <c r="P255" t="s">
        <v>19</v>
      </c>
      <c r="Q255" t="s">
        <v>45</v>
      </c>
      <c r="R255" s="1" t="s">
        <v>21</v>
      </c>
      <c r="S255" s="1" t="str">
        <f>IF(ISNUMBER(R255),"Yes","No")</f>
        <v>No</v>
      </c>
    </row>
    <row r="256" spans="1:19" x14ac:dyDescent="0.2">
      <c r="A256" t="s">
        <v>112</v>
      </c>
      <c r="B256" t="s">
        <v>1541</v>
      </c>
      <c r="C256" t="s">
        <v>61</v>
      </c>
      <c r="D256" t="s">
        <v>65</v>
      </c>
      <c r="E256" t="s">
        <v>32</v>
      </c>
      <c r="F256" t="s">
        <v>17</v>
      </c>
      <c r="G256" t="s">
        <v>18</v>
      </c>
      <c r="H256">
        <v>62</v>
      </c>
      <c r="I256" t="str">
        <f>IF(H256&gt;54,"Old Adults 55+",IF(H256&gt;=31,"Adults 31-54",IF(H256&lt;31,"Young Adults 25-30","Invalid")))</f>
        <v>Old Adults 55+</v>
      </c>
      <c r="J256" s="1">
        <v>39843</v>
      </c>
      <c r="K256" s="1" t="str">
        <f>IF(YEAR(J256)&gt;2016,"2017-2021",IF(YEAR(J256)&gt;2011,"2012-2016",IF(YEAR(J256)&gt;2006,"2007-2011",IF(YEAR(J256)&gt;2001,"2002-2006",IF(YEAR(J256)&gt;1996,"1997-2001",IF(YEAR(J256)&gt;=1992,"1992-1996","Invalid"))))))</f>
        <v>2007-2011</v>
      </c>
      <c r="L256" s="2">
        <v>150555</v>
      </c>
      <c r="M256" s="8">
        <v>0.13</v>
      </c>
      <c r="N256" s="11" t="str" cm="1">
        <f t="array" ref="N256">_xlfn.IFS(M256 = 0%, "0%", M256&gt;35%, "36%-40%",M256&gt;30%,"31%-35%", M256&gt;20%, "21%-30%",M256 &gt;15%,"16%-20%", M256&gt;10%, "11%-15%", M256 &gt;0%, "5%-10%")</f>
        <v>11%-15%</v>
      </c>
      <c r="O256" s="9">
        <f>IF(M256&gt;0,L256+(L256*M256),L256)</f>
        <v>170127.15</v>
      </c>
      <c r="P256" t="s">
        <v>19</v>
      </c>
      <c r="Q256" t="s">
        <v>39</v>
      </c>
      <c r="R256" s="1" t="s">
        <v>21</v>
      </c>
      <c r="S256" s="1" t="str">
        <f>IF(ISNUMBER(R256),"Yes","No")</f>
        <v>No</v>
      </c>
    </row>
    <row r="257" spans="1:19" x14ac:dyDescent="0.2">
      <c r="A257" t="s">
        <v>966</v>
      </c>
      <c r="B257" t="s">
        <v>967</v>
      </c>
      <c r="C257" t="s">
        <v>40</v>
      </c>
      <c r="D257" t="s">
        <v>65</v>
      </c>
      <c r="E257" t="s">
        <v>16</v>
      </c>
      <c r="F257" t="s">
        <v>28</v>
      </c>
      <c r="G257" t="s">
        <v>18</v>
      </c>
      <c r="H257">
        <v>36</v>
      </c>
      <c r="I257" t="str">
        <f>IF(H257&gt;54,"Old Adults 55+",IF(H257&gt;=31,"Adults 31-54",IF(H257&lt;31,"Young Adults 25-30","Invalid")))</f>
        <v>Adults 31-54</v>
      </c>
      <c r="J257" s="1">
        <v>42616</v>
      </c>
      <c r="K257" s="1" t="str">
        <f>IF(YEAR(J257)&gt;2016,"2017-2021",IF(YEAR(J257)&gt;2011,"2012-2016",IF(YEAR(J257)&gt;2006,"2007-2011",IF(YEAR(J257)&gt;2001,"2002-2006",IF(YEAR(J257)&gt;1996,"1997-2001",IF(YEAR(J257)&gt;=1992,"1992-1996","Invalid"))))))</f>
        <v>2012-2016</v>
      </c>
      <c r="L257" s="2">
        <v>150399</v>
      </c>
      <c r="M257" s="8">
        <v>0.28000000000000003</v>
      </c>
      <c r="N257" s="11" t="str" cm="1">
        <f t="array" ref="N257">_xlfn.IFS(M257 = 0%, "0%", M257&gt;35%, "36%-40%",M257&gt;30%,"31%-35%", M257&gt;20%, "21%-30%",M257 &gt;15%,"16%-20%", M257&gt;10%, "11%-15%", M257 &gt;0%, "5%-10%")</f>
        <v>21%-30%</v>
      </c>
      <c r="O257" s="9">
        <f>IF(M257&gt;0,L257+(L257*M257),L257)</f>
        <v>192510.72</v>
      </c>
      <c r="P257" t="s">
        <v>19</v>
      </c>
      <c r="Q257" t="s">
        <v>20</v>
      </c>
      <c r="R257" s="1" t="s">
        <v>21</v>
      </c>
      <c r="S257" s="1" t="str">
        <f>IF(ISNUMBER(R257),"Yes","No")</f>
        <v>No</v>
      </c>
    </row>
    <row r="258" spans="1:19" x14ac:dyDescent="0.2">
      <c r="A258" t="s">
        <v>205</v>
      </c>
      <c r="B258" t="s">
        <v>985</v>
      </c>
      <c r="C258" t="s">
        <v>61</v>
      </c>
      <c r="D258" t="s">
        <v>15</v>
      </c>
      <c r="E258" t="s">
        <v>36</v>
      </c>
      <c r="F258" t="s">
        <v>17</v>
      </c>
      <c r="G258" t="s">
        <v>24</v>
      </c>
      <c r="H258">
        <v>42</v>
      </c>
      <c r="I258" t="str">
        <f>IF(H258&gt;54,"Old Adults 55+",IF(H258&gt;=31,"Adults 31-54",IF(H258&lt;31,"Young Adults 25-30","Invalid")))</f>
        <v>Adults 31-54</v>
      </c>
      <c r="J258" s="1">
        <v>40620</v>
      </c>
      <c r="K258" s="1" t="str">
        <f>IF(YEAR(J258)&gt;2016,"2017-2021",IF(YEAR(J258)&gt;2011,"2012-2016",IF(YEAR(J258)&gt;2006,"2007-2011",IF(YEAR(J258)&gt;2001,"2002-2006",IF(YEAR(J258)&gt;1996,"1997-2001",IF(YEAR(J258)&gt;=1992,"1992-1996","Invalid"))))))</f>
        <v>2007-2011</v>
      </c>
      <c r="L258" s="2">
        <v>150034</v>
      </c>
      <c r="M258" s="8">
        <v>0.12</v>
      </c>
      <c r="N258" s="11" t="str" cm="1">
        <f t="array" ref="N258">_xlfn.IFS(M258 = 0%, "0%", M258&gt;35%, "36%-40%",M258&gt;30%,"31%-35%", M258&gt;20%, "21%-30%",M258 &gt;15%,"16%-20%", M258&gt;10%, "11%-15%", M258 &gt;0%, "5%-10%")</f>
        <v>11%-15%</v>
      </c>
      <c r="O258" s="9">
        <f>IF(M258&gt;0,L258+(L258*M258),L258)</f>
        <v>168038.08</v>
      </c>
      <c r="P258" t="s">
        <v>33</v>
      </c>
      <c r="Q258" t="s">
        <v>60</v>
      </c>
      <c r="R258" s="1" t="s">
        <v>21</v>
      </c>
      <c r="S258" s="1" t="str">
        <f>IF(ISNUMBER(R258),"Yes","No")</f>
        <v>No</v>
      </c>
    </row>
    <row r="259" spans="1:19" x14ac:dyDescent="0.2">
      <c r="A259" t="s">
        <v>635</v>
      </c>
      <c r="B259" t="s">
        <v>1373</v>
      </c>
      <c r="C259" t="s">
        <v>61</v>
      </c>
      <c r="D259" t="s">
        <v>15</v>
      </c>
      <c r="E259" t="s">
        <v>16</v>
      </c>
      <c r="F259" t="s">
        <v>17</v>
      </c>
      <c r="G259" t="s">
        <v>51</v>
      </c>
      <c r="H259">
        <v>45</v>
      </c>
      <c r="I259" t="str">
        <f>IF(H259&gt;54,"Old Adults 55+",IF(H259&gt;=31,"Adults 31-54",IF(H259&lt;31,"Young Adults 25-30","Invalid")))</f>
        <v>Adults 31-54</v>
      </c>
      <c r="J259" s="1">
        <v>42379</v>
      </c>
      <c r="K259" s="1" t="str">
        <f>IF(YEAR(J259)&gt;2016,"2017-2021",IF(YEAR(J259)&gt;2011,"2012-2016",IF(YEAR(J259)&gt;2006,"2007-2011",IF(YEAR(J259)&gt;2001,"2002-2006",IF(YEAR(J259)&gt;1996,"1997-2001",IF(YEAR(J259)&gt;=1992,"1992-1996","Invalid"))))))</f>
        <v>2012-2016</v>
      </c>
      <c r="L259" s="2">
        <v>149761</v>
      </c>
      <c r="M259" s="8">
        <v>0.12</v>
      </c>
      <c r="N259" s="11" t="str" cm="1">
        <f t="array" ref="N259">_xlfn.IFS(M259 = 0%, "0%", M259&gt;35%, "36%-40%",M259&gt;30%,"31%-35%", M259&gt;20%, "21%-30%",M259 &gt;15%,"16%-20%", M259&gt;10%, "11%-15%", M259 &gt;0%, "5%-10%")</f>
        <v>11%-15%</v>
      </c>
      <c r="O259" s="9">
        <f>IF(M259&gt;0,L259+(L259*M259),L259)</f>
        <v>167732.32</v>
      </c>
      <c r="P259" t="s">
        <v>19</v>
      </c>
      <c r="Q259" t="s">
        <v>29</v>
      </c>
      <c r="R259" s="1" t="s">
        <v>21</v>
      </c>
      <c r="S259" s="1" t="str">
        <f>IF(ISNUMBER(R259),"Yes","No")</f>
        <v>No</v>
      </c>
    </row>
    <row r="260" spans="1:19" x14ac:dyDescent="0.2">
      <c r="A260" t="s">
        <v>647</v>
      </c>
      <c r="B260" t="s">
        <v>648</v>
      </c>
      <c r="C260" t="s">
        <v>61</v>
      </c>
      <c r="D260" t="s">
        <v>50</v>
      </c>
      <c r="E260" t="s">
        <v>32</v>
      </c>
      <c r="F260" t="s">
        <v>17</v>
      </c>
      <c r="G260" t="s">
        <v>18</v>
      </c>
      <c r="H260">
        <v>46</v>
      </c>
      <c r="I260" t="str">
        <f>IF(H260&gt;54,"Old Adults 55+",IF(H260&gt;=31,"Adults 31-54",IF(H260&lt;31,"Young Adults 25-30","Invalid")))</f>
        <v>Adults 31-54</v>
      </c>
      <c r="J260" s="1">
        <v>41473</v>
      </c>
      <c r="K260" s="1" t="str">
        <f>IF(YEAR(J260)&gt;2016,"2017-2021",IF(YEAR(J260)&gt;2011,"2012-2016",IF(YEAR(J260)&gt;2006,"2007-2011",IF(YEAR(J260)&gt;2001,"2002-2006",IF(YEAR(J260)&gt;1996,"1997-2001",IF(YEAR(J260)&gt;=1992,"1992-1996","Invalid"))))))</f>
        <v>2012-2016</v>
      </c>
      <c r="L260" s="2">
        <v>149712</v>
      </c>
      <c r="M260" s="8">
        <v>0.14000000000000001</v>
      </c>
      <c r="N260" s="11" t="str" cm="1">
        <f t="array" ref="N260">_xlfn.IFS(M260 = 0%, "0%", M260&gt;35%, "36%-40%",M260&gt;30%,"31%-35%", M260&gt;20%, "21%-30%",M260 &gt;15%,"16%-20%", M260&gt;10%, "11%-15%", M260 &gt;0%, "5%-10%")</f>
        <v>11%-15%</v>
      </c>
      <c r="O260" s="9">
        <f>IF(M260&gt;0,L260+(L260*M260),L260)</f>
        <v>170671.68</v>
      </c>
      <c r="P260" t="s">
        <v>19</v>
      </c>
      <c r="Q260" t="s">
        <v>29</v>
      </c>
      <c r="R260" s="1" t="s">
        <v>21</v>
      </c>
      <c r="S260" s="1" t="str">
        <f>IF(ISNUMBER(R260),"Yes","No")</f>
        <v>No</v>
      </c>
    </row>
    <row r="261" spans="1:19" x14ac:dyDescent="0.2">
      <c r="A261" t="s">
        <v>913</v>
      </c>
      <c r="B261" t="s">
        <v>914</v>
      </c>
      <c r="C261" t="s">
        <v>61</v>
      </c>
      <c r="D261" t="s">
        <v>65</v>
      </c>
      <c r="E261" t="s">
        <v>36</v>
      </c>
      <c r="F261" t="s">
        <v>28</v>
      </c>
      <c r="G261" t="s">
        <v>24</v>
      </c>
      <c r="H261">
        <v>45</v>
      </c>
      <c r="I261" t="str">
        <f>IF(H261&gt;54,"Old Adults 55+",IF(H261&gt;=31,"Adults 31-54",IF(H261&lt;31,"Young Adults 25-30","Invalid")))</f>
        <v>Adults 31-54</v>
      </c>
      <c r="J261" s="1">
        <v>39063</v>
      </c>
      <c r="K261" s="1" t="str">
        <f>IF(YEAR(J261)&gt;2016,"2017-2021",IF(YEAR(J261)&gt;2011,"2012-2016",IF(YEAR(J261)&gt;2006,"2007-2011",IF(YEAR(J261)&gt;2001,"2002-2006",IF(YEAR(J261)&gt;1996,"1997-2001",IF(YEAR(J261)&gt;=1992,"1992-1996","Invalid"))))))</f>
        <v>2002-2006</v>
      </c>
      <c r="L261" s="2">
        <v>149537</v>
      </c>
      <c r="M261" s="8">
        <v>0.14000000000000001</v>
      </c>
      <c r="N261" s="11" t="str" cm="1">
        <f t="array" ref="N261">_xlfn.IFS(M261 = 0%, "0%", M261&gt;35%, "36%-40%",M261&gt;30%,"31%-35%", M261&gt;20%, "21%-30%",M261 &gt;15%,"16%-20%", M261&gt;10%, "11%-15%", M261 &gt;0%, "5%-10%")</f>
        <v>11%-15%</v>
      </c>
      <c r="O261" s="9">
        <f>IF(M261&gt;0,L261+(L261*M261),L261)</f>
        <v>170472.18</v>
      </c>
      <c r="P261" t="s">
        <v>19</v>
      </c>
      <c r="Q261" t="s">
        <v>63</v>
      </c>
      <c r="R261" s="1" t="s">
        <v>21</v>
      </c>
      <c r="S261" s="1" t="str">
        <f>IF(ISNUMBER(R261),"Yes","No")</f>
        <v>No</v>
      </c>
    </row>
    <row r="262" spans="1:19" x14ac:dyDescent="0.2">
      <c r="A262" t="s">
        <v>1864</v>
      </c>
      <c r="B262" t="s">
        <v>1865</v>
      </c>
      <c r="C262" t="s">
        <v>61</v>
      </c>
      <c r="D262" t="s">
        <v>43</v>
      </c>
      <c r="E262" t="s">
        <v>32</v>
      </c>
      <c r="F262" t="s">
        <v>17</v>
      </c>
      <c r="G262" t="s">
        <v>24</v>
      </c>
      <c r="H262">
        <v>65</v>
      </c>
      <c r="I262" t="str">
        <f>IF(H262&gt;54,"Old Adults 55+",IF(H262&gt;=31,"Adults 31-54",IF(H262&lt;31,"Young Adults 25-30","Invalid")))</f>
        <v>Old Adults 55+</v>
      </c>
      <c r="J262" s="1">
        <v>36823</v>
      </c>
      <c r="K262" s="1" t="str">
        <f>IF(YEAR(J262)&gt;2016,"2017-2021",IF(YEAR(J262)&gt;2011,"2012-2016",IF(YEAR(J262)&gt;2006,"2007-2011",IF(YEAR(J262)&gt;2001,"2002-2006",IF(YEAR(J262)&gt;1996,"1997-2001",IF(YEAR(J262)&gt;=1992,"1992-1996","Invalid"))))))</f>
        <v>1997-2001</v>
      </c>
      <c r="L262" s="2">
        <v>149417</v>
      </c>
      <c r="M262" s="8">
        <v>0.13</v>
      </c>
      <c r="N262" s="11" t="str" cm="1">
        <f t="array" ref="N262">_xlfn.IFS(M262 = 0%, "0%", M262&gt;35%, "36%-40%",M262&gt;30%,"31%-35%", M262&gt;20%, "21%-30%",M262 &gt;15%,"16%-20%", M262&gt;10%, "11%-15%", M262 &gt;0%, "5%-10%")</f>
        <v>11%-15%</v>
      </c>
      <c r="O262" s="9">
        <f>IF(M262&gt;0,L262+(L262*M262),L262)</f>
        <v>168841.21</v>
      </c>
      <c r="P262" t="s">
        <v>33</v>
      </c>
      <c r="Q262" t="s">
        <v>34</v>
      </c>
      <c r="R262" s="1" t="s">
        <v>21</v>
      </c>
      <c r="S262" s="1" t="str">
        <f>IF(ISNUMBER(R262),"Yes","No")</f>
        <v>No</v>
      </c>
    </row>
    <row r="263" spans="1:19" x14ac:dyDescent="0.2">
      <c r="A263" t="s">
        <v>1603</v>
      </c>
      <c r="B263" t="s">
        <v>1604</v>
      </c>
      <c r="C263" t="s">
        <v>61</v>
      </c>
      <c r="D263" t="s">
        <v>50</v>
      </c>
      <c r="E263" t="s">
        <v>44</v>
      </c>
      <c r="F263" t="s">
        <v>17</v>
      </c>
      <c r="G263" t="s">
        <v>51</v>
      </c>
      <c r="H263">
        <v>45</v>
      </c>
      <c r="I263" t="str">
        <f>IF(H263&gt;54,"Old Adults 55+",IF(H263&gt;=31,"Adults 31-54",IF(H263&lt;31,"Young Adults 25-30","Invalid")))</f>
        <v>Adults 31-54</v>
      </c>
      <c r="J263" s="1">
        <v>43305</v>
      </c>
      <c r="K263" s="1" t="str">
        <f>IF(YEAR(J263)&gt;2016,"2017-2021",IF(YEAR(J263)&gt;2011,"2012-2016",IF(YEAR(J263)&gt;2006,"2007-2011",IF(YEAR(J263)&gt;2001,"2002-2006",IF(YEAR(J263)&gt;1996,"1997-2001",IF(YEAR(J263)&gt;=1992,"1992-1996","Invalid"))))))</f>
        <v>2017-2021</v>
      </c>
      <c r="L263" s="2">
        <v>148991</v>
      </c>
      <c r="M263" s="8">
        <v>0.12</v>
      </c>
      <c r="N263" s="11" t="str" cm="1">
        <f t="array" ref="N263">_xlfn.IFS(M263 = 0%, "0%", M263&gt;35%, "36%-40%",M263&gt;30%,"31%-35%", M263&gt;20%, "21%-30%",M263 &gt;15%,"16%-20%", M263&gt;10%, "11%-15%", M263 &gt;0%, "5%-10%")</f>
        <v>11%-15%</v>
      </c>
      <c r="O263" s="9">
        <f>IF(M263&gt;0,L263+(L263*M263),L263)</f>
        <v>166869.91999999998</v>
      </c>
      <c r="P263" t="s">
        <v>52</v>
      </c>
      <c r="Q263" t="s">
        <v>53</v>
      </c>
      <c r="R263" s="1" t="s">
        <v>21</v>
      </c>
      <c r="S263" s="1" t="str">
        <f>IF(ISNUMBER(R263),"Yes","No")</f>
        <v>No</v>
      </c>
    </row>
    <row r="264" spans="1:19" x14ac:dyDescent="0.2">
      <c r="A264" t="s">
        <v>878</v>
      </c>
      <c r="B264" t="s">
        <v>879</v>
      </c>
      <c r="C264" t="s">
        <v>61</v>
      </c>
      <c r="D264" t="s">
        <v>43</v>
      </c>
      <c r="E264" t="s">
        <v>44</v>
      </c>
      <c r="F264" t="s">
        <v>28</v>
      </c>
      <c r="G264" t="s">
        <v>18</v>
      </c>
      <c r="H264">
        <v>30</v>
      </c>
      <c r="I264" t="str">
        <f>IF(H264&gt;54,"Old Adults 55+",IF(H264&gt;=31,"Adults 31-54",IF(H264&lt;31,"Young Adults 25-30","Invalid")))</f>
        <v>Young Adults 25-30</v>
      </c>
      <c r="J264" s="1">
        <v>44030</v>
      </c>
      <c r="K264" s="1" t="str">
        <f>IF(YEAR(J264)&gt;2016,"2017-2021",IF(YEAR(J264)&gt;2011,"2012-2016",IF(YEAR(J264)&gt;2006,"2007-2011",IF(YEAR(J264)&gt;2001,"2002-2006",IF(YEAR(J264)&gt;1996,"1997-2001",IF(YEAR(J264)&gt;=1992,"1992-1996","Invalid"))))))</f>
        <v>2017-2021</v>
      </c>
      <c r="L264" s="2">
        <v>148485</v>
      </c>
      <c r="M264" s="8">
        <v>0.15</v>
      </c>
      <c r="N264" s="11" t="str" cm="1">
        <f t="array" ref="N264">_xlfn.IFS(M264 = 0%, "0%", M264&gt;35%, "36%-40%",M264&gt;30%,"31%-35%", M264&gt;20%, "21%-30%",M264 &gt;15%,"16%-20%", M264&gt;10%, "11%-15%", M264 &gt;0%, "5%-10%")</f>
        <v>11%-15%</v>
      </c>
      <c r="O264" s="9">
        <f>IF(M264&gt;0,L264+(L264*M264),L264)</f>
        <v>170757.75</v>
      </c>
      <c r="P264" t="s">
        <v>19</v>
      </c>
      <c r="Q264" t="s">
        <v>45</v>
      </c>
      <c r="R264" s="1" t="s">
        <v>21</v>
      </c>
      <c r="S264" s="1" t="str">
        <f>IF(ISNUMBER(R264),"Yes","No")</f>
        <v>No</v>
      </c>
    </row>
    <row r="265" spans="1:19" x14ac:dyDescent="0.2">
      <c r="A265" t="s">
        <v>952</v>
      </c>
      <c r="B265" t="s">
        <v>1178</v>
      </c>
      <c r="C265" t="s">
        <v>61</v>
      </c>
      <c r="D265" t="s">
        <v>43</v>
      </c>
      <c r="E265" t="s">
        <v>36</v>
      </c>
      <c r="F265" t="s">
        <v>28</v>
      </c>
      <c r="G265" t="s">
        <v>24</v>
      </c>
      <c r="H265">
        <v>63</v>
      </c>
      <c r="I265" t="str">
        <f>IF(H265&gt;54,"Old Adults 55+",IF(H265&gt;=31,"Adults 31-54",IF(H265&lt;31,"Young Adults 25-30","Invalid")))</f>
        <v>Old Adults 55+</v>
      </c>
      <c r="J265" s="1">
        <v>42064</v>
      </c>
      <c r="K265" s="1" t="str">
        <f>IF(YEAR(J265)&gt;2016,"2017-2021",IF(YEAR(J265)&gt;2011,"2012-2016",IF(YEAR(J265)&gt;2006,"2007-2011",IF(YEAR(J265)&gt;2001,"2002-2006",IF(YEAR(J265)&gt;1996,"1997-2001",IF(YEAR(J265)&gt;=1992,"1992-1996","Invalid"))))))</f>
        <v>2012-2016</v>
      </c>
      <c r="L265" s="2">
        <v>148321</v>
      </c>
      <c r="M265" s="8">
        <v>0.15</v>
      </c>
      <c r="N265" s="11" t="str" cm="1">
        <f t="array" ref="N265">_xlfn.IFS(M265 = 0%, "0%", M265&gt;35%, "36%-40%",M265&gt;30%,"31%-35%", M265&gt;20%, "21%-30%",M265 &gt;15%,"16%-20%", M265&gt;10%, "11%-15%", M265 &gt;0%, "5%-10%")</f>
        <v>11%-15%</v>
      </c>
      <c r="O265" s="9">
        <f>IF(M265&gt;0,L265+(L265*M265),L265)</f>
        <v>170569.15</v>
      </c>
      <c r="P265" t="s">
        <v>33</v>
      </c>
      <c r="Q265" t="s">
        <v>60</v>
      </c>
      <c r="R265" s="1" t="s">
        <v>21</v>
      </c>
      <c r="S265" s="1" t="str">
        <f>IF(ISNUMBER(R265),"Yes","No")</f>
        <v>No</v>
      </c>
    </row>
    <row r="266" spans="1:19" x14ac:dyDescent="0.2">
      <c r="A266" t="s">
        <v>1956</v>
      </c>
      <c r="B266" t="s">
        <v>1957</v>
      </c>
      <c r="C266" t="s">
        <v>61</v>
      </c>
      <c r="D266" t="s">
        <v>27</v>
      </c>
      <c r="E266" t="s">
        <v>16</v>
      </c>
      <c r="F266" t="s">
        <v>17</v>
      </c>
      <c r="G266" t="s">
        <v>18</v>
      </c>
      <c r="H266">
        <v>46</v>
      </c>
      <c r="I266" t="str">
        <f>IF(H266&gt;54,"Old Adults 55+",IF(H266&gt;=31,"Adults 31-54",IF(H266&lt;31,"Young Adults 25-30","Invalid")))</f>
        <v>Adults 31-54</v>
      </c>
      <c r="J266" s="1">
        <v>37265</v>
      </c>
      <c r="K266" s="1" t="str">
        <f>IF(YEAR(J266)&gt;2016,"2017-2021",IF(YEAR(J266)&gt;2011,"2012-2016",IF(YEAR(J266)&gt;2006,"2007-2011",IF(YEAR(J266)&gt;2001,"2002-2006",IF(YEAR(J266)&gt;1996,"1997-2001",IF(YEAR(J266)&gt;=1992,"1992-1996","Invalid"))))))</f>
        <v>2002-2006</v>
      </c>
      <c r="L266" s="2">
        <v>148035</v>
      </c>
      <c r="M266" s="8">
        <v>0.14000000000000001</v>
      </c>
      <c r="N266" s="11" t="str" cm="1">
        <f t="array" ref="N266">_xlfn.IFS(M266 = 0%, "0%", M266&gt;35%, "36%-40%",M266&gt;30%,"31%-35%", M266&gt;20%, "21%-30%",M266 &gt;15%,"16%-20%", M266&gt;10%, "11%-15%", M266 &gt;0%, "5%-10%")</f>
        <v>11%-15%</v>
      </c>
      <c r="O266" s="9">
        <f>IF(M266&gt;0,L266+(L266*M266),L266)</f>
        <v>168759.9</v>
      </c>
      <c r="P266" t="s">
        <v>19</v>
      </c>
      <c r="Q266" t="s">
        <v>39</v>
      </c>
      <c r="R266" s="1" t="s">
        <v>21</v>
      </c>
      <c r="S266" s="1" t="str">
        <f>IF(ISNUMBER(R266),"Yes","No")</f>
        <v>No</v>
      </c>
    </row>
    <row r="267" spans="1:19" x14ac:dyDescent="0.2">
      <c r="A267" t="s">
        <v>1742</v>
      </c>
      <c r="B267" t="s">
        <v>1743</v>
      </c>
      <c r="C267" t="s">
        <v>61</v>
      </c>
      <c r="D267" t="s">
        <v>50</v>
      </c>
      <c r="E267" t="s">
        <v>32</v>
      </c>
      <c r="F267" t="s">
        <v>17</v>
      </c>
      <c r="G267" t="s">
        <v>51</v>
      </c>
      <c r="H267">
        <v>52</v>
      </c>
      <c r="I267" t="str">
        <f>IF(H267&gt;54,"Old Adults 55+",IF(H267&gt;=31,"Adults 31-54",IF(H267&lt;31,"Young Adults 25-30","Invalid")))</f>
        <v>Adults 31-54</v>
      </c>
      <c r="J267" s="1">
        <v>38995</v>
      </c>
      <c r="K267" s="1" t="str">
        <f>IF(YEAR(J267)&gt;2016,"2017-2021",IF(YEAR(J267)&gt;2011,"2012-2016",IF(YEAR(J267)&gt;2006,"2007-2011",IF(YEAR(J267)&gt;2001,"2002-2006",IF(YEAR(J267)&gt;1996,"1997-2001",IF(YEAR(J267)&gt;=1992,"1992-1996","Invalid"))))))</f>
        <v>2002-2006</v>
      </c>
      <c r="L267" s="2">
        <v>147966</v>
      </c>
      <c r="M267" s="8">
        <v>0.11</v>
      </c>
      <c r="N267" s="11" t="str" cm="1">
        <f t="array" ref="N267">_xlfn.IFS(M267 = 0%, "0%", M267&gt;35%, "36%-40%",M267&gt;30%,"31%-35%", M267&gt;20%, "21%-30%",M267 &gt;15%,"16%-20%", M267&gt;10%, "11%-15%", M267 &gt;0%, "5%-10%")</f>
        <v>11%-15%</v>
      </c>
      <c r="O267" s="9">
        <f>IF(M267&gt;0,L267+(L267*M267),L267)</f>
        <v>164242.26</v>
      </c>
      <c r="P267" t="s">
        <v>52</v>
      </c>
      <c r="Q267" t="s">
        <v>66</v>
      </c>
      <c r="R267" s="1">
        <v>43608</v>
      </c>
      <c r="S267" s="1" t="str">
        <f>IF(ISNUMBER(R267),"Yes","No")</f>
        <v>Yes</v>
      </c>
    </row>
    <row r="268" spans="1:19" x14ac:dyDescent="0.2">
      <c r="A268" t="s">
        <v>1094</v>
      </c>
      <c r="B268" t="s">
        <v>1095</v>
      </c>
      <c r="C268" t="s">
        <v>61</v>
      </c>
      <c r="D268" t="s">
        <v>43</v>
      </c>
      <c r="E268" t="s">
        <v>16</v>
      </c>
      <c r="F268" t="s">
        <v>28</v>
      </c>
      <c r="G268" t="s">
        <v>24</v>
      </c>
      <c r="H268">
        <v>45</v>
      </c>
      <c r="I268" t="str">
        <f>IF(H268&gt;54,"Old Adults 55+",IF(H268&gt;=31,"Adults 31-54",IF(H268&lt;31,"Young Adults 25-30","Invalid")))</f>
        <v>Adults 31-54</v>
      </c>
      <c r="J268" s="1">
        <v>37014</v>
      </c>
      <c r="K268" s="1" t="str">
        <f>IF(YEAR(J268)&gt;2016,"2017-2021",IF(YEAR(J268)&gt;2011,"2012-2016",IF(YEAR(J268)&gt;2006,"2007-2011",IF(YEAR(J268)&gt;2001,"2002-2006",IF(YEAR(J268)&gt;1996,"1997-2001",IF(YEAR(J268)&gt;=1992,"1992-1996","Invalid"))))))</f>
        <v>1997-2001</v>
      </c>
      <c r="L268" s="2">
        <v>147752</v>
      </c>
      <c r="M268" s="8">
        <v>0.12</v>
      </c>
      <c r="N268" s="11" t="str" cm="1">
        <f t="array" ref="N268">_xlfn.IFS(M268 = 0%, "0%", M268&gt;35%, "36%-40%",M268&gt;30%,"31%-35%", M268&gt;20%, "21%-30%",M268 &gt;15%,"16%-20%", M268&gt;10%, "11%-15%", M268 &gt;0%, "5%-10%")</f>
        <v>11%-15%</v>
      </c>
      <c r="O268" s="9">
        <f>IF(M268&gt;0,L268+(L268*M268),L268)</f>
        <v>165482.23999999999</v>
      </c>
      <c r="P268" t="s">
        <v>33</v>
      </c>
      <c r="Q268" t="s">
        <v>74</v>
      </c>
      <c r="R268" s="1">
        <v>40903</v>
      </c>
      <c r="S268" s="1" t="str">
        <f>IF(ISNUMBER(R268),"Yes","No")</f>
        <v>Yes</v>
      </c>
    </row>
    <row r="269" spans="1:19" x14ac:dyDescent="0.2">
      <c r="A269" t="s">
        <v>313</v>
      </c>
      <c r="B269" t="s">
        <v>1965</v>
      </c>
      <c r="C269" t="s">
        <v>61</v>
      </c>
      <c r="D269" t="s">
        <v>27</v>
      </c>
      <c r="E269" t="s">
        <v>16</v>
      </c>
      <c r="F269" t="s">
        <v>28</v>
      </c>
      <c r="G269" t="s">
        <v>24</v>
      </c>
      <c r="H269">
        <v>37</v>
      </c>
      <c r="I269" t="str">
        <f>IF(H269&gt;54,"Old Adults 55+",IF(H269&gt;=31,"Adults 31-54",IF(H269&lt;31,"Young Adults 25-30","Invalid")))</f>
        <v>Adults 31-54</v>
      </c>
      <c r="J269" s="1">
        <v>40511</v>
      </c>
      <c r="K269" s="1" t="str">
        <f>IF(YEAR(J269)&gt;2016,"2017-2021",IF(YEAR(J269)&gt;2011,"2012-2016",IF(YEAR(J269)&gt;2006,"2007-2011",IF(YEAR(J269)&gt;2001,"2002-2006",IF(YEAR(J269)&gt;1996,"1997-2001",IF(YEAR(J269)&gt;=1992,"1992-1996","Invalid"))))))</f>
        <v>2007-2011</v>
      </c>
      <c r="L269" s="2">
        <v>146961</v>
      </c>
      <c r="M269" s="8">
        <v>0.11</v>
      </c>
      <c r="N269" s="11" t="str" cm="1">
        <f t="array" ref="N269">_xlfn.IFS(M269 = 0%, "0%", M269&gt;35%, "36%-40%",M269&gt;30%,"31%-35%", M269&gt;20%, "21%-30%",M269 &gt;15%,"16%-20%", M269&gt;10%, "11%-15%", M269 &gt;0%, "5%-10%")</f>
        <v>11%-15%</v>
      </c>
      <c r="O269" s="9">
        <f>IF(M269&gt;0,L269+(L269*M269),L269)</f>
        <v>163126.71</v>
      </c>
      <c r="P269" t="s">
        <v>19</v>
      </c>
      <c r="Q269" t="s">
        <v>29</v>
      </c>
      <c r="R269" s="1" t="s">
        <v>21</v>
      </c>
      <c r="S269" s="1" t="str">
        <f>IF(ISNUMBER(R269),"Yes","No")</f>
        <v>No</v>
      </c>
    </row>
    <row r="270" spans="1:19" x14ac:dyDescent="0.2">
      <c r="A270" t="s">
        <v>428</v>
      </c>
      <c r="B270" t="s">
        <v>429</v>
      </c>
      <c r="C270" t="s">
        <v>61</v>
      </c>
      <c r="D270" t="s">
        <v>15</v>
      </c>
      <c r="E270" t="s">
        <v>16</v>
      </c>
      <c r="F270" t="s">
        <v>17</v>
      </c>
      <c r="G270" t="s">
        <v>24</v>
      </c>
      <c r="H270">
        <v>51</v>
      </c>
      <c r="I270" t="str">
        <f>IF(H270&gt;54,"Old Adults 55+",IF(H270&gt;=31,"Adults 31-54",IF(H270&lt;31,"Young Adults 25-30","Invalid")))</f>
        <v>Adults 31-54</v>
      </c>
      <c r="J270" s="1">
        <v>44357</v>
      </c>
      <c r="K270" s="1" t="str">
        <f>IF(YEAR(J270)&gt;2016,"2017-2021",IF(YEAR(J270)&gt;2011,"2012-2016",IF(YEAR(J270)&gt;2006,"2007-2011",IF(YEAR(J270)&gt;2001,"2002-2006",IF(YEAR(J270)&gt;1996,"1997-2001",IF(YEAR(J270)&gt;=1992,"1992-1996","Invalid"))))))</f>
        <v>2017-2021</v>
      </c>
      <c r="L270" s="2">
        <v>146742</v>
      </c>
      <c r="M270" s="8">
        <v>0.1</v>
      </c>
      <c r="N270" s="11" t="str" cm="1">
        <f t="array" ref="N270">_xlfn.IFS(M270 = 0%, "0%", M270&gt;35%, "36%-40%",M270&gt;30%,"31%-35%", M270&gt;20%, "21%-30%",M270 &gt;15%,"16%-20%", M270&gt;10%, "11%-15%", M270 &gt;0%, "5%-10%")</f>
        <v>5%-10%</v>
      </c>
      <c r="O270" s="9">
        <f>IF(M270&gt;0,L270+(L270*M270),L270)</f>
        <v>161416.20000000001</v>
      </c>
      <c r="P270" t="s">
        <v>33</v>
      </c>
      <c r="Q270" t="s">
        <v>74</v>
      </c>
      <c r="R270" s="1" t="s">
        <v>21</v>
      </c>
      <c r="S270" s="1" t="str">
        <f>IF(ISNUMBER(R270),"Yes","No")</f>
        <v>No</v>
      </c>
    </row>
    <row r="271" spans="1:19" x14ac:dyDescent="0.2">
      <c r="A271" t="s">
        <v>382</v>
      </c>
      <c r="B271" t="s">
        <v>441</v>
      </c>
      <c r="C271" t="s">
        <v>61</v>
      </c>
      <c r="D271" t="s">
        <v>27</v>
      </c>
      <c r="E271" t="s">
        <v>36</v>
      </c>
      <c r="F271" t="s">
        <v>28</v>
      </c>
      <c r="G271" t="s">
        <v>51</v>
      </c>
      <c r="H271">
        <v>56</v>
      </c>
      <c r="I271" t="str">
        <f>IF(H271&gt;54,"Old Adults 55+",IF(H271&gt;=31,"Adults 31-54",IF(H271&lt;31,"Young Adults 25-30","Invalid")))</f>
        <v>Old Adults 55+</v>
      </c>
      <c r="J271" s="1">
        <v>40917</v>
      </c>
      <c r="K271" s="1" t="str">
        <f>IF(YEAR(J271)&gt;2016,"2017-2021",IF(YEAR(J271)&gt;2011,"2012-2016",IF(YEAR(J271)&gt;2006,"2007-2011",IF(YEAR(J271)&gt;2001,"2002-2006",IF(YEAR(J271)&gt;1996,"1997-2001",IF(YEAR(J271)&gt;=1992,"1992-1996","Invalid"))))))</f>
        <v>2012-2016</v>
      </c>
      <c r="L271" s="2">
        <v>146140</v>
      </c>
      <c r="M271" s="8">
        <v>0.1</v>
      </c>
      <c r="N271" s="11" t="str" cm="1">
        <f t="array" ref="N271">_xlfn.IFS(M271 = 0%, "0%", M271&gt;35%, "36%-40%",M271&gt;30%,"31%-35%", M271&gt;20%, "21%-30%",M271 &gt;15%,"16%-20%", M271&gt;10%, "11%-15%", M271 &gt;0%, "5%-10%")</f>
        <v>5%-10%</v>
      </c>
      <c r="O271" s="9">
        <f>IF(M271&gt;0,L271+(L271*M271),L271)</f>
        <v>160754</v>
      </c>
      <c r="P271" t="s">
        <v>52</v>
      </c>
      <c r="Q271" t="s">
        <v>81</v>
      </c>
      <c r="R271" s="1" t="s">
        <v>21</v>
      </c>
      <c r="S271" s="1" t="str">
        <f>IF(ISNUMBER(R271),"Yes","No")</f>
        <v>No</v>
      </c>
    </row>
    <row r="272" spans="1:19" x14ac:dyDescent="0.2">
      <c r="A272" t="s">
        <v>1128</v>
      </c>
      <c r="B272" t="s">
        <v>1129</v>
      </c>
      <c r="C272" t="s">
        <v>61</v>
      </c>
      <c r="D272" t="s">
        <v>15</v>
      </c>
      <c r="E272" t="s">
        <v>16</v>
      </c>
      <c r="F272" t="s">
        <v>28</v>
      </c>
      <c r="G272" t="s">
        <v>24</v>
      </c>
      <c r="H272">
        <v>43</v>
      </c>
      <c r="I272" t="str">
        <f>IF(H272&gt;54,"Old Adults 55+",IF(H272&gt;=31,"Adults 31-54",IF(H272&lt;31,"Young Adults 25-30","Invalid")))</f>
        <v>Adults 31-54</v>
      </c>
      <c r="J272" s="1">
        <v>44303</v>
      </c>
      <c r="K272" s="1" t="str">
        <f>IF(YEAR(J272)&gt;2016,"2017-2021",IF(YEAR(J272)&gt;2011,"2012-2016",IF(YEAR(J272)&gt;2006,"2007-2011",IF(YEAR(J272)&gt;2001,"2002-2006",IF(YEAR(J272)&gt;1996,"1997-2001",IF(YEAR(J272)&gt;=1992,"1992-1996","Invalid"))))))</f>
        <v>2017-2021</v>
      </c>
      <c r="L272" s="2">
        <v>146140</v>
      </c>
      <c r="M272" s="8">
        <v>0.15</v>
      </c>
      <c r="N272" s="11" t="str" cm="1">
        <f t="array" ref="N272">_xlfn.IFS(M272 = 0%, "0%", M272&gt;35%, "36%-40%",M272&gt;30%,"31%-35%", M272&gt;20%, "21%-30%",M272 &gt;15%,"16%-20%", M272&gt;10%, "11%-15%", M272 &gt;0%, "5%-10%")</f>
        <v>11%-15%</v>
      </c>
      <c r="O272" s="9">
        <f>IF(M272&gt;0,L272+(L272*M272),L272)</f>
        <v>168061</v>
      </c>
      <c r="P272" t="s">
        <v>19</v>
      </c>
      <c r="Q272" t="s">
        <v>63</v>
      </c>
      <c r="R272" s="1" t="s">
        <v>21</v>
      </c>
      <c r="S272" s="1" t="str">
        <f>IF(ISNUMBER(R272),"Yes","No")</f>
        <v>No</v>
      </c>
    </row>
    <row r="273" spans="1:19" x14ac:dyDescent="0.2">
      <c r="A273" t="s">
        <v>904</v>
      </c>
      <c r="B273" t="s">
        <v>905</v>
      </c>
      <c r="C273" t="s">
        <v>61</v>
      </c>
      <c r="D273" t="s">
        <v>15</v>
      </c>
      <c r="E273" t="s">
        <v>16</v>
      </c>
      <c r="F273" t="s">
        <v>28</v>
      </c>
      <c r="G273" t="s">
        <v>51</v>
      </c>
      <c r="H273">
        <v>31</v>
      </c>
      <c r="I273" t="str">
        <f>IF(H273&gt;54,"Old Adults 55+",IF(H273&gt;=31,"Adults 31-54",IF(H273&lt;31,"Young Adults 25-30","Invalid")))</f>
        <v>Adults 31-54</v>
      </c>
      <c r="J273" s="1">
        <v>42266</v>
      </c>
      <c r="K273" s="1" t="str">
        <f>IF(YEAR(J273)&gt;2016,"2017-2021",IF(YEAR(J273)&gt;2011,"2012-2016",IF(YEAR(J273)&gt;2006,"2007-2011",IF(YEAR(J273)&gt;2001,"2002-2006",IF(YEAR(J273)&gt;1996,"1997-2001",IF(YEAR(J273)&gt;=1992,"1992-1996","Invalid"))))))</f>
        <v>2012-2016</v>
      </c>
      <c r="L273" s="2">
        <v>145846</v>
      </c>
      <c r="M273" s="8">
        <v>0.15</v>
      </c>
      <c r="N273" s="11" t="str" cm="1">
        <f t="array" ref="N273">_xlfn.IFS(M273 = 0%, "0%", M273&gt;35%, "36%-40%",M273&gt;30%,"31%-35%", M273&gt;20%, "21%-30%",M273 &gt;15%,"16%-20%", M273&gt;10%, "11%-15%", M273 &gt;0%, "5%-10%")</f>
        <v>11%-15%</v>
      </c>
      <c r="O273" s="9">
        <f>IF(M273&gt;0,L273+(L273*M273),L273)</f>
        <v>167722.9</v>
      </c>
      <c r="P273" t="s">
        <v>52</v>
      </c>
      <c r="Q273" t="s">
        <v>81</v>
      </c>
      <c r="R273" s="1" t="s">
        <v>21</v>
      </c>
      <c r="S273" s="1" t="str">
        <f>IF(ISNUMBER(R273),"Yes","No")</f>
        <v>No</v>
      </c>
    </row>
    <row r="274" spans="1:19" x14ac:dyDescent="0.2">
      <c r="A274" t="s">
        <v>275</v>
      </c>
      <c r="B274" t="s">
        <v>1758</v>
      </c>
      <c r="C274" t="s">
        <v>61</v>
      </c>
      <c r="D274" t="s">
        <v>23</v>
      </c>
      <c r="E274" t="s">
        <v>32</v>
      </c>
      <c r="F274" t="s">
        <v>28</v>
      </c>
      <c r="G274" t="s">
        <v>24</v>
      </c>
      <c r="H274">
        <v>45</v>
      </c>
      <c r="I274" t="str">
        <f>IF(H274&gt;54,"Old Adults 55+",IF(H274&gt;=31,"Adults 31-54",IF(H274&lt;31,"Young Adults 25-30","Invalid")))</f>
        <v>Adults 31-54</v>
      </c>
      <c r="J274" s="1">
        <v>40305</v>
      </c>
      <c r="K274" s="1" t="str">
        <f>IF(YEAR(J274)&gt;2016,"2017-2021",IF(YEAR(J274)&gt;2011,"2012-2016",IF(YEAR(J274)&gt;2006,"2007-2011",IF(YEAR(J274)&gt;2001,"2002-2006",IF(YEAR(J274)&gt;1996,"1997-2001",IF(YEAR(J274)&gt;=1992,"1992-1996","Invalid"))))))</f>
        <v>2007-2011</v>
      </c>
      <c r="L274" s="2">
        <v>145093</v>
      </c>
      <c r="M274" s="8">
        <v>0.12</v>
      </c>
      <c r="N274" s="11" t="str" cm="1">
        <f t="array" ref="N274">_xlfn.IFS(M274 = 0%, "0%", M274&gt;35%, "36%-40%",M274&gt;30%,"31%-35%", M274&gt;20%, "21%-30%",M274 &gt;15%,"16%-20%", M274&gt;10%, "11%-15%", M274 &gt;0%, "5%-10%")</f>
        <v>11%-15%</v>
      </c>
      <c r="O274" s="9">
        <f>IF(M274&gt;0,L274+(L274*M274),L274)</f>
        <v>162504.16</v>
      </c>
      <c r="P274" t="s">
        <v>19</v>
      </c>
      <c r="Q274" t="s">
        <v>20</v>
      </c>
      <c r="R274" s="1" t="s">
        <v>21</v>
      </c>
      <c r="S274" s="1" t="str">
        <f>IF(ISNUMBER(R274),"Yes","No")</f>
        <v>No</v>
      </c>
    </row>
    <row r="275" spans="1:19" x14ac:dyDescent="0.2">
      <c r="A275" t="s">
        <v>398</v>
      </c>
      <c r="B275" t="s">
        <v>1290</v>
      </c>
      <c r="C275" t="s">
        <v>61</v>
      </c>
      <c r="D275" t="s">
        <v>15</v>
      </c>
      <c r="E275" t="s">
        <v>32</v>
      </c>
      <c r="F275" t="s">
        <v>17</v>
      </c>
      <c r="G275" t="s">
        <v>51</v>
      </c>
      <c r="H275">
        <v>55</v>
      </c>
      <c r="I275" t="str">
        <f>IF(H275&gt;54,"Old Adults 55+",IF(H275&gt;=31,"Adults 31-54",IF(H275&lt;31,"Young Adults 25-30","Invalid")))</f>
        <v>Old Adults 55+</v>
      </c>
      <c r="J275" s="1">
        <v>42772</v>
      </c>
      <c r="K275" s="1" t="str">
        <f>IF(YEAR(J275)&gt;2016,"2017-2021",IF(YEAR(J275)&gt;2011,"2012-2016",IF(YEAR(J275)&gt;2006,"2007-2011",IF(YEAR(J275)&gt;2001,"2002-2006",IF(YEAR(J275)&gt;1996,"1997-2001",IF(YEAR(J275)&gt;=1992,"1992-1996","Invalid"))))))</f>
        <v>2017-2021</v>
      </c>
      <c r="L275" s="2">
        <v>144986</v>
      </c>
      <c r="M275" s="8">
        <v>0.12</v>
      </c>
      <c r="N275" s="11" t="str" cm="1">
        <f t="array" ref="N275">_xlfn.IFS(M275 = 0%, "0%", M275&gt;35%, "36%-40%",M275&gt;30%,"31%-35%", M275&gt;20%, "21%-30%",M275 &gt;15%,"16%-20%", M275&gt;10%, "11%-15%", M275 &gt;0%, "5%-10%")</f>
        <v>11%-15%</v>
      </c>
      <c r="O275" s="9">
        <f>IF(M275&gt;0,L275+(L275*M275),L275)</f>
        <v>162384.32000000001</v>
      </c>
      <c r="P275" t="s">
        <v>19</v>
      </c>
      <c r="Q275" t="s">
        <v>39</v>
      </c>
      <c r="R275" s="1" t="s">
        <v>21</v>
      </c>
      <c r="S275" s="1" t="str">
        <f>IF(ISNUMBER(R275),"Yes","No")</f>
        <v>No</v>
      </c>
    </row>
    <row r="276" spans="1:19" x14ac:dyDescent="0.2">
      <c r="A276" t="s">
        <v>678</v>
      </c>
      <c r="B276" t="s">
        <v>679</v>
      </c>
      <c r="C276" t="s">
        <v>61</v>
      </c>
      <c r="D276" t="s">
        <v>15</v>
      </c>
      <c r="E276" t="s">
        <v>32</v>
      </c>
      <c r="F276" t="s">
        <v>28</v>
      </c>
      <c r="G276" t="s">
        <v>51</v>
      </c>
      <c r="H276">
        <v>45</v>
      </c>
      <c r="I276" t="str">
        <f>IF(H276&gt;54,"Old Adults 55+",IF(H276&gt;=31,"Adults 31-54",IF(H276&lt;31,"Young Adults 25-30","Invalid")))</f>
        <v>Adults 31-54</v>
      </c>
      <c r="J276" s="1">
        <v>44554</v>
      </c>
      <c r="K276" s="1" t="str">
        <f>IF(YEAR(J276)&gt;2016,"2017-2021",IF(YEAR(J276)&gt;2011,"2012-2016",IF(YEAR(J276)&gt;2006,"2007-2011",IF(YEAR(J276)&gt;2001,"2002-2006",IF(YEAR(J276)&gt;1996,"1997-2001",IF(YEAR(J276)&gt;=1992,"1992-1996","Invalid"))))))</f>
        <v>2017-2021</v>
      </c>
      <c r="L276" s="2">
        <v>144754</v>
      </c>
      <c r="M276" s="8">
        <v>0.15</v>
      </c>
      <c r="N276" s="11" t="str" cm="1">
        <f t="array" ref="N276">_xlfn.IFS(M276 = 0%, "0%", M276&gt;35%, "36%-40%",M276&gt;30%,"31%-35%", M276&gt;20%, "21%-30%",M276 &gt;15%,"16%-20%", M276&gt;10%, "11%-15%", M276 &gt;0%, "5%-10%")</f>
        <v>11%-15%</v>
      </c>
      <c r="O276" s="9">
        <f>IF(M276&gt;0,L276+(L276*M276),L276)</f>
        <v>166467.1</v>
      </c>
      <c r="P276" t="s">
        <v>19</v>
      </c>
      <c r="Q276" t="s">
        <v>39</v>
      </c>
      <c r="R276" s="1" t="s">
        <v>21</v>
      </c>
      <c r="S276" s="1" t="str">
        <f>IF(ISNUMBER(R276),"Yes","No")</f>
        <v>No</v>
      </c>
    </row>
    <row r="277" spans="1:19" x14ac:dyDescent="0.2">
      <c r="A277" t="s">
        <v>345</v>
      </c>
      <c r="B277" t="s">
        <v>794</v>
      </c>
      <c r="C277" t="s">
        <v>61</v>
      </c>
      <c r="D277" t="s">
        <v>65</v>
      </c>
      <c r="E277" t="s">
        <v>32</v>
      </c>
      <c r="F277" t="s">
        <v>28</v>
      </c>
      <c r="G277" t="s">
        <v>18</v>
      </c>
      <c r="H277">
        <v>33</v>
      </c>
      <c r="I277" t="str">
        <f>IF(H277&gt;54,"Old Adults 55+",IF(H277&gt;=31,"Adults 31-54",IF(H277&lt;31,"Young Adults 25-30","Invalid")))</f>
        <v>Adults 31-54</v>
      </c>
      <c r="J277" s="1">
        <v>41315</v>
      </c>
      <c r="K277" s="1" t="str">
        <f>IF(YEAR(J277)&gt;2016,"2017-2021",IF(YEAR(J277)&gt;2011,"2012-2016",IF(YEAR(J277)&gt;2006,"2007-2011",IF(YEAR(J277)&gt;2001,"2002-2006",IF(YEAR(J277)&gt;1996,"1997-2001",IF(YEAR(J277)&gt;=1992,"1992-1996","Invalid"))))))</f>
        <v>2012-2016</v>
      </c>
      <c r="L277" s="2">
        <v>144231</v>
      </c>
      <c r="M277" s="8">
        <v>0.14000000000000001</v>
      </c>
      <c r="N277" s="11" t="str" cm="1">
        <f t="array" ref="N277">_xlfn.IFS(M277 = 0%, "0%", M277&gt;35%, "36%-40%",M277&gt;30%,"31%-35%", M277&gt;20%, "21%-30%",M277 &gt;15%,"16%-20%", M277&gt;10%, "11%-15%", M277 &gt;0%, "5%-10%")</f>
        <v>11%-15%</v>
      </c>
      <c r="O277" s="9">
        <f>IF(M277&gt;0,L277+(L277*M277),L277)</f>
        <v>164423.34</v>
      </c>
      <c r="P277" t="s">
        <v>19</v>
      </c>
      <c r="Q277" t="s">
        <v>29</v>
      </c>
      <c r="R277" s="1">
        <v>44029</v>
      </c>
      <c r="S277" s="1" t="str">
        <f>IF(ISNUMBER(R277),"Yes","No")</f>
        <v>Yes</v>
      </c>
    </row>
    <row r="278" spans="1:19" x14ac:dyDescent="0.2">
      <c r="A278" t="s">
        <v>1686</v>
      </c>
      <c r="B278" t="s">
        <v>1687</v>
      </c>
      <c r="C278" t="s">
        <v>61</v>
      </c>
      <c r="D278" t="s">
        <v>43</v>
      </c>
      <c r="E278" t="s">
        <v>36</v>
      </c>
      <c r="F278" t="s">
        <v>28</v>
      </c>
      <c r="G278" t="s">
        <v>24</v>
      </c>
      <c r="H278">
        <v>32</v>
      </c>
      <c r="I278" t="str">
        <f>IF(H278&gt;54,"Old Adults 55+",IF(H278&gt;=31,"Adults 31-54",IF(H278&lt;31,"Young Adults 25-30","Invalid")))</f>
        <v>Adults 31-54</v>
      </c>
      <c r="J278" s="1">
        <v>42764</v>
      </c>
      <c r="K278" s="1" t="str">
        <f>IF(YEAR(J278)&gt;2016,"2017-2021",IF(YEAR(J278)&gt;2011,"2012-2016",IF(YEAR(J278)&gt;2006,"2007-2011",IF(YEAR(J278)&gt;2001,"2002-2006",IF(YEAR(J278)&gt;1996,"1997-2001",IF(YEAR(J278)&gt;=1992,"1992-1996","Invalid"))))))</f>
        <v>2017-2021</v>
      </c>
      <c r="L278" s="2">
        <v>143970</v>
      </c>
      <c r="M278" s="8">
        <v>0.12</v>
      </c>
      <c r="N278" s="11" t="str" cm="1">
        <f t="array" ref="N278">_xlfn.IFS(M278 = 0%, "0%", M278&gt;35%, "36%-40%",M278&gt;30%,"31%-35%", M278&gt;20%, "21%-30%",M278 &gt;15%,"16%-20%", M278&gt;10%, "11%-15%", M278 &gt;0%, "5%-10%")</f>
        <v>11%-15%</v>
      </c>
      <c r="O278" s="9">
        <f>IF(M278&gt;0,L278+(L278*M278),L278)</f>
        <v>161246.39999999999</v>
      </c>
      <c r="P278" t="s">
        <v>19</v>
      </c>
      <c r="Q278" t="s">
        <v>63</v>
      </c>
      <c r="R278" s="1">
        <v>43078</v>
      </c>
      <c r="S278" s="1" t="str">
        <f>IF(ISNUMBER(R278),"Yes","No")</f>
        <v>Yes</v>
      </c>
    </row>
    <row r="279" spans="1:19" x14ac:dyDescent="0.2">
      <c r="A279" t="s">
        <v>1574</v>
      </c>
      <c r="B279" t="s">
        <v>1575</v>
      </c>
      <c r="C279" t="s">
        <v>61</v>
      </c>
      <c r="D279" t="s">
        <v>15</v>
      </c>
      <c r="E279" t="s">
        <v>44</v>
      </c>
      <c r="F279" t="s">
        <v>28</v>
      </c>
      <c r="G279" t="s">
        <v>24</v>
      </c>
      <c r="H279">
        <v>44</v>
      </c>
      <c r="I279" t="str">
        <f>IF(H279&gt;54,"Old Adults 55+",IF(H279&gt;=31,"Adults 31-54",IF(H279&lt;31,"Young Adults 25-30","Invalid")))</f>
        <v>Adults 31-54</v>
      </c>
      <c r="J279" s="1">
        <v>40274</v>
      </c>
      <c r="K279" s="1" t="str">
        <f>IF(YEAR(J279)&gt;2016,"2017-2021",IF(YEAR(J279)&gt;2011,"2012-2016",IF(YEAR(J279)&gt;2006,"2007-2011",IF(YEAR(J279)&gt;2001,"2002-2006",IF(YEAR(J279)&gt;1996,"1997-2001",IF(YEAR(J279)&gt;=1992,"1992-1996","Invalid"))))))</f>
        <v>2007-2011</v>
      </c>
      <c r="L279" s="2">
        <v>142878</v>
      </c>
      <c r="M279" s="8">
        <v>0.12</v>
      </c>
      <c r="N279" s="11" t="str" cm="1">
        <f t="array" ref="N279">_xlfn.IFS(M279 = 0%, "0%", M279&gt;35%, "36%-40%",M279&gt;30%,"31%-35%", M279&gt;20%, "21%-30%",M279 &gt;15%,"16%-20%", M279&gt;10%, "11%-15%", M279 &gt;0%, "5%-10%")</f>
        <v>11%-15%</v>
      </c>
      <c r="O279" s="9">
        <f>IF(M279&gt;0,L279+(L279*M279),L279)</f>
        <v>160023.35999999999</v>
      </c>
      <c r="P279" t="s">
        <v>19</v>
      </c>
      <c r="Q279" t="s">
        <v>29</v>
      </c>
      <c r="R279" s="1" t="s">
        <v>21</v>
      </c>
      <c r="S279" s="1" t="str">
        <f>IF(ISNUMBER(R279),"Yes","No")</f>
        <v>No</v>
      </c>
    </row>
    <row r="280" spans="1:19" x14ac:dyDescent="0.2">
      <c r="A280" t="s">
        <v>116</v>
      </c>
      <c r="B280" t="s">
        <v>1510</v>
      </c>
      <c r="C280" t="s">
        <v>61</v>
      </c>
      <c r="D280" t="s">
        <v>50</v>
      </c>
      <c r="E280" t="s">
        <v>36</v>
      </c>
      <c r="F280" t="s">
        <v>28</v>
      </c>
      <c r="G280" t="s">
        <v>24</v>
      </c>
      <c r="H280">
        <v>25</v>
      </c>
      <c r="I280" t="str">
        <f>IF(H280&gt;54,"Old Adults 55+",IF(H280&gt;=31,"Adults 31-54",IF(H280&lt;31,"Young Adults 25-30","Invalid")))</f>
        <v>Young Adults 25-30</v>
      </c>
      <c r="J280" s="1">
        <v>44362</v>
      </c>
      <c r="K280" s="1" t="str">
        <f>IF(YEAR(J280)&gt;2016,"2017-2021",IF(YEAR(J280)&gt;2011,"2012-2016",IF(YEAR(J280)&gt;2006,"2007-2011",IF(YEAR(J280)&gt;2001,"2002-2006",IF(YEAR(J280)&gt;1996,"1997-2001",IF(YEAR(J280)&gt;=1992,"1992-1996","Invalid"))))))</f>
        <v>2017-2021</v>
      </c>
      <c r="L280" s="2">
        <v>142731</v>
      </c>
      <c r="M280" s="8">
        <v>0.11</v>
      </c>
      <c r="N280" s="11" t="str" cm="1">
        <f t="array" ref="N280">_xlfn.IFS(M280 = 0%, "0%", M280&gt;35%, "36%-40%",M280&gt;30%,"31%-35%", M280&gt;20%, "21%-30%",M280 &gt;15%,"16%-20%", M280&gt;10%, "11%-15%", M280 &gt;0%, "5%-10%")</f>
        <v>11%-15%</v>
      </c>
      <c r="O280" s="9">
        <f>IF(M280&gt;0,L280+(L280*M280),L280)</f>
        <v>158431.41</v>
      </c>
      <c r="P280" t="s">
        <v>33</v>
      </c>
      <c r="Q280" t="s">
        <v>74</v>
      </c>
      <c r="R280" s="1">
        <v>44715</v>
      </c>
      <c r="S280" s="1" t="str">
        <f>IF(ISNUMBER(R280),"Yes","No")</f>
        <v>Yes</v>
      </c>
    </row>
    <row r="281" spans="1:19" x14ac:dyDescent="0.2">
      <c r="A281" t="s">
        <v>302</v>
      </c>
      <c r="B281" t="s">
        <v>999</v>
      </c>
      <c r="C281" t="s">
        <v>61</v>
      </c>
      <c r="D281" t="s">
        <v>65</v>
      </c>
      <c r="E281" t="s">
        <v>16</v>
      </c>
      <c r="F281" t="s">
        <v>17</v>
      </c>
      <c r="G281" t="s">
        <v>24</v>
      </c>
      <c r="H281">
        <v>55</v>
      </c>
      <c r="I281" t="str">
        <f>IF(H281&gt;54,"Old Adults 55+",IF(H281&gt;=31,"Adults 31-54",IF(H281&lt;31,"Young Adults 25-30","Invalid")))</f>
        <v>Old Adults 55+</v>
      </c>
      <c r="J281" s="1">
        <v>38888</v>
      </c>
      <c r="K281" s="1" t="str">
        <f>IF(YEAR(J281)&gt;2016,"2017-2021",IF(YEAR(J281)&gt;2011,"2012-2016",IF(YEAR(J281)&gt;2006,"2007-2011",IF(YEAR(J281)&gt;2001,"2002-2006",IF(YEAR(J281)&gt;1996,"1997-2001",IF(YEAR(J281)&gt;=1992,"1992-1996","Invalid"))))))</f>
        <v>2002-2006</v>
      </c>
      <c r="L281" s="2">
        <v>142628</v>
      </c>
      <c r="M281" s="8">
        <v>0.12</v>
      </c>
      <c r="N281" s="11" t="str" cm="1">
        <f t="array" ref="N281">_xlfn.IFS(M281 = 0%, "0%", M281&gt;35%, "36%-40%",M281&gt;30%,"31%-35%", M281&gt;20%, "21%-30%",M281 &gt;15%,"16%-20%", M281&gt;10%, "11%-15%", M281 &gt;0%, "5%-10%")</f>
        <v>11%-15%</v>
      </c>
      <c r="O281" s="9">
        <f>IF(M281&gt;0,L281+(L281*M281),L281)</f>
        <v>159743.35999999999</v>
      </c>
      <c r="P281" t="s">
        <v>33</v>
      </c>
      <c r="Q281" t="s">
        <v>80</v>
      </c>
      <c r="R281" s="1" t="s">
        <v>21</v>
      </c>
      <c r="S281" s="1" t="str">
        <f>IF(ISNUMBER(R281),"Yes","No")</f>
        <v>No</v>
      </c>
    </row>
    <row r="282" spans="1:19" x14ac:dyDescent="0.2">
      <c r="A282" t="s">
        <v>138</v>
      </c>
      <c r="B282" t="s">
        <v>834</v>
      </c>
      <c r="C282" t="s">
        <v>61</v>
      </c>
      <c r="D282" t="s">
        <v>23</v>
      </c>
      <c r="E282" t="s">
        <v>36</v>
      </c>
      <c r="F282" t="s">
        <v>17</v>
      </c>
      <c r="G282" t="s">
        <v>47</v>
      </c>
      <c r="H282">
        <v>55</v>
      </c>
      <c r="I282" t="str">
        <f>IF(H282&gt;54,"Old Adults 55+",IF(H282&gt;=31,"Adults 31-54",IF(H282&lt;31,"Young Adults 25-30","Invalid")))</f>
        <v>Old Adults 55+</v>
      </c>
      <c r="J282" s="1">
        <v>38301</v>
      </c>
      <c r="K282" s="1" t="str">
        <f>IF(YEAR(J282)&gt;2016,"2017-2021",IF(YEAR(J282)&gt;2011,"2012-2016",IF(YEAR(J282)&gt;2006,"2007-2011",IF(YEAR(J282)&gt;2001,"2002-2006",IF(YEAR(J282)&gt;1996,"1997-2001",IF(YEAR(J282)&gt;=1992,"1992-1996","Invalid"))))))</f>
        <v>2002-2006</v>
      </c>
      <c r="L282" s="2">
        <v>142318</v>
      </c>
      <c r="M282" s="8">
        <v>0.14000000000000001</v>
      </c>
      <c r="N282" s="11" t="str" cm="1">
        <f t="array" ref="N282">_xlfn.IFS(M282 = 0%, "0%", M282&gt;35%, "36%-40%",M282&gt;30%,"31%-35%", M282&gt;20%, "21%-30%",M282 &gt;15%,"16%-20%", M282&gt;10%, "11%-15%", M282 &gt;0%, "5%-10%")</f>
        <v>11%-15%</v>
      </c>
      <c r="O282" s="9">
        <f>IF(M282&gt;0,L282+(L282*M282),L282)</f>
        <v>162242.51999999999</v>
      </c>
      <c r="P282" t="s">
        <v>19</v>
      </c>
      <c r="Q282" t="s">
        <v>20</v>
      </c>
      <c r="R282" s="1" t="s">
        <v>21</v>
      </c>
      <c r="S282" s="1" t="str">
        <f>IF(ISNUMBER(R282),"Yes","No")</f>
        <v>No</v>
      </c>
    </row>
    <row r="283" spans="1:19" x14ac:dyDescent="0.2">
      <c r="A283" t="s">
        <v>535</v>
      </c>
      <c r="B283" t="s">
        <v>536</v>
      </c>
      <c r="C283" t="s">
        <v>61</v>
      </c>
      <c r="D283" t="s">
        <v>15</v>
      </c>
      <c r="E283" t="s">
        <v>36</v>
      </c>
      <c r="F283" t="s">
        <v>28</v>
      </c>
      <c r="G283" t="s">
        <v>51</v>
      </c>
      <c r="H283">
        <v>60</v>
      </c>
      <c r="I283" t="str">
        <f>IF(H283&gt;54,"Old Adults 55+",IF(H283&gt;=31,"Adults 31-54",IF(H283&lt;31,"Young Adults 25-30","Invalid")))</f>
        <v>Old Adults 55+</v>
      </c>
      <c r="J283" s="1">
        <v>42270</v>
      </c>
      <c r="K283" s="1" t="str">
        <f>IF(YEAR(J283)&gt;2016,"2017-2021",IF(YEAR(J283)&gt;2011,"2012-2016",IF(YEAR(J283)&gt;2006,"2007-2011",IF(YEAR(J283)&gt;2001,"2002-2006",IF(YEAR(J283)&gt;1996,"1997-2001",IF(YEAR(J283)&gt;=1992,"1992-1996","Invalid"))))))</f>
        <v>2012-2016</v>
      </c>
      <c r="L283" s="2">
        <v>141899</v>
      </c>
      <c r="M283" s="8">
        <v>0.15</v>
      </c>
      <c r="N283" s="11" t="str" cm="1">
        <f t="array" ref="N283">_xlfn.IFS(M283 = 0%, "0%", M283&gt;35%, "36%-40%",M283&gt;30%,"31%-35%", M283&gt;20%, "21%-30%",M283 &gt;15%,"16%-20%", M283&gt;10%, "11%-15%", M283 &gt;0%, "5%-10%")</f>
        <v>11%-15%</v>
      </c>
      <c r="O283" s="9">
        <f>IF(M283&gt;0,L283+(L283*M283),L283)</f>
        <v>163183.85</v>
      </c>
      <c r="P283" t="s">
        <v>19</v>
      </c>
      <c r="Q283" t="s">
        <v>39</v>
      </c>
      <c r="R283" s="1" t="s">
        <v>21</v>
      </c>
      <c r="S283" s="1" t="str">
        <f>IF(ISNUMBER(R283),"Yes","No")</f>
        <v>No</v>
      </c>
    </row>
    <row r="284" spans="1:19" x14ac:dyDescent="0.2">
      <c r="A284" t="s">
        <v>410</v>
      </c>
      <c r="B284" t="s">
        <v>411</v>
      </c>
      <c r="C284" t="s">
        <v>61</v>
      </c>
      <c r="D284" t="s">
        <v>27</v>
      </c>
      <c r="E284" t="s">
        <v>16</v>
      </c>
      <c r="F284" t="s">
        <v>17</v>
      </c>
      <c r="G284" t="s">
        <v>47</v>
      </c>
      <c r="H284">
        <v>55</v>
      </c>
      <c r="I284" t="str">
        <f>IF(H284&gt;54,"Old Adults 55+",IF(H284&gt;=31,"Adults 31-54",IF(H284&lt;31,"Young Adults 25-30","Invalid")))</f>
        <v>Old Adults 55+</v>
      </c>
      <c r="J284" s="1">
        <v>42468</v>
      </c>
      <c r="K284" s="1" t="str">
        <f>IF(YEAR(J284)&gt;2016,"2017-2021",IF(YEAR(J284)&gt;2011,"2012-2016",IF(YEAR(J284)&gt;2006,"2007-2011",IF(YEAR(J284)&gt;2001,"2002-2006",IF(YEAR(J284)&gt;1996,"1997-2001",IF(YEAR(J284)&gt;=1992,"1992-1996","Invalid"))))))</f>
        <v>2012-2016</v>
      </c>
      <c r="L284" s="2">
        <v>141604</v>
      </c>
      <c r="M284" s="8">
        <v>0.15</v>
      </c>
      <c r="N284" s="11" t="str" cm="1">
        <f t="array" ref="N284">_xlfn.IFS(M284 = 0%, "0%", M284&gt;35%, "36%-40%",M284&gt;30%,"31%-35%", M284&gt;20%, "21%-30%",M284 &gt;15%,"16%-20%", M284&gt;10%, "11%-15%", M284 &gt;0%, "5%-10%")</f>
        <v>11%-15%</v>
      </c>
      <c r="O284" s="9">
        <f>IF(M284&gt;0,L284+(L284*M284),L284)</f>
        <v>162844.6</v>
      </c>
      <c r="P284" t="s">
        <v>19</v>
      </c>
      <c r="Q284" t="s">
        <v>63</v>
      </c>
      <c r="R284" s="1">
        <v>44485</v>
      </c>
      <c r="S284" s="1" t="str">
        <f>IF(ISNUMBER(R284),"Yes","No")</f>
        <v>Yes</v>
      </c>
    </row>
    <row r="285" spans="1:19" x14ac:dyDescent="0.2">
      <c r="A285" t="s">
        <v>1346</v>
      </c>
      <c r="B285" t="s">
        <v>1347</v>
      </c>
      <c r="C285" t="s">
        <v>61</v>
      </c>
      <c r="D285" t="s">
        <v>23</v>
      </c>
      <c r="E285" t="s">
        <v>32</v>
      </c>
      <c r="F285" t="s">
        <v>17</v>
      </c>
      <c r="G285" t="s">
        <v>51</v>
      </c>
      <c r="H285">
        <v>29</v>
      </c>
      <c r="I285" t="str">
        <f>IF(H285&gt;54,"Old Adults 55+",IF(H285&gt;=31,"Adults 31-54",IF(H285&lt;31,"Young Adults 25-30","Invalid")))</f>
        <v>Young Adults 25-30</v>
      </c>
      <c r="J285" s="1">
        <v>44025</v>
      </c>
      <c r="K285" s="1" t="str">
        <f>IF(YEAR(J285)&gt;2016,"2017-2021",IF(YEAR(J285)&gt;2011,"2012-2016",IF(YEAR(J285)&gt;2006,"2007-2011",IF(YEAR(J285)&gt;2001,"2002-2006",IF(YEAR(J285)&gt;1996,"1997-2001",IF(YEAR(J285)&gt;=1992,"1992-1996","Invalid"))))))</f>
        <v>2017-2021</v>
      </c>
      <c r="L285" s="2">
        <v>141555</v>
      </c>
      <c r="M285" s="8">
        <v>0.11</v>
      </c>
      <c r="N285" s="11" t="str" cm="1">
        <f t="array" ref="N285">_xlfn.IFS(M285 = 0%, "0%", M285&gt;35%, "36%-40%",M285&gt;30%,"31%-35%", M285&gt;20%, "21%-30%",M285 &gt;15%,"16%-20%", M285&gt;10%, "11%-15%", M285 &gt;0%, "5%-10%")</f>
        <v>11%-15%</v>
      </c>
      <c r="O285" s="9">
        <f>IF(M285&gt;0,L285+(L285*M285),L285)</f>
        <v>157126.04999999999</v>
      </c>
      <c r="P285" t="s">
        <v>52</v>
      </c>
      <c r="Q285" t="s">
        <v>81</v>
      </c>
      <c r="R285" s="1" t="s">
        <v>21</v>
      </c>
      <c r="S285" s="1" t="str">
        <f>IF(ISNUMBER(R285),"Yes","No")</f>
        <v>No</v>
      </c>
    </row>
    <row r="286" spans="1:19" x14ac:dyDescent="0.2">
      <c r="A286" t="s">
        <v>358</v>
      </c>
      <c r="B286" t="s">
        <v>557</v>
      </c>
      <c r="C286" t="s">
        <v>61</v>
      </c>
      <c r="D286" t="s">
        <v>15</v>
      </c>
      <c r="E286" t="s">
        <v>44</v>
      </c>
      <c r="F286" t="s">
        <v>17</v>
      </c>
      <c r="G286" t="s">
        <v>24</v>
      </c>
      <c r="H286">
        <v>33</v>
      </c>
      <c r="I286" t="str">
        <f>IF(H286&gt;54,"Old Adults 55+",IF(H286&gt;=31,"Adults 31-54",IF(H286&lt;31,"Young Adults 25-30","Invalid")))</f>
        <v>Adults 31-54</v>
      </c>
      <c r="J286" s="1">
        <v>43211</v>
      </c>
      <c r="K286" s="1" t="str">
        <f>IF(YEAR(J286)&gt;2016,"2017-2021",IF(YEAR(J286)&gt;2011,"2012-2016",IF(YEAR(J286)&gt;2006,"2007-2011",IF(YEAR(J286)&gt;2001,"2002-2006",IF(YEAR(J286)&gt;1996,"1997-2001",IF(YEAR(J286)&gt;=1992,"1992-1996","Invalid"))))))</f>
        <v>2017-2021</v>
      </c>
      <c r="L286" s="2">
        <v>140402</v>
      </c>
      <c r="M286" s="8">
        <v>0.15</v>
      </c>
      <c r="N286" s="11" t="str" cm="1">
        <f t="array" ref="N286">_xlfn.IFS(M286 = 0%, "0%", M286&gt;35%, "36%-40%",M286&gt;30%,"31%-35%", M286&gt;20%, "21%-30%",M286 &gt;15%,"16%-20%", M286&gt;10%, "11%-15%", M286 &gt;0%, "5%-10%")</f>
        <v>11%-15%</v>
      </c>
      <c r="O286" s="9">
        <f>IF(M286&gt;0,L286+(L286*M286),L286)</f>
        <v>161462.29999999999</v>
      </c>
      <c r="P286" t="s">
        <v>33</v>
      </c>
      <c r="Q286" t="s">
        <v>60</v>
      </c>
      <c r="R286" s="1" t="s">
        <v>21</v>
      </c>
      <c r="S286" s="1" t="str">
        <f>IF(ISNUMBER(R286),"Yes","No")</f>
        <v>No</v>
      </c>
    </row>
    <row r="287" spans="1:19" x14ac:dyDescent="0.2">
      <c r="A287" t="s">
        <v>1356</v>
      </c>
      <c r="B287" t="s">
        <v>1357</v>
      </c>
      <c r="C287" t="s">
        <v>61</v>
      </c>
      <c r="D287" t="s">
        <v>23</v>
      </c>
      <c r="E287" t="s">
        <v>16</v>
      </c>
      <c r="F287" t="s">
        <v>17</v>
      </c>
      <c r="G287" t="s">
        <v>24</v>
      </c>
      <c r="H287">
        <v>52</v>
      </c>
      <c r="I287" t="str">
        <f>IF(H287&gt;54,"Old Adults 55+",IF(H287&gt;=31,"Adults 31-54",IF(H287&lt;31,"Young Adults 25-30","Invalid")))</f>
        <v>Adults 31-54</v>
      </c>
      <c r="J287" s="1">
        <v>42983</v>
      </c>
      <c r="K287" s="1" t="str">
        <f>IF(YEAR(J287)&gt;2016,"2017-2021",IF(YEAR(J287)&gt;2011,"2012-2016",IF(YEAR(J287)&gt;2006,"2007-2011",IF(YEAR(J287)&gt;2001,"2002-2006",IF(YEAR(J287)&gt;1996,"1997-2001",IF(YEAR(J287)&gt;=1992,"1992-1996","Invalid"))))))</f>
        <v>2017-2021</v>
      </c>
      <c r="L287" s="2">
        <v>140042</v>
      </c>
      <c r="M287" s="8">
        <v>0.13</v>
      </c>
      <c r="N287" s="11" t="str" cm="1">
        <f t="array" ref="N287">_xlfn.IFS(M287 = 0%, "0%", M287&gt;35%, "36%-40%",M287&gt;30%,"31%-35%", M287&gt;20%, "21%-30%",M287 &gt;15%,"16%-20%", M287&gt;10%, "11%-15%", M287 &gt;0%, "5%-10%")</f>
        <v>11%-15%</v>
      </c>
      <c r="O287" s="9">
        <f>IF(M287&gt;0,L287+(L287*M287),L287)</f>
        <v>158247.46</v>
      </c>
      <c r="P287" t="s">
        <v>19</v>
      </c>
      <c r="Q287" t="s">
        <v>25</v>
      </c>
      <c r="R287" s="1" t="s">
        <v>21</v>
      </c>
      <c r="S287" s="1" t="str">
        <f>IF(ISNUMBER(R287),"Yes","No")</f>
        <v>No</v>
      </c>
    </row>
    <row r="288" spans="1:19" x14ac:dyDescent="0.2">
      <c r="A288" t="s">
        <v>273</v>
      </c>
      <c r="B288" t="s">
        <v>1212</v>
      </c>
      <c r="C288" t="s">
        <v>61</v>
      </c>
      <c r="D288" t="s">
        <v>15</v>
      </c>
      <c r="E288" t="s">
        <v>32</v>
      </c>
      <c r="F288" t="s">
        <v>17</v>
      </c>
      <c r="G288" t="s">
        <v>47</v>
      </c>
      <c r="H288">
        <v>59</v>
      </c>
      <c r="I288" t="str">
        <f>IF(H288&gt;54,"Old Adults 55+",IF(H288&gt;=31,"Adults 31-54",IF(H288&lt;31,"Young Adults 25-30","Invalid")))</f>
        <v>Old Adults 55+</v>
      </c>
      <c r="J288" s="1">
        <v>43400</v>
      </c>
      <c r="K288" s="1" t="str">
        <f>IF(YEAR(J288)&gt;2016,"2017-2021",IF(YEAR(J288)&gt;2011,"2012-2016",IF(YEAR(J288)&gt;2006,"2007-2011",IF(YEAR(J288)&gt;2001,"2002-2006",IF(YEAR(J288)&gt;1996,"1997-2001",IF(YEAR(J288)&gt;=1992,"1992-1996","Invalid"))))))</f>
        <v>2017-2021</v>
      </c>
      <c r="L288" s="2">
        <v>139208</v>
      </c>
      <c r="M288" s="8">
        <v>0.11</v>
      </c>
      <c r="N288" s="11" t="str" cm="1">
        <f t="array" ref="N288">_xlfn.IFS(M288 = 0%, "0%", M288&gt;35%, "36%-40%",M288&gt;30%,"31%-35%", M288&gt;20%, "21%-30%",M288 &gt;15%,"16%-20%", M288&gt;10%, "11%-15%", M288 &gt;0%, "5%-10%")</f>
        <v>11%-15%</v>
      </c>
      <c r="O288" s="9">
        <f>IF(M288&gt;0,L288+(L288*M288),L288)</f>
        <v>154520.88</v>
      </c>
      <c r="P288" t="s">
        <v>19</v>
      </c>
      <c r="Q288" t="s">
        <v>25</v>
      </c>
      <c r="R288" s="1" t="s">
        <v>21</v>
      </c>
      <c r="S288" s="1" t="str">
        <f>IF(ISNUMBER(R288),"Yes","No")</f>
        <v>No</v>
      </c>
    </row>
    <row r="289" spans="1:19" x14ac:dyDescent="0.2">
      <c r="A289" t="s">
        <v>1596</v>
      </c>
      <c r="B289" t="s">
        <v>1597</v>
      </c>
      <c r="C289" t="s">
        <v>61</v>
      </c>
      <c r="D289" t="s">
        <v>23</v>
      </c>
      <c r="E289" t="s">
        <v>36</v>
      </c>
      <c r="F289" t="s">
        <v>28</v>
      </c>
      <c r="G289" t="s">
        <v>24</v>
      </c>
      <c r="H289">
        <v>62</v>
      </c>
      <c r="I289" t="str">
        <f>IF(H289&gt;54,"Old Adults 55+",IF(H289&gt;=31,"Adults 31-54",IF(H289&lt;31,"Young Adults 25-30","Invalid")))</f>
        <v>Old Adults 55+</v>
      </c>
      <c r="J289" s="1">
        <v>43061</v>
      </c>
      <c r="K289" s="1" t="str">
        <f>IF(YEAR(J289)&gt;2016,"2017-2021",IF(YEAR(J289)&gt;2011,"2012-2016",IF(YEAR(J289)&gt;2006,"2007-2011",IF(YEAR(J289)&gt;2001,"2002-2006",IF(YEAR(J289)&gt;1996,"1997-2001",IF(YEAR(J289)&gt;=1992,"1992-1996","Invalid"))))))</f>
        <v>2017-2021</v>
      </c>
      <c r="L289" s="2">
        <v>138808</v>
      </c>
      <c r="M289" s="8">
        <v>0.15</v>
      </c>
      <c r="N289" s="11" t="str" cm="1">
        <f t="array" ref="N289">_xlfn.IFS(M289 = 0%, "0%", M289&gt;35%, "36%-40%",M289&gt;30%,"31%-35%", M289&gt;20%, "21%-30%",M289 &gt;15%,"16%-20%", M289&gt;10%, "11%-15%", M289 &gt;0%, "5%-10%")</f>
        <v>11%-15%</v>
      </c>
      <c r="O289" s="9">
        <f>IF(M289&gt;0,L289+(L289*M289),L289)</f>
        <v>159629.20000000001</v>
      </c>
      <c r="P289" t="s">
        <v>33</v>
      </c>
      <c r="Q289" t="s">
        <v>80</v>
      </c>
      <c r="R289" s="1" t="s">
        <v>21</v>
      </c>
      <c r="S289" s="1" t="str">
        <f>IF(ISNUMBER(R289),"Yes","No")</f>
        <v>No</v>
      </c>
    </row>
    <row r="290" spans="1:19" x14ac:dyDescent="0.2">
      <c r="A290" t="s">
        <v>817</v>
      </c>
      <c r="B290" t="s">
        <v>818</v>
      </c>
      <c r="C290" t="s">
        <v>61</v>
      </c>
      <c r="D290" t="s">
        <v>65</v>
      </c>
      <c r="E290" t="s">
        <v>36</v>
      </c>
      <c r="F290" t="s">
        <v>17</v>
      </c>
      <c r="G290" t="s">
        <v>18</v>
      </c>
      <c r="H290">
        <v>55</v>
      </c>
      <c r="I290" t="str">
        <f>IF(H290&gt;54,"Old Adults 55+",IF(H290&gt;=31,"Adults 31-54",IF(H290&lt;31,"Young Adults 25-30","Invalid")))</f>
        <v>Old Adults 55+</v>
      </c>
      <c r="J290" s="1">
        <v>40552</v>
      </c>
      <c r="K290" s="1" t="str">
        <f>IF(YEAR(J290)&gt;2016,"2017-2021",IF(YEAR(J290)&gt;2011,"2012-2016",IF(YEAR(J290)&gt;2006,"2007-2011",IF(YEAR(J290)&gt;2001,"2002-2006",IF(YEAR(J290)&gt;1996,"1997-2001",IF(YEAR(J290)&gt;=1992,"1992-1996","Invalid"))))))</f>
        <v>2007-2011</v>
      </c>
      <c r="L290" s="2">
        <v>138521</v>
      </c>
      <c r="M290" s="8">
        <v>0.1</v>
      </c>
      <c r="N290" s="11" t="str" cm="1">
        <f t="array" ref="N290">_xlfn.IFS(M290 = 0%, "0%", M290&gt;35%, "36%-40%",M290&gt;30%,"31%-35%", M290&gt;20%, "21%-30%",M290 &gt;15%,"16%-20%", M290&gt;10%, "11%-15%", M290 &gt;0%, "5%-10%")</f>
        <v>5%-10%</v>
      </c>
      <c r="O290" s="9">
        <f>IF(M290&gt;0,L290+(L290*M290),L290)</f>
        <v>152373.1</v>
      </c>
      <c r="P290" t="s">
        <v>19</v>
      </c>
      <c r="Q290" t="s">
        <v>45</v>
      </c>
      <c r="R290" s="1" t="s">
        <v>21</v>
      </c>
      <c r="S290" s="1" t="str">
        <f>IF(ISNUMBER(R290),"Yes","No")</f>
        <v>No</v>
      </c>
    </row>
    <row r="291" spans="1:19" x14ac:dyDescent="0.2">
      <c r="A291" t="s">
        <v>187</v>
      </c>
      <c r="B291" t="s">
        <v>515</v>
      </c>
      <c r="C291" t="s">
        <v>61</v>
      </c>
      <c r="D291" t="s">
        <v>50</v>
      </c>
      <c r="E291" t="s">
        <v>16</v>
      </c>
      <c r="F291" t="s">
        <v>17</v>
      </c>
      <c r="G291" t="s">
        <v>18</v>
      </c>
      <c r="H291">
        <v>62</v>
      </c>
      <c r="I291" t="str">
        <f>IF(H291&gt;54,"Old Adults 55+",IF(H291&gt;=31,"Adults 31-54",IF(H291&lt;31,"Young Adults 25-30","Invalid")))</f>
        <v>Old Adults 55+</v>
      </c>
      <c r="J291" s="1">
        <v>36374</v>
      </c>
      <c r="K291" s="1" t="str">
        <f>IF(YEAR(J291)&gt;2016,"2017-2021",IF(YEAR(J291)&gt;2011,"2012-2016",IF(YEAR(J291)&gt;2006,"2007-2011",IF(YEAR(J291)&gt;2001,"2002-2006",IF(YEAR(J291)&gt;1996,"1997-2001",IF(YEAR(J291)&gt;=1992,"1992-1996","Invalid"))))))</f>
        <v>1997-2001</v>
      </c>
      <c r="L291" s="2">
        <v>137995</v>
      </c>
      <c r="M291" s="8">
        <v>0.14000000000000001</v>
      </c>
      <c r="N291" s="11" t="str" cm="1">
        <f t="array" ref="N291">_xlfn.IFS(M291 = 0%, "0%", M291&gt;35%, "36%-40%",M291&gt;30%,"31%-35%", M291&gt;20%, "21%-30%",M291 &gt;15%,"16%-20%", M291&gt;10%, "11%-15%", M291 &gt;0%, "5%-10%")</f>
        <v>11%-15%</v>
      </c>
      <c r="O291" s="9">
        <f>IF(M291&gt;0,L291+(L291*M291),L291)</f>
        <v>157314.29999999999</v>
      </c>
      <c r="P291" t="s">
        <v>19</v>
      </c>
      <c r="Q291" t="s">
        <v>25</v>
      </c>
      <c r="R291" s="1" t="s">
        <v>21</v>
      </c>
      <c r="S291" s="1" t="str">
        <f>IF(ISNUMBER(R291),"Yes","No")</f>
        <v>No</v>
      </c>
    </row>
    <row r="292" spans="1:19" x14ac:dyDescent="0.2">
      <c r="A292" t="s">
        <v>126</v>
      </c>
      <c r="B292" t="s">
        <v>1511</v>
      </c>
      <c r="C292" t="s">
        <v>61</v>
      </c>
      <c r="D292" t="s">
        <v>43</v>
      </c>
      <c r="E292" t="s">
        <v>44</v>
      </c>
      <c r="F292" t="s">
        <v>17</v>
      </c>
      <c r="G292" t="s">
        <v>51</v>
      </c>
      <c r="H292">
        <v>29</v>
      </c>
      <c r="I292" t="str">
        <f>IF(H292&gt;54,"Old Adults 55+",IF(H292&gt;=31,"Adults 31-54",IF(H292&lt;31,"Young Adults 25-30","Invalid")))</f>
        <v>Young Adults 25-30</v>
      </c>
      <c r="J292" s="1">
        <v>43966</v>
      </c>
      <c r="K292" s="1" t="str">
        <f>IF(YEAR(J292)&gt;2016,"2017-2021",IF(YEAR(J292)&gt;2011,"2012-2016",IF(YEAR(J292)&gt;2006,"2007-2011",IF(YEAR(J292)&gt;2001,"2002-2006",IF(YEAR(J292)&gt;1996,"1997-2001",IF(YEAR(J292)&gt;=1992,"1992-1996","Invalid"))))))</f>
        <v>2017-2021</v>
      </c>
      <c r="L292" s="2">
        <v>137106</v>
      </c>
      <c r="M292" s="8">
        <v>0.12</v>
      </c>
      <c r="N292" s="11" t="str" cm="1">
        <f t="array" ref="N292">_xlfn.IFS(M292 = 0%, "0%", M292&gt;35%, "36%-40%",M292&gt;30%,"31%-35%", M292&gt;20%, "21%-30%",M292 &gt;15%,"16%-20%", M292&gt;10%, "11%-15%", M292 &gt;0%, "5%-10%")</f>
        <v>11%-15%</v>
      </c>
      <c r="O292" s="9">
        <f>IF(M292&gt;0,L292+(L292*M292),L292)</f>
        <v>153558.72</v>
      </c>
      <c r="P292" t="s">
        <v>52</v>
      </c>
      <c r="Q292" t="s">
        <v>53</v>
      </c>
      <c r="R292" s="1" t="s">
        <v>21</v>
      </c>
      <c r="S292" s="1" t="str">
        <f>IF(ISNUMBER(R292),"Yes","No")</f>
        <v>No</v>
      </c>
    </row>
    <row r="293" spans="1:19" x14ac:dyDescent="0.2">
      <c r="A293" t="s">
        <v>1096</v>
      </c>
      <c r="B293" t="s">
        <v>1097</v>
      </c>
      <c r="C293" t="s">
        <v>61</v>
      </c>
      <c r="D293" t="s">
        <v>43</v>
      </c>
      <c r="E293" t="s">
        <v>36</v>
      </c>
      <c r="F293" t="s">
        <v>17</v>
      </c>
      <c r="G293" t="s">
        <v>24</v>
      </c>
      <c r="H293">
        <v>25</v>
      </c>
      <c r="I293" t="str">
        <f>IF(H293&gt;54,"Old Adults 55+",IF(H293&gt;=31,"Adults 31-54",IF(H293&lt;31,"Young Adults 25-30","Invalid")))</f>
        <v>Young Adults 25-30</v>
      </c>
      <c r="J293" s="1">
        <v>44453</v>
      </c>
      <c r="K293" s="1" t="str">
        <f>IF(YEAR(J293)&gt;2016,"2017-2021",IF(YEAR(J293)&gt;2011,"2012-2016",IF(YEAR(J293)&gt;2006,"2007-2011",IF(YEAR(J293)&gt;2001,"2002-2006",IF(YEAR(J293)&gt;1996,"1997-2001",IF(YEAR(J293)&gt;=1992,"1992-1996","Invalid"))))))</f>
        <v>2017-2021</v>
      </c>
      <c r="L293" s="2">
        <v>136810</v>
      </c>
      <c r="M293" s="8">
        <v>0.14000000000000001</v>
      </c>
      <c r="N293" s="11" t="str" cm="1">
        <f t="array" ref="N293">_xlfn.IFS(M293 = 0%, "0%", M293&gt;35%, "36%-40%",M293&gt;30%,"31%-35%", M293&gt;20%, "21%-30%",M293 &gt;15%,"16%-20%", M293&gt;10%, "11%-15%", M293 &gt;0%, "5%-10%")</f>
        <v>11%-15%</v>
      </c>
      <c r="O293" s="9">
        <f>IF(M293&gt;0,L293+(L293*M293),L293)</f>
        <v>155963.4</v>
      </c>
      <c r="P293" t="s">
        <v>33</v>
      </c>
      <c r="Q293" t="s">
        <v>80</v>
      </c>
      <c r="R293" s="1" t="s">
        <v>21</v>
      </c>
      <c r="S293" s="1" t="str">
        <f>IF(ISNUMBER(R293),"Yes","No")</f>
        <v>No</v>
      </c>
    </row>
    <row r="294" spans="1:19" x14ac:dyDescent="0.2">
      <c r="A294" t="s">
        <v>384</v>
      </c>
      <c r="B294" t="s">
        <v>1868</v>
      </c>
      <c r="C294" t="s">
        <v>61</v>
      </c>
      <c r="D294" t="s">
        <v>27</v>
      </c>
      <c r="E294" t="s">
        <v>36</v>
      </c>
      <c r="F294" t="s">
        <v>28</v>
      </c>
      <c r="G294" t="s">
        <v>24</v>
      </c>
      <c r="H294">
        <v>46</v>
      </c>
      <c r="I294" t="str">
        <f>IF(H294&gt;54,"Old Adults 55+",IF(H294&gt;=31,"Adults 31-54",IF(H294&lt;31,"Young Adults 25-30","Invalid")))</f>
        <v>Adults 31-54</v>
      </c>
      <c r="J294" s="1">
        <v>43085</v>
      </c>
      <c r="K294" s="1" t="str">
        <f>IF(YEAR(J294)&gt;2016,"2017-2021",IF(YEAR(J294)&gt;2011,"2012-2016",IF(YEAR(J294)&gt;2006,"2007-2011",IF(YEAR(J294)&gt;2001,"2002-2006",IF(YEAR(J294)&gt;1996,"1997-2001",IF(YEAR(J294)&gt;=1992,"1992-1996","Invalid"))))))</f>
        <v>2017-2021</v>
      </c>
      <c r="L294" s="2">
        <v>136716</v>
      </c>
      <c r="M294" s="8">
        <v>0.12</v>
      </c>
      <c r="N294" s="11" t="str" cm="1">
        <f t="array" ref="N294">_xlfn.IFS(M294 = 0%, "0%", M294&gt;35%, "36%-40%",M294&gt;30%,"31%-35%", M294&gt;20%, "21%-30%",M294 &gt;15%,"16%-20%", M294&gt;10%, "11%-15%", M294 &gt;0%, "5%-10%")</f>
        <v>11%-15%</v>
      </c>
      <c r="O294" s="9">
        <f>IF(M294&gt;0,L294+(L294*M294),L294)</f>
        <v>153121.91999999998</v>
      </c>
      <c r="P294" t="s">
        <v>19</v>
      </c>
      <c r="Q294" t="s">
        <v>25</v>
      </c>
      <c r="R294" s="1" t="s">
        <v>21</v>
      </c>
      <c r="S294" s="1" t="str">
        <f>IF(ISNUMBER(R294),"Yes","No")</f>
        <v>No</v>
      </c>
    </row>
    <row r="295" spans="1:19" x14ac:dyDescent="0.2">
      <c r="A295" t="s">
        <v>1890</v>
      </c>
      <c r="B295" t="s">
        <v>1891</v>
      </c>
      <c r="C295" t="s">
        <v>61</v>
      </c>
      <c r="D295" t="s">
        <v>23</v>
      </c>
      <c r="E295" t="s">
        <v>16</v>
      </c>
      <c r="F295" t="s">
        <v>28</v>
      </c>
      <c r="G295" t="s">
        <v>47</v>
      </c>
      <c r="H295">
        <v>42</v>
      </c>
      <c r="I295" t="str">
        <f>IF(H295&gt;54,"Old Adults 55+",IF(H295&gt;=31,"Adults 31-54",IF(H295&lt;31,"Young Adults 25-30","Invalid")))</f>
        <v>Adults 31-54</v>
      </c>
      <c r="J295" s="1">
        <v>37914</v>
      </c>
      <c r="K295" s="1" t="str">
        <f>IF(YEAR(J295)&gt;2016,"2017-2021",IF(YEAR(J295)&gt;2011,"2012-2016",IF(YEAR(J295)&gt;2006,"2007-2011",IF(YEAR(J295)&gt;2001,"2002-2006",IF(YEAR(J295)&gt;1996,"1997-2001",IF(YEAR(J295)&gt;=1992,"1992-1996","Invalid"))))))</f>
        <v>2002-2006</v>
      </c>
      <c r="L295" s="2">
        <v>135558</v>
      </c>
      <c r="M295" s="8">
        <v>0.14000000000000001</v>
      </c>
      <c r="N295" s="11" t="str" cm="1">
        <f t="array" ref="N295">_xlfn.IFS(M295 = 0%, "0%", M295&gt;35%, "36%-40%",M295&gt;30%,"31%-35%", M295&gt;20%, "21%-30%",M295 &gt;15%,"16%-20%", M295&gt;10%, "11%-15%", M295 &gt;0%, "5%-10%")</f>
        <v>11%-15%</v>
      </c>
      <c r="O295" s="9">
        <f>IF(M295&gt;0,L295+(L295*M295),L295)</f>
        <v>154536.12</v>
      </c>
      <c r="P295" t="s">
        <v>19</v>
      </c>
      <c r="Q295" t="s">
        <v>39</v>
      </c>
      <c r="R295" s="1" t="s">
        <v>21</v>
      </c>
      <c r="S295" s="1" t="str">
        <f>IF(ISNUMBER(R295),"Yes","No")</f>
        <v>No</v>
      </c>
    </row>
    <row r="296" spans="1:19" x14ac:dyDescent="0.2">
      <c r="A296" t="s">
        <v>842</v>
      </c>
      <c r="B296" t="s">
        <v>843</v>
      </c>
      <c r="C296" t="s">
        <v>61</v>
      </c>
      <c r="D296" t="s">
        <v>27</v>
      </c>
      <c r="E296" t="s">
        <v>36</v>
      </c>
      <c r="F296" t="s">
        <v>17</v>
      </c>
      <c r="G296" t="s">
        <v>24</v>
      </c>
      <c r="H296">
        <v>39</v>
      </c>
      <c r="I296" t="str">
        <f>IF(H296&gt;54,"Old Adults 55+",IF(H296&gt;=31,"Adults 31-54",IF(H296&lt;31,"Young Adults 25-30","Invalid")))</f>
        <v>Adults 31-54</v>
      </c>
      <c r="J296" s="1">
        <v>42819</v>
      </c>
      <c r="K296" s="1" t="str">
        <f>IF(YEAR(J296)&gt;2016,"2017-2021",IF(YEAR(J296)&gt;2011,"2012-2016",IF(YEAR(J296)&gt;2006,"2007-2011",IF(YEAR(J296)&gt;2001,"2002-2006",IF(YEAR(J296)&gt;1996,"1997-2001",IF(YEAR(J296)&gt;=1992,"1992-1996","Invalid"))))))</f>
        <v>2017-2021</v>
      </c>
      <c r="L296" s="2">
        <v>135325</v>
      </c>
      <c r="M296" s="8">
        <v>0.14000000000000001</v>
      </c>
      <c r="N296" s="11" t="str" cm="1">
        <f t="array" ref="N296">_xlfn.IFS(M296 = 0%, "0%", M296&gt;35%, "36%-40%",M296&gt;30%,"31%-35%", M296&gt;20%, "21%-30%",M296 &gt;15%,"16%-20%", M296&gt;10%, "11%-15%", M296 &gt;0%, "5%-10%")</f>
        <v>11%-15%</v>
      </c>
      <c r="O296" s="9">
        <f>IF(M296&gt;0,L296+(L296*M296),L296)</f>
        <v>154270.5</v>
      </c>
      <c r="P296" t="s">
        <v>19</v>
      </c>
      <c r="Q296" t="s">
        <v>39</v>
      </c>
      <c r="R296" s="1" t="s">
        <v>21</v>
      </c>
      <c r="S296" s="1" t="str">
        <f>IF(ISNUMBER(R296),"Yes","No")</f>
        <v>No</v>
      </c>
    </row>
    <row r="297" spans="1:19" x14ac:dyDescent="0.2">
      <c r="A297" t="s">
        <v>505</v>
      </c>
      <c r="B297" t="s">
        <v>506</v>
      </c>
      <c r="C297" t="s">
        <v>61</v>
      </c>
      <c r="D297" t="s">
        <v>43</v>
      </c>
      <c r="E297" t="s">
        <v>16</v>
      </c>
      <c r="F297" t="s">
        <v>28</v>
      </c>
      <c r="G297" t="s">
        <v>24</v>
      </c>
      <c r="H297">
        <v>45</v>
      </c>
      <c r="I297" t="str">
        <f>IF(H297&gt;54,"Old Adults 55+",IF(H297&gt;=31,"Adults 31-54",IF(H297&lt;31,"Young Adults 25-30","Invalid")))</f>
        <v>Adults 31-54</v>
      </c>
      <c r="J297" s="1">
        <v>44266</v>
      </c>
      <c r="K297" s="1" t="str">
        <f>IF(YEAR(J297)&gt;2016,"2017-2021",IF(YEAR(J297)&gt;2011,"2012-2016",IF(YEAR(J297)&gt;2006,"2007-2011",IF(YEAR(J297)&gt;2001,"2002-2006",IF(YEAR(J297)&gt;1996,"1997-2001",IF(YEAR(J297)&gt;=1992,"1992-1996","Invalid"))))))</f>
        <v>2017-2021</v>
      </c>
      <c r="L297" s="2">
        <v>135062</v>
      </c>
      <c r="M297" s="8">
        <v>0.15</v>
      </c>
      <c r="N297" s="11" t="str" cm="1">
        <f t="array" ref="N297">_xlfn.IFS(M297 = 0%, "0%", M297&gt;35%, "36%-40%",M297&gt;30%,"31%-35%", M297&gt;20%, "21%-30%",M297 &gt;15%,"16%-20%", M297&gt;10%, "11%-15%", M297 &gt;0%, "5%-10%")</f>
        <v>11%-15%</v>
      </c>
      <c r="O297" s="9">
        <f>IF(M297&gt;0,L297+(L297*M297),L297)</f>
        <v>155321.29999999999</v>
      </c>
      <c r="P297" t="s">
        <v>33</v>
      </c>
      <c r="Q297" t="s">
        <v>34</v>
      </c>
      <c r="R297" s="1" t="s">
        <v>21</v>
      </c>
      <c r="S297" s="1" t="str">
        <f>IF(ISNUMBER(R297),"Yes","No")</f>
        <v>No</v>
      </c>
    </row>
    <row r="298" spans="1:19" x14ac:dyDescent="0.2">
      <c r="A298" t="s">
        <v>1231</v>
      </c>
      <c r="B298" t="s">
        <v>1232</v>
      </c>
      <c r="C298" t="s">
        <v>61</v>
      </c>
      <c r="D298" t="s">
        <v>15</v>
      </c>
      <c r="E298" t="s">
        <v>36</v>
      </c>
      <c r="F298" t="s">
        <v>28</v>
      </c>
      <c r="G298" t="s">
        <v>51</v>
      </c>
      <c r="H298">
        <v>46</v>
      </c>
      <c r="I298" t="str">
        <f>IF(H298&gt;54,"Old Adults 55+",IF(H298&gt;=31,"Adults 31-54",IF(H298&lt;31,"Young Adults 25-30","Invalid")))</f>
        <v>Adults 31-54</v>
      </c>
      <c r="J298" s="1">
        <v>40378</v>
      </c>
      <c r="K298" s="1" t="str">
        <f>IF(YEAR(J298)&gt;2016,"2017-2021",IF(YEAR(J298)&gt;2011,"2012-2016",IF(YEAR(J298)&gt;2006,"2007-2011",IF(YEAR(J298)&gt;2001,"2002-2006",IF(YEAR(J298)&gt;1996,"1997-2001",IF(YEAR(J298)&gt;=1992,"1992-1996","Invalid"))))))</f>
        <v>2007-2011</v>
      </c>
      <c r="L298" s="2">
        <v>134881</v>
      </c>
      <c r="M298" s="8">
        <v>0.15</v>
      </c>
      <c r="N298" s="11" t="str" cm="1">
        <f t="array" ref="N298">_xlfn.IFS(M298 = 0%, "0%", M298&gt;35%, "36%-40%",M298&gt;30%,"31%-35%", M298&gt;20%, "21%-30%",M298 &gt;15%,"16%-20%", M298&gt;10%, "11%-15%", M298 &gt;0%, "5%-10%")</f>
        <v>11%-15%</v>
      </c>
      <c r="O298" s="9">
        <f>IF(M298&gt;0,L298+(L298*M298),L298)</f>
        <v>155113.15</v>
      </c>
      <c r="P298" t="s">
        <v>52</v>
      </c>
      <c r="Q298" t="s">
        <v>81</v>
      </c>
      <c r="R298" s="1" t="s">
        <v>21</v>
      </c>
      <c r="S298" s="1" t="str">
        <f>IF(ISNUMBER(R298),"Yes","No")</f>
        <v>No</v>
      </c>
    </row>
    <row r="299" spans="1:19" x14ac:dyDescent="0.2">
      <c r="A299" t="s">
        <v>598</v>
      </c>
      <c r="B299" t="s">
        <v>599</v>
      </c>
      <c r="C299" t="s">
        <v>61</v>
      </c>
      <c r="D299" t="s">
        <v>27</v>
      </c>
      <c r="E299" t="s">
        <v>36</v>
      </c>
      <c r="F299" t="s">
        <v>17</v>
      </c>
      <c r="G299" t="s">
        <v>24</v>
      </c>
      <c r="H299">
        <v>49</v>
      </c>
      <c r="I299" t="str">
        <f>IF(H299&gt;54,"Old Adults 55+",IF(H299&gt;=31,"Adults 31-54",IF(H299&lt;31,"Young Adults 25-30","Invalid")))</f>
        <v>Adults 31-54</v>
      </c>
      <c r="J299" s="1">
        <v>38825</v>
      </c>
      <c r="K299" s="1" t="str">
        <f>IF(YEAR(J299)&gt;2016,"2017-2021",IF(YEAR(J299)&gt;2011,"2012-2016",IF(YEAR(J299)&gt;2006,"2007-2011",IF(YEAR(J299)&gt;2001,"2002-2006",IF(YEAR(J299)&gt;1996,"1997-2001",IF(YEAR(J299)&gt;=1992,"1992-1996","Invalid"))))))</f>
        <v>2002-2006</v>
      </c>
      <c r="L299" s="2">
        <v>134486</v>
      </c>
      <c r="M299" s="8">
        <v>0.14000000000000001</v>
      </c>
      <c r="N299" s="11" t="str" cm="1">
        <f t="array" ref="N299">_xlfn.IFS(M299 = 0%, "0%", M299&gt;35%, "36%-40%",M299&gt;30%,"31%-35%", M299&gt;20%, "21%-30%",M299 &gt;15%,"16%-20%", M299&gt;10%, "11%-15%", M299 &gt;0%, "5%-10%")</f>
        <v>11%-15%</v>
      </c>
      <c r="O299" s="9">
        <f>IF(M299&gt;0,L299+(L299*M299),L299)</f>
        <v>153314.04</v>
      </c>
      <c r="P299" t="s">
        <v>19</v>
      </c>
      <c r="Q299" t="s">
        <v>25</v>
      </c>
      <c r="R299" s="1" t="s">
        <v>21</v>
      </c>
      <c r="S299" s="1" t="str">
        <f>IF(ISNUMBER(R299),"Yes","No")</f>
        <v>No</v>
      </c>
    </row>
    <row r="300" spans="1:19" x14ac:dyDescent="0.2">
      <c r="A300" t="s">
        <v>407</v>
      </c>
      <c r="B300" t="s">
        <v>1897</v>
      </c>
      <c r="C300" t="s">
        <v>61</v>
      </c>
      <c r="D300" t="s">
        <v>23</v>
      </c>
      <c r="E300" t="s">
        <v>44</v>
      </c>
      <c r="F300" t="s">
        <v>17</v>
      </c>
      <c r="G300" t="s">
        <v>24</v>
      </c>
      <c r="H300">
        <v>36</v>
      </c>
      <c r="I300" t="str">
        <f>IF(H300&gt;54,"Old Adults 55+",IF(H300&gt;=31,"Adults 31-54",IF(H300&lt;31,"Young Adults 25-30","Invalid")))</f>
        <v>Adults 31-54</v>
      </c>
      <c r="J300" s="1">
        <v>40248</v>
      </c>
      <c r="K300" s="1" t="str">
        <f>IF(YEAR(J300)&gt;2016,"2017-2021",IF(YEAR(J300)&gt;2011,"2012-2016",IF(YEAR(J300)&gt;2006,"2007-2011",IF(YEAR(J300)&gt;2001,"2002-2006",IF(YEAR(J300)&gt;1996,"1997-2001",IF(YEAR(J300)&gt;=1992,"1992-1996","Invalid"))))))</f>
        <v>2007-2011</v>
      </c>
      <c r="L300" s="2">
        <v>134006</v>
      </c>
      <c r="M300" s="8">
        <v>0.13</v>
      </c>
      <c r="N300" s="11" t="str" cm="1">
        <f t="array" ref="N300">_xlfn.IFS(M300 = 0%, "0%", M300&gt;35%, "36%-40%",M300&gt;30%,"31%-35%", M300&gt;20%, "21%-30%",M300 &gt;15%,"16%-20%", M300&gt;10%, "11%-15%", M300 &gt;0%, "5%-10%")</f>
        <v>11%-15%</v>
      </c>
      <c r="O300" s="9">
        <f>IF(M300&gt;0,L300+(L300*M300),L300)</f>
        <v>151426.78</v>
      </c>
      <c r="P300" t="s">
        <v>33</v>
      </c>
      <c r="Q300" t="s">
        <v>60</v>
      </c>
      <c r="R300" s="1" t="s">
        <v>21</v>
      </c>
      <c r="S300" s="1" t="str">
        <f>IF(ISNUMBER(R300),"Yes","No")</f>
        <v>No</v>
      </c>
    </row>
    <row r="301" spans="1:19" x14ac:dyDescent="0.2">
      <c r="A301" t="s">
        <v>1816</v>
      </c>
      <c r="B301" t="s">
        <v>1817</v>
      </c>
      <c r="C301" t="s">
        <v>61</v>
      </c>
      <c r="D301" t="s">
        <v>23</v>
      </c>
      <c r="E301" t="s">
        <v>44</v>
      </c>
      <c r="F301" t="s">
        <v>28</v>
      </c>
      <c r="G301" t="s">
        <v>24</v>
      </c>
      <c r="H301">
        <v>27</v>
      </c>
      <c r="I301" t="str">
        <f>IF(H301&gt;54,"Old Adults 55+",IF(H301&gt;=31,"Adults 31-54",IF(H301&lt;31,"Young Adults 25-30","Invalid")))</f>
        <v>Young Adults 25-30</v>
      </c>
      <c r="J301" s="1">
        <v>44302</v>
      </c>
      <c r="K301" s="1" t="str">
        <f>IF(YEAR(J301)&gt;2016,"2017-2021",IF(YEAR(J301)&gt;2011,"2012-2016",IF(YEAR(J301)&gt;2006,"2007-2011",IF(YEAR(J301)&gt;2001,"2002-2006",IF(YEAR(J301)&gt;1996,"1997-2001",IF(YEAR(J301)&gt;=1992,"1992-1996","Invalid"))))))</f>
        <v>2017-2021</v>
      </c>
      <c r="L301" s="2">
        <v>133400</v>
      </c>
      <c r="M301" s="8">
        <v>0.11</v>
      </c>
      <c r="N301" s="11" t="str" cm="1">
        <f t="array" ref="N301">_xlfn.IFS(M301 = 0%, "0%", M301&gt;35%, "36%-40%",M301&gt;30%,"31%-35%", M301&gt;20%, "21%-30%",M301 &gt;15%,"16%-20%", M301&gt;10%, "11%-15%", M301 &gt;0%, "5%-10%")</f>
        <v>11%-15%</v>
      </c>
      <c r="O301" s="9">
        <f>IF(M301&gt;0,L301+(L301*M301),L301)</f>
        <v>148074</v>
      </c>
      <c r="P301" t="s">
        <v>19</v>
      </c>
      <c r="Q301" t="s">
        <v>39</v>
      </c>
      <c r="R301" s="1" t="s">
        <v>21</v>
      </c>
      <c r="S301" s="1" t="str">
        <f>IF(ISNUMBER(R301),"Yes","No")</f>
        <v>No</v>
      </c>
    </row>
    <row r="302" spans="1:19" x14ac:dyDescent="0.2">
      <c r="A302" t="s">
        <v>1859</v>
      </c>
      <c r="B302" t="s">
        <v>1860</v>
      </c>
      <c r="C302" t="s">
        <v>61</v>
      </c>
      <c r="D302" t="s">
        <v>50</v>
      </c>
      <c r="E302" t="s">
        <v>32</v>
      </c>
      <c r="F302" t="s">
        <v>17</v>
      </c>
      <c r="G302" t="s">
        <v>51</v>
      </c>
      <c r="H302">
        <v>27</v>
      </c>
      <c r="I302" t="str">
        <f>IF(H302&gt;54,"Old Adults 55+",IF(H302&gt;=31,"Adults 31-54",IF(H302&lt;31,"Young Adults 25-30","Invalid")))</f>
        <v>Young Adults 25-30</v>
      </c>
      <c r="J302" s="1">
        <v>43721</v>
      </c>
      <c r="K302" s="1" t="str">
        <f>IF(YEAR(J302)&gt;2016,"2017-2021",IF(YEAR(J302)&gt;2011,"2012-2016",IF(YEAR(J302)&gt;2006,"2007-2011",IF(YEAR(J302)&gt;2001,"2002-2006",IF(YEAR(J302)&gt;1996,"1997-2001",IF(YEAR(J302)&gt;=1992,"1992-1996","Invalid"))))))</f>
        <v>2017-2021</v>
      </c>
      <c r="L302" s="2">
        <v>133297</v>
      </c>
      <c r="M302" s="8">
        <v>0.13</v>
      </c>
      <c r="N302" s="11" t="str" cm="1">
        <f t="array" ref="N302">_xlfn.IFS(M302 = 0%, "0%", M302&gt;35%, "36%-40%",M302&gt;30%,"31%-35%", M302&gt;20%, "21%-30%",M302 &gt;15%,"16%-20%", M302&gt;10%, "11%-15%", M302 &gt;0%, "5%-10%")</f>
        <v>11%-15%</v>
      </c>
      <c r="O302" s="9">
        <f>IF(M302&gt;0,L302+(L302*M302),L302)</f>
        <v>150625.60999999999</v>
      </c>
      <c r="P302" t="s">
        <v>52</v>
      </c>
      <c r="Q302" t="s">
        <v>66</v>
      </c>
      <c r="R302" s="1" t="s">
        <v>21</v>
      </c>
      <c r="S302" s="1" t="str">
        <f>IF(ISNUMBER(R302),"Yes","No")</f>
        <v>No</v>
      </c>
    </row>
    <row r="303" spans="1:19" x14ac:dyDescent="0.2">
      <c r="A303" t="s">
        <v>1901</v>
      </c>
      <c r="B303" t="s">
        <v>1902</v>
      </c>
      <c r="C303" t="s">
        <v>61</v>
      </c>
      <c r="D303" t="s">
        <v>27</v>
      </c>
      <c r="E303" t="s">
        <v>44</v>
      </c>
      <c r="F303" t="s">
        <v>28</v>
      </c>
      <c r="G303" t="s">
        <v>51</v>
      </c>
      <c r="H303">
        <v>33</v>
      </c>
      <c r="I303" t="str">
        <f>IF(H303&gt;54,"Old Adults 55+",IF(H303&gt;=31,"Adults 31-54",IF(H303&lt;31,"Young Adults 25-30","Invalid")))</f>
        <v>Adults 31-54</v>
      </c>
      <c r="J303" s="1">
        <v>41267</v>
      </c>
      <c r="K303" s="1" t="str">
        <f>IF(YEAR(J303)&gt;2016,"2017-2021",IF(YEAR(J303)&gt;2011,"2012-2016",IF(YEAR(J303)&gt;2006,"2007-2011",IF(YEAR(J303)&gt;2001,"2002-2006",IF(YEAR(J303)&gt;1996,"1997-2001",IF(YEAR(J303)&gt;=1992,"1992-1996","Invalid"))))))</f>
        <v>2012-2016</v>
      </c>
      <c r="L303" s="2">
        <v>132544</v>
      </c>
      <c r="M303" s="8">
        <v>0.1</v>
      </c>
      <c r="N303" s="11" t="str" cm="1">
        <f t="array" ref="N303">_xlfn.IFS(M303 = 0%, "0%", M303&gt;35%, "36%-40%",M303&gt;30%,"31%-35%", M303&gt;20%, "21%-30%",M303 &gt;15%,"16%-20%", M303&gt;10%, "11%-15%", M303 &gt;0%, "5%-10%")</f>
        <v>5%-10%</v>
      </c>
      <c r="O303" s="9">
        <f>IF(M303&gt;0,L303+(L303*M303),L303)</f>
        <v>145798.39999999999</v>
      </c>
      <c r="P303" t="s">
        <v>52</v>
      </c>
      <c r="Q303" t="s">
        <v>66</v>
      </c>
      <c r="R303" s="1" t="s">
        <v>21</v>
      </c>
      <c r="S303" s="1" t="str">
        <f>IF(ISNUMBER(R303),"Yes","No")</f>
        <v>No</v>
      </c>
    </row>
    <row r="304" spans="1:19" x14ac:dyDescent="0.2">
      <c r="A304" t="s">
        <v>878</v>
      </c>
      <c r="B304" t="s">
        <v>1032</v>
      </c>
      <c r="C304" t="s">
        <v>61</v>
      </c>
      <c r="D304" t="s">
        <v>23</v>
      </c>
      <c r="E304" t="s">
        <v>44</v>
      </c>
      <c r="F304" t="s">
        <v>17</v>
      </c>
      <c r="G304" t="s">
        <v>18</v>
      </c>
      <c r="H304">
        <v>41</v>
      </c>
      <c r="I304" t="str">
        <f>IF(H304&gt;54,"Old Adults 55+",IF(H304&gt;=31,"Adults 31-54",IF(H304&lt;31,"Young Adults 25-30","Invalid")))</f>
        <v>Adults 31-54</v>
      </c>
      <c r="J304" s="1">
        <v>39747</v>
      </c>
      <c r="K304" s="1" t="str">
        <f>IF(YEAR(J304)&gt;2016,"2017-2021",IF(YEAR(J304)&gt;2011,"2012-2016",IF(YEAR(J304)&gt;2006,"2007-2011",IF(YEAR(J304)&gt;2001,"2002-2006",IF(YEAR(J304)&gt;1996,"1997-2001",IF(YEAR(J304)&gt;=1992,"1992-1996","Invalid"))))))</f>
        <v>2007-2011</v>
      </c>
      <c r="L304" s="2">
        <v>131841</v>
      </c>
      <c r="M304" s="8">
        <v>0.13</v>
      </c>
      <c r="N304" s="11" t="str" cm="1">
        <f t="array" ref="N304">_xlfn.IFS(M304 = 0%, "0%", M304&gt;35%, "36%-40%",M304&gt;30%,"31%-35%", M304&gt;20%, "21%-30%",M304 &gt;15%,"16%-20%", M304&gt;10%, "11%-15%", M304 &gt;0%, "5%-10%")</f>
        <v>11%-15%</v>
      </c>
      <c r="O304" s="9">
        <f>IF(M304&gt;0,L304+(L304*M304),L304)</f>
        <v>148980.33000000002</v>
      </c>
      <c r="P304" t="s">
        <v>19</v>
      </c>
      <c r="Q304" t="s">
        <v>29</v>
      </c>
      <c r="R304" s="1" t="s">
        <v>21</v>
      </c>
      <c r="S304" s="1" t="str">
        <f>IF(ISNUMBER(R304),"Yes","No")</f>
        <v>No</v>
      </c>
    </row>
    <row r="305" spans="1:19" x14ac:dyDescent="0.2">
      <c r="A305" t="s">
        <v>1409</v>
      </c>
      <c r="B305" t="s">
        <v>1410</v>
      </c>
      <c r="C305" t="s">
        <v>61</v>
      </c>
      <c r="D305" t="s">
        <v>15</v>
      </c>
      <c r="E305" t="s">
        <v>36</v>
      </c>
      <c r="F305" t="s">
        <v>17</v>
      </c>
      <c r="G305" t="s">
        <v>47</v>
      </c>
      <c r="H305">
        <v>33</v>
      </c>
      <c r="I305" t="str">
        <f>IF(H305&gt;54,"Old Adults 55+",IF(H305&gt;=31,"Adults 31-54",IF(H305&lt;31,"Young Adults 25-30","Invalid")))</f>
        <v>Adults 31-54</v>
      </c>
      <c r="J305" s="1">
        <v>43763</v>
      </c>
      <c r="K305" s="1" t="str">
        <f>IF(YEAR(J305)&gt;2016,"2017-2021",IF(YEAR(J305)&gt;2011,"2012-2016",IF(YEAR(J305)&gt;2006,"2007-2011",IF(YEAR(J305)&gt;2001,"2002-2006",IF(YEAR(J305)&gt;1996,"1997-2001",IF(YEAR(J305)&gt;=1992,"1992-1996","Invalid"))))))</f>
        <v>2017-2021</v>
      </c>
      <c r="L305" s="2">
        <v>131652</v>
      </c>
      <c r="M305" s="8">
        <v>0.11</v>
      </c>
      <c r="N305" s="11" t="str" cm="1">
        <f t="array" ref="N305">_xlfn.IFS(M305 = 0%, "0%", M305&gt;35%, "36%-40%",M305&gt;30%,"31%-35%", M305&gt;20%, "21%-30%",M305 &gt;15%,"16%-20%", M305&gt;10%, "11%-15%", M305 &gt;0%, "5%-10%")</f>
        <v>11%-15%</v>
      </c>
      <c r="O305" s="9">
        <f>IF(M305&gt;0,L305+(L305*M305),L305)</f>
        <v>146133.72</v>
      </c>
      <c r="P305" t="s">
        <v>19</v>
      </c>
      <c r="Q305" t="s">
        <v>63</v>
      </c>
      <c r="R305" s="1" t="s">
        <v>21</v>
      </c>
      <c r="S305" s="1" t="str">
        <f>IF(ISNUMBER(R305),"Yes","No")</f>
        <v>No</v>
      </c>
    </row>
    <row r="306" spans="1:19" x14ac:dyDescent="0.2">
      <c r="A306" t="s">
        <v>355</v>
      </c>
      <c r="B306" t="s">
        <v>1769</v>
      </c>
      <c r="C306" t="s">
        <v>61</v>
      </c>
      <c r="D306" t="s">
        <v>23</v>
      </c>
      <c r="E306" t="s">
        <v>16</v>
      </c>
      <c r="F306" t="s">
        <v>17</v>
      </c>
      <c r="G306" t="s">
        <v>24</v>
      </c>
      <c r="H306">
        <v>37</v>
      </c>
      <c r="I306" t="str">
        <f>IF(H306&gt;54,"Old Adults 55+",IF(H306&gt;=31,"Adults 31-54",IF(H306&lt;31,"Young Adults 25-30","Invalid")))</f>
        <v>Adults 31-54</v>
      </c>
      <c r="J306" s="1">
        <v>40560</v>
      </c>
      <c r="K306" s="1" t="str">
        <f>IF(YEAR(J306)&gt;2016,"2017-2021",IF(YEAR(J306)&gt;2011,"2012-2016",IF(YEAR(J306)&gt;2006,"2007-2011",IF(YEAR(J306)&gt;2001,"2002-2006",IF(YEAR(J306)&gt;1996,"1997-2001",IF(YEAR(J306)&gt;=1992,"1992-1996","Invalid"))))))</f>
        <v>2007-2011</v>
      </c>
      <c r="L306" s="2">
        <v>131353</v>
      </c>
      <c r="M306" s="8">
        <v>0.11</v>
      </c>
      <c r="N306" s="11" t="str" cm="1">
        <f t="array" ref="N306">_xlfn.IFS(M306 = 0%, "0%", M306&gt;35%, "36%-40%",M306&gt;30%,"31%-35%", M306&gt;20%, "21%-30%",M306 &gt;15%,"16%-20%", M306&gt;10%, "11%-15%", M306 &gt;0%, "5%-10%")</f>
        <v>11%-15%</v>
      </c>
      <c r="O306" s="9">
        <f>IF(M306&gt;0,L306+(L306*M306),L306)</f>
        <v>145801.82999999999</v>
      </c>
      <c r="P306" t="s">
        <v>33</v>
      </c>
      <c r="Q306" t="s">
        <v>74</v>
      </c>
      <c r="R306" s="1" t="s">
        <v>21</v>
      </c>
      <c r="S306" s="1" t="str">
        <f>IF(ISNUMBER(R306),"Yes","No")</f>
        <v>No</v>
      </c>
    </row>
    <row r="307" spans="1:19" x14ac:dyDescent="0.2">
      <c r="A307" t="s">
        <v>1711</v>
      </c>
      <c r="B307" t="s">
        <v>1712</v>
      </c>
      <c r="C307" t="s">
        <v>61</v>
      </c>
      <c r="D307" t="s">
        <v>15</v>
      </c>
      <c r="E307" t="s">
        <v>44</v>
      </c>
      <c r="F307" t="s">
        <v>17</v>
      </c>
      <c r="G307" t="s">
        <v>24</v>
      </c>
      <c r="H307">
        <v>37</v>
      </c>
      <c r="I307" t="str">
        <f>IF(H307&gt;54,"Old Adults 55+",IF(H307&gt;=31,"Adults 31-54",IF(H307&lt;31,"Young Adults 25-30","Invalid")))</f>
        <v>Adults 31-54</v>
      </c>
      <c r="J307" s="1">
        <v>40657</v>
      </c>
      <c r="K307" s="1" t="str">
        <f>IF(YEAR(J307)&gt;2016,"2017-2021",IF(YEAR(J307)&gt;2011,"2012-2016",IF(YEAR(J307)&gt;2006,"2007-2011",IF(YEAR(J307)&gt;2001,"2002-2006",IF(YEAR(J307)&gt;1996,"1997-2001",IF(YEAR(J307)&gt;=1992,"1992-1996","Invalid"))))))</f>
        <v>2007-2011</v>
      </c>
      <c r="L307" s="2">
        <v>131183</v>
      </c>
      <c r="M307" s="8">
        <v>0.14000000000000001</v>
      </c>
      <c r="N307" s="11" t="str" cm="1">
        <f t="array" ref="N307">_xlfn.IFS(M307 = 0%, "0%", M307&gt;35%, "36%-40%",M307&gt;30%,"31%-35%", M307&gt;20%, "21%-30%",M307 &gt;15%,"16%-20%", M307&gt;10%, "11%-15%", M307 &gt;0%, "5%-10%")</f>
        <v>11%-15%</v>
      </c>
      <c r="O307" s="9">
        <f>IF(M307&gt;0,L307+(L307*M307),L307)</f>
        <v>149548.62</v>
      </c>
      <c r="P307" t="s">
        <v>33</v>
      </c>
      <c r="Q307" t="s">
        <v>74</v>
      </c>
      <c r="R307" s="1">
        <v>42445</v>
      </c>
      <c r="S307" s="1" t="str">
        <f>IF(ISNUMBER(R307),"Yes","No")</f>
        <v>Yes</v>
      </c>
    </row>
    <row r="308" spans="1:19" x14ac:dyDescent="0.2">
      <c r="A308" t="s">
        <v>1671</v>
      </c>
      <c r="B308" t="s">
        <v>1672</v>
      </c>
      <c r="C308" t="s">
        <v>61</v>
      </c>
      <c r="D308" t="s">
        <v>23</v>
      </c>
      <c r="E308" t="s">
        <v>36</v>
      </c>
      <c r="F308" t="s">
        <v>28</v>
      </c>
      <c r="G308" t="s">
        <v>18</v>
      </c>
      <c r="H308">
        <v>42</v>
      </c>
      <c r="I308" t="str">
        <f>IF(H308&gt;54,"Old Adults 55+",IF(H308&gt;=31,"Adults 31-54",IF(H308&lt;31,"Young Adults 25-30","Invalid")))</f>
        <v>Adults 31-54</v>
      </c>
      <c r="J308" s="1">
        <v>41382</v>
      </c>
      <c r="K308" s="1" t="str">
        <f>IF(YEAR(J308)&gt;2016,"2017-2021",IF(YEAR(J308)&gt;2011,"2012-2016",IF(YEAR(J308)&gt;2006,"2007-2011",IF(YEAR(J308)&gt;2001,"2002-2006",IF(YEAR(J308)&gt;1996,"1997-2001",IF(YEAR(J308)&gt;=1992,"1992-1996","Invalid"))))))</f>
        <v>2012-2016</v>
      </c>
      <c r="L308" s="2">
        <v>131179</v>
      </c>
      <c r="M308" s="8">
        <v>0.15</v>
      </c>
      <c r="N308" s="11" t="str" cm="1">
        <f t="array" ref="N308">_xlfn.IFS(M308 = 0%, "0%", M308&gt;35%, "36%-40%",M308&gt;30%,"31%-35%", M308&gt;20%, "21%-30%",M308 &gt;15%,"16%-20%", M308&gt;10%, "11%-15%", M308 &gt;0%, "5%-10%")</f>
        <v>11%-15%</v>
      </c>
      <c r="O308" s="9">
        <f>IF(M308&gt;0,L308+(L308*M308),L308)</f>
        <v>150855.85</v>
      </c>
      <c r="P308" t="s">
        <v>19</v>
      </c>
      <c r="Q308" t="s">
        <v>29</v>
      </c>
      <c r="R308" s="1" t="s">
        <v>21</v>
      </c>
      <c r="S308" s="1" t="str">
        <f>IF(ISNUMBER(R308),"Yes","No")</f>
        <v>No</v>
      </c>
    </row>
    <row r="309" spans="1:19" x14ac:dyDescent="0.2">
      <c r="A309" t="s">
        <v>681</v>
      </c>
      <c r="B309" t="s">
        <v>1045</v>
      </c>
      <c r="C309" t="s">
        <v>61</v>
      </c>
      <c r="D309" t="s">
        <v>27</v>
      </c>
      <c r="E309" t="s">
        <v>32</v>
      </c>
      <c r="F309" t="s">
        <v>28</v>
      </c>
      <c r="G309" t="s">
        <v>18</v>
      </c>
      <c r="H309">
        <v>46</v>
      </c>
      <c r="I309" t="str">
        <f>IF(H309&gt;54,"Old Adults 55+",IF(H309&gt;=31,"Adults 31-54",IF(H309&lt;31,"Young Adults 25-30","Invalid")))</f>
        <v>Adults 31-54</v>
      </c>
      <c r="J309" s="1">
        <v>38244</v>
      </c>
      <c r="K309" s="1" t="str">
        <f>IF(YEAR(J309)&gt;2016,"2017-2021",IF(YEAR(J309)&gt;2011,"2012-2016",IF(YEAR(J309)&gt;2006,"2007-2011",IF(YEAR(J309)&gt;2001,"2002-2006",IF(YEAR(J309)&gt;1996,"1997-2001",IF(YEAR(J309)&gt;=1992,"1992-1996","Invalid"))))))</f>
        <v>2002-2006</v>
      </c>
      <c r="L309" s="2">
        <v>130274</v>
      </c>
      <c r="M309" s="8">
        <v>0.11</v>
      </c>
      <c r="N309" s="11" t="str" cm="1">
        <f t="array" ref="N309">_xlfn.IFS(M309 = 0%, "0%", M309&gt;35%, "36%-40%",M309&gt;30%,"31%-35%", M309&gt;20%, "21%-30%",M309 &gt;15%,"16%-20%", M309&gt;10%, "11%-15%", M309 &gt;0%, "5%-10%")</f>
        <v>11%-15%</v>
      </c>
      <c r="O309" s="9">
        <f>IF(M309&gt;0,L309+(L309*M309),L309)</f>
        <v>144604.14000000001</v>
      </c>
      <c r="P309" t="s">
        <v>19</v>
      </c>
      <c r="Q309" t="s">
        <v>20</v>
      </c>
      <c r="R309" s="1" t="s">
        <v>21</v>
      </c>
      <c r="S309" s="1" t="str">
        <f>IF(ISNUMBER(R309),"Yes","No")</f>
        <v>No</v>
      </c>
    </row>
    <row r="310" spans="1:19" x14ac:dyDescent="0.2">
      <c r="A310" t="s">
        <v>1318</v>
      </c>
      <c r="B310" t="s">
        <v>1319</v>
      </c>
      <c r="C310" t="s">
        <v>61</v>
      </c>
      <c r="D310" t="s">
        <v>15</v>
      </c>
      <c r="E310" t="s">
        <v>44</v>
      </c>
      <c r="F310" t="s">
        <v>28</v>
      </c>
      <c r="G310" t="s">
        <v>51</v>
      </c>
      <c r="H310">
        <v>44</v>
      </c>
      <c r="I310" t="str">
        <f>IF(H310&gt;54,"Old Adults 55+",IF(H310&gt;=31,"Adults 31-54",IF(H310&lt;31,"Young Adults 25-30","Invalid")))</f>
        <v>Adults 31-54</v>
      </c>
      <c r="J310" s="1">
        <v>43685</v>
      </c>
      <c r="K310" s="1" t="str">
        <f>IF(YEAR(J310)&gt;2016,"2017-2021",IF(YEAR(J310)&gt;2011,"2012-2016",IF(YEAR(J310)&gt;2006,"2007-2011",IF(YEAR(J310)&gt;2001,"2002-2006",IF(YEAR(J310)&gt;1996,"1997-2001",IF(YEAR(J310)&gt;=1992,"1992-1996","Invalid"))))))</f>
        <v>2017-2021</v>
      </c>
      <c r="L310" s="2">
        <v>130133</v>
      </c>
      <c r="M310" s="8">
        <v>0.15</v>
      </c>
      <c r="N310" s="11" t="str" cm="1">
        <f t="array" ref="N310">_xlfn.IFS(M310 = 0%, "0%", M310&gt;35%, "36%-40%",M310&gt;30%,"31%-35%", M310&gt;20%, "21%-30%",M310 &gt;15%,"16%-20%", M310&gt;10%, "11%-15%", M310 &gt;0%, "5%-10%")</f>
        <v>11%-15%</v>
      </c>
      <c r="O310" s="9">
        <f>IF(M310&gt;0,L310+(L310*M310),L310)</f>
        <v>149652.95000000001</v>
      </c>
      <c r="P310" t="s">
        <v>19</v>
      </c>
      <c r="Q310" t="s">
        <v>25</v>
      </c>
      <c r="R310" s="1">
        <v>44699</v>
      </c>
      <c r="S310" s="1" t="str">
        <f>IF(ISNUMBER(R310),"Yes","No")</f>
        <v>Yes</v>
      </c>
    </row>
    <row r="311" spans="1:19" x14ac:dyDescent="0.2">
      <c r="A311" t="s">
        <v>1656</v>
      </c>
      <c r="B311" t="s">
        <v>1657</v>
      </c>
      <c r="C311" t="s">
        <v>61</v>
      </c>
      <c r="D311" t="s">
        <v>23</v>
      </c>
      <c r="E311" t="s">
        <v>36</v>
      </c>
      <c r="F311" t="s">
        <v>28</v>
      </c>
      <c r="G311" t="s">
        <v>51</v>
      </c>
      <c r="H311">
        <v>41</v>
      </c>
      <c r="I311" t="str">
        <f>IF(H311&gt;54,"Old Adults 55+",IF(H311&gt;=31,"Adults 31-54",IF(H311&lt;31,"Young Adults 25-30","Invalid")))</f>
        <v>Adults 31-54</v>
      </c>
      <c r="J311" s="1">
        <v>42365</v>
      </c>
      <c r="K311" s="1" t="str">
        <f>IF(YEAR(J311)&gt;2016,"2017-2021",IF(YEAR(J311)&gt;2011,"2012-2016",IF(YEAR(J311)&gt;2006,"2007-2011",IF(YEAR(J311)&gt;2001,"2002-2006",IF(YEAR(J311)&gt;1996,"1997-2001",IF(YEAR(J311)&gt;=1992,"1992-1996","Invalid"))))))</f>
        <v>2012-2016</v>
      </c>
      <c r="L311" s="2">
        <v>129903</v>
      </c>
      <c r="M311" s="8">
        <v>0.13</v>
      </c>
      <c r="N311" s="11" t="str" cm="1">
        <f t="array" ref="N311">_xlfn.IFS(M311 = 0%, "0%", M311&gt;35%, "36%-40%",M311&gt;30%,"31%-35%", M311&gt;20%, "21%-30%",M311 &gt;15%,"16%-20%", M311&gt;10%, "11%-15%", M311 &gt;0%, "5%-10%")</f>
        <v>11%-15%</v>
      </c>
      <c r="O311" s="9">
        <f>IF(M311&gt;0,L311+(L311*M311),L311)</f>
        <v>146790.39000000001</v>
      </c>
      <c r="P311" t="s">
        <v>52</v>
      </c>
      <c r="Q311" t="s">
        <v>53</v>
      </c>
      <c r="R311" s="1" t="s">
        <v>21</v>
      </c>
      <c r="S311" s="1" t="str">
        <f>IF(ISNUMBER(R311),"Yes","No")</f>
        <v>No</v>
      </c>
    </row>
    <row r="312" spans="1:19" x14ac:dyDescent="0.2">
      <c r="A312" t="s">
        <v>691</v>
      </c>
      <c r="B312" t="s">
        <v>692</v>
      </c>
      <c r="C312" t="s">
        <v>62</v>
      </c>
      <c r="D312" t="s">
        <v>43</v>
      </c>
      <c r="E312" t="s">
        <v>36</v>
      </c>
      <c r="F312" t="s">
        <v>17</v>
      </c>
      <c r="G312" t="s">
        <v>18</v>
      </c>
      <c r="H312">
        <v>59</v>
      </c>
      <c r="I312" t="str">
        <f>IF(H312&gt;54,"Old Adults 55+",IF(H312&gt;=31,"Adults 31-54",IF(H312&lt;31,"Young Adults 25-30","Invalid")))</f>
        <v>Old Adults 55+</v>
      </c>
      <c r="J312" s="1">
        <v>39197</v>
      </c>
      <c r="K312" s="1" t="str">
        <f>IF(YEAR(J312)&gt;2016,"2017-2021",IF(YEAR(J312)&gt;2011,"2012-2016",IF(YEAR(J312)&gt;2006,"2007-2011",IF(YEAR(J312)&gt;2001,"2002-2006",IF(YEAR(J312)&gt;1996,"1997-2001",IF(YEAR(J312)&gt;=1992,"1992-1996","Invalid"))))))</f>
        <v>2007-2011</v>
      </c>
      <c r="L312" s="2">
        <v>129708</v>
      </c>
      <c r="M312" s="8">
        <v>0.05</v>
      </c>
      <c r="N312" s="11" t="str" cm="1">
        <f t="array" ref="N312">_xlfn.IFS(M312 = 0%, "0%", M312&gt;35%, "36%-40%",M312&gt;30%,"31%-35%", M312&gt;20%, "21%-30%",M312 &gt;15%,"16%-20%", M312&gt;10%, "11%-15%", M312 &gt;0%, "5%-10%")</f>
        <v>5%-10%</v>
      </c>
      <c r="O312" s="9">
        <f>IF(M312&gt;0,L312+(L312*M312),L312)</f>
        <v>136193.4</v>
      </c>
      <c r="P312" t="s">
        <v>19</v>
      </c>
      <c r="Q312" t="s">
        <v>45</v>
      </c>
      <c r="R312" s="1" t="s">
        <v>21</v>
      </c>
      <c r="S312" s="1" t="str">
        <f>IF(ISNUMBER(R312),"Yes","No")</f>
        <v>No</v>
      </c>
    </row>
    <row r="313" spans="1:19" x14ac:dyDescent="0.2">
      <c r="A313" t="s">
        <v>278</v>
      </c>
      <c r="B313" t="s">
        <v>1571</v>
      </c>
      <c r="C313" t="s">
        <v>62</v>
      </c>
      <c r="D313" t="s">
        <v>43</v>
      </c>
      <c r="E313" t="s">
        <v>36</v>
      </c>
      <c r="F313" t="s">
        <v>17</v>
      </c>
      <c r="G313" t="s">
        <v>51</v>
      </c>
      <c r="H313">
        <v>29</v>
      </c>
      <c r="I313" t="str">
        <f>IF(H313&gt;54,"Old Adults 55+",IF(H313&gt;=31,"Adults 31-54",IF(H313&lt;31,"Young Adults 25-30","Invalid")))</f>
        <v>Young Adults 25-30</v>
      </c>
      <c r="J313" s="1">
        <v>44325</v>
      </c>
      <c r="K313" s="1" t="str">
        <f>IF(YEAR(J313)&gt;2016,"2017-2021",IF(YEAR(J313)&gt;2011,"2012-2016",IF(YEAR(J313)&gt;2006,"2007-2011",IF(YEAR(J313)&gt;2001,"2002-2006",IF(YEAR(J313)&gt;1996,"1997-2001",IF(YEAR(J313)&gt;=1992,"1992-1996","Invalid"))))))</f>
        <v>2017-2021</v>
      </c>
      <c r="L313" s="2">
        <v>129541</v>
      </c>
      <c r="M313" s="8">
        <v>0.08</v>
      </c>
      <c r="N313" s="11" t="str" cm="1">
        <f t="array" ref="N313">_xlfn.IFS(M313 = 0%, "0%", M313&gt;35%, "36%-40%",M313&gt;30%,"31%-35%", M313&gt;20%, "21%-30%",M313 &gt;15%,"16%-20%", M313&gt;10%, "11%-15%", M313 &gt;0%, "5%-10%")</f>
        <v>5%-10%</v>
      </c>
      <c r="O313" s="9">
        <f>IF(M313&gt;0,L313+(L313*M313),L313)</f>
        <v>139904.28</v>
      </c>
      <c r="P313" t="s">
        <v>19</v>
      </c>
      <c r="Q313" t="s">
        <v>39</v>
      </c>
      <c r="R313" s="1">
        <v>44340</v>
      </c>
      <c r="S313" s="1" t="str">
        <f>IF(ISNUMBER(R313),"Yes","No")</f>
        <v>Yes</v>
      </c>
    </row>
    <row r="314" spans="1:19" x14ac:dyDescent="0.2">
      <c r="A314" t="s">
        <v>809</v>
      </c>
      <c r="B314" t="s">
        <v>810</v>
      </c>
      <c r="C314" t="s">
        <v>61</v>
      </c>
      <c r="D314" t="s">
        <v>65</v>
      </c>
      <c r="E314" t="s">
        <v>36</v>
      </c>
      <c r="F314" t="s">
        <v>17</v>
      </c>
      <c r="G314" t="s">
        <v>24</v>
      </c>
      <c r="H314">
        <v>49</v>
      </c>
      <c r="I314" t="str">
        <f>IF(H314&gt;54,"Old Adults 55+",IF(H314&gt;=31,"Adults 31-54",IF(H314&lt;31,"Young Adults 25-30","Invalid")))</f>
        <v>Adults 31-54</v>
      </c>
      <c r="J314" s="1">
        <v>36983</v>
      </c>
      <c r="K314" s="1" t="str">
        <f>IF(YEAR(J314)&gt;2016,"2017-2021",IF(YEAR(J314)&gt;2011,"2012-2016",IF(YEAR(J314)&gt;2006,"2007-2011",IF(YEAR(J314)&gt;2001,"2002-2006",IF(YEAR(J314)&gt;1996,"1997-2001",IF(YEAR(J314)&gt;=1992,"1992-1996","Invalid"))))))</f>
        <v>1997-2001</v>
      </c>
      <c r="L314" s="2">
        <v>129124</v>
      </c>
      <c r="M314" s="8">
        <v>0.12</v>
      </c>
      <c r="N314" s="11" t="str" cm="1">
        <f t="array" ref="N314">_xlfn.IFS(M314 = 0%, "0%", M314&gt;35%, "36%-40%",M314&gt;30%,"31%-35%", M314&gt;20%, "21%-30%",M314 &gt;15%,"16%-20%", M314&gt;10%, "11%-15%", M314 &gt;0%, "5%-10%")</f>
        <v>11%-15%</v>
      </c>
      <c r="O314" s="9">
        <f>IF(M314&gt;0,L314+(L314*M314),L314)</f>
        <v>144618.88</v>
      </c>
      <c r="P314" t="s">
        <v>33</v>
      </c>
      <c r="Q314" t="s">
        <v>74</v>
      </c>
      <c r="R314" s="1" t="s">
        <v>21</v>
      </c>
      <c r="S314" s="1" t="str">
        <f>IF(ISNUMBER(R314),"Yes","No")</f>
        <v>No</v>
      </c>
    </row>
    <row r="315" spans="1:19" x14ac:dyDescent="0.2">
      <c r="A315" t="s">
        <v>104</v>
      </c>
      <c r="B315" t="s">
        <v>621</v>
      </c>
      <c r="C315" t="s">
        <v>61</v>
      </c>
      <c r="D315" t="s">
        <v>27</v>
      </c>
      <c r="E315" t="s">
        <v>36</v>
      </c>
      <c r="F315" t="s">
        <v>28</v>
      </c>
      <c r="G315" t="s">
        <v>18</v>
      </c>
      <c r="H315">
        <v>37</v>
      </c>
      <c r="I315" t="str">
        <f>IF(H315&gt;54,"Old Adults 55+",IF(H315&gt;=31,"Adults 31-54",IF(H315&lt;31,"Young Adults 25-30","Invalid")))</f>
        <v>Adults 31-54</v>
      </c>
      <c r="J315" s="1">
        <v>41695</v>
      </c>
      <c r="K315" s="1" t="str">
        <f>IF(YEAR(J315)&gt;2016,"2017-2021",IF(YEAR(J315)&gt;2011,"2012-2016",IF(YEAR(J315)&gt;2006,"2007-2011",IF(YEAR(J315)&gt;2001,"2002-2006",IF(YEAR(J315)&gt;1996,"1997-2001",IF(YEAR(J315)&gt;=1992,"1992-1996","Invalid"))))))</f>
        <v>2012-2016</v>
      </c>
      <c r="L315" s="2">
        <v>128984</v>
      </c>
      <c r="M315" s="8">
        <v>0.12</v>
      </c>
      <c r="N315" s="11" t="str" cm="1">
        <f t="array" ref="N315">_xlfn.IFS(M315 = 0%, "0%", M315&gt;35%, "36%-40%",M315&gt;30%,"31%-35%", M315&gt;20%, "21%-30%",M315 &gt;15%,"16%-20%", M315&gt;10%, "11%-15%", M315 &gt;0%, "5%-10%")</f>
        <v>11%-15%</v>
      </c>
      <c r="O315" s="9">
        <f>IF(M315&gt;0,L315+(L315*M315),L315)</f>
        <v>144462.07999999999</v>
      </c>
      <c r="P315" t="s">
        <v>19</v>
      </c>
      <c r="Q315" t="s">
        <v>45</v>
      </c>
      <c r="R315" s="1">
        <v>44317</v>
      </c>
      <c r="S315" s="1" t="str">
        <f>IF(ISNUMBER(R315),"Yes","No")</f>
        <v>Yes</v>
      </c>
    </row>
    <row r="316" spans="1:19" x14ac:dyDescent="0.2">
      <c r="A316" t="s">
        <v>220</v>
      </c>
      <c r="B316" t="s">
        <v>1621</v>
      </c>
      <c r="C316" t="s">
        <v>61</v>
      </c>
      <c r="D316" t="s">
        <v>15</v>
      </c>
      <c r="E316" t="s">
        <v>36</v>
      </c>
      <c r="F316" t="s">
        <v>28</v>
      </c>
      <c r="G316" t="s">
        <v>24</v>
      </c>
      <c r="H316">
        <v>63</v>
      </c>
      <c r="I316" t="str">
        <f>IF(H316&gt;54,"Old Adults 55+",IF(H316&gt;=31,"Adults 31-54",IF(H316&lt;31,"Young Adults 25-30","Invalid")))</f>
        <v>Old Adults 55+</v>
      </c>
      <c r="J316" s="1">
        <v>37295</v>
      </c>
      <c r="K316" s="1" t="str">
        <f>IF(YEAR(J316)&gt;2016,"2017-2021",IF(YEAR(J316)&gt;2011,"2012-2016",IF(YEAR(J316)&gt;2006,"2007-2011",IF(YEAR(J316)&gt;2001,"2002-2006",IF(YEAR(J316)&gt;1996,"1997-2001",IF(YEAR(J316)&gt;=1992,"1992-1996","Invalid"))))))</f>
        <v>2002-2006</v>
      </c>
      <c r="L316" s="2">
        <v>128703</v>
      </c>
      <c r="M316" s="8">
        <v>0.13</v>
      </c>
      <c r="N316" s="11" t="str" cm="1">
        <f t="array" ref="N316">_xlfn.IFS(M316 = 0%, "0%", M316&gt;35%, "36%-40%",M316&gt;30%,"31%-35%", M316&gt;20%, "21%-30%",M316 &gt;15%,"16%-20%", M316&gt;10%, "11%-15%", M316 &gt;0%, "5%-10%")</f>
        <v>11%-15%</v>
      </c>
      <c r="O316" s="9">
        <f>IF(M316&gt;0,L316+(L316*M316),L316)</f>
        <v>145434.39000000001</v>
      </c>
      <c r="P316" t="s">
        <v>19</v>
      </c>
      <c r="Q316" t="s">
        <v>25</v>
      </c>
      <c r="R316" s="1" t="s">
        <v>21</v>
      </c>
      <c r="S316" s="1" t="str">
        <f>IF(ISNUMBER(R316),"Yes","No")</f>
        <v>No</v>
      </c>
    </row>
    <row r="317" spans="1:19" x14ac:dyDescent="0.2">
      <c r="A317" t="s">
        <v>1527</v>
      </c>
      <c r="B317" t="s">
        <v>1528</v>
      </c>
      <c r="C317" t="s">
        <v>61</v>
      </c>
      <c r="D317" t="s">
        <v>43</v>
      </c>
      <c r="E317" t="s">
        <v>44</v>
      </c>
      <c r="F317" t="s">
        <v>28</v>
      </c>
      <c r="G317" t="s">
        <v>24</v>
      </c>
      <c r="H317">
        <v>45</v>
      </c>
      <c r="I317" t="str">
        <f>IF(H317&gt;54,"Old Adults 55+",IF(H317&gt;=31,"Adults 31-54",IF(H317&lt;31,"Young Adults 25-30","Invalid")))</f>
        <v>Adults 31-54</v>
      </c>
      <c r="J317" s="1">
        <v>38453</v>
      </c>
      <c r="K317" s="1" t="str">
        <f>IF(YEAR(J317)&gt;2016,"2017-2021",IF(YEAR(J317)&gt;2011,"2012-2016",IF(YEAR(J317)&gt;2006,"2007-2011",IF(YEAR(J317)&gt;2001,"2002-2006",IF(YEAR(J317)&gt;1996,"1997-2001",IF(YEAR(J317)&gt;=1992,"1992-1996","Invalid"))))))</f>
        <v>2002-2006</v>
      </c>
      <c r="L317" s="2">
        <v>128468</v>
      </c>
      <c r="M317" s="8">
        <v>0.11</v>
      </c>
      <c r="N317" s="11" t="str" cm="1">
        <f t="array" ref="N317">_xlfn.IFS(M317 = 0%, "0%", M317&gt;35%, "36%-40%",M317&gt;30%,"31%-35%", M317&gt;20%, "21%-30%",M317 &gt;15%,"16%-20%", M317&gt;10%, "11%-15%", M317 &gt;0%, "5%-10%")</f>
        <v>11%-15%</v>
      </c>
      <c r="O317" s="9">
        <f>IF(M317&gt;0,L317+(L317*M317),L317)</f>
        <v>142599.48000000001</v>
      </c>
      <c r="P317" t="s">
        <v>19</v>
      </c>
      <c r="Q317" t="s">
        <v>20</v>
      </c>
      <c r="R317" s="1" t="s">
        <v>21</v>
      </c>
      <c r="S317" s="1" t="str">
        <f>IF(ISNUMBER(R317),"Yes","No")</f>
        <v>No</v>
      </c>
    </row>
    <row r="318" spans="1:19" x14ac:dyDescent="0.2">
      <c r="A318" t="s">
        <v>1496</v>
      </c>
      <c r="B318" t="s">
        <v>1497</v>
      </c>
      <c r="C318" t="s">
        <v>62</v>
      </c>
      <c r="D318" t="s">
        <v>65</v>
      </c>
      <c r="E318" t="s">
        <v>16</v>
      </c>
      <c r="F318" t="s">
        <v>28</v>
      </c>
      <c r="G318" t="s">
        <v>51</v>
      </c>
      <c r="H318">
        <v>34</v>
      </c>
      <c r="I318" t="str">
        <f>IF(H318&gt;54,"Old Adults 55+",IF(H318&gt;=31,"Adults 31-54",IF(H318&lt;31,"Young Adults 25-30","Invalid")))</f>
        <v>Adults 31-54</v>
      </c>
      <c r="J318" s="1">
        <v>43255</v>
      </c>
      <c r="K318" s="1" t="str">
        <f>IF(YEAR(J318)&gt;2016,"2017-2021",IF(YEAR(J318)&gt;2011,"2012-2016",IF(YEAR(J318)&gt;2006,"2007-2011",IF(YEAR(J318)&gt;2001,"2002-2006",IF(YEAR(J318)&gt;1996,"1997-2001",IF(YEAR(J318)&gt;=1992,"1992-1996","Invalid"))))))</f>
        <v>2017-2021</v>
      </c>
      <c r="L318" s="2">
        <v>128329</v>
      </c>
      <c r="M318" s="8">
        <v>0.08</v>
      </c>
      <c r="N318" s="11" t="str" cm="1">
        <f t="array" ref="N318">_xlfn.IFS(M318 = 0%, "0%", M318&gt;35%, "36%-40%",M318&gt;30%,"31%-35%", M318&gt;20%, "21%-30%",M318 &gt;15%,"16%-20%", M318&gt;10%, "11%-15%", M318 &gt;0%, "5%-10%")</f>
        <v>5%-10%</v>
      </c>
      <c r="O318" s="9">
        <f>IF(M318&gt;0,L318+(L318*M318),L318)</f>
        <v>138595.32</v>
      </c>
      <c r="P318" t="s">
        <v>19</v>
      </c>
      <c r="Q318" t="s">
        <v>39</v>
      </c>
      <c r="R318" s="1" t="s">
        <v>21</v>
      </c>
      <c r="S318" s="1" t="str">
        <f>IF(ISNUMBER(R318),"Yes","No")</f>
        <v>No</v>
      </c>
    </row>
    <row r="319" spans="1:19" x14ac:dyDescent="0.2">
      <c r="A319" t="s">
        <v>915</v>
      </c>
      <c r="B319" t="s">
        <v>916</v>
      </c>
      <c r="C319" t="s">
        <v>61</v>
      </c>
      <c r="D319" t="s">
        <v>50</v>
      </c>
      <c r="E319" t="s">
        <v>36</v>
      </c>
      <c r="F319" t="s">
        <v>17</v>
      </c>
      <c r="G319" t="s">
        <v>18</v>
      </c>
      <c r="H319">
        <v>49</v>
      </c>
      <c r="I319" t="str">
        <f>IF(H319&gt;54,"Old Adults 55+",IF(H319&gt;=31,"Adults 31-54",IF(H319&lt;31,"Young Adults 25-30","Invalid")))</f>
        <v>Adults 31-54</v>
      </c>
      <c r="J319" s="1">
        <v>41379</v>
      </c>
      <c r="K319" s="1" t="str">
        <f>IF(YEAR(J319)&gt;2016,"2017-2021",IF(YEAR(J319)&gt;2011,"2012-2016",IF(YEAR(J319)&gt;2006,"2007-2011",IF(YEAR(J319)&gt;2001,"2002-2006",IF(YEAR(J319)&gt;1996,"1997-2001",IF(YEAR(J319)&gt;=1992,"1992-1996","Invalid"))))))</f>
        <v>2012-2016</v>
      </c>
      <c r="L319" s="2">
        <v>128303</v>
      </c>
      <c r="M319" s="8">
        <v>0.15</v>
      </c>
      <c r="N319" s="11" t="str" cm="1">
        <f t="array" ref="N319">_xlfn.IFS(M319 = 0%, "0%", M319&gt;35%, "36%-40%",M319&gt;30%,"31%-35%", M319&gt;20%, "21%-30%",M319 &gt;15%,"16%-20%", M319&gt;10%, "11%-15%", M319 &gt;0%, "5%-10%")</f>
        <v>11%-15%</v>
      </c>
      <c r="O319" s="9">
        <f>IF(M319&gt;0,L319+(L319*M319),L319)</f>
        <v>147548.45000000001</v>
      </c>
      <c r="P319" t="s">
        <v>19</v>
      </c>
      <c r="Q319" t="s">
        <v>39</v>
      </c>
      <c r="R319" s="1" t="s">
        <v>21</v>
      </c>
      <c r="S319" s="1" t="str">
        <f>IF(ISNUMBER(R319),"Yes","No")</f>
        <v>No</v>
      </c>
    </row>
    <row r="320" spans="1:19" x14ac:dyDescent="0.2">
      <c r="A320" t="s">
        <v>173</v>
      </c>
      <c r="B320" t="s">
        <v>1436</v>
      </c>
      <c r="C320" t="s">
        <v>62</v>
      </c>
      <c r="D320" t="s">
        <v>23</v>
      </c>
      <c r="E320" t="s">
        <v>44</v>
      </c>
      <c r="F320" t="s">
        <v>28</v>
      </c>
      <c r="G320" t="s">
        <v>24</v>
      </c>
      <c r="H320">
        <v>54</v>
      </c>
      <c r="I320" t="str">
        <f>IF(H320&gt;54,"Old Adults 55+",IF(H320&gt;=31,"Adults 31-54",IF(H320&lt;31,"Young Adults 25-30","Invalid")))</f>
        <v>Adults 31-54</v>
      </c>
      <c r="J320" s="1">
        <v>35500</v>
      </c>
      <c r="K320" s="1" t="str">
        <f>IF(YEAR(J320)&gt;2016,"2017-2021",IF(YEAR(J320)&gt;2011,"2012-2016",IF(YEAR(J320)&gt;2006,"2007-2011",IF(YEAR(J320)&gt;2001,"2002-2006",IF(YEAR(J320)&gt;1996,"1997-2001",IF(YEAR(J320)&gt;=1992,"1992-1996","Invalid"))))))</f>
        <v>1997-2001</v>
      </c>
      <c r="L320" s="2">
        <v>128136</v>
      </c>
      <c r="M320" s="8">
        <v>0.05</v>
      </c>
      <c r="N320" s="11" t="str" cm="1">
        <f t="array" ref="N320">_xlfn.IFS(M320 = 0%, "0%", M320&gt;35%, "36%-40%",M320&gt;30%,"31%-35%", M320&gt;20%, "21%-30%",M320 &gt;15%,"16%-20%", M320&gt;10%, "11%-15%", M320 &gt;0%, "5%-10%")</f>
        <v>5%-10%</v>
      </c>
      <c r="O320" s="9">
        <f>IF(M320&gt;0,L320+(L320*M320),L320)</f>
        <v>134542.79999999999</v>
      </c>
      <c r="P320" t="s">
        <v>33</v>
      </c>
      <c r="Q320" t="s">
        <v>60</v>
      </c>
      <c r="R320" s="1" t="s">
        <v>21</v>
      </c>
      <c r="S320" s="1" t="str">
        <f>IF(ISNUMBER(R320),"Yes","No")</f>
        <v>No</v>
      </c>
    </row>
    <row r="321" spans="1:19" x14ac:dyDescent="0.2">
      <c r="A321" t="s">
        <v>368</v>
      </c>
      <c r="B321" t="s">
        <v>925</v>
      </c>
      <c r="C321" t="s">
        <v>61</v>
      </c>
      <c r="D321" t="s">
        <v>50</v>
      </c>
      <c r="E321" t="s">
        <v>44</v>
      </c>
      <c r="F321" t="s">
        <v>17</v>
      </c>
      <c r="G321" t="s">
        <v>24</v>
      </c>
      <c r="H321">
        <v>30</v>
      </c>
      <c r="I321" t="str">
        <f>IF(H321&gt;54,"Old Adults 55+",IF(H321&gt;=31,"Adults 31-54",IF(H321&lt;31,"Young Adults 25-30","Invalid")))</f>
        <v>Young Adults 25-30</v>
      </c>
      <c r="J321" s="1">
        <v>42168</v>
      </c>
      <c r="K321" s="1" t="str">
        <f>IF(YEAR(J321)&gt;2016,"2017-2021",IF(YEAR(J321)&gt;2011,"2012-2016",IF(YEAR(J321)&gt;2006,"2007-2011",IF(YEAR(J321)&gt;2001,"2002-2006",IF(YEAR(J321)&gt;1996,"1997-2001",IF(YEAR(J321)&gt;=1992,"1992-1996","Invalid"))))))</f>
        <v>2012-2016</v>
      </c>
      <c r="L321" s="2">
        <v>127972</v>
      </c>
      <c r="M321" s="8">
        <v>0.11</v>
      </c>
      <c r="N321" s="11" t="str" cm="1">
        <f t="array" ref="N321">_xlfn.IFS(M321 = 0%, "0%", M321&gt;35%, "36%-40%",M321&gt;30%,"31%-35%", M321&gt;20%, "21%-30%",M321 &gt;15%,"16%-20%", M321&gt;10%, "11%-15%", M321 &gt;0%, "5%-10%")</f>
        <v>11%-15%</v>
      </c>
      <c r="O321" s="9">
        <f>IF(M321&gt;0,L321+(L321*M321),L321)</f>
        <v>142048.92000000001</v>
      </c>
      <c r="P321" t="s">
        <v>19</v>
      </c>
      <c r="Q321" t="s">
        <v>63</v>
      </c>
      <c r="R321" s="1" t="s">
        <v>21</v>
      </c>
      <c r="S321" s="1" t="str">
        <f>IF(ISNUMBER(R321),"Yes","No")</f>
        <v>No</v>
      </c>
    </row>
    <row r="322" spans="1:19" x14ac:dyDescent="0.2">
      <c r="A322" t="s">
        <v>1142</v>
      </c>
      <c r="B322" t="s">
        <v>1143</v>
      </c>
      <c r="C322" t="s">
        <v>61</v>
      </c>
      <c r="D322" t="s">
        <v>23</v>
      </c>
      <c r="E322" t="s">
        <v>32</v>
      </c>
      <c r="F322" t="s">
        <v>28</v>
      </c>
      <c r="G322" t="s">
        <v>51</v>
      </c>
      <c r="H322">
        <v>38</v>
      </c>
      <c r="I322" t="str">
        <f>IF(H322&gt;54,"Old Adults 55+",IF(H322&gt;=31,"Adults 31-54",IF(H322&lt;31,"Young Adults 25-30","Invalid")))</f>
        <v>Adults 31-54</v>
      </c>
      <c r="J322" s="1">
        <v>40083</v>
      </c>
      <c r="K322" s="1" t="str">
        <f>IF(YEAR(J322)&gt;2016,"2017-2021",IF(YEAR(J322)&gt;2011,"2012-2016",IF(YEAR(J322)&gt;2006,"2007-2011",IF(YEAR(J322)&gt;2001,"2002-2006",IF(YEAR(J322)&gt;1996,"1997-2001",IF(YEAR(J322)&gt;=1992,"1992-1996","Invalid"))))))</f>
        <v>2007-2011</v>
      </c>
      <c r="L322" s="2">
        <v>127801</v>
      </c>
      <c r="M322" s="8">
        <v>0.15</v>
      </c>
      <c r="N322" s="11" t="str" cm="1">
        <f t="array" ref="N322">_xlfn.IFS(M322 = 0%, "0%", M322&gt;35%, "36%-40%",M322&gt;30%,"31%-35%", M322&gt;20%, "21%-30%",M322 &gt;15%,"16%-20%", M322&gt;10%, "11%-15%", M322 &gt;0%, "5%-10%")</f>
        <v>11%-15%</v>
      </c>
      <c r="O322" s="9">
        <f>IF(M322&gt;0,L322+(L322*M322),L322)</f>
        <v>146971.15</v>
      </c>
      <c r="P322" t="s">
        <v>19</v>
      </c>
      <c r="Q322" t="s">
        <v>39</v>
      </c>
      <c r="R322" s="1" t="s">
        <v>21</v>
      </c>
      <c r="S322" s="1" t="str">
        <f>IF(ISNUMBER(R322),"Yes","No")</f>
        <v>No</v>
      </c>
    </row>
    <row r="323" spans="1:19" x14ac:dyDescent="0.2">
      <c r="A323" t="s">
        <v>1784</v>
      </c>
      <c r="B323" t="s">
        <v>1785</v>
      </c>
      <c r="C323" t="s">
        <v>62</v>
      </c>
      <c r="D323" t="s">
        <v>43</v>
      </c>
      <c r="E323" t="s">
        <v>36</v>
      </c>
      <c r="F323" t="s">
        <v>17</v>
      </c>
      <c r="G323" t="s">
        <v>51</v>
      </c>
      <c r="H323">
        <v>65</v>
      </c>
      <c r="I323" t="str">
        <f>IF(H323&gt;54,"Old Adults 55+",IF(H323&gt;=31,"Adults 31-54",IF(H323&lt;31,"Young Adults 25-30","Invalid")))</f>
        <v>Old Adults 55+</v>
      </c>
      <c r="J323" s="1">
        <v>38967</v>
      </c>
      <c r="K323" s="1" t="str">
        <f>IF(YEAR(J323)&gt;2016,"2017-2021",IF(YEAR(J323)&gt;2011,"2012-2016",IF(YEAR(J323)&gt;2006,"2007-2011",IF(YEAR(J323)&gt;2001,"2002-2006",IF(YEAR(J323)&gt;1996,"1997-2001",IF(YEAR(J323)&gt;=1992,"1992-1996","Invalid"))))))</f>
        <v>2002-2006</v>
      </c>
      <c r="L323" s="2">
        <v>127626</v>
      </c>
      <c r="M323" s="8">
        <v>0.1</v>
      </c>
      <c r="N323" s="11" t="str" cm="1">
        <f t="array" ref="N323">_xlfn.IFS(M323 = 0%, "0%", M323&gt;35%, "36%-40%",M323&gt;30%,"31%-35%", M323&gt;20%, "21%-30%",M323 &gt;15%,"16%-20%", M323&gt;10%, "11%-15%", M323 &gt;0%, "5%-10%")</f>
        <v>5%-10%</v>
      </c>
      <c r="O323" s="9">
        <f>IF(M323&gt;0,L323+(L323*M323),L323)</f>
        <v>140388.6</v>
      </c>
      <c r="P323" t="s">
        <v>19</v>
      </c>
      <c r="Q323" t="s">
        <v>45</v>
      </c>
      <c r="R323" s="1" t="s">
        <v>21</v>
      </c>
      <c r="S323" s="1" t="str">
        <f>IF(ISNUMBER(R323),"Yes","No")</f>
        <v>No</v>
      </c>
    </row>
    <row r="324" spans="1:19" x14ac:dyDescent="0.2">
      <c r="A324" t="s">
        <v>1613</v>
      </c>
      <c r="B324" t="s">
        <v>1614</v>
      </c>
      <c r="C324" t="s">
        <v>62</v>
      </c>
      <c r="D324" t="s">
        <v>50</v>
      </c>
      <c r="E324" t="s">
        <v>32</v>
      </c>
      <c r="F324" t="s">
        <v>17</v>
      </c>
      <c r="G324" t="s">
        <v>24</v>
      </c>
      <c r="H324">
        <v>27</v>
      </c>
      <c r="I324" t="str">
        <f>IF(H324&gt;54,"Old Adults 55+",IF(H324&gt;=31,"Adults 31-54",IF(H324&lt;31,"Young Adults 25-30","Invalid")))</f>
        <v>Young Adults 25-30</v>
      </c>
      <c r="J324" s="1">
        <v>43358</v>
      </c>
      <c r="K324" s="1" t="str">
        <f>IF(YEAR(J324)&gt;2016,"2017-2021",IF(YEAR(J324)&gt;2011,"2012-2016",IF(YEAR(J324)&gt;2006,"2007-2011",IF(YEAR(J324)&gt;2001,"2002-2006",IF(YEAR(J324)&gt;1996,"1997-2001",IF(YEAR(J324)&gt;=1992,"1992-1996","Invalid"))))))</f>
        <v>2017-2021</v>
      </c>
      <c r="L324" s="2">
        <v>127616</v>
      </c>
      <c r="M324" s="8">
        <v>7.0000000000000007E-2</v>
      </c>
      <c r="N324" s="11" t="str" cm="1">
        <f t="array" ref="N324">_xlfn.IFS(M324 = 0%, "0%", M324&gt;35%, "36%-40%",M324&gt;30%,"31%-35%", M324&gt;20%, "21%-30%",M324 &gt;15%,"16%-20%", M324&gt;10%, "11%-15%", M324 &gt;0%, "5%-10%")</f>
        <v>5%-10%</v>
      </c>
      <c r="O324" s="9">
        <f>IF(M324&gt;0,L324+(L324*M324),L324)</f>
        <v>136549.12</v>
      </c>
      <c r="P324" t="s">
        <v>19</v>
      </c>
      <c r="Q324" t="s">
        <v>29</v>
      </c>
      <c r="R324" s="1" t="s">
        <v>21</v>
      </c>
      <c r="S324" s="1" t="str">
        <f>IF(ISNUMBER(R324),"Yes","No")</f>
        <v>No</v>
      </c>
    </row>
    <row r="325" spans="1:19" x14ac:dyDescent="0.2">
      <c r="A325" t="s">
        <v>1200</v>
      </c>
      <c r="B325" t="s">
        <v>1201</v>
      </c>
      <c r="C325" t="s">
        <v>62</v>
      </c>
      <c r="D325" t="s">
        <v>27</v>
      </c>
      <c r="E325" t="s">
        <v>16</v>
      </c>
      <c r="F325" t="s">
        <v>28</v>
      </c>
      <c r="G325" t="s">
        <v>18</v>
      </c>
      <c r="H325">
        <v>46</v>
      </c>
      <c r="I325" t="str">
        <f>IF(H325&gt;54,"Old Adults 55+",IF(H325&gt;=31,"Adults 31-54",IF(H325&lt;31,"Young Adults 25-30","Invalid")))</f>
        <v>Adults 31-54</v>
      </c>
      <c r="J325" s="1">
        <v>44419</v>
      </c>
      <c r="K325" s="1" t="str">
        <f>IF(YEAR(J325)&gt;2016,"2017-2021",IF(YEAR(J325)&gt;2011,"2012-2016",IF(YEAR(J325)&gt;2006,"2007-2011",IF(YEAR(J325)&gt;2001,"2002-2006",IF(YEAR(J325)&gt;1996,"1997-2001",IF(YEAR(J325)&gt;=1992,"1992-1996","Invalid"))))))</f>
        <v>2017-2021</v>
      </c>
      <c r="L325" s="2">
        <v>127559</v>
      </c>
      <c r="M325" s="8">
        <v>0.1</v>
      </c>
      <c r="N325" s="11" t="str" cm="1">
        <f t="array" ref="N325">_xlfn.IFS(M325 = 0%, "0%", M325&gt;35%, "36%-40%",M325&gt;30%,"31%-35%", M325&gt;20%, "21%-30%",M325 &gt;15%,"16%-20%", M325&gt;10%, "11%-15%", M325 &gt;0%, "5%-10%")</f>
        <v>5%-10%</v>
      </c>
      <c r="O325" s="9">
        <f>IF(M325&gt;0,L325+(L325*M325),L325)</f>
        <v>140314.9</v>
      </c>
      <c r="P325" t="s">
        <v>19</v>
      </c>
      <c r="Q325" t="s">
        <v>25</v>
      </c>
      <c r="R325" s="1" t="s">
        <v>21</v>
      </c>
      <c r="S325" s="1" t="str">
        <f>IF(ISNUMBER(R325),"Yes","No")</f>
        <v>No</v>
      </c>
    </row>
    <row r="326" spans="1:19" x14ac:dyDescent="0.2">
      <c r="A326" t="s">
        <v>722</v>
      </c>
      <c r="B326" t="s">
        <v>723</v>
      </c>
      <c r="C326" t="s">
        <v>62</v>
      </c>
      <c r="D326" t="s">
        <v>50</v>
      </c>
      <c r="E326" t="s">
        <v>32</v>
      </c>
      <c r="F326" t="s">
        <v>28</v>
      </c>
      <c r="G326" t="s">
        <v>24</v>
      </c>
      <c r="H326">
        <v>28</v>
      </c>
      <c r="I326" t="str">
        <f>IF(H326&gt;54,"Old Adults 55+",IF(H326&gt;=31,"Adults 31-54",IF(H326&lt;31,"Young Adults 25-30","Invalid")))</f>
        <v>Young Adults 25-30</v>
      </c>
      <c r="J326" s="1">
        <v>44274</v>
      </c>
      <c r="K326" s="1" t="str">
        <f>IF(YEAR(J326)&gt;2016,"2017-2021",IF(YEAR(J326)&gt;2011,"2012-2016",IF(YEAR(J326)&gt;2006,"2007-2011",IF(YEAR(J326)&gt;2001,"2002-2006",IF(YEAR(J326)&gt;1996,"1997-2001",IF(YEAR(J326)&gt;=1992,"1992-1996","Invalid"))))))</f>
        <v>2017-2021</v>
      </c>
      <c r="L326" s="2">
        <v>127543</v>
      </c>
      <c r="M326" s="8">
        <v>0.06</v>
      </c>
      <c r="N326" s="11" t="str" cm="1">
        <f t="array" ref="N326">_xlfn.IFS(M326 = 0%, "0%", M326&gt;35%, "36%-40%",M326&gt;30%,"31%-35%", M326&gt;20%, "21%-30%",M326 &gt;15%,"16%-20%", M326&gt;10%, "11%-15%", M326 &gt;0%, "5%-10%")</f>
        <v>5%-10%</v>
      </c>
      <c r="O326" s="9">
        <f>IF(M326&gt;0,L326+(L326*M326),L326)</f>
        <v>135195.57999999999</v>
      </c>
      <c r="P326" t="s">
        <v>33</v>
      </c>
      <c r="Q326" t="s">
        <v>74</v>
      </c>
      <c r="R326" s="1" t="s">
        <v>21</v>
      </c>
      <c r="S326" s="1" t="str">
        <f>IF(ISNUMBER(R326),"Yes","No")</f>
        <v>No</v>
      </c>
    </row>
    <row r="327" spans="1:19" x14ac:dyDescent="0.2">
      <c r="A327" t="s">
        <v>1689</v>
      </c>
      <c r="B327" t="s">
        <v>1764</v>
      </c>
      <c r="C327" t="s">
        <v>61</v>
      </c>
      <c r="D327" t="s">
        <v>43</v>
      </c>
      <c r="E327" t="s">
        <v>44</v>
      </c>
      <c r="F327" t="s">
        <v>28</v>
      </c>
      <c r="G327" t="s">
        <v>18</v>
      </c>
      <c r="H327">
        <v>45</v>
      </c>
      <c r="I327" t="str">
        <f>IF(H327&gt;54,"Old Adults 55+",IF(H327&gt;=31,"Adults 31-54",IF(H327&lt;31,"Young Adults 25-30","Invalid")))</f>
        <v>Adults 31-54</v>
      </c>
      <c r="J327" s="1">
        <v>43111</v>
      </c>
      <c r="K327" s="1" t="str">
        <f>IF(YEAR(J327)&gt;2016,"2017-2021",IF(YEAR(J327)&gt;2011,"2012-2016",IF(YEAR(J327)&gt;2006,"2007-2011",IF(YEAR(J327)&gt;2001,"2002-2006",IF(YEAR(J327)&gt;1996,"1997-2001",IF(YEAR(J327)&gt;=1992,"1992-1996","Invalid"))))))</f>
        <v>2017-2021</v>
      </c>
      <c r="L327" s="2">
        <v>127422</v>
      </c>
      <c r="M327" s="8">
        <v>0.15</v>
      </c>
      <c r="N327" s="11" t="str" cm="1">
        <f t="array" ref="N327">_xlfn.IFS(M327 = 0%, "0%", M327&gt;35%, "36%-40%",M327&gt;30%,"31%-35%", M327&gt;20%, "21%-30%",M327 &gt;15%,"16%-20%", M327&gt;10%, "11%-15%", M327 &gt;0%, "5%-10%")</f>
        <v>11%-15%</v>
      </c>
      <c r="O327" s="9">
        <f>IF(M327&gt;0,L327+(L327*M327),L327)</f>
        <v>146535.29999999999</v>
      </c>
      <c r="P327" t="s">
        <v>19</v>
      </c>
      <c r="Q327" t="s">
        <v>29</v>
      </c>
      <c r="R327" s="1" t="s">
        <v>21</v>
      </c>
      <c r="S327" s="1" t="str">
        <f>IF(ISNUMBER(R327),"Yes","No")</f>
        <v>No</v>
      </c>
    </row>
    <row r="328" spans="1:19" x14ac:dyDescent="0.2">
      <c r="A328" t="s">
        <v>663</v>
      </c>
      <c r="B328" t="s">
        <v>664</v>
      </c>
      <c r="C328" t="s">
        <v>62</v>
      </c>
      <c r="D328" t="s">
        <v>27</v>
      </c>
      <c r="E328" t="s">
        <v>32</v>
      </c>
      <c r="F328" t="s">
        <v>28</v>
      </c>
      <c r="G328" t="s">
        <v>18</v>
      </c>
      <c r="H328">
        <v>32</v>
      </c>
      <c r="I328" t="str">
        <f>IF(H328&gt;54,"Old Adults 55+",IF(H328&gt;=31,"Adults 31-54",IF(H328&lt;31,"Young Adults 25-30","Invalid")))</f>
        <v>Adults 31-54</v>
      </c>
      <c r="J328" s="1">
        <v>41642</v>
      </c>
      <c r="K328" s="1" t="str">
        <f>IF(YEAR(J328)&gt;2016,"2017-2021",IF(YEAR(J328)&gt;2011,"2012-2016",IF(YEAR(J328)&gt;2006,"2007-2011",IF(YEAR(J328)&gt;2001,"2002-2006",IF(YEAR(J328)&gt;1996,"1997-2001",IF(YEAR(J328)&gt;=1992,"1992-1996","Invalid"))))))</f>
        <v>2012-2016</v>
      </c>
      <c r="L328" s="2">
        <v>127148</v>
      </c>
      <c r="M328" s="8">
        <v>0.1</v>
      </c>
      <c r="N328" s="11" t="str" cm="1">
        <f t="array" ref="N328">_xlfn.IFS(M328 = 0%, "0%", M328&gt;35%, "36%-40%",M328&gt;30%,"31%-35%", M328&gt;20%, "21%-30%",M328 &gt;15%,"16%-20%", M328&gt;10%, "11%-15%", M328 &gt;0%, "5%-10%")</f>
        <v>5%-10%</v>
      </c>
      <c r="O328" s="9">
        <f>IF(M328&gt;0,L328+(L328*M328),L328)</f>
        <v>139862.79999999999</v>
      </c>
      <c r="P328" t="s">
        <v>19</v>
      </c>
      <c r="Q328" t="s">
        <v>45</v>
      </c>
      <c r="R328" s="1" t="s">
        <v>21</v>
      </c>
      <c r="S328" s="1" t="str">
        <f>IF(ISNUMBER(R328),"Yes","No")</f>
        <v>No</v>
      </c>
    </row>
    <row r="329" spans="1:19" x14ac:dyDescent="0.2">
      <c r="A329" t="s">
        <v>1630</v>
      </c>
      <c r="B329" t="s">
        <v>1631</v>
      </c>
      <c r="C329" t="s">
        <v>62</v>
      </c>
      <c r="D329" t="s">
        <v>23</v>
      </c>
      <c r="E329" t="s">
        <v>32</v>
      </c>
      <c r="F329" t="s">
        <v>28</v>
      </c>
      <c r="G329" t="s">
        <v>24</v>
      </c>
      <c r="H329">
        <v>41</v>
      </c>
      <c r="I329" t="str">
        <f>IF(H329&gt;54,"Old Adults 55+",IF(H329&gt;=31,"Adults 31-54",IF(H329&lt;31,"Young Adults 25-30","Invalid")))</f>
        <v>Adults 31-54</v>
      </c>
      <c r="J329" s="1">
        <v>43502</v>
      </c>
      <c r="K329" s="1" t="str">
        <f>IF(YEAR(J329)&gt;2016,"2017-2021",IF(YEAR(J329)&gt;2011,"2012-2016",IF(YEAR(J329)&gt;2006,"2007-2011",IF(YEAR(J329)&gt;2001,"2002-2006",IF(YEAR(J329)&gt;1996,"1997-2001",IF(YEAR(J329)&gt;=1992,"1992-1996","Invalid"))))))</f>
        <v>2017-2021</v>
      </c>
      <c r="L329" s="2">
        <v>126950</v>
      </c>
      <c r="M329" s="8">
        <v>0.1</v>
      </c>
      <c r="N329" s="11" t="str" cm="1">
        <f t="array" ref="N329">_xlfn.IFS(M329 = 0%, "0%", M329&gt;35%, "36%-40%",M329&gt;30%,"31%-35%", M329&gt;20%, "21%-30%",M329 &gt;15%,"16%-20%", M329&gt;10%, "11%-15%", M329 &gt;0%, "5%-10%")</f>
        <v>5%-10%</v>
      </c>
      <c r="O329" s="9">
        <f>IF(M329&gt;0,L329+(L329*M329),L329)</f>
        <v>139645</v>
      </c>
      <c r="P329" t="s">
        <v>19</v>
      </c>
      <c r="Q329" t="s">
        <v>20</v>
      </c>
      <c r="R329" s="1" t="s">
        <v>21</v>
      </c>
      <c r="S329" s="1" t="str">
        <f>IF(ISNUMBER(R329),"Yes","No")</f>
        <v>No</v>
      </c>
    </row>
    <row r="330" spans="1:19" x14ac:dyDescent="0.2">
      <c r="A330" t="s">
        <v>175</v>
      </c>
      <c r="B330" t="s">
        <v>1002</v>
      </c>
      <c r="C330" t="s">
        <v>61</v>
      </c>
      <c r="D330" t="s">
        <v>27</v>
      </c>
      <c r="E330" t="s">
        <v>16</v>
      </c>
      <c r="F330" t="s">
        <v>17</v>
      </c>
      <c r="G330" t="s">
        <v>24</v>
      </c>
      <c r="H330">
        <v>60</v>
      </c>
      <c r="I330" t="str">
        <f>IF(H330&gt;54,"Old Adults 55+",IF(H330&gt;=31,"Adults 31-54",IF(H330&lt;31,"Young Adults 25-30","Invalid")))</f>
        <v>Old Adults 55+</v>
      </c>
      <c r="J330" s="1">
        <v>40383</v>
      </c>
      <c r="K330" s="1" t="str">
        <f>IF(YEAR(J330)&gt;2016,"2017-2021",IF(YEAR(J330)&gt;2011,"2012-2016",IF(YEAR(J330)&gt;2006,"2007-2011",IF(YEAR(J330)&gt;2001,"2002-2006",IF(YEAR(J330)&gt;1996,"1997-2001",IF(YEAR(J330)&gt;=1992,"1992-1996","Invalid"))))))</f>
        <v>2007-2011</v>
      </c>
      <c r="L330" s="2">
        <v>126911</v>
      </c>
      <c r="M330" s="8">
        <v>0.1</v>
      </c>
      <c r="N330" s="11" t="str" cm="1">
        <f t="array" ref="N330">_xlfn.IFS(M330 = 0%, "0%", M330&gt;35%, "36%-40%",M330&gt;30%,"31%-35%", M330&gt;20%, "21%-30%",M330 &gt;15%,"16%-20%", M330&gt;10%, "11%-15%", M330 &gt;0%, "5%-10%")</f>
        <v>5%-10%</v>
      </c>
      <c r="O330" s="9">
        <f>IF(M330&gt;0,L330+(L330*M330),L330)</f>
        <v>139602.1</v>
      </c>
      <c r="P330" t="s">
        <v>33</v>
      </c>
      <c r="Q330" t="s">
        <v>74</v>
      </c>
      <c r="R330" s="1" t="s">
        <v>21</v>
      </c>
      <c r="S330" s="1" t="str">
        <f>IF(ISNUMBER(R330),"Yes","No")</f>
        <v>No</v>
      </c>
    </row>
    <row r="331" spans="1:19" x14ac:dyDescent="0.2">
      <c r="A331" t="s">
        <v>807</v>
      </c>
      <c r="B331" t="s">
        <v>808</v>
      </c>
      <c r="C331" t="s">
        <v>62</v>
      </c>
      <c r="D331" t="s">
        <v>43</v>
      </c>
      <c r="E331" t="s">
        <v>36</v>
      </c>
      <c r="F331" t="s">
        <v>28</v>
      </c>
      <c r="G331" t="s">
        <v>18</v>
      </c>
      <c r="H331">
        <v>38</v>
      </c>
      <c r="I331" t="str">
        <f>IF(H331&gt;54,"Old Adults 55+",IF(H331&gt;=31,"Adults 31-54",IF(H331&lt;31,"Young Adults 25-30","Invalid")))</f>
        <v>Adults 31-54</v>
      </c>
      <c r="J331" s="1">
        <v>39544</v>
      </c>
      <c r="K331" s="1" t="str">
        <f>IF(YEAR(J331)&gt;2016,"2017-2021",IF(YEAR(J331)&gt;2011,"2012-2016",IF(YEAR(J331)&gt;2006,"2007-2011",IF(YEAR(J331)&gt;2001,"2002-2006",IF(YEAR(J331)&gt;1996,"1997-2001",IF(YEAR(J331)&gt;=1992,"1992-1996","Invalid"))))))</f>
        <v>2007-2011</v>
      </c>
      <c r="L331" s="2">
        <v>126856</v>
      </c>
      <c r="M331" s="8">
        <v>0.06</v>
      </c>
      <c r="N331" s="11" t="str" cm="1">
        <f t="array" ref="N331">_xlfn.IFS(M331 = 0%, "0%", M331&gt;35%, "36%-40%",M331&gt;30%,"31%-35%", M331&gt;20%, "21%-30%",M331 &gt;15%,"16%-20%", M331&gt;10%, "11%-15%", M331 &gt;0%, "5%-10%")</f>
        <v>5%-10%</v>
      </c>
      <c r="O331" s="9">
        <f>IF(M331&gt;0,L331+(L331*M331),L331)</f>
        <v>134467.35999999999</v>
      </c>
      <c r="P331" t="s">
        <v>19</v>
      </c>
      <c r="Q331" t="s">
        <v>29</v>
      </c>
      <c r="R331" s="1" t="s">
        <v>21</v>
      </c>
      <c r="S331" s="1" t="str">
        <f>IF(ISNUMBER(R331),"Yes","No")</f>
        <v>No</v>
      </c>
    </row>
    <row r="332" spans="1:19" x14ac:dyDescent="0.2">
      <c r="A332" t="s">
        <v>399</v>
      </c>
      <c r="B332" t="s">
        <v>1903</v>
      </c>
      <c r="C332" t="s">
        <v>62</v>
      </c>
      <c r="D332" t="s">
        <v>15</v>
      </c>
      <c r="E332" t="s">
        <v>36</v>
      </c>
      <c r="F332" t="s">
        <v>28</v>
      </c>
      <c r="G332" t="s">
        <v>18</v>
      </c>
      <c r="H332">
        <v>32</v>
      </c>
      <c r="I332" t="str">
        <f>IF(H332&gt;54,"Old Adults 55+",IF(H332&gt;=31,"Adults 31-54",IF(H332&lt;31,"Young Adults 25-30","Invalid")))</f>
        <v>Adults 31-54</v>
      </c>
      <c r="J332" s="1">
        <v>43936</v>
      </c>
      <c r="K332" s="1" t="str">
        <f>IF(YEAR(J332)&gt;2016,"2017-2021",IF(YEAR(J332)&gt;2011,"2012-2016",IF(YEAR(J332)&gt;2006,"2007-2011",IF(YEAR(J332)&gt;2001,"2002-2006",IF(YEAR(J332)&gt;1996,"1997-2001",IF(YEAR(J332)&gt;=1992,"1992-1996","Invalid"))))))</f>
        <v>2017-2021</v>
      </c>
      <c r="L332" s="2">
        <v>126671</v>
      </c>
      <c r="M332" s="8">
        <v>0.09</v>
      </c>
      <c r="N332" s="11" t="str" cm="1">
        <f t="array" ref="N332">_xlfn.IFS(M332 = 0%, "0%", M332&gt;35%, "36%-40%",M332&gt;30%,"31%-35%", M332&gt;20%, "21%-30%",M332 &gt;15%,"16%-20%", M332&gt;10%, "11%-15%", M332 &gt;0%, "5%-10%")</f>
        <v>5%-10%</v>
      </c>
      <c r="O332" s="9">
        <f>IF(M332&gt;0,L332+(L332*M332),L332)</f>
        <v>138071.39000000001</v>
      </c>
      <c r="P332" t="s">
        <v>19</v>
      </c>
      <c r="Q332" t="s">
        <v>45</v>
      </c>
      <c r="R332" s="1" t="s">
        <v>21</v>
      </c>
      <c r="S332" s="1" t="str">
        <f>IF(ISNUMBER(R332),"Yes","No")</f>
        <v>No</v>
      </c>
    </row>
    <row r="333" spans="1:19" x14ac:dyDescent="0.2">
      <c r="A333" t="s">
        <v>122</v>
      </c>
      <c r="B333" t="s">
        <v>1074</v>
      </c>
      <c r="C333" t="s">
        <v>61</v>
      </c>
      <c r="D333" t="s">
        <v>43</v>
      </c>
      <c r="E333" t="s">
        <v>44</v>
      </c>
      <c r="F333" t="s">
        <v>17</v>
      </c>
      <c r="G333" t="s">
        <v>24</v>
      </c>
      <c r="H333">
        <v>31</v>
      </c>
      <c r="I333" t="str">
        <f>IF(H333&gt;54,"Old Adults 55+",IF(H333&gt;=31,"Adults 31-54",IF(H333&lt;31,"Young Adults 25-30","Invalid")))</f>
        <v>Adults 31-54</v>
      </c>
      <c r="J333" s="1">
        <v>43695</v>
      </c>
      <c r="K333" s="1" t="str">
        <f>IF(YEAR(J333)&gt;2016,"2017-2021",IF(YEAR(J333)&gt;2011,"2012-2016",IF(YEAR(J333)&gt;2006,"2007-2011",IF(YEAR(J333)&gt;2001,"2002-2006",IF(YEAR(J333)&gt;1996,"1997-2001",IF(YEAR(J333)&gt;=1992,"1992-1996","Invalid"))))))</f>
        <v>2017-2021</v>
      </c>
      <c r="L333" s="2">
        <v>126353</v>
      </c>
      <c r="M333" s="8">
        <v>0.12</v>
      </c>
      <c r="N333" s="11" t="str" cm="1">
        <f t="array" ref="N333">_xlfn.IFS(M333 = 0%, "0%", M333&gt;35%, "36%-40%",M333&gt;30%,"31%-35%", M333&gt;20%, "21%-30%",M333 &gt;15%,"16%-20%", M333&gt;10%, "11%-15%", M333 &gt;0%, "5%-10%")</f>
        <v>11%-15%</v>
      </c>
      <c r="O333" s="9">
        <f>IF(M333&gt;0,L333+(L333*M333),L333)</f>
        <v>141515.35999999999</v>
      </c>
      <c r="P333" t="s">
        <v>33</v>
      </c>
      <c r="Q333" t="s">
        <v>74</v>
      </c>
      <c r="R333" s="1" t="s">
        <v>21</v>
      </c>
      <c r="S333" s="1" t="str">
        <f>IF(ISNUMBER(R333),"Yes","No")</f>
        <v>No</v>
      </c>
    </row>
    <row r="334" spans="1:19" x14ac:dyDescent="0.2">
      <c r="A334" t="s">
        <v>1374</v>
      </c>
      <c r="B334" t="s">
        <v>1375</v>
      </c>
      <c r="C334" t="s">
        <v>61</v>
      </c>
      <c r="D334" t="s">
        <v>15</v>
      </c>
      <c r="E334" t="s">
        <v>32</v>
      </c>
      <c r="F334" t="s">
        <v>28</v>
      </c>
      <c r="G334" t="s">
        <v>51</v>
      </c>
      <c r="H334">
        <v>44</v>
      </c>
      <c r="I334" t="str">
        <f>IF(H334&gt;54,"Old Adults 55+",IF(H334&gt;=31,"Adults 31-54",IF(H334&lt;31,"Young Adults 25-30","Invalid")))</f>
        <v>Adults 31-54</v>
      </c>
      <c r="J334" s="1">
        <v>39305</v>
      </c>
      <c r="K334" s="1" t="str">
        <f>IF(YEAR(J334)&gt;2016,"2017-2021",IF(YEAR(J334)&gt;2011,"2012-2016",IF(YEAR(J334)&gt;2006,"2007-2011",IF(YEAR(J334)&gt;2001,"2002-2006",IF(YEAR(J334)&gt;1996,"1997-2001",IF(YEAR(J334)&gt;=1992,"1992-1996","Invalid"))))))</f>
        <v>2007-2011</v>
      </c>
      <c r="L334" s="2">
        <v>126277</v>
      </c>
      <c r="M334" s="8">
        <v>0.13</v>
      </c>
      <c r="N334" s="11" t="str" cm="1">
        <f t="array" ref="N334">_xlfn.IFS(M334 = 0%, "0%", M334&gt;35%, "36%-40%",M334&gt;30%,"31%-35%", M334&gt;20%, "21%-30%",M334 &gt;15%,"16%-20%", M334&gt;10%, "11%-15%", M334 &gt;0%, "5%-10%")</f>
        <v>11%-15%</v>
      </c>
      <c r="O334" s="9">
        <f>IF(M334&gt;0,L334+(L334*M334),L334)</f>
        <v>142693.01</v>
      </c>
      <c r="P334" t="s">
        <v>52</v>
      </c>
      <c r="Q334" t="s">
        <v>81</v>
      </c>
      <c r="R334" s="1" t="s">
        <v>21</v>
      </c>
      <c r="S334" s="1" t="str">
        <f>IF(ISNUMBER(R334),"Yes","No")</f>
        <v>No</v>
      </c>
    </row>
    <row r="335" spans="1:19" x14ac:dyDescent="0.2">
      <c r="A335" t="s">
        <v>645</v>
      </c>
      <c r="B335" t="s">
        <v>646</v>
      </c>
      <c r="C335" t="s">
        <v>62</v>
      </c>
      <c r="D335" t="s">
        <v>23</v>
      </c>
      <c r="E335" t="s">
        <v>36</v>
      </c>
      <c r="F335" t="s">
        <v>28</v>
      </c>
      <c r="G335" t="s">
        <v>24</v>
      </c>
      <c r="H335">
        <v>55</v>
      </c>
      <c r="I335" t="str">
        <f>IF(H335&gt;54,"Old Adults 55+",IF(H335&gt;=31,"Adults 31-54",IF(H335&lt;31,"Young Adults 25-30","Invalid")))</f>
        <v>Old Adults 55+</v>
      </c>
      <c r="J335" s="1">
        <v>35019</v>
      </c>
      <c r="K335" s="1" t="str">
        <f>IF(YEAR(J335)&gt;2016,"2017-2021",IF(YEAR(J335)&gt;2011,"2012-2016",IF(YEAR(J335)&gt;2006,"2007-2011",IF(YEAR(J335)&gt;2001,"2002-2006",IF(YEAR(J335)&gt;1996,"1997-2001",IF(YEAR(J335)&gt;=1992,"1992-1996","Invalid"))))))</f>
        <v>1992-1996</v>
      </c>
      <c r="L335" s="2">
        <v>125936</v>
      </c>
      <c r="M335" s="8">
        <v>0.08</v>
      </c>
      <c r="N335" s="11" t="str" cm="1">
        <f t="array" ref="N335">_xlfn.IFS(M335 = 0%, "0%", M335&gt;35%, "36%-40%",M335&gt;30%,"31%-35%", M335&gt;20%, "21%-30%",M335 &gt;15%,"16%-20%", M335&gt;10%, "11%-15%", M335 &gt;0%, "5%-10%")</f>
        <v>5%-10%</v>
      </c>
      <c r="O335" s="9">
        <f>IF(M335&gt;0,L335+(L335*M335),L335)</f>
        <v>136010.88</v>
      </c>
      <c r="P335" t="s">
        <v>33</v>
      </c>
      <c r="Q335" t="s">
        <v>80</v>
      </c>
      <c r="R335" s="1" t="s">
        <v>21</v>
      </c>
      <c r="S335" s="1" t="str">
        <f>IF(ISNUMBER(R335),"Yes","No")</f>
        <v>No</v>
      </c>
    </row>
    <row r="336" spans="1:19" x14ac:dyDescent="0.2">
      <c r="A336" t="s">
        <v>287</v>
      </c>
      <c r="B336" t="s">
        <v>712</v>
      </c>
      <c r="C336" t="s">
        <v>61</v>
      </c>
      <c r="D336" t="s">
        <v>23</v>
      </c>
      <c r="E336" t="s">
        <v>16</v>
      </c>
      <c r="F336" t="s">
        <v>28</v>
      </c>
      <c r="G336" t="s">
        <v>51</v>
      </c>
      <c r="H336">
        <v>29</v>
      </c>
      <c r="I336" t="str">
        <f>IF(H336&gt;54,"Old Adults 55+",IF(H336&gt;=31,"Adults 31-54",IF(H336&lt;31,"Young Adults 25-30","Invalid")))</f>
        <v>Young Adults 25-30</v>
      </c>
      <c r="J336" s="1">
        <v>43594</v>
      </c>
      <c r="K336" s="1" t="str">
        <f>IF(YEAR(J336)&gt;2016,"2017-2021",IF(YEAR(J336)&gt;2011,"2012-2016",IF(YEAR(J336)&gt;2006,"2007-2011",IF(YEAR(J336)&gt;2001,"2002-2006",IF(YEAR(J336)&gt;1996,"1997-2001",IF(YEAR(J336)&gt;=1992,"1992-1996","Invalid"))))))</f>
        <v>2017-2021</v>
      </c>
      <c r="L336" s="2">
        <v>125828</v>
      </c>
      <c r="M336" s="8">
        <v>0.15</v>
      </c>
      <c r="N336" s="11" t="str" cm="1">
        <f t="array" ref="N336">_xlfn.IFS(M336 = 0%, "0%", M336&gt;35%, "36%-40%",M336&gt;30%,"31%-35%", M336&gt;20%, "21%-30%",M336 &gt;15%,"16%-20%", M336&gt;10%, "11%-15%", M336 &gt;0%, "5%-10%")</f>
        <v>11%-15%</v>
      </c>
      <c r="O336" s="9">
        <f>IF(M336&gt;0,L336+(L336*M336),L336)</f>
        <v>144702.20000000001</v>
      </c>
      <c r="P336" t="s">
        <v>52</v>
      </c>
      <c r="Q336" t="s">
        <v>53</v>
      </c>
      <c r="R336" s="1" t="s">
        <v>21</v>
      </c>
      <c r="S336" s="1" t="str">
        <f>IF(ISNUMBER(R336),"Yes","No")</f>
        <v>No</v>
      </c>
    </row>
    <row r="337" spans="1:19" x14ac:dyDescent="0.2">
      <c r="A337" t="s">
        <v>274</v>
      </c>
      <c r="B337" t="s">
        <v>906</v>
      </c>
      <c r="C337" t="s">
        <v>61</v>
      </c>
      <c r="D337" t="s">
        <v>23</v>
      </c>
      <c r="E337" t="s">
        <v>16</v>
      </c>
      <c r="F337" t="s">
        <v>17</v>
      </c>
      <c r="G337" t="s">
        <v>24</v>
      </c>
      <c r="H337">
        <v>64</v>
      </c>
      <c r="I337" t="str">
        <f>IF(H337&gt;54,"Old Adults 55+",IF(H337&gt;=31,"Adults 31-54",IF(H337&lt;31,"Young Adults 25-30","Invalid")))</f>
        <v>Old Adults 55+</v>
      </c>
      <c r="J337" s="1">
        <v>37962</v>
      </c>
      <c r="K337" s="1" t="str">
        <f>IF(YEAR(J337)&gt;2016,"2017-2021",IF(YEAR(J337)&gt;2011,"2012-2016",IF(YEAR(J337)&gt;2006,"2007-2011",IF(YEAR(J337)&gt;2001,"2002-2006",IF(YEAR(J337)&gt;1996,"1997-2001",IF(YEAR(J337)&gt;=1992,"1992-1996","Invalid"))))))</f>
        <v>2002-2006</v>
      </c>
      <c r="L337" s="2">
        <v>125807</v>
      </c>
      <c r="M337" s="8">
        <v>0.15</v>
      </c>
      <c r="N337" s="11" t="str" cm="1">
        <f t="array" ref="N337">_xlfn.IFS(M337 = 0%, "0%", M337&gt;35%, "36%-40%",M337&gt;30%,"31%-35%", M337&gt;20%, "21%-30%",M337 &gt;15%,"16%-20%", M337&gt;10%, "11%-15%", M337 &gt;0%, "5%-10%")</f>
        <v>11%-15%</v>
      </c>
      <c r="O337" s="9">
        <f>IF(M337&gt;0,L337+(L337*M337),L337)</f>
        <v>144678.04999999999</v>
      </c>
      <c r="P337" t="s">
        <v>19</v>
      </c>
      <c r="Q337" t="s">
        <v>20</v>
      </c>
      <c r="R337" s="1" t="s">
        <v>21</v>
      </c>
      <c r="S337" s="1" t="str">
        <f>IF(ISNUMBER(R337),"Yes","No")</f>
        <v>No</v>
      </c>
    </row>
    <row r="338" spans="1:19" x14ac:dyDescent="0.2">
      <c r="A338" t="s">
        <v>397</v>
      </c>
      <c r="B338" t="s">
        <v>181</v>
      </c>
      <c r="C338" t="s">
        <v>61</v>
      </c>
      <c r="D338" t="s">
        <v>15</v>
      </c>
      <c r="E338" t="s">
        <v>32</v>
      </c>
      <c r="F338" t="s">
        <v>17</v>
      </c>
      <c r="G338" t="s">
        <v>24</v>
      </c>
      <c r="H338">
        <v>48</v>
      </c>
      <c r="I338" t="str">
        <f>IF(H338&gt;54,"Old Adults 55+",IF(H338&gt;=31,"Adults 31-54",IF(H338&lt;31,"Young Adults 25-30","Invalid")))</f>
        <v>Adults 31-54</v>
      </c>
      <c r="J338" s="1">
        <v>37144</v>
      </c>
      <c r="K338" s="1" t="str">
        <f>IF(YEAR(J338)&gt;2016,"2017-2021",IF(YEAR(J338)&gt;2011,"2012-2016",IF(YEAR(J338)&gt;2006,"2007-2011",IF(YEAR(J338)&gt;2001,"2002-2006",IF(YEAR(J338)&gt;1996,"1997-2001",IF(YEAR(J338)&gt;=1992,"1992-1996","Invalid"))))))</f>
        <v>1997-2001</v>
      </c>
      <c r="L338" s="2">
        <v>125730</v>
      </c>
      <c r="M338" s="8">
        <v>0.11</v>
      </c>
      <c r="N338" s="11" t="str" cm="1">
        <f t="array" ref="N338">_xlfn.IFS(M338 = 0%, "0%", M338&gt;35%, "36%-40%",M338&gt;30%,"31%-35%", M338&gt;20%, "21%-30%",M338 &gt;15%,"16%-20%", M338&gt;10%, "11%-15%", M338 &gt;0%, "5%-10%")</f>
        <v>11%-15%</v>
      </c>
      <c r="O338" s="9">
        <f>IF(M338&gt;0,L338+(L338*M338),L338)</f>
        <v>139560.29999999999</v>
      </c>
      <c r="P338" t="s">
        <v>33</v>
      </c>
      <c r="Q338" t="s">
        <v>80</v>
      </c>
      <c r="R338" s="1" t="s">
        <v>21</v>
      </c>
      <c r="S338" s="1" t="str">
        <f>IF(ISNUMBER(R338),"Yes","No")</f>
        <v>No</v>
      </c>
    </row>
    <row r="339" spans="1:19" x14ac:dyDescent="0.2">
      <c r="A339" t="s">
        <v>492</v>
      </c>
      <c r="B339" t="s">
        <v>493</v>
      </c>
      <c r="C339" t="s">
        <v>61</v>
      </c>
      <c r="D339" t="s">
        <v>27</v>
      </c>
      <c r="E339" t="s">
        <v>36</v>
      </c>
      <c r="F339" t="s">
        <v>17</v>
      </c>
      <c r="G339" t="s">
        <v>24</v>
      </c>
      <c r="H339">
        <v>25</v>
      </c>
      <c r="I339" t="str">
        <f>IF(H339&gt;54,"Old Adults 55+",IF(H339&gt;=31,"Adults 31-54",IF(H339&lt;31,"Young Adults 25-30","Invalid")))</f>
        <v>Young Adults 25-30</v>
      </c>
      <c r="J339" s="1">
        <v>44379</v>
      </c>
      <c r="K339" s="1" t="str">
        <f>IF(YEAR(J339)&gt;2016,"2017-2021",IF(YEAR(J339)&gt;2011,"2012-2016",IF(YEAR(J339)&gt;2006,"2007-2011",IF(YEAR(J339)&gt;2001,"2002-2006",IF(YEAR(J339)&gt;1996,"1997-2001",IF(YEAR(J339)&gt;=1992,"1992-1996","Invalid"))))))</f>
        <v>2017-2021</v>
      </c>
      <c r="L339" s="2">
        <v>125633</v>
      </c>
      <c r="M339" s="8">
        <v>0.11</v>
      </c>
      <c r="N339" s="11" t="str" cm="1">
        <f t="array" ref="N339">_xlfn.IFS(M339 = 0%, "0%", M339&gt;35%, "36%-40%",M339&gt;30%,"31%-35%", M339&gt;20%, "21%-30%",M339 &gt;15%,"16%-20%", M339&gt;10%, "11%-15%", M339 &gt;0%, "5%-10%")</f>
        <v>11%-15%</v>
      </c>
      <c r="O339" s="9">
        <f>IF(M339&gt;0,L339+(L339*M339),L339)</f>
        <v>139452.63</v>
      </c>
      <c r="P339" t="s">
        <v>33</v>
      </c>
      <c r="Q339" t="s">
        <v>60</v>
      </c>
      <c r="R339" s="1" t="s">
        <v>21</v>
      </c>
      <c r="S339" s="1" t="str">
        <f>IF(ISNUMBER(R339),"Yes","No")</f>
        <v>No</v>
      </c>
    </row>
    <row r="340" spans="1:19" x14ac:dyDescent="0.2">
      <c r="A340" t="s">
        <v>785</v>
      </c>
      <c r="B340" t="s">
        <v>786</v>
      </c>
      <c r="C340" t="s">
        <v>62</v>
      </c>
      <c r="D340" t="s">
        <v>15</v>
      </c>
      <c r="E340" t="s">
        <v>44</v>
      </c>
      <c r="F340" t="s">
        <v>28</v>
      </c>
      <c r="G340" t="s">
        <v>47</v>
      </c>
      <c r="H340">
        <v>51</v>
      </c>
      <c r="I340" t="str">
        <f>IF(H340&gt;54,"Old Adults 55+",IF(H340&gt;=31,"Adults 31-54",IF(H340&lt;31,"Young Adults 25-30","Invalid")))</f>
        <v>Adults 31-54</v>
      </c>
      <c r="J340" s="1">
        <v>34746</v>
      </c>
      <c r="K340" s="1" t="str">
        <f>IF(YEAR(J340)&gt;2016,"2017-2021",IF(YEAR(J340)&gt;2011,"2012-2016",IF(YEAR(J340)&gt;2006,"2007-2011",IF(YEAR(J340)&gt;2001,"2002-2006",IF(YEAR(J340)&gt;1996,"1997-2001",IF(YEAR(J340)&gt;=1992,"1992-1996","Invalid"))))))</f>
        <v>1992-1996</v>
      </c>
      <c r="L340" s="2">
        <v>125375</v>
      </c>
      <c r="M340" s="8">
        <v>0.09</v>
      </c>
      <c r="N340" s="11" t="str" cm="1">
        <f t="array" ref="N340">_xlfn.IFS(M340 = 0%, "0%", M340&gt;35%, "36%-40%",M340&gt;30%,"31%-35%", M340&gt;20%, "21%-30%",M340 &gt;15%,"16%-20%", M340&gt;10%, "11%-15%", M340 &gt;0%, "5%-10%")</f>
        <v>5%-10%</v>
      </c>
      <c r="O340" s="9">
        <f>IF(M340&gt;0,L340+(L340*M340),L340)</f>
        <v>136658.75</v>
      </c>
      <c r="P340" t="s">
        <v>19</v>
      </c>
      <c r="Q340" t="s">
        <v>20</v>
      </c>
      <c r="R340" s="1" t="s">
        <v>21</v>
      </c>
      <c r="S340" s="1" t="str">
        <f>IF(ISNUMBER(R340),"Yes","No")</f>
        <v>No</v>
      </c>
    </row>
    <row r="341" spans="1:19" x14ac:dyDescent="0.2">
      <c r="A341" t="s">
        <v>324</v>
      </c>
      <c r="B341" t="s">
        <v>1026</v>
      </c>
      <c r="C341" t="s">
        <v>61</v>
      </c>
      <c r="D341" t="s">
        <v>27</v>
      </c>
      <c r="E341" t="s">
        <v>16</v>
      </c>
      <c r="F341" t="s">
        <v>17</v>
      </c>
      <c r="G341" t="s">
        <v>51</v>
      </c>
      <c r="H341">
        <v>49</v>
      </c>
      <c r="I341" t="str">
        <f>IF(H341&gt;54,"Old Adults 55+",IF(H341&gt;=31,"Adults 31-54",IF(H341&lt;31,"Young Adults 25-30","Invalid")))</f>
        <v>Adults 31-54</v>
      </c>
      <c r="J341" s="1">
        <v>38000</v>
      </c>
      <c r="K341" s="1" t="str">
        <f>IF(YEAR(J341)&gt;2016,"2017-2021",IF(YEAR(J341)&gt;2011,"2012-2016",IF(YEAR(J341)&gt;2006,"2007-2011",IF(YEAR(J341)&gt;2001,"2002-2006",IF(YEAR(J341)&gt;1996,"1997-2001",IF(YEAR(J341)&gt;=1992,"1992-1996","Invalid"))))))</f>
        <v>2002-2006</v>
      </c>
      <c r="L341" s="2">
        <v>125086</v>
      </c>
      <c r="M341" s="8">
        <v>0.1</v>
      </c>
      <c r="N341" s="11" t="str" cm="1">
        <f t="array" ref="N341">_xlfn.IFS(M341 = 0%, "0%", M341&gt;35%, "36%-40%",M341&gt;30%,"31%-35%", M341&gt;20%, "21%-30%",M341 &gt;15%,"16%-20%", M341&gt;10%, "11%-15%", M341 &gt;0%, "5%-10%")</f>
        <v>5%-10%</v>
      </c>
      <c r="O341" s="9">
        <f>IF(M341&gt;0,L341+(L341*M341),L341)</f>
        <v>137594.6</v>
      </c>
      <c r="P341" t="s">
        <v>52</v>
      </c>
      <c r="Q341" t="s">
        <v>53</v>
      </c>
      <c r="R341" s="1" t="s">
        <v>21</v>
      </c>
      <c r="S341" s="1" t="str">
        <f>IF(ISNUMBER(R341),"Yes","No")</f>
        <v>No</v>
      </c>
    </row>
    <row r="342" spans="1:19" x14ac:dyDescent="0.2">
      <c r="A342" t="s">
        <v>1652</v>
      </c>
      <c r="B342" t="s">
        <v>130</v>
      </c>
      <c r="C342" t="s">
        <v>62</v>
      </c>
      <c r="D342" t="s">
        <v>15</v>
      </c>
      <c r="E342" t="s">
        <v>16</v>
      </c>
      <c r="F342" t="s">
        <v>17</v>
      </c>
      <c r="G342" t="s">
        <v>24</v>
      </c>
      <c r="H342">
        <v>37</v>
      </c>
      <c r="I342" t="str">
        <f>IF(H342&gt;54,"Old Adults 55+",IF(H342&gt;=31,"Adults 31-54",IF(H342&lt;31,"Young Adults 25-30","Invalid")))</f>
        <v>Adults 31-54</v>
      </c>
      <c r="J342" s="1">
        <v>42605</v>
      </c>
      <c r="K342" s="1" t="str">
        <f>IF(YEAR(J342)&gt;2016,"2017-2021",IF(YEAR(J342)&gt;2011,"2012-2016",IF(YEAR(J342)&gt;2006,"2007-2011",IF(YEAR(J342)&gt;2001,"2002-2006",IF(YEAR(J342)&gt;1996,"1997-2001",IF(YEAR(J342)&gt;=1992,"1992-1996","Invalid"))))))</f>
        <v>2012-2016</v>
      </c>
      <c r="L342" s="2">
        <v>124928</v>
      </c>
      <c r="M342" s="8">
        <v>0.06</v>
      </c>
      <c r="N342" s="11" t="str" cm="1">
        <f t="array" ref="N342">_xlfn.IFS(M342 = 0%, "0%", M342&gt;35%, "36%-40%",M342&gt;30%,"31%-35%", M342&gt;20%, "21%-30%",M342 &gt;15%,"16%-20%", M342&gt;10%, "11%-15%", M342 &gt;0%, "5%-10%")</f>
        <v>5%-10%</v>
      </c>
      <c r="O342" s="9">
        <f>IF(M342&gt;0,L342+(L342*M342),L342)</f>
        <v>132423.67999999999</v>
      </c>
      <c r="P342" t="s">
        <v>33</v>
      </c>
      <c r="Q342" t="s">
        <v>80</v>
      </c>
      <c r="R342" s="1" t="s">
        <v>21</v>
      </c>
      <c r="S342" s="1" t="str">
        <f>IF(ISNUMBER(R342),"Yes","No")</f>
        <v>No</v>
      </c>
    </row>
    <row r="343" spans="1:19" x14ac:dyDescent="0.2">
      <c r="A343" t="s">
        <v>1942</v>
      </c>
      <c r="B343" t="s">
        <v>1943</v>
      </c>
      <c r="C343" t="s">
        <v>84</v>
      </c>
      <c r="D343" t="s">
        <v>31</v>
      </c>
      <c r="E343" t="s">
        <v>44</v>
      </c>
      <c r="F343" t="s">
        <v>17</v>
      </c>
      <c r="G343" t="s">
        <v>24</v>
      </c>
      <c r="H343">
        <v>37</v>
      </c>
      <c r="I343" t="str">
        <f>IF(H343&gt;54,"Old Adults 55+",IF(H343&gt;=31,"Adults 31-54",IF(H343&lt;31,"Young Adults 25-30","Invalid")))</f>
        <v>Adults 31-54</v>
      </c>
      <c r="J343" s="1">
        <v>41318</v>
      </c>
      <c r="K343" s="1" t="str">
        <f>IF(YEAR(J343)&gt;2016,"2017-2021",IF(YEAR(J343)&gt;2011,"2012-2016",IF(YEAR(J343)&gt;2006,"2007-2011",IF(YEAR(J343)&gt;2001,"2002-2006",IF(YEAR(J343)&gt;1996,"1997-2001",IF(YEAR(J343)&gt;=1992,"1992-1996","Invalid"))))))</f>
        <v>2012-2016</v>
      </c>
      <c r="L343" s="2">
        <v>124827</v>
      </c>
      <c r="M343" s="8">
        <v>0</v>
      </c>
      <c r="N343" s="11" t="str" cm="1">
        <f t="array" ref="N343">_xlfn.IFS(M343 = 0%, "0%", M343&gt;35%, "36%-40%",M343&gt;30%,"31%-35%", M343&gt;20%, "21%-30%",M343 &gt;15%,"16%-20%", M343&gt;10%, "11%-15%", M343 &gt;0%, "5%-10%")</f>
        <v>0%</v>
      </c>
      <c r="O343" s="9">
        <f>IF(M343&gt;0,L343+(L343*M343),L343)</f>
        <v>124827</v>
      </c>
      <c r="P343" t="s">
        <v>33</v>
      </c>
      <c r="Q343" t="s">
        <v>60</v>
      </c>
      <c r="R343" s="1" t="s">
        <v>21</v>
      </c>
      <c r="S343" s="1" t="str">
        <f>IF(ISNUMBER(R343),"Yes","No")</f>
        <v>No</v>
      </c>
    </row>
    <row r="344" spans="1:19" x14ac:dyDescent="0.2">
      <c r="A344" t="s">
        <v>254</v>
      </c>
      <c r="B344" t="s">
        <v>1316</v>
      </c>
      <c r="C344" t="s">
        <v>61</v>
      </c>
      <c r="D344" t="s">
        <v>65</v>
      </c>
      <c r="E344" t="s">
        <v>44</v>
      </c>
      <c r="F344" t="s">
        <v>17</v>
      </c>
      <c r="G344" t="s">
        <v>18</v>
      </c>
      <c r="H344">
        <v>48</v>
      </c>
      <c r="I344" t="str">
        <f>IF(H344&gt;54,"Old Adults 55+",IF(H344&gt;=31,"Adults 31-54",IF(H344&lt;31,"Young Adults 25-30","Invalid")))</f>
        <v>Adults 31-54</v>
      </c>
      <c r="J344" s="1">
        <v>40389</v>
      </c>
      <c r="K344" s="1" t="str">
        <f>IF(YEAR(J344)&gt;2016,"2017-2021",IF(YEAR(J344)&gt;2011,"2012-2016",IF(YEAR(J344)&gt;2006,"2007-2011",IF(YEAR(J344)&gt;2001,"2002-2006",IF(YEAR(J344)&gt;1996,"1997-2001",IF(YEAR(J344)&gt;=1992,"1992-1996","Invalid"))))))</f>
        <v>2007-2011</v>
      </c>
      <c r="L344" s="2">
        <v>124774</v>
      </c>
      <c r="M344" s="8">
        <v>0.12</v>
      </c>
      <c r="N344" s="11" t="str" cm="1">
        <f t="array" ref="N344">_xlfn.IFS(M344 = 0%, "0%", M344&gt;35%, "36%-40%",M344&gt;30%,"31%-35%", M344&gt;20%, "21%-30%",M344 &gt;15%,"16%-20%", M344&gt;10%, "11%-15%", M344 &gt;0%, "5%-10%")</f>
        <v>11%-15%</v>
      </c>
      <c r="O344" s="9">
        <f>IF(M344&gt;0,L344+(L344*M344),L344)</f>
        <v>139746.88</v>
      </c>
      <c r="P344" t="s">
        <v>19</v>
      </c>
      <c r="Q344" t="s">
        <v>39</v>
      </c>
      <c r="R344" s="1" t="s">
        <v>21</v>
      </c>
      <c r="S344" s="1" t="str">
        <f>IF(ISNUMBER(R344),"Yes","No")</f>
        <v>No</v>
      </c>
    </row>
    <row r="345" spans="1:19" x14ac:dyDescent="0.2">
      <c r="A345" t="s">
        <v>121</v>
      </c>
      <c r="B345" t="s">
        <v>1493</v>
      </c>
      <c r="C345" t="s">
        <v>61</v>
      </c>
      <c r="D345" t="s">
        <v>65</v>
      </c>
      <c r="E345" t="s">
        <v>32</v>
      </c>
      <c r="F345" t="s">
        <v>17</v>
      </c>
      <c r="G345" t="s">
        <v>47</v>
      </c>
      <c r="H345">
        <v>31</v>
      </c>
      <c r="I345" t="str">
        <f>IF(H345&gt;54,"Old Adults 55+",IF(H345&gt;=31,"Adults 31-54",IF(H345&lt;31,"Young Adults 25-30","Invalid")))</f>
        <v>Adults 31-54</v>
      </c>
      <c r="J345" s="1">
        <v>42755</v>
      </c>
      <c r="K345" s="1" t="str">
        <f>IF(YEAR(J345)&gt;2016,"2017-2021",IF(YEAR(J345)&gt;2011,"2012-2016",IF(YEAR(J345)&gt;2006,"2007-2011",IF(YEAR(J345)&gt;2001,"2002-2006",IF(YEAR(J345)&gt;1996,"1997-2001",IF(YEAR(J345)&gt;=1992,"1992-1996","Invalid"))))))</f>
        <v>2017-2021</v>
      </c>
      <c r="L345" s="2">
        <v>124629</v>
      </c>
      <c r="M345" s="8">
        <v>0.1</v>
      </c>
      <c r="N345" s="11" t="str" cm="1">
        <f t="array" ref="N345">_xlfn.IFS(M345 = 0%, "0%", M345&gt;35%, "36%-40%",M345&gt;30%,"31%-35%", M345&gt;20%, "21%-30%",M345 &gt;15%,"16%-20%", M345&gt;10%, "11%-15%", M345 &gt;0%, "5%-10%")</f>
        <v>5%-10%</v>
      </c>
      <c r="O345" s="9">
        <f>IF(M345&gt;0,L345+(L345*M345),L345)</f>
        <v>137091.9</v>
      </c>
      <c r="P345" t="s">
        <v>19</v>
      </c>
      <c r="Q345" t="s">
        <v>29</v>
      </c>
      <c r="R345" s="1" t="s">
        <v>21</v>
      </c>
      <c r="S345" s="1" t="str">
        <f>IF(ISNUMBER(R345),"Yes","No")</f>
        <v>No</v>
      </c>
    </row>
    <row r="346" spans="1:19" x14ac:dyDescent="0.2">
      <c r="A346" t="s">
        <v>797</v>
      </c>
      <c r="B346" t="s">
        <v>798</v>
      </c>
      <c r="C346" t="s">
        <v>61</v>
      </c>
      <c r="D346" t="s">
        <v>50</v>
      </c>
      <c r="E346" t="s">
        <v>32</v>
      </c>
      <c r="F346" t="s">
        <v>28</v>
      </c>
      <c r="G346" t="s">
        <v>51</v>
      </c>
      <c r="H346">
        <v>55</v>
      </c>
      <c r="I346" t="str">
        <f>IF(H346&gt;54,"Old Adults 55+",IF(H346&gt;=31,"Adults 31-54",IF(H346&lt;31,"Young Adults 25-30","Invalid")))</f>
        <v>Old Adults 55+</v>
      </c>
      <c r="J346" s="1">
        <v>41594</v>
      </c>
      <c r="K346" s="1" t="str">
        <f>IF(YEAR(J346)&gt;2016,"2017-2021",IF(YEAR(J346)&gt;2011,"2012-2016",IF(YEAR(J346)&gt;2006,"2007-2011",IF(YEAR(J346)&gt;2001,"2002-2006",IF(YEAR(J346)&gt;1996,"1997-2001",IF(YEAR(J346)&gt;=1992,"1992-1996","Invalid"))))))</f>
        <v>2012-2016</v>
      </c>
      <c r="L346" s="2">
        <v>124129</v>
      </c>
      <c r="M346" s="8">
        <v>0.15</v>
      </c>
      <c r="N346" s="11" t="str" cm="1">
        <f t="array" ref="N346">_xlfn.IFS(M346 = 0%, "0%", M346&gt;35%, "36%-40%",M346&gt;30%,"31%-35%", M346&gt;20%, "21%-30%",M346 &gt;15%,"16%-20%", M346&gt;10%, "11%-15%", M346 &gt;0%, "5%-10%")</f>
        <v>11%-15%</v>
      </c>
      <c r="O346" s="9">
        <f>IF(M346&gt;0,L346+(L346*M346),L346)</f>
        <v>142748.35</v>
      </c>
      <c r="P346" t="s">
        <v>52</v>
      </c>
      <c r="Q346" t="s">
        <v>53</v>
      </c>
      <c r="R346" s="1" t="s">
        <v>21</v>
      </c>
      <c r="S346" s="1" t="str">
        <f>IF(ISNUMBER(R346),"Yes","No")</f>
        <v>No</v>
      </c>
    </row>
    <row r="347" spans="1:19" x14ac:dyDescent="0.2">
      <c r="A347" t="s">
        <v>1385</v>
      </c>
      <c r="B347" t="s">
        <v>1386</v>
      </c>
      <c r="C347" t="s">
        <v>62</v>
      </c>
      <c r="D347" t="s">
        <v>50</v>
      </c>
      <c r="E347" t="s">
        <v>44</v>
      </c>
      <c r="F347" t="s">
        <v>17</v>
      </c>
      <c r="G347" t="s">
        <v>24</v>
      </c>
      <c r="H347">
        <v>45</v>
      </c>
      <c r="I347" t="str">
        <f>IF(H347&gt;54,"Old Adults 55+",IF(H347&gt;=31,"Adults 31-54",IF(H347&lt;31,"Young Adults 25-30","Invalid")))</f>
        <v>Adults 31-54</v>
      </c>
      <c r="J347" s="1">
        <v>40836</v>
      </c>
      <c r="K347" s="1" t="str">
        <f>IF(YEAR(J347)&gt;2016,"2017-2021",IF(YEAR(J347)&gt;2011,"2012-2016",IF(YEAR(J347)&gt;2006,"2007-2011",IF(YEAR(J347)&gt;2001,"2002-2006",IF(YEAR(J347)&gt;1996,"1997-2001",IF(YEAR(J347)&gt;=1992,"1992-1996","Invalid"))))))</f>
        <v>2007-2011</v>
      </c>
      <c r="L347" s="2">
        <v>123640</v>
      </c>
      <c r="M347" s="8">
        <v>7.0000000000000007E-2</v>
      </c>
      <c r="N347" s="11" t="str" cm="1">
        <f t="array" ref="N347">_xlfn.IFS(M347 = 0%, "0%", M347&gt;35%, "36%-40%",M347&gt;30%,"31%-35%", M347&gt;20%, "21%-30%",M347 &gt;15%,"16%-20%", M347&gt;10%, "11%-15%", M347 &gt;0%, "5%-10%")</f>
        <v>5%-10%</v>
      </c>
      <c r="O347" s="9">
        <f>IF(M347&gt;0,L347+(L347*M347),L347)</f>
        <v>132294.79999999999</v>
      </c>
      <c r="P347" t="s">
        <v>33</v>
      </c>
      <c r="Q347" t="s">
        <v>74</v>
      </c>
      <c r="R347" s="1" t="s">
        <v>21</v>
      </c>
      <c r="S347" s="1" t="str">
        <f>IF(ISNUMBER(R347),"Yes","No")</f>
        <v>No</v>
      </c>
    </row>
    <row r="348" spans="1:19" x14ac:dyDescent="0.2">
      <c r="A348" t="s">
        <v>1611</v>
      </c>
      <c r="B348" t="s">
        <v>1678</v>
      </c>
      <c r="C348" t="s">
        <v>69</v>
      </c>
      <c r="D348" t="s">
        <v>31</v>
      </c>
      <c r="E348" t="s">
        <v>44</v>
      </c>
      <c r="F348" t="s">
        <v>17</v>
      </c>
      <c r="G348" t="s">
        <v>51</v>
      </c>
      <c r="H348">
        <v>29</v>
      </c>
      <c r="I348" t="str">
        <f>IF(H348&gt;54,"Old Adults 55+",IF(H348&gt;=31,"Adults 31-54",IF(H348&lt;31,"Young Adults 25-30","Invalid")))</f>
        <v>Young Adults 25-30</v>
      </c>
      <c r="J348" s="1">
        <v>44099</v>
      </c>
      <c r="K348" s="1" t="str">
        <f>IF(YEAR(J348)&gt;2016,"2017-2021",IF(YEAR(J348)&gt;2011,"2012-2016",IF(YEAR(J348)&gt;2006,"2007-2011",IF(YEAR(J348)&gt;2001,"2002-2006",IF(YEAR(J348)&gt;1996,"1997-2001",IF(YEAR(J348)&gt;=1992,"1992-1996","Invalid"))))))</f>
        <v>2017-2021</v>
      </c>
      <c r="L348" s="2">
        <v>123588</v>
      </c>
      <c r="M348" s="8">
        <v>0</v>
      </c>
      <c r="N348" s="11" t="str" cm="1">
        <f t="array" ref="N348">_xlfn.IFS(M348 = 0%, "0%", M348&gt;35%, "36%-40%",M348&gt;30%,"31%-35%", M348&gt;20%, "21%-30%",M348 &gt;15%,"16%-20%", M348&gt;10%, "11%-15%", M348 &gt;0%, "5%-10%")</f>
        <v>0%</v>
      </c>
      <c r="O348" s="9">
        <f>IF(M348&gt;0,L348+(L348*M348),L348)</f>
        <v>123588</v>
      </c>
      <c r="P348" t="s">
        <v>52</v>
      </c>
      <c r="Q348" t="s">
        <v>53</v>
      </c>
      <c r="R348" s="1" t="s">
        <v>21</v>
      </c>
      <c r="S348" s="1" t="str">
        <f>IF(ISNUMBER(R348),"Yes","No")</f>
        <v>No</v>
      </c>
    </row>
    <row r="349" spans="1:19" x14ac:dyDescent="0.2">
      <c r="A349" t="s">
        <v>714</v>
      </c>
      <c r="B349" t="s">
        <v>715</v>
      </c>
      <c r="C349" t="s">
        <v>61</v>
      </c>
      <c r="D349" t="s">
        <v>50</v>
      </c>
      <c r="E349" t="s">
        <v>44</v>
      </c>
      <c r="F349" t="s">
        <v>28</v>
      </c>
      <c r="G349" t="s">
        <v>18</v>
      </c>
      <c r="H349">
        <v>50</v>
      </c>
      <c r="I349" t="str">
        <f>IF(H349&gt;54,"Old Adults 55+",IF(H349&gt;=31,"Adults 31-54",IF(H349&lt;31,"Young Adults 25-30","Invalid")))</f>
        <v>Adults 31-54</v>
      </c>
      <c r="J349" s="1">
        <v>37705</v>
      </c>
      <c r="K349" s="1" t="str">
        <f>IF(YEAR(J349)&gt;2016,"2017-2021",IF(YEAR(J349)&gt;2011,"2012-2016",IF(YEAR(J349)&gt;2006,"2007-2011",IF(YEAR(J349)&gt;2001,"2002-2006",IF(YEAR(J349)&gt;1996,"1997-2001",IF(YEAR(J349)&gt;=1992,"1992-1996","Invalid"))))))</f>
        <v>2002-2006</v>
      </c>
      <c r="L349" s="2">
        <v>123405</v>
      </c>
      <c r="M349" s="8">
        <v>0.13</v>
      </c>
      <c r="N349" s="11" t="str" cm="1">
        <f t="array" ref="N349">_xlfn.IFS(M349 = 0%, "0%", M349&gt;35%, "36%-40%",M349&gt;30%,"31%-35%", M349&gt;20%, "21%-30%",M349 &gt;15%,"16%-20%", M349&gt;10%, "11%-15%", M349 &gt;0%, "5%-10%")</f>
        <v>11%-15%</v>
      </c>
      <c r="O349" s="9">
        <f>IF(M349&gt;0,L349+(L349*M349),L349)</f>
        <v>139447.65</v>
      </c>
      <c r="P349" t="s">
        <v>19</v>
      </c>
      <c r="Q349" t="s">
        <v>29</v>
      </c>
      <c r="R349" s="1" t="s">
        <v>21</v>
      </c>
      <c r="S349" s="1" t="str">
        <f>IF(ISNUMBER(R349),"Yes","No")</f>
        <v>No</v>
      </c>
    </row>
    <row r="350" spans="1:19" x14ac:dyDescent="0.2">
      <c r="A350" t="s">
        <v>246</v>
      </c>
      <c r="B350" t="s">
        <v>1542</v>
      </c>
      <c r="C350" t="s">
        <v>62</v>
      </c>
      <c r="D350" t="s">
        <v>15</v>
      </c>
      <c r="E350" t="s">
        <v>32</v>
      </c>
      <c r="F350" t="s">
        <v>28</v>
      </c>
      <c r="G350" t="s">
        <v>24</v>
      </c>
      <c r="H350">
        <v>52</v>
      </c>
      <c r="I350" t="str">
        <f>IF(H350&gt;54,"Old Adults 55+",IF(H350&gt;=31,"Adults 31-54",IF(H350&lt;31,"Young Adults 25-30","Invalid")))</f>
        <v>Adults 31-54</v>
      </c>
      <c r="J350" s="1">
        <v>40091</v>
      </c>
      <c r="K350" s="1" t="str">
        <f>IF(YEAR(J350)&gt;2016,"2017-2021",IF(YEAR(J350)&gt;2011,"2012-2016",IF(YEAR(J350)&gt;2006,"2007-2011",IF(YEAR(J350)&gt;2001,"2002-2006",IF(YEAR(J350)&gt;1996,"1997-2001",IF(YEAR(J350)&gt;=1992,"1992-1996","Invalid"))))))</f>
        <v>2007-2011</v>
      </c>
      <c r="L350" s="2">
        <v>122890</v>
      </c>
      <c r="M350" s="8">
        <v>7.0000000000000007E-2</v>
      </c>
      <c r="N350" s="11" t="str" cm="1">
        <f t="array" ref="N350">_xlfn.IFS(M350 = 0%, "0%", M350&gt;35%, "36%-40%",M350&gt;30%,"31%-35%", M350&gt;20%, "21%-30%",M350 &gt;15%,"16%-20%", M350&gt;10%, "11%-15%", M350 &gt;0%, "5%-10%")</f>
        <v>5%-10%</v>
      </c>
      <c r="O350" s="9">
        <f>IF(M350&gt;0,L350+(L350*M350),L350)</f>
        <v>131492.29999999999</v>
      </c>
      <c r="P350" t="s">
        <v>33</v>
      </c>
      <c r="Q350" t="s">
        <v>74</v>
      </c>
      <c r="R350" s="1" t="s">
        <v>21</v>
      </c>
      <c r="S350" s="1" t="str">
        <f>IF(ISNUMBER(R350),"Yes","No")</f>
        <v>No</v>
      </c>
    </row>
    <row r="351" spans="1:19" x14ac:dyDescent="0.2">
      <c r="A351" t="s">
        <v>1066</v>
      </c>
      <c r="B351" t="s">
        <v>1073</v>
      </c>
      <c r="C351" t="s">
        <v>61</v>
      </c>
      <c r="D351" t="s">
        <v>15</v>
      </c>
      <c r="E351" t="s">
        <v>16</v>
      </c>
      <c r="F351" t="s">
        <v>17</v>
      </c>
      <c r="G351" t="s">
        <v>51</v>
      </c>
      <c r="H351">
        <v>39</v>
      </c>
      <c r="I351" t="str">
        <f>IF(H351&gt;54,"Old Adults 55+",IF(H351&gt;=31,"Adults 31-54",IF(H351&lt;31,"Young Adults 25-30","Invalid")))</f>
        <v>Adults 31-54</v>
      </c>
      <c r="J351" s="1">
        <v>43756</v>
      </c>
      <c r="K351" s="1" t="str">
        <f>IF(YEAR(J351)&gt;2016,"2017-2021",IF(YEAR(J351)&gt;2011,"2012-2016",IF(YEAR(J351)&gt;2006,"2007-2011",IF(YEAR(J351)&gt;2001,"2002-2006",IF(YEAR(J351)&gt;1996,"1997-2001",IF(YEAR(J351)&gt;=1992,"1992-1996","Invalid"))))))</f>
        <v>2017-2021</v>
      </c>
      <c r="L351" s="2">
        <v>122829</v>
      </c>
      <c r="M351" s="8">
        <v>0.11</v>
      </c>
      <c r="N351" s="11" t="str" cm="1">
        <f t="array" ref="N351">_xlfn.IFS(M351 = 0%, "0%", M351&gt;35%, "36%-40%",M351&gt;30%,"31%-35%", M351&gt;20%, "21%-30%",M351 &gt;15%,"16%-20%", M351&gt;10%, "11%-15%", M351 &gt;0%, "5%-10%")</f>
        <v>11%-15%</v>
      </c>
      <c r="O351" s="9">
        <f>IF(M351&gt;0,L351+(L351*M351),L351)</f>
        <v>136340.19</v>
      </c>
      <c r="P351" t="s">
        <v>19</v>
      </c>
      <c r="Q351" t="s">
        <v>20</v>
      </c>
      <c r="R351" s="1" t="s">
        <v>21</v>
      </c>
      <c r="S351" s="1" t="str">
        <f>IF(ISNUMBER(R351),"Yes","No")</f>
        <v>No</v>
      </c>
    </row>
    <row r="352" spans="1:19" x14ac:dyDescent="0.2">
      <c r="A352" t="s">
        <v>752</v>
      </c>
      <c r="B352" t="s">
        <v>753</v>
      </c>
      <c r="C352" t="s">
        <v>62</v>
      </c>
      <c r="D352" t="s">
        <v>27</v>
      </c>
      <c r="E352" t="s">
        <v>32</v>
      </c>
      <c r="F352" t="s">
        <v>28</v>
      </c>
      <c r="G352" t="s">
        <v>24</v>
      </c>
      <c r="H352">
        <v>51</v>
      </c>
      <c r="I352" t="str">
        <f>IF(H352&gt;54,"Old Adults 55+",IF(H352&gt;=31,"Adults 31-54",IF(H352&lt;31,"Young Adults 25-30","Invalid")))</f>
        <v>Adults 31-54</v>
      </c>
      <c r="J352" s="1">
        <v>34388</v>
      </c>
      <c r="K352" s="1" t="str">
        <f>IF(YEAR(J352)&gt;2016,"2017-2021",IF(YEAR(J352)&gt;2011,"2012-2016",IF(YEAR(J352)&gt;2006,"2007-2011",IF(YEAR(J352)&gt;2001,"2002-2006",IF(YEAR(J352)&gt;1996,"1997-2001",IF(YEAR(J352)&gt;=1992,"1992-1996","Invalid"))))))</f>
        <v>1992-1996</v>
      </c>
      <c r="L352" s="2">
        <v>122802</v>
      </c>
      <c r="M352" s="8">
        <v>0.05</v>
      </c>
      <c r="N352" s="11" t="str" cm="1">
        <f t="array" ref="N352">_xlfn.IFS(M352 = 0%, "0%", M352&gt;35%, "36%-40%",M352&gt;30%,"31%-35%", M352&gt;20%, "21%-30%",M352 &gt;15%,"16%-20%", M352&gt;10%, "11%-15%", M352 &gt;0%, "5%-10%")</f>
        <v>5%-10%</v>
      </c>
      <c r="O352" s="9">
        <f>IF(M352&gt;0,L352+(L352*M352),L352)</f>
        <v>128942.1</v>
      </c>
      <c r="P352" t="s">
        <v>33</v>
      </c>
      <c r="Q352" t="s">
        <v>74</v>
      </c>
      <c r="R352" s="1" t="s">
        <v>21</v>
      </c>
      <c r="S352" s="1" t="str">
        <f>IF(ISNUMBER(R352),"Yes","No")</f>
        <v>No</v>
      </c>
    </row>
    <row r="353" spans="1:19" x14ac:dyDescent="0.2">
      <c r="A353" t="s">
        <v>110</v>
      </c>
      <c r="B353" t="s">
        <v>779</v>
      </c>
      <c r="C353" t="s">
        <v>62</v>
      </c>
      <c r="D353" t="s">
        <v>15</v>
      </c>
      <c r="E353" t="s">
        <v>36</v>
      </c>
      <c r="F353" t="s">
        <v>28</v>
      </c>
      <c r="G353" t="s">
        <v>24</v>
      </c>
      <c r="H353">
        <v>64</v>
      </c>
      <c r="I353" t="str">
        <f>IF(H353&gt;54,"Old Adults 55+",IF(H353&gt;=31,"Adults 31-54",IF(H353&lt;31,"Young Adults 25-30","Invalid")))</f>
        <v>Old Adults 55+</v>
      </c>
      <c r="J353" s="1">
        <v>35996</v>
      </c>
      <c r="K353" s="1" t="str">
        <f>IF(YEAR(J353)&gt;2016,"2017-2021",IF(YEAR(J353)&gt;2011,"2012-2016",IF(YEAR(J353)&gt;2006,"2007-2011",IF(YEAR(J353)&gt;2001,"2002-2006",IF(YEAR(J353)&gt;1996,"1997-2001",IF(YEAR(J353)&gt;=1992,"1992-1996","Invalid"))))))</f>
        <v>1997-2001</v>
      </c>
      <c r="L353" s="2">
        <v>122753</v>
      </c>
      <c r="M353" s="8">
        <v>0.09</v>
      </c>
      <c r="N353" s="11" t="str" cm="1">
        <f t="array" ref="N353">_xlfn.IFS(M353 = 0%, "0%", M353&gt;35%, "36%-40%",M353&gt;30%,"31%-35%", M353&gt;20%, "21%-30%",M353 &gt;15%,"16%-20%", M353&gt;10%, "11%-15%", M353 &gt;0%, "5%-10%")</f>
        <v>5%-10%</v>
      </c>
      <c r="O353" s="9">
        <f>IF(M353&gt;0,L353+(L353*M353),L353)</f>
        <v>133800.76999999999</v>
      </c>
      <c r="P353" t="s">
        <v>33</v>
      </c>
      <c r="Q353" t="s">
        <v>80</v>
      </c>
      <c r="R353" s="1" t="s">
        <v>21</v>
      </c>
      <c r="S353" s="1" t="str">
        <f>IF(ISNUMBER(R353),"Yes","No")</f>
        <v>No</v>
      </c>
    </row>
    <row r="354" spans="1:19" x14ac:dyDescent="0.2">
      <c r="A354" t="s">
        <v>1869</v>
      </c>
      <c r="B354" t="s">
        <v>1870</v>
      </c>
      <c r="C354" t="s">
        <v>61</v>
      </c>
      <c r="D354" t="s">
        <v>50</v>
      </c>
      <c r="E354" t="s">
        <v>44</v>
      </c>
      <c r="F354" t="s">
        <v>28</v>
      </c>
      <c r="G354" t="s">
        <v>51</v>
      </c>
      <c r="H354">
        <v>54</v>
      </c>
      <c r="I354" t="str">
        <f>IF(H354&gt;54,"Old Adults 55+",IF(H354&gt;=31,"Adults 31-54",IF(H354&lt;31,"Young Adults 25-30","Invalid")))</f>
        <v>Adults 31-54</v>
      </c>
      <c r="J354" s="1">
        <v>40836</v>
      </c>
      <c r="K354" s="1" t="str">
        <f>IF(YEAR(J354)&gt;2016,"2017-2021",IF(YEAR(J354)&gt;2011,"2012-2016",IF(YEAR(J354)&gt;2006,"2007-2011",IF(YEAR(J354)&gt;2001,"2002-2006",IF(YEAR(J354)&gt;1996,"1997-2001",IF(YEAR(J354)&gt;=1992,"1992-1996","Invalid"))))))</f>
        <v>2007-2011</v>
      </c>
      <c r="L354" s="2">
        <v>122644</v>
      </c>
      <c r="M354" s="8">
        <v>0.12</v>
      </c>
      <c r="N354" s="11" t="str" cm="1">
        <f t="array" ref="N354">_xlfn.IFS(M354 = 0%, "0%", M354&gt;35%, "36%-40%",M354&gt;30%,"31%-35%", M354&gt;20%, "21%-30%",M354 &gt;15%,"16%-20%", M354&gt;10%, "11%-15%", M354 &gt;0%, "5%-10%")</f>
        <v>11%-15%</v>
      </c>
      <c r="O354" s="9">
        <f>IF(M354&gt;0,L354+(L354*M354),L354)</f>
        <v>137361.28</v>
      </c>
      <c r="P354" t="s">
        <v>19</v>
      </c>
      <c r="Q354" t="s">
        <v>25</v>
      </c>
      <c r="R354" s="1" t="s">
        <v>21</v>
      </c>
      <c r="S354" s="1" t="str">
        <f>IF(ISNUMBER(R354),"Yes","No")</f>
        <v>No</v>
      </c>
    </row>
    <row r="355" spans="1:19" x14ac:dyDescent="0.2">
      <c r="A355" t="s">
        <v>200</v>
      </c>
      <c r="B355" t="s">
        <v>1703</v>
      </c>
      <c r="C355" t="s">
        <v>62</v>
      </c>
      <c r="D355" t="s">
        <v>15</v>
      </c>
      <c r="E355" t="s">
        <v>32</v>
      </c>
      <c r="F355" t="s">
        <v>28</v>
      </c>
      <c r="G355" t="s">
        <v>24</v>
      </c>
      <c r="H355">
        <v>63</v>
      </c>
      <c r="I355" t="str">
        <f>IF(H355&gt;54,"Old Adults 55+",IF(H355&gt;=31,"Adults 31-54",IF(H355&lt;31,"Young Adults 25-30","Invalid")))</f>
        <v>Old Adults 55+</v>
      </c>
      <c r="J355" s="1">
        <v>38096</v>
      </c>
      <c r="K355" s="1" t="str">
        <f>IF(YEAR(J355)&gt;2016,"2017-2021",IF(YEAR(J355)&gt;2011,"2012-2016",IF(YEAR(J355)&gt;2006,"2007-2011",IF(YEAR(J355)&gt;2001,"2002-2006",IF(YEAR(J355)&gt;1996,"1997-2001",IF(YEAR(J355)&gt;=1992,"1992-1996","Invalid"))))))</f>
        <v>2002-2006</v>
      </c>
      <c r="L355" s="2">
        <v>122487</v>
      </c>
      <c r="M355" s="8">
        <v>0.08</v>
      </c>
      <c r="N355" s="11" t="str" cm="1">
        <f t="array" ref="N355">_xlfn.IFS(M355 = 0%, "0%", M355&gt;35%, "36%-40%",M355&gt;30%,"31%-35%", M355&gt;20%, "21%-30%",M355 &gt;15%,"16%-20%", M355&gt;10%, "11%-15%", M355 &gt;0%, "5%-10%")</f>
        <v>5%-10%</v>
      </c>
      <c r="O355" s="9">
        <f>IF(M355&gt;0,L355+(L355*M355),L355)</f>
        <v>132285.96</v>
      </c>
      <c r="P355" t="s">
        <v>33</v>
      </c>
      <c r="Q355" t="s">
        <v>74</v>
      </c>
      <c r="R355" s="1" t="s">
        <v>21</v>
      </c>
      <c r="S355" s="1" t="str">
        <f>IF(ISNUMBER(R355),"Yes","No")</f>
        <v>No</v>
      </c>
    </row>
    <row r="356" spans="1:19" x14ac:dyDescent="0.2">
      <c r="A356" t="s">
        <v>477</v>
      </c>
      <c r="B356" t="s">
        <v>478</v>
      </c>
      <c r="C356" t="s">
        <v>61</v>
      </c>
      <c r="D356" t="s">
        <v>43</v>
      </c>
      <c r="E356" t="s">
        <v>16</v>
      </c>
      <c r="F356" t="s">
        <v>17</v>
      </c>
      <c r="G356" t="s">
        <v>18</v>
      </c>
      <c r="H356">
        <v>29</v>
      </c>
      <c r="I356" t="str">
        <f>IF(H356&gt;54,"Old Adults 55+",IF(H356&gt;=31,"Adults 31-54",IF(H356&lt;31,"Young Adults 25-30","Invalid")))</f>
        <v>Young Adults 25-30</v>
      </c>
      <c r="J356" s="1">
        <v>43609</v>
      </c>
      <c r="K356" s="1" t="str">
        <f>IF(YEAR(J356)&gt;2016,"2017-2021",IF(YEAR(J356)&gt;2011,"2012-2016",IF(YEAR(J356)&gt;2006,"2007-2011",IF(YEAR(J356)&gt;2001,"2002-2006",IF(YEAR(J356)&gt;1996,"1997-2001",IF(YEAR(J356)&gt;=1992,"1992-1996","Invalid"))))))</f>
        <v>2017-2021</v>
      </c>
      <c r="L356" s="2">
        <v>122350</v>
      </c>
      <c r="M356" s="8">
        <v>0.12</v>
      </c>
      <c r="N356" s="11" t="str" cm="1">
        <f t="array" ref="N356">_xlfn.IFS(M356 = 0%, "0%", M356&gt;35%, "36%-40%",M356&gt;30%,"31%-35%", M356&gt;20%, "21%-30%",M356 &gt;15%,"16%-20%", M356&gt;10%, "11%-15%", M356 &gt;0%, "5%-10%")</f>
        <v>11%-15%</v>
      </c>
      <c r="O356" s="9">
        <f>IF(M356&gt;0,L356+(L356*M356),L356)</f>
        <v>137032</v>
      </c>
      <c r="P356" t="s">
        <v>19</v>
      </c>
      <c r="Q356" t="s">
        <v>39</v>
      </c>
      <c r="R356" s="1" t="s">
        <v>21</v>
      </c>
      <c r="S356" s="1" t="str">
        <f>IF(ISNUMBER(R356),"Yes","No")</f>
        <v>No</v>
      </c>
    </row>
    <row r="357" spans="1:19" x14ac:dyDescent="0.2">
      <c r="A357" t="s">
        <v>1479</v>
      </c>
      <c r="B357" t="s">
        <v>1480</v>
      </c>
      <c r="C357" t="s">
        <v>62</v>
      </c>
      <c r="D357" t="s">
        <v>43</v>
      </c>
      <c r="E357" t="s">
        <v>32</v>
      </c>
      <c r="F357" t="s">
        <v>17</v>
      </c>
      <c r="G357" t="s">
        <v>18</v>
      </c>
      <c r="H357">
        <v>29</v>
      </c>
      <c r="I357" t="str">
        <f>IF(H357&gt;54,"Old Adults 55+",IF(H357&gt;=31,"Adults 31-54",IF(H357&lt;31,"Young Adults 25-30","Invalid")))</f>
        <v>Young Adults 25-30</v>
      </c>
      <c r="J357" s="1">
        <v>42676</v>
      </c>
      <c r="K357" s="1" t="str">
        <f>IF(YEAR(J357)&gt;2016,"2017-2021",IF(YEAR(J357)&gt;2011,"2012-2016",IF(YEAR(J357)&gt;2006,"2007-2011",IF(YEAR(J357)&gt;2001,"2002-2006",IF(YEAR(J357)&gt;1996,"1997-2001",IF(YEAR(J357)&gt;=1992,"1992-1996","Invalid"))))))</f>
        <v>2012-2016</v>
      </c>
      <c r="L357" s="2">
        <v>122054</v>
      </c>
      <c r="M357" s="8">
        <v>0.06</v>
      </c>
      <c r="N357" s="11" t="str" cm="1">
        <f t="array" ref="N357">_xlfn.IFS(M357 = 0%, "0%", M357&gt;35%, "36%-40%",M357&gt;30%,"31%-35%", M357&gt;20%, "21%-30%",M357 &gt;15%,"16%-20%", M357&gt;10%, "11%-15%", M357 &gt;0%, "5%-10%")</f>
        <v>5%-10%</v>
      </c>
      <c r="O357" s="9">
        <f>IF(M357&gt;0,L357+(L357*M357),L357)</f>
        <v>129377.24</v>
      </c>
      <c r="P357" t="s">
        <v>19</v>
      </c>
      <c r="Q357" t="s">
        <v>39</v>
      </c>
      <c r="R357" s="1" t="s">
        <v>21</v>
      </c>
      <c r="S357" s="1" t="str">
        <f>IF(ISNUMBER(R357),"Yes","No")</f>
        <v>No</v>
      </c>
    </row>
    <row r="358" spans="1:19" x14ac:dyDescent="0.2">
      <c r="A358" t="s">
        <v>1500</v>
      </c>
      <c r="B358" t="s">
        <v>1501</v>
      </c>
      <c r="C358" t="s">
        <v>61</v>
      </c>
      <c r="D358" t="s">
        <v>43</v>
      </c>
      <c r="E358" t="s">
        <v>36</v>
      </c>
      <c r="F358" t="s">
        <v>28</v>
      </c>
      <c r="G358" t="s">
        <v>24</v>
      </c>
      <c r="H358">
        <v>60</v>
      </c>
      <c r="I358" t="str">
        <f>IF(H358&gt;54,"Old Adults 55+",IF(H358&gt;=31,"Adults 31-54",IF(H358&lt;31,"Young Adults 25-30","Invalid")))</f>
        <v>Old Adults 55+</v>
      </c>
      <c r="J358" s="1">
        <v>44403</v>
      </c>
      <c r="K358" s="1" t="str">
        <f>IF(YEAR(J358)&gt;2016,"2017-2021",IF(YEAR(J358)&gt;2011,"2012-2016",IF(YEAR(J358)&gt;2006,"2007-2011",IF(YEAR(J358)&gt;2001,"2002-2006",IF(YEAR(J358)&gt;1996,"1997-2001",IF(YEAR(J358)&gt;=1992,"1992-1996","Invalid"))))))</f>
        <v>2017-2021</v>
      </c>
      <c r="L358" s="2">
        <v>121480</v>
      </c>
      <c r="M358" s="8">
        <v>0.14000000000000001</v>
      </c>
      <c r="N358" s="11" t="str" cm="1">
        <f t="array" ref="N358">_xlfn.IFS(M358 = 0%, "0%", M358&gt;35%, "36%-40%",M358&gt;30%,"31%-35%", M358&gt;20%, "21%-30%",M358 &gt;15%,"16%-20%", M358&gt;10%, "11%-15%", M358 &gt;0%, "5%-10%")</f>
        <v>11%-15%</v>
      </c>
      <c r="O358" s="9">
        <f>IF(M358&gt;0,L358+(L358*M358),L358)</f>
        <v>138487.20000000001</v>
      </c>
      <c r="P358" t="s">
        <v>19</v>
      </c>
      <c r="Q358" t="s">
        <v>39</v>
      </c>
      <c r="R358" s="1" t="s">
        <v>21</v>
      </c>
      <c r="S358" s="1" t="str">
        <f>IF(ISNUMBER(R358),"Yes","No")</f>
        <v>No</v>
      </c>
    </row>
    <row r="359" spans="1:19" x14ac:dyDescent="0.2">
      <c r="A359" t="s">
        <v>861</v>
      </c>
      <c r="B359" t="s">
        <v>862</v>
      </c>
      <c r="C359" t="s">
        <v>61</v>
      </c>
      <c r="D359" t="s">
        <v>43</v>
      </c>
      <c r="E359" t="s">
        <v>36</v>
      </c>
      <c r="F359" t="s">
        <v>17</v>
      </c>
      <c r="G359" t="s">
        <v>51</v>
      </c>
      <c r="H359">
        <v>45</v>
      </c>
      <c r="I359" t="str">
        <f>IF(H359&gt;54,"Old Adults 55+",IF(H359&gt;=31,"Adults 31-54",IF(H359&lt;31,"Young Adults 25-30","Invalid")))</f>
        <v>Adults 31-54</v>
      </c>
      <c r="J359" s="1">
        <v>38218</v>
      </c>
      <c r="K359" s="1" t="str">
        <f>IF(YEAR(J359)&gt;2016,"2017-2021",IF(YEAR(J359)&gt;2011,"2012-2016",IF(YEAR(J359)&gt;2006,"2007-2011",IF(YEAR(J359)&gt;2001,"2002-2006",IF(YEAR(J359)&gt;1996,"1997-2001",IF(YEAR(J359)&gt;=1992,"1992-1996","Invalid"))))))</f>
        <v>2002-2006</v>
      </c>
      <c r="L359" s="2">
        <v>121065</v>
      </c>
      <c r="M359" s="8">
        <v>0.15</v>
      </c>
      <c r="N359" s="11" t="str" cm="1">
        <f t="array" ref="N359">_xlfn.IFS(M359 = 0%, "0%", M359&gt;35%, "36%-40%",M359&gt;30%,"31%-35%", M359&gt;20%, "21%-30%",M359 &gt;15%,"16%-20%", M359&gt;10%, "11%-15%", M359 &gt;0%, "5%-10%")</f>
        <v>11%-15%</v>
      </c>
      <c r="O359" s="9">
        <f>IF(M359&gt;0,L359+(L359*M359),L359)</f>
        <v>139224.75</v>
      </c>
      <c r="P359" t="s">
        <v>52</v>
      </c>
      <c r="Q359" t="s">
        <v>66</v>
      </c>
      <c r="R359" s="1" t="s">
        <v>21</v>
      </c>
      <c r="S359" s="1" t="str">
        <f>IF(ISNUMBER(R359),"Yes","No")</f>
        <v>No</v>
      </c>
    </row>
    <row r="360" spans="1:19" x14ac:dyDescent="0.2">
      <c r="A360" t="s">
        <v>920</v>
      </c>
      <c r="B360" t="s">
        <v>921</v>
      </c>
      <c r="C360" t="s">
        <v>62</v>
      </c>
      <c r="D360" t="s">
        <v>65</v>
      </c>
      <c r="E360" t="s">
        <v>44</v>
      </c>
      <c r="F360" t="s">
        <v>28</v>
      </c>
      <c r="G360" t="s">
        <v>24</v>
      </c>
      <c r="H360">
        <v>40</v>
      </c>
      <c r="I360" t="str">
        <f>IF(H360&gt;54,"Old Adults 55+",IF(H360&gt;=31,"Adults 31-54",IF(H360&lt;31,"Young Adults 25-30","Invalid")))</f>
        <v>Adults 31-54</v>
      </c>
      <c r="J360" s="1">
        <v>43147</v>
      </c>
      <c r="K360" s="1" t="str">
        <f>IF(YEAR(J360)&gt;2016,"2017-2021",IF(YEAR(J360)&gt;2011,"2012-2016",IF(YEAR(J360)&gt;2006,"2007-2011",IF(YEAR(J360)&gt;2001,"2002-2006",IF(YEAR(J360)&gt;1996,"1997-2001",IF(YEAR(J360)&gt;=1992,"1992-1996","Invalid"))))))</f>
        <v>2017-2021</v>
      </c>
      <c r="L360" s="2">
        <v>120905</v>
      </c>
      <c r="M360" s="8">
        <v>0.05</v>
      </c>
      <c r="N360" s="11" t="str" cm="1">
        <f t="array" ref="N360">_xlfn.IFS(M360 = 0%, "0%", M360&gt;35%, "36%-40%",M360&gt;30%,"31%-35%", M360&gt;20%, "21%-30%",M360 &gt;15%,"16%-20%", M360&gt;10%, "11%-15%", M360 &gt;0%, "5%-10%")</f>
        <v>5%-10%</v>
      </c>
      <c r="O360" s="9">
        <f>IF(M360&gt;0,L360+(L360*M360),L360)</f>
        <v>126950.25</v>
      </c>
      <c r="P360" t="s">
        <v>19</v>
      </c>
      <c r="Q360" t="s">
        <v>63</v>
      </c>
      <c r="R360" s="1" t="s">
        <v>21</v>
      </c>
      <c r="S360" s="1" t="str">
        <f>IF(ISNUMBER(R360),"Yes","No")</f>
        <v>No</v>
      </c>
    </row>
    <row r="361" spans="1:19" x14ac:dyDescent="0.2">
      <c r="A361" t="s">
        <v>741</v>
      </c>
      <c r="B361" t="s">
        <v>742</v>
      </c>
      <c r="C361" t="s">
        <v>62</v>
      </c>
      <c r="D361" t="s">
        <v>23</v>
      </c>
      <c r="E361" t="s">
        <v>16</v>
      </c>
      <c r="F361" t="s">
        <v>28</v>
      </c>
      <c r="G361" t="s">
        <v>24</v>
      </c>
      <c r="H361">
        <v>48</v>
      </c>
      <c r="I361" t="str">
        <f>IF(H361&gt;54,"Old Adults 55+",IF(H361&gt;=31,"Adults 31-54",IF(H361&lt;31,"Young Adults 25-30","Invalid")))</f>
        <v>Adults 31-54</v>
      </c>
      <c r="J361" s="1">
        <v>38168</v>
      </c>
      <c r="K361" s="1" t="str">
        <f>IF(YEAR(J361)&gt;2016,"2017-2021",IF(YEAR(J361)&gt;2011,"2012-2016",IF(YEAR(J361)&gt;2006,"2007-2011",IF(YEAR(J361)&gt;2001,"2002-2006",IF(YEAR(J361)&gt;1996,"1997-2001",IF(YEAR(J361)&gt;=1992,"1992-1996","Invalid"))))))</f>
        <v>2002-2006</v>
      </c>
      <c r="L361" s="2">
        <v>120660</v>
      </c>
      <c r="M361" s="8">
        <v>7.0000000000000007E-2</v>
      </c>
      <c r="N361" s="11" t="str" cm="1">
        <f t="array" ref="N361">_xlfn.IFS(M361 = 0%, "0%", M361&gt;35%, "36%-40%",M361&gt;30%,"31%-35%", M361&gt;20%, "21%-30%",M361 &gt;15%,"16%-20%", M361&gt;10%, "11%-15%", M361 &gt;0%, "5%-10%")</f>
        <v>5%-10%</v>
      </c>
      <c r="O361" s="9">
        <f>IF(M361&gt;0,L361+(L361*M361),L361)</f>
        <v>129106.2</v>
      </c>
      <c r="P361" t="s">
        <v>33</v>
      </c>
      <c r="Q361" t="s">
        <v>34</v>
      </c>
      <c r="R361" s="1" t="s">
        <v>21</v>
      </c>
      <c r="S361" s="1" t="str">
        <f>IF(ISNUMBER(R361),"Yes","No")</f>
        <v>No</v>
      </c>
    </row>
    <row r="362" spans="1:19" x14ac:dyDescent="0.2">
      <c r="A362" t="s">
        <v>1080</v>
      </c>
      <c r="B362" t="s">
        <v>1081</v>
      </c>
      <c r="C362" t="s">
        <v>69</v>
      </c>
      <c r="D362" t="s">
        <v>31</v>
      </c>
      <c r="E362" t="s">
        <v>36</v>
      </c>
      <c r="F362" t="s">
        <v>28</v>
      </c>
      <c r="G362" t="s">
        <v>18</v>
      </c>
      <c r="H362">
        <v>47</v>
      </c>
      <c r="I362" t="str">
        <f>IF(H362&gt;54,"Old Adults 55+",IF(H362&gt;=31,"Adults 31-54",IF(H362&lt;31,"Young Adults 25-30","Invalid")))</f>
        <v>Adults 31-54</v>
      </c>
      <c r="J362" s="1">
        <v>36893</v>
      </c>
      <c r="K362" s="1" t="str">
        <f>IF(YEAR(J362)&gt;2016,"2017-2021",IF(YEAR(J362)&gt;2011,"2012-2016",IF(YEAR(J362)&gt;2006,"2007-2011",IF(YEAR(J362)&gt;2001,"2002-2006",IF(YEAR(J362)&gt;1996,"1997-2001",IF(YEAR(J362)&gt;=1992,"1992-1996","Invalid"))))))</f>
        <v>1997-2001</v>
      </c>
      <c r="L362" s="2">
        <v>120628</v>
      </c>
      <c r="M362" s="8">
        <v>0</v>
      </c>
      <c r="N362" s="11" t="str" cm="1">
        <f t="array" ref="N362">_xlfn.IFS(M362 = 0%, "0%", M362&gt;35%, "36%-40%",M362&gt;30%,"31%-35%", M362&gt;20%, "21%-30%",M362 &gt;15%,"16%-20%", M362&gt;10%, "11%-15%", M362 &gt;0%, "5%-10%")</f>
        <v>0%</v>
      </c>
      <c r="O362" s="9">
        <f>IF(M362&gt;0,L362+(L362*M362),L362)</f>
        <v>120628</v>
      </c>
      <c r="P362" t="s">
        <v>19</v>
      </c>
      <c r="Q362" t="s">
        <v>20</v>
      </c>
      <c r="R362" s="1" t="s">
        <v>21</v>
      </c>
      <c r="S362" s="1" t="str">
        <f>IF(ISNUMBER(R362),"Yes","No")</f>
        <v>No</v>
      </c>
    </row>
    <row r="363" spans="1:19" x14ac:dyDescent="0.2">
      <c r="A363" t="s">
        <v>516</v>
      </c>
      <c r="B363" t="s">
        <v>517</v>
      </c>
      <c r="C363" t="s">
        <v>62</v>
      </c>
      <c r="D363" t="s">
        <v>43</v>
      </c>
      <c r="E363" t="s">
        <v>16</v>
      </c>
      <c r="F363" t="s">
        <v>17</v>
      </c>
      <c r="G363" t="s">
        <v>24</v>
      </c>
      <c r="H363">
        <v>30</v>
      </c>
      <c r="I363" t="str">
        <f>IF(H363&gt;54,"Old Adults 55+",IF(H363&gt;=31,"Adults 31-54",IF(H363&lt;31,"Young Adults 25-30","Invalid")))</f>
        <v>Young Adults 25-30</v>
      </c>
      <c r="J363" s="1">
        <v>42484</v>
      </c>
      <c r="K363" s="1" t="str">
        <f>IF(YEAR(J363)&gt;2016,"2017-2021",IF(YEAR(J363)&gt;2011,"2012-2016",IF(YEAR(J363)&gt;2006,"2007-2011",IF(YEAR(J363)&gt;2001,"2002-2006",IF(YEAR(J363)&gt;1996,"1997-2001",IF(YEAR(J363)&gt;=1992,"1992-1996","Invalid"))))))</f>
        <v>2012-2016</v>
      </c>
      <c r="L363" s="2">
        <v>120341</v>
      </c>
      <c r="M363" s="8">
        <v>7.0000000000000007E-2</v>
      </c>
      <c r="N363" s="11" t="str" cm="1">
        <f t="array" ref="N363">_xlfn.IFS(M363 = 0%, "0%", M363&gt;35%, "36%-40%",M363&gt;30%,"31%-35%", M363&gt;20%, "21%-30%",M363 &gt;15%,"16%-20%", M363&gt;10%, "11%-15%", M363 &gt;0%, "5%-10%")</f>
        <v>5%-10%</v>
      </c>
      <c r="O363" s="9">
        <f>IF(M363&gt;0,L363+(L363*M363),L363)</f>
        <v>128764.87</v>
      </c>
      <c r="P363" t="s">
        <v>19</v>
      </c>
      <c r="Q363" t="s">
        <v>63</v>
      </c>
      <c r="R363" s="1" t="s">
        <v>21</v>
      </c>
      <c r="S363" s="1" t="str">
        <f>IF(ISNUMBER(R363),"Yes","No")</f>
        <v>No</v>
      </c>
    </row>
    <row r="364" spans="1:19" x14ac:dyDescent="0.2">
      <c r="A364" t="s">
        <v>1617</v>
      </c>
      <c r="B364" t="s">
        <v>1618</v>
      </c>
      <c r="C364" t="s">
        <v>61</v>
      </c>
      <c r="D364" t="s">
        <v>27</v>
      </c>
      <c r="E364" t="s">
        <v>44</v>
      </c>
      <c r="F364" t="s">
        <v>17</v>
      </c>
      <c r="G364" t="s">
        <v>18</v>
      </c>
      <c r="H364">
        <v>43</v>
      </c>
      <c r="I364" t="str">
        <f>IF(H364&gt;54,"Old Adults 55+",IF(H364&gt;=31,"Adults 31-54",IF(H364&lt;31,"Young Adults 25-30","Invalid")))</f>
        <v>Adults 31-54</v>
      </c>
      <c r="J364" s="1">
        <v>42090</v>
      </c>
      <c r="K364" s="1" t="str">
        <f>IF(YEAR(J364)&gt;2016,"2017-2021",IF(YEAR(J364)&gt;2011,"2012-2016",IF(YEAR(J364)&gt;2006,"2007-2011",IF(YEAR(J364)&gt;2001,"2002-2006",IF(YEAR(J364)&gt;1996,"1997-2001",IF(YEAR(J364)&gt;=1992,"1992-1996","Invalid"))))))</f>
        <v>2012-2016</v>
      </c>
      <c r="L364" s="2">
        <v>120321</v>
      </c>
      <c r="M364" s="8">
        <v>0.12</v>
      </c>
      <c r="N364" s="11" t="str" cm="1">
        <f t="array" ref="N364">_xlfn.IFS(M364 = 0%, "0%", M364&gt;35%, "36%-40%",M364&gt;30%,"31%-35%", M364&gt;20%, "21%-30%",M364 &gt;15%,"16%-20%", M364&gt;10%, "11%-15%", M364 &gt;0%, "5%-10%")</f>
        <v>11%-15%</v>
      </c>
      <c r="O364" s="9">
        <f>IF(M364&gt;0,L364+(L364*M364),L364)</f>
        <v>134759.51999999999</v>
      </c>
      <c r="P364" t="s">
        <v>19</v>
      </c>
      <c r="Q364" t="s">
        <v>25</v>
      </c>
      <c r="R364" s="1" t="s">
        <v>21</v>
      </c>
      <c r="S364" s="1" t="str">
        <f>IF(ISNUMBER(R364),"Yes","No")</f>
        <v>No</v>
      </c>
    </row>
    <row r="365" spans="1:19" x14ac:dyDescent="0.2">
      <c r="A365" t="s">
        <v>689</v>
      </c>
      <c r="B365" t="s">
        <v>690</v>
      </c>
      <c r="C365" t="s">
        <v>62</v>
      </c>
      <c r="D365" t="s">
        <v>27</v>
      </c>
      <c r="E365" t="s">
        <v>44</v>
      </c>
      <c r="F365" t="s">
        <v>28</v>
      </c>
      <c r="G365" t="s">
        <v>51</v>
      </c>
      <c r="H365">
        <v>53</v>
      </c>
      <c r="I365" t="str">
        <f>IF(H365&gt;54,"Old Adults 55+",IF(H365&gt;=31,"Adults 31-54",IF(H365&lt;31,"Young Adults 25-30","Invalid")))</f>
        <v>Adults 31-54</v>
      </c>
      <c r="J365" s="1">
        <v>39021</v>
      </c>
      <c r="K365" s="1" t="str">
        <f>IF(YEAR(J365)&gt;2016,"2017-2021",IF(YEAR(J365)&gt;2011,"2012-2016",IF(YEAR(J365)&gt;2006,"2007-2011",IF(YEAR(J365)&gt;2001,"2002-2006",IF(YEAR(J365)&gt;1996,"1997-2001",IF(YEAR(J365)&gt;=1992,"1992-1996","Invalid"))))))</f>
        <v>2002-2006</v>
      </c>
      <c r="L365" s="2">
        <v>120128</v>
      </c>
      <c r="M365" s="8">
        <v>0.1</v>
      </c>
      <c r="N365" s="11" t="str" cm="1">
        <f t="array" ref="N365">_xlfn.IFS(M365 = 0%, "0%", M365&gt;35%, "36%-40%",M365&gt;30%,"31%-35%", M365&gt;20%, "21%-30%",M365 &gt;15%,"16%-20%", M365&gt;10%, "11%-15%", M365 &gt;0%, "5%-10%")</f>
        <v>5%-10%</v>
      </c>
      <c r="O365" s="9">
        <f>IF(M365&gt;0,L365+(L365*M365),L365)</f>
        <v>132140.79999999999</v>
      </c>
      <c r="P365" t="s">
        <v>19</v>
      </c>
      <c r="Q365" t="s">
        <v>25</v>
      </c>
      <c r="R365" s="1" t="s">
        <v>21</v>
      </c>
      <c r="S365" s="1" t="str">
        <f>IF(ISNUMBER(R365),"Yes","No")</f>
        <v>No</v>
      </c>
    </row>
    <row r="366" spans="1:19" x14ac:dyDescent="0.2">
      <c r="A366" t="s">
        <v>1487</v>
      </c>
      <c r="B366" t="s">
        <v>1488</v>
      </c>
      <c r="C366" t="s">
        <v>62</v>
      </c>
      <c r="D366" t="s">
        <v>27</v>
      </c>
      <c r="E366" t="s">
        <v>32</v>
      </c>
      <c r="F366" t="s">
        <v>28</v>
      </c>
      <c r="G366" t="s">
        <v>18</v>
      </c>
      <c r="H366">
        <v>30</v>
      </c>
      <c r="I366" t="str">
        <f>IF(H366&gt;54,"Old Adults 55+",IF(H366&gt;=31,"Adults 31-54",IF(H366&lt;31,"Young Adults 25-30","Invalid")))</f>
        <v>Young Adults 25-30</v>
      </c>
      <c r="J366" s="1">
        <v>42952</v>
      </c>
      <c r="K366" s="1" t="str">
        <f>IF(YEAR(J366)&gt;2016,"2017-2021",IF(YEAR(J366)&gt;2011,"2012-2016",IF(YEAR(J366)&gt;2006,"2007-2011",IF(YEAR(J366)&gt;2001,"2002-2006",IF(YEAR(J366)&gt;1996,"1997-2001",IF(YEAR(J366)&gt;=1992,"1992-1996","Invalid"))))))</f>
        <v>2017-2021</v>
      </c>
      <c r="L366" s="2">
        <v>119906</v>
      </c>
      <c r="M366" s="8">
        <v>0.05</v>
      </c>
      <c r="N366" s="11" t="str" cm="1">
        <f t="array" ref="N366">_xlfn.IFS(M366 = 0%, "0%", M366&gt;35%, "36%-40%",M366&gt;30%,"31%-35%", M366&gt;20%, "21%-30%",M366 &gt;15%,"16%-20%", M366&gt;10%, "11%-15%", M366 &gt;0%, "5%-10%")</f>
        <v>5%-10%</v>
      </c>
      <c r="O366" s="9">
        <f>IF(M366&gt;0,L366+(L366*M366),L366)</f>
        <v>125901.3</v>
      </c>
      <c r="P366" t="s">
        <v>19</v>
      </c>
      <c r="Q366" t="s">
        <v>29</v>
      </c>
      <c r="R366" s="1" t="s">
        <v>21</v>
      </c>
      <c r="S366" s="1" t="str">
        <f>IF(ISNUMBER(R366),"Yes","No")</f>
        <v>No</v>
      </c>
    </row>
    <row r="367" spans="1:19" x14ac:dyDescent="0.2">
      <c r="A367" t="s">
        <v>99</v>
      </c>
      <c r="B367" t="s">
        <v>257</v>
      </c>
      <c r="C367" t="s">
        <v>62</v>
      </c>
      <c r="D367" t="s">
        <v>27</v>
      </c>
      <c r="E367" t="s">
        <v>32</v>
      </c>
      <c r="F367" t="s">
        <v>17</v>
      </c>
      <c r="G367" t="s">
        <v>18</v>
      </c>
      <c r="H367">
        <v>27</v>
      </c>
      <c r="I367" t="str">
        <f>IF(H367&gt;54,"Old Adults 55+",IF(H367&gt;=31,"Adults 31-54",IF(H367&lt;31,"Young Adults 25-30","Invalid")))</f>
        <v>Young Adults 25-30</v>
      </c>
      <c r="J367" s="1">
        <v>44013</v>
      </c>
      <c r="K367" s="1" t="str">
        <f>IF(YEAR(J367)&gt;2016,"2017-2021",IF(YEAR(J367)&gt;2011,"2012-2016",IF(YEAR(J367)&gt;2006,"2007-2011",IF(YEAR(J367)&gt;2001,"2002-2006",IF(YEAR(J367)&gt;1996,"1997-2001",IF(YEAR(J367)&gt;=1992,"1992-1996","Invalid"))))))</f>
        <v>2017-2021</v>
      </c>
      <c r="L367" s="2">
        <v>119746</v>
      </c>
      <c r="M367" s="8">
        <v>0.1</v>
      </c>
      <c r="N367" s="11" t="str" cm="1">
        <f t="array" ref="N367">_xlfn.IFS(M367 = 0%, "0%", M367&gt;35%, "36%-40%",M367&gt;30%,"31%-35%", M367&gt;20%, "21%-30%",M367 &gt;15%,"16%-20%", M367&gt;10%, "11%-15%", M367 &gt;0%, "5%-10%")</f>
        <v>5%-10%</v>
      </c>
      <c r="O367" s="9">
        <f>IF(M367&gt;0,L367+(L367*M367),L367)</f>
        <v>131720.6</v>
      </c>
      <c r="P367" t="s">
        <v>19</v>
      </c>
      <c r="Q367" t="s">
        <v>39</v>
      </c>
      <c r="R367" s="1" t="s">
        <v>21</v>
      </c>
      <c r="S367" s="1" t="str">
        <f>IF(ISNUMBER(R367),"Yes","No")</f>
        <v>No</v>
      </c>
    </row>
    <row r="368" spans="1:19" x14ac:dyDescent="0.2">
      <c r="A368" t="s">
        <v>1841</v>
      </c>
      <c r="B368" t="s">
        <v>1842</v>
      </c>
      <c r="C368" t="s">
        <v>84</v>
      </c>
      <c r="D368" t="s">
        <v>31</v>
      </c>
      <c r="E368" t="s">
        <v>16</v>
      </c>
      <c r="F368" t="s">
        <v>17</v>
      </c>
      <c r="G368" t="s">
        <v>24</v>
      </c>
      <c r="H368">
        <v>59</v>
      </c>
      <c r="I368" t="str">
        <f>IF(H368&gt;54,"Old Adults 55+",IF(H368&gt;=31,"Adults 31-54",IF(H368&lt;31,"Young Adults 25-30","Invalid")))</f>
        <v>Old Adults 55+</v>
      </c>
      <c r="J368" s="1">
        <v>36990</v>
      </c>
      <c r="K368" s="1" t="str">
        <f>IF(YEAR(J368)&gt;2016,"2017-2021",IF(YEAR(J368)&gt;2011,"2012-2016",IF(YEAR(J368)&gt;2006,"2007-2011",IF(YEAR(J368)&gt;2001,"2002-2006",IF(YEAR(J368)&gt;1996,"1997-2001",IF(YEAR(J368)&gt;=1992,"1992-1996","Invalid"))))))</f>
        <v>1997-2001</v>
      </c>
      <c r="L368" s="2">
        <v>119699</v>
      </c>
      <c r="M368" s="8">
        <v>0</v>
      </c>
      <c r="N368" s="11" t="str" cm="1">
        <f t="array" ref="N368">_xlfn.IFS(M368 = 0%, "0%", M368&gt;35%, "36%-40%",M368&gt;30%,"31%-35%", M368&gt;20%, "21%-30%",M368 &gt;15%,"16%-20%", M368&gt;10%, "11%-15%", M368 &gt;0%, "5%-10%")</f>
        <v>0%</v>
      </c>
      <c r="O368" s="9">
        <f>IF(M368&gt;0,L368+(L368*M368),L368)</f>
        <v>119699</v>
      </c>
      <c r="P368" t="s">
        <v>33</v>
      </c>
      <c r="Q368" t="s">
        <v>74</v>
      </c>
      <c r="R368" s="1" t="s">
        <v>21</v>
      </c>
      <c r="S368" s="1" t="str">
        <f>IF(ISNUMBER(R368),"Yes","No")</f>
        <v>No</v>
      </c>
    </row>
    <row r="369" spans="1:19" x14ac:dyDescent="0.2">
      <c r="A369" t="s">
        <v>1010</v>
      </c>
      <c r="B369" t="s">
        <v>1011</v>
      </c>
      <c r="C369" t="s">
        <v>62</v>
      </c>
      <c r="D369" t="s">
        <v>50</v>
      </c>
      <c r="E369" t="s">
        <v>44</v>
      </c>
      <c r="F369" t="s">
        <v>17</v>
      </c>
      <c r="G369" t="s">
        <v>51</v>
      </c>
      <c r="H369">
        <v>38</v>
      </c>
      <c r="I369" t="str">
        <f>IF(H369&gt;54,"Old Adults 55+",IF(H369&gt;=31,"Adults 31-54",IF(H369&lt;31,"Young Adults 25-30","Invalid")))</f>
        <v>Adults 31-54</v>
      </c>
      <c r="J369" s="1">
        <v>42999</v>
      </c>
      <c r="K369" s="1" t="str">
        <f>IF(YEAR(J369)&gt;2016,"2017-2021",IF(YEAR(J369)&gt;2011,"2012-2016",IF(YEAR(J369)&gt;2006,"2007-2011",IF(YEAR(J369)&gt;2001,"2002-2006",IF(YEAR(J369)&gt;1996,"1997-2001",IF(YEAR(J369)&gt;=1992,"1992-1996","Invalid"))))))</f>
        <v>2017-2021</v>
      </c>
      <c r="L369" s="2">
        <v>119647</v>
      </c>
      <c r="M369" s="8">
        <v>0.09</v>
      </c>
      <c r="N369" s="11" t="str" cm="1">
        <f t="array" ref="N369">_xlfn.IFS(M369 = 0%, "0%", M369&gt;35%, "36%-40%",M369&gt;30%,"31%-35%", M369&gt;20%, "21%-30%",M369 &gt;15%,"16%-20%", M369&gt;10%, "11%-15%", M369 &gt;0%, "5%-10%")</f>
        <v>5%-10%</v>
      </c>
      <c r="O369" s="9">
        <f>IF(M369&gt;0,L369+(L369*M369),L369)</f>
        <v>130415.23</v>
      </c>
      <c r="P369" t="s">
        <v>52</v>
      </c>
      <c r="Q369" t="s">
        <v>53</v>
      </c>
      <c r="R369" s="1" t="s">
        <v>21</v>
      </c>
      <c r="S369" s="1" t="str">
        <f>IF(ISNUMBER(R369),"Yes","No")</f>
        <v>No</v>
      </c>
    </row>
    <row r="370" spans="1:19" x14ac:dyDescent="0.2">
      <c r="A370" t="s">
        <v>1376</v>
      </c>
      <c r="B370" t="s">
        <v>1377</v>
      </c>
      <c r="C370" t="s">
        <v>62</v>
      </c>
      <c r="D370" t="s">
        <v>50</v>
      </c>
      <c r="E370" t="s">
        <v>44</v>
      </c>
      <c r="F370" t="s">
        <v>28</v>
      </c>
      <c r="G370" t="s">
        <v>18</v>
      </c>
      <c r="H370">
        <v>33</v>
      </c>
      <c r="I370" t="str">
        <f>IF(H370&gt;54,"Old Adults 55+",IF(H370&gt;=31,"Adults 31-54",IF(H370&lt;31,"Young Adults 25-30","Invalid")))</f>
        <v>Adults 31-54</v>
      </c>
      <c r="J370" s="1">
        <v>41446</v>
      </c>
      <c r="K370" s="1" t="str">
        <f>IF(YEAR(J370)&gt;2016,"2017-2021",IF(YEAR(J370)&gt;2011,"2012-2016",IF(YEAR(J370)&gt;2006,"2007-2011",IF(YEAR(J370)&gt;2001,"2002-2006",IF(YEAR(J370)&gt;1996,"1997-2001",IF(YEAR(J370)&gt;=1992,"1992-1996","Invalid"))))))</f>
        <v>2012-2016</v>
      </c>
      <c r="L370" s="2">
        <v>119631</v>
      </c>
      <c r="M370" s="8">
        <v>0.06</v>
      </c>
      <c r="N370" s="11" t="str" cm="1">
        <f t="array" ref="N370">_xlfn.IFS(M370 = 0%, "0%", M370&gt;35%, "36%-40%",M370&gt;30%,"31%-35%", M370&gt;20%, "21%-30%",M370 &gt;15%,"16%-20%", M370&gt;10%, "11%-15%", M370 &gt;0%, "5%-10%")</f>
        <v>5%-10%</v>
      </c>
      <c r="O370" s="9">
        <f>IF(M370&gt;0,L370+(L370*M370),L370)</f>
        <v>126808.86</v>
      </c>
      <c r="P370" t="s">
        <v>19</v>
      </c>
      <c r="Q370" t="s">
        <v>39</v>
      </c>
      <c r="R370" s="1" t="s">
        <v>21</v>
      </c>
      <c r="S370" s="1" t="str">
        <f>IF(ISNUMBER(R370),"Yes","No")</f>
        <v>No</v>
      </c>
    </row>
    <row r="371" spans="1:19" x14ac:dyDescent="0.2">
      <c r="A371" t="s">
        <v>1952</v>
      </c>
      <c r="B371" t="s">
        <v>1953</v>
      </c>
      <c r="C371" t="s">
        <v>62</v>
      </c>
      <c r="D371" t="s">
        <v>43</v>
      </c>
      <c r="E371" t="s">
        <v>44</v>
      </c>
      <c r="F371" t="s">
        <v>28</v>
      </c>
      <c r="G371" t="s">
        <v>24</v>
      </c>
      <c r="H371">
        <v>49</v>
      </c>
      <c r="I371" t="str">
        <f>IF(H371&gt;54,"Old Adults 55+",IF(H371&gt;=31,"Adults 31-54",IF(H371&lt;31,"Young Adults 25-30","Invalid")))</f>
        <v>Adults 31-54</v>
      </c>
      <c r="J371" s="1">
        <v>43240</v>
      </c>
      <c r="K371" s="1" t="str">
        <f>IF(YEAR(J371)&gt;2016,"2017-2021",IF(YEAR(J371)&gt;2011,"2012-2016",IF(YEAR(J371)&gt;2006,"2007-2011",IF(YEAR(J371)&gt;2001,"2002-2006",IF(YEAR(J371)&gt;1996,"1997-2001",IF(YEAR(J371)&gt;=1992,"1992-1996","Invalid"))))))</f>
        <v>2017-2021</v>
      </c>
      <c r="L371" s="2">
        <v>119397</v>
      </c>
      <c r="M371" s="8">
        <v>0.09</v>
      </c>
      <c r="N371" s="11" t="str" cm="1">
        <f t="array" ref="N371">_xlfn.IFS(M371 = 0%, "0%", M371&gt;35%, "36%-40%",M371&gt;30%,"31%-35%", M371&gt;20%, "21%-30%",M371 &gt;15%,"16%-20%", M371&gt;10%, "11%-15%", M371 &gt;0%, "5%-10%")</f>
        <v>5%-10%</v>
      </c>
      <c r="O371" s="9">
        <f>IF(M371&gt;0,L371+(L371*M371),L371)</f>
        <v>130142.73</v>
      </c>
      <c r="P371" t="s">
        <v>33</v>
      </c>
      <c r="Q371" t="s">
        <v>60</v>
      </c>
      <c r="R371" s="1">
        <v>43538</v>
      </c>
      <c r="S371" s="1" t="str">
        <f>IF(ISNUMBER(R371),"Yes","No")</f>
        <v>Yes</v>
      </c>
    </row>
    <row r="372" spans="1:19" x14ac:dyDescent="0.2">
      <c r="A372" t="s">
        <v>1271</v>
      </c>
      <c r="B372" t="s">
        <v>1272</v>
      </c>
      <c r="C372" t="s">
        <v>62</v>
      </c>
      <c r="D372" t="s">
        <v>65</v>
      </c>
      <c r="E372" t="s">
        <v>44</v>
      </c>
      <c r="F372" t="s">
        <v>28</v>
      </c>
      <c r="G372" t="s">
        <v>24</v>
      </c>
      <c r="H372">
        <v>34</v>
      </c>
      <c r="I372" t="str">
        <f>IF(H372&gt;54,"Old Adults 55+",IF(H372&gt;=31,"Adults 31-54",IF(H372&lt;31,"Young Adults 25-30","Invalid")))</f>
        <v>Adults 31-54</v>
      </c>
      <c r="J372" s="1">
        <v>40952</v>
      </c>
      <c r="K372" s="1" t="str">
        <f>IF(YEAR(J372)&gt;2016,"2017-2021",IF(YEAR(J372)&gt;2011,"2012-2016",IF(YEAR(J372)&gt;2006,"2007-2011",IF(YEAR(J372)&gt;2001,"2002-2006",IF(YEAR(J372)&gt;1996,"1997-2001",IF(YEAR(J372)&gt;=1992,"1992-1996","Invalid"))))))</f>
        <v>2012-2016</v>
      </c>
      <c r="L372" s="2">
        <v>118708</v>
      </c>
      <c r="M372" s="8">
        <v>7.0000000000000007E-2</v>
      </c>
      <c r="N372" s="11" t="str" cm="1">
        <f t="array" ref="N372">_xlfn.IFS(M372 = 0%, "0%", M372&gt;35%, "36%-40%",M372&gt;30%,"31%-35%", M372&gt;20%, "21%-30%",M372 &gt;15%,"16%-20%", M372&gt;10%, "11%-15%", M372 &gt;0%, "5%-10%")</f>
        <v>5%-10%</v>
      </c>
      <c r="O372" s="9">
        <f>IF(M372&gt;0,L372+(L372*M372),L372)</f>
        <v>127017.56</v>
      </c>
      <c r="P372" t="s">
        <v>33</v>
      </c>
      <c r="Q372" t="s">
        <v>74</v>
      </c>
      <c r="R372" s="1" t="s">
        <v>21</v>
      </c>
      <c r="S372" s="1" t="str">
        <f>IF(ISNUMBER(R372),"Yes","No")</f>
        <v>No</v>
      </c>
    </row>
    <row r="373" spans="1:19" x14ac:dyDescent="0.2">
      <c r="A373" t="s">
        <v>1626</v>
      </c>
      <c r="B373" t="s">
        <v>1627</v>
      </c>
      <c r="C373" t="s">
        <v>62</v>
      </c>
      <c r="D373" t="s">
        <v>23</v>
      </c>
      <c r="E373" t="s">
        <v>16</v>
      </c>
      <c r="F373" t="s">
        <v>17</v>
      </c>
      <c r="G373" t="s">
        <v>18</v>
      </c>
      <c r="H373">
        <v>33</v>
      </c>
      <c r="I373" t="str">
        <f>IF(H373&gt;54,"Old Adults 55+",IF(H373&gt;=31,"Adults 31-54",IF(H373&lt;31,"Young Adults 25-30","Invalid")))</f>
        <v>Adults 31-54</v>
      </c>
      <c r="J373" s="1">
        <v>41071</v>
      </c>
      <c r="K373" s="1" t="str">
        <f>IF(YEAR(J373)&gt;2016,"2017-2021",IF(YEAR(J373)&gt;2011,"2012-2016",IF(YEAR(J373)&gt;2006,"2007-2011",IF(YEAR(J373)&gt;2001,"2002-2006",IF(YEAR(J373)&gt;1996,"1997-2001",IF(YEAR(J373)&gt;=1992,"1992-1996","Invalid"))))))</f>
        <v>2012-2016</v>
      </c>
      <c r="L373" s="2">
        <v>118253</v>
      </c>
      <c r="M373" s="8">
        <v>0.08</v>
      </c>
      <c r="N373" s="11" t="str" cm="1">
        <f t="array" ref="N373">_xlfn.IFS(M373 = 0%, "0%", M373&gt;35%, "36%-40%",M373&gt;30%,"31%-35%", M373&gt;20%, "21%-30%",M373 &gt;15%,"16%-20%", M373&gt;10%, "11%-15%", M373 &gt;0%, "5%-10%")</f>
        <v>5%-10%</v>
      </c>
      <c r="O373" s="9">
        <f>IF(M373&gt;0,L373+(L373*M373),L373)</f>
        <v>127713.24</v>
      </c>
      <c r="P373" t="s">
        <v>19</v>
      </c>
      <c r="Q373" t="s">
        <v>25</v>
      </c>
      <c r="R373" s="1" t="s">
        <v>21</v>
      </c>
      <c r="S373" s="1" t="str">
        <f>IF(ISNUMBER(R373),"Yes","No")</f>
        <v>No</v>
      </c>
    </row>
    <row r="374" spans="1:19" x14ac:dyDescent="0.2">
      <c r="A374" t="s">
        <v>134</v>
      </c>
      <c r="B374" t="s">
        <v>1830</v>
      </c>
      <c r="C374" t="s">
        <v>62</v>
      </c>
      <c r="D374" t="s">
        <v>65</v>
      </c>
      <c r="E374" t="s">
        <v>16</v>
      </c>
      <c r="F374" t="s">
        <v>28</v>
      </c>
      <c r="G374" t="s">
        <v>18</v>
      </c>
      <c r="H374">
        <v>44</v>
      </c>
      <c r="I374" t="str">
        <f>IF(H374&gt;54,"Old Adults 55+",IF(H374&gt;=31,"Adults 31-54",IF(H374&lt;31,"Young Adults 25-30","Invalid")))</f>
        <v>Adults 31-54</v>
      </c>
      <c r="J374" s="1">
        <v>37296</v>
      </c>
      <c r="K374" s="1" t="str">
        <f>IF(YEAR(J374)&gt;2016,"2017-2021",IF(YEAR(J374)&gt;2011,"2012-2016",IF(YEAR(J374)&gt;2006,"2007-2011",IF(YEAR(J374)&gt;2001,"2002-2006",IF(YEAR(J374)&gt;1996,"1997-2001",IF(YEAR(J374)&gt;=1992,"1992-1996","Invalid"))))))</f>
        <v>2002-2006</v>
      </c>
      <c r="L374" s="2">
        <v>117545</v>
      </c>
      <c r="M374" s="8">
        <v>0.06</v>
      </c>
      <c r="N374" s="11" t="str" cm="1">
        <f t="array" ref="N374">_xlfn.IFS(M374 = 0%, "0%", M374&gt;35%, "36%-40%",M374&gt;30%,"31%-35%", M374&gt;20%, "21%-30%",M374 &gt;15%,"16%-20%", M374&gt;10%, "11%-15%", M374 &gt;0%, "5%-10%")</f>
        <v>5%-10%</v>
      </c>
      <c r="O374" s="9">
        <f>IF(M374&gt;0,L374+(L374*M374),L374)</f>
        <v>124597.7</v>
      </c>
      <c r="P374" t="s">
        <v>19</v>
      </c>
      <c r="Q374" t="s">
        <v>39</v>
      </c>
      <c r="R374" s="1" t="s">
        <v>21</v>
      </c>
      <c r="S374" s="1" t="str">
        <f>IF(ISNUMBER(R374),"Yes","No")</f>
        <v>No</v>
      </c>
    </row>
    <row r="375" spans="1:19" x14ac:dyDescent="0.2">
      <c r="A375" t="s">
        <v>803</v>
      </c>
      <c r="B375" t="s">
        <v>804</v>
      </c>
      <c r="C375" t="s">
        <v>62</v>
      </c>
      <c r="D375" t="s">
        <v>50</v>
      </c>
      <c r="E375" t="s">
        <v>44</v>
      </c>
      <c r="F375" t="s">
        <v>28</v>
      </c>
      <c r="G375" t="s">
        <v>18</v>
      </c>
      <c r="H375">
        <v>43</v>
      </c>
      <c r="I375" t="str">
        <f>IF(H375&gt;54,"Old Adults 55+",IF(H375&gt;=31,"Adults 31-54",IF(H375&lt;31,"Young Adults 25-30","Invalid")))</f>
        <v>Adults 31-54</v>
      </c>
      <c r="J375" s="1">
        <v>38748</v>
      </c>
      <c r="K375" s="1" t="str">
        <f>IF(YEAR(J375)&gt;2016,"2017-2021",IF(YEAR(J375)&gt;2011,"2012-2016",IF(YEAR(J375)&gt;2006,"2007-2011",IF(YEAR(J375)&gt;2001,"2002-2006",IF(YEAR(J375)&gt;1996,"1997-2001",IF(YEAR(J375)&gt;=1992,"1992-1996","Invalid"))))))</f>
        <v>2002-2006</v>
      </c>
      <c r="L375" s="2">
        <v>117518</v>
      </c>
      <c r="M375" s="8">
        <v>7.0000000000000007E-2</v>
      </c>
      <c r="N375" s="11" t="str" cm="1">
        <f t="array" ref="N375">_xlfn.IFS(M375 = 0%, "0%", M375&gt;35%, "36%-40%",M375&gt;30%,"31%-35%", M375&gt;20%, "21%-30%",M375 &gt;15%,"16%-20%", M375&gt;10%, "11%-15%", M375 &gt;0%, "5%-10%")</f>
        <v>5%-10%</v>
      </c>
      <c r="O375" s="9">
        <f>IF(M375&gt;0,L375+(L375*M375),L375)</f>
        <v>125744.26</v>
      </c>
      <c r="P375" t="s">
        <v>19</v>
      </c>
      <c r="Q375" t="s">
        <v>63</v>
      </c>
      <c r="R375" s="1" t="s">
        <v>21</v>
      </c>
      <c r="S375" s="1" t="str">
        <f>IF(ISNUMBER(R375),"Yes","No")</f>
        <v>No</v>
      </c>
    </row>
    <row r="376" spans="1:19" x14ac:dyDescent="0.2">
      <c r="A376" t="s">
        <v>115</v>
      </c>
      <c r="B376" t="s">
        <v>1110</v>
      </c>
      <c r="C376" t="s">
        <v>62</v>
      </c>
      <c r="D376" t="s">
        <v>43</v>
      </c>
      <c r="E376" t="s">
        <v>44</v>
      </c>
      <c r="F376" t="s">
        <v>17</v>
      </c>
      <c r="G376" t="s">
        <v>24</v>
      </c>
      <c r="H376">
        <v>43</v>
      </c>
      <c r="I376" t="str">
        <f>IF(H376&gt;54,"Old Adults 55+",IF(H376&gt;=31,"Adults 31-54",IF(H376&lt;31,"Young Adults 25-30","Invalid")))</f>
        <v>Adults 31-54</v>
      </c>
      <c r="J376" s="1">
        <v>38879</v>
      </c>
      <c r="K376" s="1" t="str">
        <f>IF(YEAR(J376)&gt;2016,"2017-2021",IF(YEAR(J376)&gt;2011,"2012-2016",IF(YEAR(J376)&gt;2006,"2007-2011",IF(YEAR(J376)&gt;2001,"2002-2006",IF(YEAR(J376)&gt;1996,"1997-2001",IF(YEAR(J376)&gt;=1992,"1992-1996","Invalid"))))))</f>
        <v>2002-2006</v>
      </c>
      <c r="L376" s="2">
        <v>117278</v>
      </c>
      <c r="M376" s="8">
        <v>0.09</v>
      </c>
      <c r="N376" s="11" t="str" cm="1">
        <f t="array" ref="N376">_xlfn.IFS(M376 = 0%, "0%", M376&gt;35%, "36%-40%",M376&gt;30%,"31%-35%", M376&gt;20%, "21%-30%",M376 &gt;15%,"16%-20%", M376&gt;10%, "11%-15%", M376 &gt;0%, "5%-10%")</f>
        <v>5%-10%</v>
      </c>
      <c r="O376" s="9">
        <f>IF(M376&gt;0,L376+(L376*M376),L376)</f>
        <v>127833.02</v>
      </c>
      <c r="P376" t="s">
        <v>19</v>
      </c>
      <c r="Q376" t="s">
        <v>45</v>
      </c>
      <c r="R376" s="1" t="s">
        <v>21</v>
      </c>
      <c r="S376" s="1" t="str">
        <f>IF(ISNUMBER(R376),"Yes","No")</f>
        <v>No</v>
      </c>
    </row>
    <row r="377" spans="1:19" x14ac:dyDescent="0.2">
      <c r="A377" t="s">
        <v>1831</v>
      </c>
      <c r="B377" t="s">
        <v>1832</v>
      </c>
      <c r="C377" t="s">
        <v>62</v>
      </c>
      <c r="D377" t="s">
        <v>23</v>
      </c>
      <c r="E377" t="s">
        <v>44</v>
      </c>
      <c r="F377" t="s">
        <v>28</v>
      </c>
      <c r="G377" t="s">
        <v>24</v>
      </c>
      <c r="H377">
        <v>50</v>
      </c>
      <c r="I377" t="str">
        <f>IF(H377&gt;54,"Old Adults 55+",IF(H377&gt;=31,"Adults 31-54",IF(H377&lt;31,"Young Adults 25-30","Invalid")))</f>
        <v>Adults 31-54</v>
      </c>
      <c r="J377" s="1">
        <v>40983</v>
      </c>
      <c r="K377" s="1" t="str">
        <f>IF(YEAR(J377)&gt;2016,"2017-2021",IF(YEAR(J377)&gt;2011,"2012-2016",IF(YEAR(J377)&gt;2006,"2007-2011",IF(YEAR(J377)&gt;2001,"2002-2006",IF(YEAR(J377)&gt;1996,"1997-2001",IF(YEAR(J377)&gt;=1992,"1992-1996","Invalid"))))))</f>
        <v>2012-2016</v>
      </c>
      <c r="L377" s="2">
        <v>117226</v>
      </c>
      <c r="M377" s="8">
        <v>0.08</v>
      </c>
      <c r="N377" s="11" t="str" cm="1">
        <f t="array" ref="N377">_xlfn.IFS(M377 = 0%, "0%", M377&gt;35%, "36%-40%",M377&gt;30%,"31%-35%", M377&gt;20%, "21%-30%",M377 &gt;15%,"16%-20%", M377&gt;10%, "11%-15%", M377 &gt;0%, "5%-10%")</f>
        <v>5%-10%</v>
      </c>
      <c r="O377" s="9">
        <f>IF(M377&gt;0,L377+(L377*M377),L377)</f>
        <v>126604.08</v>
      </c>
      <c r="P377" t="s">
        <v>19</v>
      </c>
      <c r="Q377" t="s">
        <v>39</v>
      </c>
      <c r="R377" s="1" t="s">
        <v>21</v>
      </c>
      <c r="S377" s="1" t="str">
        <f>IF(ISNUMBER(R377),"Yes","No")</f>
        <v>No</v>
      </c>
    </row>
    <row r="378" spans="1:19" x14ac:dyDescent="0.2">
      <c r="A378" t="s">
        <v>1022</v>
      </c>
      <c r="B378" t="s">
        <v>1023</v>
      </c>
      <c r="C378" t="s">
        <v>62</v>
      </c>
      <c r="D378" t="s">
        <v>50</v>
      </c>
      <c r="E378" t="s">
        <v>44</v>
      </c>
      <c r="F378" t="s">
        <v>28</v>
      </c>
      <c r="G378" t="s">
        <v>24</v>
      </c>
      <c r="H378">
        <v>52</v>
      </c>
      <c r="I378" t="str">
        <f>IF(H378&gt;54,"Old Adults 55+",IF(H378&gt;=31,"Adults 31-54",IF(H378&lt;31,"Young Adults 25-30","Invalid")))</f>
        <v>Adults 31-54</v>
      </c>
      <c r="J378" s="1">
        <v>41858</v>
      </c>
      <c r="K378" s="1" t="str">
        <f>IF(YEAR(J378)&gt;2016,"2017-2021",IF(YEAR(J378)&gt;2011,"2012-2016",IF(YEAR(J378)&gt;2006,"2007-2011",IF(YEAR(J378)&gt;2001,"2002-2006",IF(YEAR(J378)&gt;1996,"1997-2001",IF(YEAR(J378)&gt;=1992,"1992-1996","Invalid"))))))</f>
        <v>2012-2016</v>
      </c>
      <c r="L378" s="2">
        <v>117062</v>
      </c>
      <c r="M378" s="8">
        <v>7.0000000000000007E-2</v>
      </c>
      <c r="N378" s="11" t="str" cm="1">
        <f t="array" ref="N378">_xlfn.IFS(M378 = 0%, "0%", M378&gt;35%, "36%-40%",M378&gt;30%,"31%-35%", M378&gt;20%, "21%-30%",M378 &gt;15%,"16%-20%", M378&gt;10%, "11%-15%", M378 &gt;0%, "5%-10%")</f>
        <v>5%-10%</v>
      </c>
      <c r="O378" s="9">
        <f>IF(M378&gt;0,L378+(L378*M378),L378)</f>
        <v>125256.34</v>
      </c>
      <c r="P378" t="s">
        <v>19</v>
      </c>
      <c r="Q378" t="s">
        <v>39</v>
      </c>
      <c r="R378" s="1" t="s">
        <v>21</v>
      </c>
      <c r="S378" s="1" t="str">
        <f>IF(ISNUMBER(R378),"Yes","No")</f>
        <v>No</v>
      </c>
    </row>
    <row r="379" spans="1:19" x14ac:dyDescent="0.2">
      <c r="A379" t="s">
        <v>539</v>
      </c>
      <c r="B379" t="s">
        <v>540</v>
      </c>
      <c r="C379" t="s">
        <v>97</v>
      </c>
      <c r="D379" t="s">
        <v>31</v>
      </c>
      <c r="E379" t="s">
        <v>16</v>
      </c>
      <c r="F379" t="s">
        <v>28</v>
      </c>
      <c r="G379" t="s">
        <v>18</v>
      </c>
      <c r="H379">
        <v>53</v>
      </c>
      <c r="I379" t="str">
        <f>IF(H379&gt;54,"Old Adults 55+",IF(H379&gt;=31,"Adults 31-54",IF(H379&lt;31,"Young Adults 25-30","Invalid")))</f>
        <v>Adults 31-54</v>
      </c>
      <c r="J379" s="1">
        <v>33702</v>
      </c>
      <c r="K379" s="1" t="str">
        <f>IF(YEAR(J379)&gt;2016,"2017-2021",IF(YEAR(J379)&gt;2011,"2012-2016",IF(YEAR(J379)&gt;2006,"2007-2011",IF(YEAR(J379)&gt;2001,"2002-2006",IF(YEAR(J379)&gt;1996,"1997-2001",IF(YEAR(J379)&gt;=1992,"1992-1996","Invalid"))))))</f>
        <v>1992-1996</v>
      </c>
      <c r="L379" s="2">
        <v>116878</v>
      </c>
      <c r="M379" s="8">
        <v>0.11</v>
      </c>
      <c r="N379" s="11" t="str" cm="1">
        <f t="array" ref="N379">_xlfn.IFS(M379 = 0%, "0%", M379&gt;35%, "36%-40%",M379&gt;30%,"31%-35%", M379&gt;20%, "21%-30%",M379 &gt;15%,"16%-20%", M379&gt;10%, "11%-15%", M379 &gt;0%, "5%-10%")</f>
        <v>11%-15%</v>
      </c>
      <c r="O379" s="9">
        <f>IF(M379&gt;0,L379+(L379*M379),L379)</f>
        <v>129734.58</v>
      </c>
      <c r="P379" t="s">
        <v>19</v>
      </c>
      <c r="Q379" t="s">
        <v>45</v>
      </c>
      <c r="R379" s="1" t="s">
        <v>21</v>
      </c>
      <c r="S379" s="1" t="str">
        <f>IF(ISNUMBER(R379),"Yes","No")</f>
        <v>No</v>
      </c>
    </row>
    <row r="380" spans="1:19" x14ac:dyDescent="0.2">
      <c r="A380" t="s">
        <v>1600</v>
      </c>
      <c r="B380" t="s">
        <v>1916</v>
      </c>
      <c r="C380" t="s">
        <v>62</v>
      </c>
      <c r="D380" t="s">
        <v>15</v>
      </c>
      <c r="E380" t="s">
        <v>36</v>
      </c>
      <c r="F380" t="s">
        <v>28</v>
      </c>
      <c r="G380" t="s">
        <v>24</v>
      </c>
      <c r="H380">
        <v>52</v>
      </c>
      <c r="I380" t="str">
        <f>IF(H380&gt;54,"Old Adults 55+",IF(H380&gt;=31,"Adults 31-54",IF(H380&lt;31,"Young Adults 25-30","Invalid")))</f>
        <v>Adults 31-54</v>
      </c>
      <c r="J380" s="1">
        <v>36523</v>
      </c>
      <c r="K380" s="1" t="str">
        <f>IF(YEAR(J380)&gt;2016,"2017-2021",IF(YEAR(J380)&gt;2011,"2012-2016",IF(YEAR(J380)&gt;2006,"2007-2011",IF(YEAR(J380)&gt;2001,"2002-2006",IF(YEAR(J380)&gt;1996,"1997-2001",IF(YEAR(J380)&gt;=1992,"1992-1996","Invalid"))))))</f>
        <v>1997-2001</v>
      </c>
      <c r="L380" s="2">
        <v>116527</v>
      </c>
      <c r="M380" s="8">
        <v>7.0000000000000007E-2</v>
      </c>
      <c r="N380" s="11" t="str" cm="1">
        <f t="array" ref="N380">_xlfn.IFS(M380 = 0%, "0%", M380&gt;35%, "36%-40%",M380&gt;30%,"31%-35%", M380&gt;20%, "21%-30%",M380 &gt;15%,"16%-20%", M380&gt;10%, "11%-15%", M380 &gt;0%, "5%-10%")</f>
        <v>5%-10%</v>
      </c>
      <c r="O380" s="9">
        <f>IF(M380&gt;0,L380+(L380*M380),L380)</f>
        <v>124683.89</v>
      </c>
      <c r="P380" t="s">
        <v>19</v>
      </c>
      <c r="Q380" t="s">
        <v>39</v>
      </c>
      <c r="R380" s="1" t="s">
        <v>21</v>
      </c>
      <c r="S380" s="1" t="str">
        <f>IF(ISNUMBER(R380),"Yes","No")</f>
        <v>No</v>
      </c>
    </row>
    <row r="381" spans="1:19" x14ac:dyDescent="0.2">
      <c r="A381" t="s">
        <v>1252</v>
      </c>
      <c r="B381" t="s">
        <v>1253</v>
      </c>
      <c r="C381" t="s">
        <v>59</v>
      </c>
      <c r="D381" t="s">
        <v>31</v>
      </c>
      <c r="E381" t="s">
        <v>44</v>
      </c>
      <c r="F381" t="s">
        <v>17</v>
      </c>
      <c r="G381" t="s">
        <v>18</v>
      </c>
      <c r="H381">
        <v>28</v>
      </c>
      <c r="I381" t="str">
        <f>IF(H381&gt;54,"Old Adults 55+",IF(H381&gt;=31,"Adults 31-54",IF(H381&lt;31,"Young Adults 25-30","Invalid")))</f>
        <v>Young Adults 25-30</v>
      </c>
      <c r="J381" s="1">
        <v>43418</v>
      </c>
      <c r="K381" s="1" t="str">
        <f>IF(YEAR(J381)&gt;2016,"2017-2021",IF(YEAR(J381)&gt;2011,"2012-2016",IF(YEAR(J381)&gt;2006,"2007-2011",IF(YEAR(J381)&gt;2001,"2002-2006",IF(YEAR(J381)&gt;1996,"1997-2001",IF(YEAR(J381)&gt;=1992,"1992-1996","Invalid"))))))</f>
        <v>2017-2021</v>
      </c>
      <c r="L381" s="2">
        <v>115854</v>
      </c>
      <c r="M381" s="8">
        <v>0</v>
      </c>
      <c r="N381" s="11" t="str" cm="1">
        <f t="array" ref="N381">_xlfn.IFS(M381 = 0%, "0%", M381&gt;35%, "36%-40%",M381&gt;30%,"31%-35%", M381&gt;20%, "21%-30%",M381 &gt;15%,"16%-20%", M381&gt;10%, "11%-15%", M381 &gt;0%, "5%-10%")</f>
        <v>0%</v>
      </c>
      <c r="O381" s="9">
        <f>IF(M381&gt;0,L381+(L381*M381),L381)</f>
        <v>115854</v>
      </c>
      <c r="P381" t="s">
        <v>19</v>
      </c>
      <c r="Q381" t="s">
        <v>39</v>
      </c>
      <c r="R381" s="1" t="s">
        <v>21</v>
      </c>
      <c r="S381" s="1" t="str">
        <f>IF(ISNUMBER(R381),"Yes","No")</f>
        <v>No</v>
      </c>
    </row>
    <row r="382" spans="1:19" x14ac:dyDescent="0.2">
      <c r="A382" t="s">
        <v>535</v>
      </c>
      <c r="B382" t="s">
        <v>667</v>
      </c>
      <c r="C382" t="s">
        <v>62</v>
      </c>
      <c r="D382" t="s">
        <v>65</v>
      </c>
      <c r="E382" t="s">
        <v>16</v>
      </c>
      <c r="F382" t="s">
        <v>28</v>
      </c>
      <c r="G382" t="s">
        <v>18</v>
      </c>
      <c r="H382">
        <v>55</v>
      </c>
      <c r="I382" t="str">
        <f>IF(H382&gt;54,"Old Adults 55+",IF(H382&gt;=31,"Adults 31-54",IF(H382&lt;31,"Young Adults 25-30","Invalid")))</f>
        <v>Old Adults 55+</v>
      </c>
      <c r="J382" s="1">
        <v>36644</v>
      </c>
      <c r="K382" s="1" t="str">
        <f>IF(YEAR(J382)&gt;2016,"2017-2021",IF(YEAR(J382)&gt;2011,"2012-2016",IF(YEAR(J382)&gt;2006,"2007-2011",IF(YEAR(J382)&gt;2001,"2002-2006",IF(YEAR(J382)&gt;1996,"1997-2001",IF(YEAR(J382)&gt;=1992,"1992-1996","Invalid"))))))</f>
        <v>1997-2001</v>
      </c>
      <c r="L382" s="2">
        <v>115798</v>
      </c>
      <c r="M382" s="8">
        <v>0.05</v>
      </c>
      <c r="N382" s="11" t="str" cm="1">
        <f t="array" ref="N382">_xlfn.IFS(M382 = 0%, "0%", M382&gt;35%, "36%-40%",M382&gt;30%,"31%-35%", M382&gt;20%, "21%-30%",M382 &gt;15%,"16%-20%", M382&gt;10%, "11%-15%", M382 &gt;0%, "5%-10%")</f>
        <v>5%-10%</v>
      </c>
      <c r="O382" s="9">
        <f>IF(M382&gt;0,L382+(L382*M382),L382)</f>
        <v>121587.9</v>
      </c>
      <c r="P382" t="s">
        <v>19</v>
      </c>
      <c r="Q382" t="s">
        <v>45</v>
      </c>
      <c r="R382" s="1" t="s">
        <v>21</v>
      </c>
      <c r="S382" s="1" t="str">
        <f>IF(ISNUMBER(R382),"Yes","No")</f>
        <v>No</v>
      </c>
    </row>
    <row r="383" spans="1:19" x14ac:dyDescent="0.2">
      <c r="A383" t="s">
        <v>1403</v>
      </c>
      <c r="B383" t="s">
        <v>1404</v>
      </c>
      <c r="C383" t="s">
        <v>69</v>
      </c>
      <c r="D383" t="s">
        <v>31</v>
      </c>
      <c r="E383" t="s">
        <v>32</v>
      </c>
      <c r="F383" t="s">
        <v>28</v>
      </c>
      <c r="G383" t="s">
        <v>18</v>
      </c>
      <c r="H383">
        <v>47</v>
      </c>
      <c r="I383" t="str">
        <f>IF(H383&gt;54,"Old Adults 55+",IF(H383&gt;=31,"Adults 31-54",IF(H383&lt;31,"Young Adults 25-30","Invalid")))</f>
        <v>Adults 31-54</v>
      </c>
      <c r="J383" s="1">
        <v>43990</v>
      </c>
      <c r="K383" s="1" t="str">
        <f>IF(YEAR(J383)&gt;2016,"2017-2021",IF(YEAR(J383)&gt;2011,"2012-2016",IF(YEAR(J383)&gt;2006,"2007-2011",IF(YEAR(J383)&gt;2001,"2002-2006",IF(YEAR(J383)&gt;1996,"1997-2001",IF(YEAR(J383)&gt;=1992,"1992-1996","Invalid"))))))</f>
        <v>2017-2021</v>
      </c>
      <c r="L383" s="2">
        <v>115765</v>
      </c>
      <c r="M383" s="8">
        <v>0</v>
      </c>
      <c r="N383" s="11" t="str" cm="1">
        <f t="array" ref="N383">_xlfn.IFS(M383 = 0%, "0%", M383&gt;35%, "36%-40%",M383&gt;30%,"31%-35%", M383&gt;20%, "21%-30%",M383 &gt;15%,"16%-20%", M383&gt;10%, "11%-15%", M383 &gt;0%, "5%-10%")</f>
        <v>0%</v>
      </c>
      <c r="O383" s="9">
        <f>IF(M383&gt;0,L383+(L383*M383),L383)</f>
        <v>115765</v>
      </c>
      <c r="P383" t="s">
        <v>19</v>
      </c>
      <c r="Q383" t="s">
        <v>45</v>
      </c>
      <c r="R383" s="1">
        <v>44229</v>
      </c>
      <c r="S383" s="1" t="str">
        <f>IF(ISNUMBER(R383),"Yes","No")</f>
        <v>Yes</v>
      </c>
    </row>
    <row r="384" spans="1:19" x14ac:dyDescent="0.2">
      <c r="A384" t="s">
        <v>192</v>
      </c>
      <c r="B384" t="s">
        <v>1270</v>
      </c>
      <c r="C384" t="s">
        <v>97</v>
      </c>
      <c r="D384" t="s">
        <v>31</v>
      </c>
      <c r="E384" t="s">
        <v>32</v>
      </c>
      <c r="F384" t="s">
        <v>28</v>
      </c>
      <c r="G384" t="s">
        <v>51</v>
      </c>
      <c r="H384">
        <v>45</v>
      </c>
      <c r="I384" t="str">
        <f>IF(H384&gt;54,"Old Adults 55+",IF(H384&gt;=31,"Adults 31-54",IF(H384&lt;31,"Young Adults 25-30","Invalid")))</f>
        <v>Adults 31-54</v>
      </c>
      <c r="J384" s="1">
        <v>43217</v>
      </c>
      <c r="K384" s="1" t="str">
        <f>IF(YEAR(J384)&gt;2016,"2017-2021",IF(YEAR(J384)&gt;2011,"2012-2016",IF(YEAR(J384)&gt;2006,"2007-2011",IF(YEAR(J384)&gt;2001,"2002-2006",IF(YEAR(J384)&gt;1996,"1997-2001",IF(YEAR(J384)&gt;=1992,"1992-1996","Invalid"))))))</f>
        <v>2017-2021</v>
      </c>
      <c r="L384" s="2">
        <v>115490</v>
      </c>
      <c r="M384" s="8">
        <v>0.12</v>
      </c>
      <c r="N384" s="11" t="str" cm="1">
        <f t="array" ref="N384">_xlfn.IFS(M384 = 0%, "0%", M384&gt;35%, "36%-40%",M384&gt;30%,"31%-35%", M384&gt;20%, "21%-30%",M384 &gt;15%,"16%-20%", M384&gt;10%, "11%-15%", M384 &gt;0%, "5%-10%")</f>
        <v>11%-15%</v>
      </c>
      <c r="O384" s="9">
        <f>IF(M384&gt;0,L384+(L384*M384),L384)</f>
        <v>129348.8</v>
      </c>
      <c r="P384" t="s">
        <v>19</v>
      </c>
      <c r="Q384" t="s">
        <v>20</v>
      </c>
      <c r="R384" s="1" t="s">
        <v>21</v>
      </c>
      <c r="S384" s="1" t="str">
        <f>IF(ISNUMBER(R384),"Yes","No")</f>
        <v>No</v>
      </c>
    </row>
    <row r="385" spans="1:19" x14ac:dyDescent="0.2">
      <c r="A385" t="s">
        <v>320</v>
      </c>
      <c r="B385" t="s">
        <v>928</v>
      </c>
      <c r="C385" t="s">
        <v>62</v>
      </c>
      <c r="D385" t="s">
        <v>43</v>
      </c>
      <c r="E385" t="s">
        <v>32</v>
      </c>
      <c r="F385" t="s">
        <v>28</v>
      </c>
      <c r="G385" t="s">
        <v>24</v>
      </c>
      <c r="H385">
        <v>28</v>
      </c>
      <c r="I385" t="str">
        <f>IF(H385&gt;54,"Old Adults 55+",IF(H385&gt;=31,"Adults 31-54",IF(H385&lt;31,"Young Adults 25-30","Invalid")))</f>
        <v>Young Adults 25-30</v>
      </c>
      <c r="J385" s="1">
        <v>43863</v>
      </c>
      <c r="K385" s="1" t="str">
        <f>IF(YEAR(J385)&gt;2016,"2017-2021",IF(YEAR(J385)&gt;2011,"2012-2016",IF(YEAR(J385)&gt;2006,"2007-2011",IF(YEAR(J385)&gt;2001,"2002-2006",IF(YEAR(J385)&gt;1996,"1997-2001",IF(YEAR(J385)&gt;=1992,"1992-1996","Invalid"))))))</f>
        <v>2017-2021</v>
      </c>
      <c r="L385" s="2">
        <v>115417</v>
      </c>
      <c r="M385" s="8">
        <v>0.06</v>
      </c>
      <c r="N385" s="11" t="str" cm="1">
        <f t="array" ref="N385">_xlfn.IFS(M385 = 0%, "0%", M385&gt;35%, "36%-40%",M385&gt;30%,"31%-35%", M385&gt;20%, "21%-30%",M385 &gt;15%,"16%-20%", M385&gt;10%, "11%-15%", M385 &gt;0%, "5%-10%")</f>
        <v>5%-10%</v>
      </c>
      <c r="O385" s="9">
        <f>IF(M385&gt;0,L385+(L385*M385),L385)</f>
        <v>122342.02</v>
      </c>
      <c r="P385" t="s">
        <v>33</v>
      </c>
      <c r="Q385" t="s">
        <v>74</v>
      </c>
      <c r="R385" s="1" t="s">
        <v>21</v>
      </c>
      <c r="S385" s="1" t="str">
        <f>IF(ISNUMBER(R385),"Yes","No")</f>
        <v>No</v>
      </c>
    </row>
    <row r="386" spans="1:19" x14ac:dyDescent="0.2">
      <c r="A386" t="s">
        <v>223</v>
      </c>
      <c r="B386" t="s">
        <v>1707</v>
      </c>
      <c r="C386" t="s">
        <v>62</v>
      </c>
      <c r="D386" t="s">
        <v>27</v>
      </c>
      <c r="E386" t="s">
        <v>16</v>
      </c>
      <c r="F386" t="s">
        <v>17</v>
      </c>
      <c r="G386" t="s">
        <v>24</v>
      </c>
      <c r="H386">
        <v>55</v>
      </c>
      <c r="I386" t="str">
        <f>IF(H386&gt;54,"Old Adults 55+",IF(H386&gt;=31,"Adults 31-54",IF(H386&lt;31,"Young Adults 25-30","Invalid")))</f>
        <v>Old Adults 55+</v>
      </c>
      <c r="J386" s="1">
        <v>38391</v>
      </c>
      <c r="K386" s="1" t="str">
        <f>IF(YEAR(J386)&gt;2016,"2017-2021",IF(YEAR(J386)&gt;2011,"2012-2016",IF(YEAR(J386)&gt;2006,"2007-2011",IF(YEAR(J386)&gt;2001,"2002-2006",IF(YEAR(J386)&gt;1996,"1997-2001",IF(YEAR(J386)&gt;=1992,"1992-1996","Invalid"))))))</f>
        <v>2002-2006</v>
      </c>
      <c r="L386" s="2">
        <v>115145</v>
      </c>
      <c r="M386" s="8">
        <v>0.05</v>
      </c>
      <c r="N386" s="11" t="str" cm="1">
        <f t="array" ref="N386">_xlfn.IFS(M386 = 0%, "0%", M386&gt;35%, "36%-40%",M386&gt;30%,"31%-35%", M386&gt;20%, "21%-30%",M386 &gt;15%,"16%-20%", M386&gt;10%, "11%-15%", M386 &gt;0%, "5%-10%")</f>
        <v>5%-10%</v>
      </c>
      <c r="O386" s="9">
        <f>IF(M386&gt;0,L386+(L386*M386),L386)</f>
        <v>120902.25</v>
      </c>
      <c r="P386" t="s">
        <v>33</v>
      </c>
      <c r="Q386" t="s">
        <v>80</v>
      </c>
      <c r="R386" s="1" t="s">
        <v>21</v>
      </c>
      <c r="S386" s="1" t="str">
        <f>IF(ISNUMBER(R386),"Yes","No")</f>
        <v>No</v>
      </c>
    </row>
    <row r="387" spans="1:19" x14ac:dyDescent="0.2">
      <c r="A387" t="s">
        <v>371</v>
      </c>
      <c r="B387" t="s">
        <v>376</v>
      </c>
      <c r="C387" t="s">
        <v>62</v>
      </c>
      <c r="D387" t="s">
        <v>65</v>
      </c>
      <c r="E387" t="s">
        <v>44</v>
      </c>
      <c r="F387" t="s">
        <v>17</v>
      </c>
      <c r="G387" t="s">
        <v>18</v>
      </c>
      <c r="H387">
        <v>31</v>
      </c>
      <c r="I387" t="str">
        <f>IF(H387&gt;54,"Old Adults 55+",IF(H387&gt;=31,"Adults 31-54",IF(H387&lt;31,"Young Adults 25-30","Invalid")))</f>
        <v>Adults 31-54</v>
      </c>
      <c r="J387" s="1">
        <v>41919</v>
      </c>
      <c r="K387" s="1" t="str">
        <f>IF(YEAR(J387)&gt;2016,"2017-2021",IF(YEAR(J387)&gt;2011,"2012-2016",IF(YEAR(J387)&gt;2006,"2007-2011",IF(YEAR(J387)&gt;2001,"2002-2006",IF(YEAR(J387)&gt;1996,"1997-2001",IF(YEAR(J387)&gt;=1992,"1992-1996","Invalid"))))))</f>
        <v>2012-2016</v>
      </c>
      <c r="L387" s="2">
        <v>114911</v>
      </c>
      <c r="M387" s="8">
        <v>7.0000000000000007E-2</v>
      </c>
      <c r="N387" s="11" t="str" cm="1">
        <f t="array" ref="N387">_xlfn.IFS(M387 = 0%, "0%", M387&gt;35%, "36%-40%",M387&gt;30%,"31%-35%", M387&gt;20%, "21%-30%",M387 &gt;15%,"16%-20%", M387&gt;10%, "11%-15%", M387 &gt;0%, "5%-10%")</f>
        <v>5%-10%</v>
      </c>
      <c r="O387" s="9">
        <f>IF(M387&gt;0,L387+(L387*M387),L387)</f>
        <v>122954.77</v>
      </c>
      <c r="P387" t="s">
        <v>19</v>
      </c>
      <c r="Q387" t="s">
        <v>20</v>
      </c>
      <c r="R387" s="1" t="s">
        <v>21</v>
      </c>
      <c r="S387" s="1" t="str">
        <f>IF(ISNUMBER(R387),"Yes","No")</f>
        <v>No</v>
      </c>
    </row>
    <row r="388" spans="1:19" x14ac:dyDescent="0.2">
      <c r="A388" t="s">
        <v>1948</v>
      </c>
      <c r="B388" t="s">
        <v>1949</v>
      </c>
      <c r="C388" t="s">
        <v>62</v>
      </c>
      <c r="D388" t="s">
        <v>65</v>
      </c>
      <c r="E388" t="s">
        <v>44</v>
      </c>
      <c r="F388" t="s">
        <v>17</v>
      </c>
      <c r="G388" t="s">
        <v>24</v>
      </c>
      <c r="H388">
        <v>25</v>
      </c>
      <c r="I388" t="str">
        <f>IF(H388&gt;54,"Old Adults 55+",IF(H388&gt;=31,"Adults 31-54",IF(H388&lt;31,"Young Adults 25-30","Invalid")))</f>
        <v>Young Adults 25-30</v>
      </c>
      <c r="J388" s="1">
        <v>44545</v>
      </c>
      <c r="K388" s="1" t="str">
        <f>IF(YEAR(J388)&gt;2016,"2017-2021",IF(YEAR(J388)&gt;2011,"2012-2016",IF(YEAR(J388)&gt;2006,"2007-2011",IF(YEAR(J388)&gt;2001,"2002-2006",IF(YEAR(J388)&gt;1996,"1997-2001",IF(YEAR(J388)&gt;=1992,"1992-1996","Invalid"))))))</f>
        <v>2017-2021</v>
      </c>
      <c r="L388" s="2">
        <v>114893</v>
      </c>
      <c r="M388" s="8">
        <v>0.06</v>
      </c>
      <c r="N388" s="11" t="str" cm="1">
        <f t="array" ref="N388">_xlfn.IFS(M388 = 0%, "0%", M388&gt;35%, "36%-40%",M388&gt;30%,"31%-35%", M388&gt;20%, "21%-30%",M388 &gt;15%,"16%-20%", M388&gt;10%, "11%-15%", M388 &gt;0%, "5%-10%")</f>
        <v>5%-10%</v>
      </c>
      <c r="O388" s="9">
        <f>IF(M388&gt;0,L388+(L388*M388),L388)</f>
        <v>121786.58</v>
      </c>
      <c r="P388" t="s">
        <v>33</v>
      </c>
      <c r="Q388" t="s">
        <v>34</v>
      </c>
      <c r="R388" s="1" t="s">
        <v>21</v>
      </c>
      <c r="S388" s="1" t="str">
        <f>IF(ISNUMBER(R388),"Yes","No")</f>
        <v>No</v>
      </c>
    </row>
    <row r="389" spans="1:19" x14ac:dyDescent="0.2">
      <c r="A389" t="s">
        <v>555</v>
      </c>
      <c r="B389" t="s">
        <v>556</v>
      </c>
      <c r="C389" t="s">
        <v>62</v>
      </c>
      <c r="D389" t="s">
        <v>43</v>
      </c>
      <c r="E389" t="s">
        <v>16</v>
      </c>
      <c r="F389" t="s">
        <v>28</v>
      </c>
      <c r="G389" t="s">
        <v>24</v>
      </c>
      <c r="H389">
        <v>27</v>
      </c>
      <c r="I389" t="str">
        <f>IF(H389&gt;54,"Old Adults 55+",IF(H389&gt;=31,"Adults 31-54",IF(H389&lt;31,"Young Adults 25-30","Invalid")))</f>
        <v>Young Adults 25-30</v>
      </c>
      <c r="J389" s="1">
        <v>43368</v>
      </c>
      <c r="K389" s="1" t="str">
        <f>IF(YEAR(J389)&gt;2016,"2017-2021",IF(YEAR(J389)&gt;2011,"2012-2016",IF(YEAR(J389)&gt;2006,"2007-2011",IF(YEAR(J389)&gt;2001,"2002-2006",IF(YEAR(J389)&gt;1996,"1997-2001",IF(YEAR(J389)&gt;=1992,"1992-1996","Invalid"))))))</f>
        <v>2017-2021</v>
      </c>
      <c r="L389" s="2">
        <v>114441</v>
      </c>
      <c r="M389" s="8">
        <v>0.1</v>
      </c>
      <c r="N389" s="11" t="str" cm="1">
        <f t="array" ref="N389">_xlfn.IFS(M389 = 0%, "0%", M389&gt;35%, "36%-40%",M389&gt;30%,"31%-35%", M389&gt;20%, "21%-30%",M389 &gt;15%,"16%-20%", M389&gt;10%, "11%-15%", M389 &gt;0%, "5%-10%")</f>
        <v>5%-10%</v>
      </c>
      <c r="O389" s="9">
        <f>IF(M389&gt;0,L389+(L389*M389),L389)</f>
        <v>125885.1</v>
      </c>
      <c r="P389" t="s">
        <v>33</v>
      </c>
      <c r="Q389" t="s">
        <v>80</v>
      </c>
      <c r="R389" s="1">
        <v>43821</v>
      </c>
      <c r="S389" s="1" t="str">
        <f>IF(ISNUMBER(R389),"Yes","No")</f>
        <v>Yes</v>
      </c>
    </row>
    <row r="390" spans="1:19" x14ac:dyDescent="0.2">
      <c r="A390" t="s">
        <v>1329</v>
      </c>
      <c r="B390" t="s">
        <v>1330</v>
      </c>
      <c r="C390" t="s">
        <v>97</v>
      </c>
      <c r="D390" t="s">
        <v>31</v>
      </c>
      <c r="E390" t="s">
        <v>44</v>
      </c>
      <c r="F390" t="s">
        <v>28</v>
      </c>
      <c r="G390" t="s">
        <v>24</v>
      </c>
      <c r="H390">
        <v>46</v>
      </c>
      <c r="I390" t="str">
        <f>IF(H390&gt;54,"Old Adults 55+",IF(H390&gt;=31,"Adults 31-54",IF(H390&lt;31,"Young Adults 25-30","Invalid")))</f>
        <v>Adults 31-54</v>
      </c>
      <c r="J390" s="1">
        <v>40836</v>
      </c>
      <c r="K390" s="1" t="str">
        <f>IF(YEAR(J390)&gt;2016,"2017-2021",IF(YEAR(J390)&gt;2011,"2012-2016",IF(YEAR(J390)&gt;2006,"2007-2011",IF(YEAR(J390)&gt;2001,"2002-2006",IF(YEAR(J390)&gt;1996,"1997-2001",IF(YEAR(J390)&gt;=1992,"1992-1996","Invalid"))))))</f>
        <v>2007-2011</v>
      </c>
      <c r="L390" s="2">
        <v>114250</v>
      </c>
      <c r="M390" s="8">
        <v>0.14000000000000001</v>
      </c>
      <c r="N390" s="11" t="str" cm="1">
        <f t="array" ref="N390">_xlfn.IFS(M390 = 0%, "0%", M390&gt;35%, "36%-40%",M390&gt;30%,"31%-35%", M390&gt;20%, "21%-30%",M390 &gt;15%,"16%-20%", M390&gt;10%, "11%-15%", M390 &gt;0%, "5%-10%")</f>
        <v>11%-15%</v>
      </c>
      <c r="O390" s="9">
        <f>IF(M390&gt;0,L390+(L390*M390),L390)</f>
        <v>130245</v>
      </c>
      <c r="P390" t="s">
        <v>33</v>
      </c>
      <c r="Q390" t="s">
        <v>34</v>
      </c>
      <c r="R390" s="1" t="s">
        <v>21</v>
      </c>
      <c r="S390" s="1" t="str">
        <f>IF(ISNUMBER(R390),"Yes","No")</f>
        <v>No</v>
      </c>
    </row>
    <row r="391" spans="1:19" x14ac:dyDescent="0.2">
      <c r="A391" t="s">
        <v>1089</v>
      </c>
      <c r="B391" t="s">
        <v>1090</v>
      </c>
      <c r="C391" t="s">
        <v>62</v>
      </c>
      <c r="D391" t="s">
        <v>23</v>
      </c>
      <c r="E391" t="s">
        <v>36</v>
      </c>
      <c r="F391" t="s">
        <v>28</v>
      </c>
      <c r="G391" t="s">
        <v>24</v>
      </c>
      <c r="H391">
        <v>42</v>
      </c>
      <c r="I391" t="str">
        <f>IF(H391&gt;54,"Old Adults 55+",IF(H391&gt;=31,"Adults 31-54",IF(H391&lt;31,"Young Adults 25-30","Invalid")))</f>
        <v>Adults 31-54</v>
      </c>
      <c r="J391" s="1">
        <v>40159</v>
      </c>
      <c r="K391" s="1" t="str">
        <f>IF(YEAR(J391)&gt;2016,"2017-2021",IF(YEAR(J391)&gt;2011,"2012-2016",IF(YEAR(J391)&gt;2006,"2007-2011",IF(YEAR(J391)&gt;2001,"2002-2006",IF(YEAR(J391)&gt;1996,"1997-2001",IF(YEAR(J391)&gt;=1992,"1992-1996","Invalid"))))))</f>
        <v>2007-2011</v>
      </c>
      <c r="L391" s="2">
        <v>114242</v>
      </c>
      <c r="M391" s="8">
        <v>0.08</v>
      </c>
      <c r="N391" s="11" t="str" cm="1">
        <f t="array" ref="N391">_xlfn.IFS(M391 = 0%, "0%", M391&gt;35%, "36%-40%",M391&gt;30%,"31%-35%", M391&gt;20%, "21%-30%",M391 &gt;15%,"16%-20%", M391&gt;10%, "11%-15%", M391 &gt;0%, "5%-10%")</f>
        <v>5%-10%</v>
      </c>
      <c r="O391" s="9">
        <f>IF(M391&gt;0,L391+(L391*M391),L391)</f>
        <v>123381.36</v>
      </c>
      <c r="P391" t="s">
        <v>19</v>
      </c>
      <c r="Q391" t="s">
        <v>39</v>
      </c>
      <c r="R391" s="1" t="s">
        <v>21</v>
      </c>
      <c r="S391" s="1" t="str">
        <f>IF(ISNUMBER(R391),"Yes","No")</f>
        <v>No</v>
      </c>
    </row>
    <row r="392" spans="1:19" x14ac:dyDescent="0.2">
      <c r="A392" t="s">
        <v>219</v>
      </c>
      <c r="B392" t="s">
        <v>756</v>
      </c>
      <c r="C392" t="s">
        <v>84</v>
      </c>
      <c r="D392" t="s">
        <v>31</v>
      </c>
      <c r="E392" t="s">
        <v>36</v>
      </c>
      <c r="F392" t="s">
        <v>28</v>
      </c>
      <c r="G392" t="s">
        <v>51</v>
      </c>
      <c r="H392">
        <v>40</v>
      </c>
      <c r="I392" t="str">
        <f>IF(H392&gt;54,"Old Adults 55+",IF(H392&gt;=31,"Adults 31-54",IF(H392&lt;31,"Young Adults 25-30","Invalid")))</f>
        <v>Adults 31-54</v>
      </c>
      <c r="J392" s="1">
        <v>39506</v>
      </c>
      <c r="K392" s="1" t="str">
        <f>IF(YEAR(J392)&gt;2016,"2017-2021",IF(YEAR(J392)&gt;2011,"2012-2016",IF(YEAR(J392)&gt;2006,"2007-2011",IF(YEAR(J392)&gt;2001,"2002-2006",IF(YEAR(J392)&gt;1996,"1997-2001",IF(YEAR(J392)&gt;=1992,"1992-1996","Invalid"))))))</f>
        <v>2007-2011</v>
      </c>
      <c r="L392" s="2">
        <v>113987</v>
      </c>
      <c r="M392" s="8">
        <v>0</v>
      </c>
      <c r="N392" s="11" t="str" cm="1">
        <f t="array" ref="N392">_xlfn.IFS(M392 = 0%, "0%", M392&gt;35%, "36%-40%",M392&gt;30%,"31%-35%", M392&gt;20%, "21%-30%",M392 &gt;15%,"16%-20%", M392&gt;10%, "11%-15%", M392 &gt;0%, "5%-10%")</f>
        <v>0%</v>
      </c>
      <c r="O392" s="9">
        <f>IF(M392&gt;0,L392+(L392*M392),L392)</f>
        <v>113987</v>
      </c>
      <c r="P392" t="s">
        <v>52</v>
      </c>
      <c r="Q392" t="s">
        <v>81</v>
      </c>
      <c r="R392" s="1" t="s">
        <v>21</v>
      </c>
      <c r="S392" s="1" t="str">
        <f>IF(ISNUMBER(R392),"Yes","No")</f>
        <v>No</v>
      </c>
    </row>
    <row r="393" spans="1:19" x14ac:dyDescent="0.2">
      <c r="A393" t="s">
        <v>1751</v>
      </c>
      <c r="B393" t="s">
        <v>1752</v>
      </c>
      <c r="C393" t="s">
        <v>69</v>
      </c>
      <c r="D393" t="s">
        <v>31</v>
      </c>
      <c r="E393" t="s">
        <v>44</v>
      </c>
      <c r="F393" t="s">
        <v>28</v>
      </c>
      <c r="G393" t="s">
        <v>18</v>
      </c>
      <c r="H393">
        <v>54</v>
      </c>
      <c r="I393" t="str">
        <f>IF(H393&gt;54,"Old Adults 55+",IF(H393&gt;=31,"Adults 31-54",IF(H393&lt;31,"Young Adults 25-30","Invalid")))</f>
        <v>Adults 31-54</v>
      </c>
      <c r="J393" s="1">
        <v>40517</v>
      </c>
      <c r="K393" s="1" t="str">
        <f>IF(YEAR(J393)&gt;2016,"2017-2021",IF(YEAR(J393)&gt;2011,"2012-2016",IF(YEAR(J393)&gt;2006,"2007-2011",IF(YEAR(J393)&gt;2001,"2002-2006",IF(YEAR(J393)&gt;1996,"1997-2001",IF(YEAR(J393)&gt;=1992,"1992-1996","Invalid"))))))</f>
        <v>2007-2011</v>
      </c>
      <c r="L393" s="2">
        <v>113982</v>
      </c>
      <c r="M393" s="8">
        <v>0</v>
      </c>
      <c r="N393" s="11" t="str" cm="1">
        <f t="array" ref="N393">_xlfn.IFS(M393 = 0%, "0%", M393&gt;35%, "36%-40%",M393&gt;30%,"31%-35%", M393&gt;20%, "21%-30%",M393 &gt;15%,"16%-20%", M393&gt;10%, "11%-15%", M393 &gt;0%, "5%-10%")</f>
        <v>0%</v>
      </c>
      <c r="O393" s="9">
        <f>IF(M393&gt;0,L393+(L393*M393),L393)</f>
        <v>113982</v>
      </c>
      <c r="P393" t="s">
        <v>19</v>
      </c>
      <c r="Q393" t="s">
        <v>63</v>
      </c>
      <c r="R393" s="1" t="s">
        <v>21</v>
      </c>
      <c r="S393" s="1" t="str">
        <f>IF(ISNUMBER(R393),"Yes","No")</f>
        <v>No</v>
      </c>
    </row>
    <row r="394" spans="1:19" x14ac:dyDescent="0.2">
      <c r="A394" t="s">
        <v>1518</v>
      </c>
      <c r="B394" t="s">
        <v>262</v>
      </c>
      <c r="C394" t="s">
        <v>62</v>
      </c>
      <c r="D394" t="s">
        <v>43</v>
      </c>
      <c r="E394" t="s">
        <v>16</v>
      </c>
      <c r="F394" t="s">
        <v>17</v>
      </c>
      <c r="G394" t="s">
        <v>47</v>
      </c>
      <c r="H394">
        <v>55</v>
      </c>
      <c r="I394" t="str">
        <f>IF(H394&gt;54,"Old Adults 55+",IF(H394&gt;=31,"Adults 31-54",IF(H394&lt;31,"Young Adults 25-30","Invalid")))</f>
        <v>Old Adults 55+</v>
      </c>
      <c r="J394" s="1">
        <v>33958</v>
      </c>
      <c r="K394" s="1" t="str">
        <f>IF(YEAR(J394)&gt;2016,"2017-2021",IF(YEAR(J394)&gt;2011,"2012-2016",IF(YEAR(J394)&gt;2006,"2007-2011",IF(YEAR(J394)&gt;2001,"2002-2006",IF(YEAR(J394)&gt;1996,"1997-2001",IF(YEAR(J394)&gt;=1992,"1992-1996","Invalid"))))))</f>
        <v>1992-1996</v>
      </c>
      <c r="L394" s="2">
        <v>113950</v>
      </c>
      <c r="M394" s="8">
        <v>0.09</v>
      </c>
      <c r="N394" s="11" t="str" cm="1">
        <f t="array" ref="N394">_xlfn.IFS(M394 = 0%, "0%", M394&gt;35%, "36%-40%",M394&gt;30%,"31%-35%", M394&gt;20%, "21%-30%",M394 &gt;15%,"16%-20%", M394&gt;10%, "11%-15%", M394 &gt;0%, "5%-10%")</f>
        <v>5%-10%</v>
      </c>
      <c r="O394" s="9">
        <f>IF(M394&gt;0,L394+(L394*M394),L394)</f>
        <v>124205.5</v>
      </c>
      <c r="P394" t="s">
        <v>19</v>
      </c>
      <c r="Q394" t="s">
        <v>45</v>
      </c>
      <c r="R394" s="1" t="s">
        <v>21</v>
      </c>
      <c r="S394" s="1" t="str">
        <f>IF(ISNUMBER(R394),"Yes","No")</f>
        <v>No</v>
      </c>
    </row>
    <row r="395" spans="1:19" x14ac:dyDescent="0.2">
      <c r="A395" t="s">
        <v>1247</v>
      </c>
      <c r="B395" t="s">
        <v>1248</v>
      </c>
      <c r="C395" t="s">
        <v>62</v>
      </c>
      <c r="D395" t="s">
        <v>23</v>
      </c>
      <c r="E395" t="s">
        <v>36</v>
      </c>
      <c r="F395" t="s">
        <v>28</v>
      </c>
      <c r="G395" t="s">
        <v>51</v>
      </c>
      <c r="H395">
        <v>34</v>
      </c>
      <c r="I395" t="str">
        <f>IF(H395&gt;54,"Old Adults 55+",IF(H395&gt;=31,"Adults 31-54",IF(H395&lt;31,"Young Adults 25-30","Invalid")))</f>
        <v>Adults 31-54</v>
      </c>
      <c r="J395" s="1">
        <v>41499</v>
      </c>
      <c r="K395" s="1" t="str">
        <f>IF(YEAR(J395)&gt;2016,"2017-2021",IF(YEAR(J395)&gt;2011,"2012-2016",IF(YEAR(J395)&gt;2006,"2007-2011",IF(YEAR(J395)&gt;2001,"2002-2006",IF(YEAR(J395)&gt;1996,"1997-2001",IF(YEAR(J395)&gt;=1992,"1992-1996","Invalid"))))))</f>
        <v>2012-2016</v>
      </c>
      <c r="L395" s="2">
        <v>113909</v>
      </c>
      <c r="M395" s="8">
        <v>0.06</v>
      </c>
      <c r="N395" s="11" t="str" cm="1">
        <f t="array" ref="N395">_xlfn.IFS(M395 = 0%, "0%", M395&gt;35%, "36%-40%",M395&gt;30%,"31%-35%", M395&gt;20%, "21%-30%",M395 &gt;15%,"16%-20%", M395&gt;10%, "11%-15%", M395 &gt;0%, "5%-10%")</f>
        <v>5%-10%</v>
      </c>
      <c r="O395" s="9">
        <f>IF(M395&gt;0,L395+(L395*M395),L395)</f>
        <v>120743.54</v>
      </c>
      <c r="P395" t="s">
        <v>52</v>
      </c>
      <c r="Q395" t="s">
        <v>66</v>
      </c>
      <c r="R395" s="1" t="s">
        <v>21</v>
      </c>
      <c r="S395" s="1" t="str">
        <f>IF(ISNUMBER(R395),"Yes","No")</f>
        <v>No</v>
      </c>
    </row>
    <row r="396" spans="1:19" x14ac:dyDescent="0.2">
      <c r="A396" t="s">
        <v>819</v>
      </c>
      <c r="B396" t="s">
        <v>820</v>
      </c>
      <c r="C396" t="s">
        <v>97</v>
      </c>
      <c r="D396" t="s">
        <v>31</v>
      </c>
      <c r="E396" t="s">
        <v>44</v>
      </c>
      <c r="F396" t="s">
        <v>17</v>
      </c>
      <c r="G396" t="s">
        <v>51</v>
      </c>
      <c r="H396">
        <v>45</v>
      </c>
      <c r="I396" t="str">
        <f>IF(H396&gt;54,"Old Adults 55+",IF(H396&gt;=31,"Adults 31-54",IF(H396&lt;31,"Young Adults 25-30","Invalid")))</f>
        <v>Adults 31-54</v>
      </c>
      <c r="J396" s="1">
        <v>41712</v>
      </c>
      <c r="K396" s="1" t="str">
        <f>IF(YEAR(J396)&gt;2016,"2017-2021",IF(YEAR(J396)&gt;2011,"2012-2016",IF(YEAR(J396)&gt;2006,"2007-2011",IF(YEAR(J396)&gt;2001,"2002-2006",IF(YEAR(J396)&gt;1996,"1997-2001",IF(YEAR(J396)&gt;=1992,"1992-1996","Invalid"))))))</f>
        <v>2012-2016</v>
      </c>
      <c r="L396" s="2">
        <v>113873</v>
      </c>
      <c r="M396" s="8">
        <v>0.11</v>
      </c>
      <c r="N396" s="11" t="str" cm="1">
        <f t="array" ref="N396">_xlfn.IFS(M396 = 0%, "0%", M396&gt;35%, "36%-40%",M396&gt;30%,"31%-35%", M396&gt;20%, "21%-30%",M396 &gt;15%,"16%-20%", M396&gt;10%, "11%-15%", M396 &gt;0%, "5%-10%")</f>
        <v>11%-15%</v>
      </c>
      <c r="O396" s="9">
        <f>IF(M396&gt;0,L396+(L396*M396),L396)</f>
        <v>126399.03</v>
      </c>
      <c r="P396" t="s">
        <v>52</v>
      </c>
      <c r="Q396" t="s">
        <v>66</v>
      </c>
      <c r="R396" s="1" t="s">
        <v>21</v>
      </c>
      <c r="S396" s="1" t="str">
        <f>IF(ISNUMBER(R396),"Yes","No")</f>
        <v>No</v>
      </c>
    </row>
    <row r="397" spans="1:19" x14ac:dyDescent="0.2">
      <c r="A397" t="s">
        <v>585</v>
      </c>
      <c r="B397" t="s">
        <v>586</v>
      </c>
      <c r="C397" t="s">
        <v>84</v>
      </c>
      <c r="D397" t="s">
        <v>31</v>
      </c>
      <c r="E397" t="s">
        <v>36</v>
      </c>
      <c r="F397" t="s">
        <v>28</v>
      </c>
      <c r="G397" t="s">
        <v>18</v>
      </c>
      <c r="H397">
        <v>36</v>
      </c>
      <c r="I397" t="str">
        <f>IF(H397&gt;54,"Old Adults 55+",IF(H397&gt;=31,"Adults 31-54",IF(H397&lt;31,"Young Adults 25-30","Invalid")))</f>
        <v>Adults 31-54</v>
      </c>
      <c r="J397" s="1">
        <v>42706</v>
      </c>
      <c r="K397" s="1" t="str">
        <f>IF(YEAR(J397)&gt;2016,"2017-2021",IF(YEAR(J397)&gt;2011,"2012-2016",IF(YEAR(J397)&gt;2006,"2007-2011",IF(YEAR(J397)&gt;2001,"2002-2006",IF(YEAR(J397)&gt;1996,"1997-2001",IF(YEAR(J397)&gt;=1992,"1992-1996","Invalid"))))))</f>
        <v>2012-2016</v>
      </c>
      <c r="L397" s="2">
        <v>113781</v>
      </c>
      <c r="M397" s="8">
        <v>0</v>
      </c>
      <c r="N397" s="11" t="str" cm="1">
        <f t="array" ref="N397">_xlfn.IFS(M397 = 0%, "0%", M397&gt;35%, "36%-40%",M397&gt;30%,"31%-35%", M397&gt;20%, "21%-30%",M397 &gt;15%,"16%-20%", M397&gt;10%, "11%-15%", M397 &gt;0%, "5%-10%")</f>
        <v>0%</v>
      </c>
      <c r="O397" s="9">
        <f>IF(M397&gt;0,L397+(L397*M397),L397)</f>
        <v>113781</v>
      </c>
      <c r="P397" t="s">
        <v>19</v>
      </c>
      <c r="Q397" t="s">
        <v>29</v>
      </c>
      <c r="R397" s="1" t="s">
        <v>21</v>
      </c>
      <c r="S397" s="1" t="str">
        <f>IF(ISNUMBER(R397),"Yes","No")</f>
        <v>No</v>
      </c>
    </row>
    <row r="398" spans="1:19" x14ac:dyDescent="0.2">
      <c r="A398" t="s">
        <v>420</v>
      </c>
      <c r="B398" t="s">
        <v>421</v>
      </c>
      <c r="C398" t="s">
        <v>62</v>
      </c>
      <c r="D398" t="s">
        <v>65</v>
      </c>
      <c r="E398" t="s">
        <v>36</v>
      </c>
      <c r="F398" t="s">
        <v>28</v>
      </c>
      <c r="G398" t="s">
        <v>18</v>
      </c>
      <c r="H398">
        <v>29</v>
      </c>
      <c r="I398" t="str">
        <f>IF(H398&gt;54,"Old Adults 55+",IF(H398&gt;=31,"Adults 31-54",IF(H398&lt;31,"Young Adults 25-30","Invalid")))</f>
        <v>Young Adults 25-30</v>
      </c>
      <c r="J398" s="1">
        <v>43490</v>
      </c>
      <c r="K398" s="1" t="str">
        <f>IF(YEAR(J398)&gt;2016,"2017-2021",IF(YEAR(J398)&gt;2011,"2012-2016",IF(YEAR(J398)&gt;2006,"2007-2011",IF(YEAR(J398)&gt;2001,"2002-2006",IF(YEAR(J398)&gt;1996,"1997-2001",IF(YEAR(J398)&gt;=1992,"1992-1996","Invalid"))))))</f>
        <v>2017-2021</v>
      </c>
      <c r="L398" s="2">
        <v>113527</v>
      </c>
      <c r="M398" s="8">
        <v>0.06</v>
      </c>
      <c r="N398" s="11" t="str" cm="1">
        <f t="array" ref="N398">_xlfn.IFS(M398 = 0%, "0%", M398&gt;35%, "36%-40%",M398&gt;30%,"31%-35%", M398&gt;20%, "21%-30%",M398 &gt;15%,"16%-20%", M398&gt;10%, "11%-15%", M398 &gt;0%, "5%-10%")</f>
        <v>5%-10%</v>
      </c>
      <c r="O398" s="9">
        <f>IF(M398&gt;0,L398+(L398*M398),L398)</f>
        <v>120338.62</v>
      </c>
      <c r="P398" t="s">
        <v>19</v>
      </c>
      <c r="Q398" t="s">
        <v>25</v>
      </c>
      <c r="R398" s="1" t="s">
        <v>21</v>
      </c>
      <c r="S398" s="1" t="str">
        <f>IF(ISNUMBER(R398),"Yes","No")</f>
        <v>No</v>
      </c>
    </row>
    <row r="399" spans="1:19" x14ac:dyDescent="0.2">
      <c r="A399" t="s">
        <v>1866</v>
      </c>
      <c r="B399" t="s">
        <v>1867</v>
      </c>
      <c r="C399" t="s">
        <v>62</v>
      </c>
      <c r="D399" t="s">
        <v>50</v>
      </c>
      <c r="E399" t="s">
        <v>32</v>
      </c>
      <c r="F399" t="s">
        <v>28</v>
      </c>
      <c r="G399" t="s">
        <v>51</v>
      </c>
      <c r="H399">
        <v>50</v>
      </c>
      <c r="I399" t="str">
        <f>IF(H399&gt;54,"Old Adults 55+",IF(H399&gt;=31,"Adults 31-54",IF(H399&lt;31,"Young Adults 25-30","Invalid")))</f>
        <v>Adults 31-54</v>
      </c>
      <c r="J399" s="1">
        <v>41024</v>
      </c>
      <c r="K399" s="1" t="str">
        <f>IF(YEAR(J399)&gt;2016,"2017-2021",IF(YEAR(J399)&gt;2011,"2012-2016",IF(YEAR(J399)&gt;2006,"2007-2011",IF(YEAR(J399)&gt;2001,"2002-2006",IF(YEAR(J399)&gt;1996,"1997-2001",IF(YEAR(J399)&gt;=1992,"1992-1996","Invalid"))))))</f>
        <v>2012-2016</v>
      </c>
      <c r="L399" s="2">
        <v>113269</v>
      </c>
      <c r="M399" s="8">
        <v>0.09</v>
      </c>
      <c r="N399" s="11" t="str" cm="1">
        <f t="array" ref="N399">_xlfn.IFS(M399 = 0%, "0%", M399&gt;35%, "36%-40%",M399&gt;30%,"31%-35%", M399&gt;20%, "21%-30%",M399 &gt;15%,"16%-20%", M399&gt;10%, "11%-15%", M399 &gt;0%, "5%-10%")</f>
        <v>5%-10%</v>
      </c>
      <c r="O399" s="9">
        <f>IF(M399&gt;0,L399+(L399*M399),L399)</f>
        <v>123463.20999999999</v>
      </c>
      <c r="P399" t="s">
        <v>52</v>
      </c>
      <c r="Q399" t="s">
        <v>53</v>
      </c>
      <c r="R399" s="1" t="s">
        <v>21</v>
      </c>
      <c r="S399" s="1" t="str">
        <f>IF(ISNUMBER(R399),"Yes","No")</f>
        <v>No</v>
      </c>
    </row>
    <row r="400" spans="1:19" x14ac:dyDescent="0.2">
      <c r="A400" t="s">
        <v>342</v>
      </c>
      <c r="B400" t="s">
        <v>473</v>
      </c>
      <c r="C400" t="s">
        <v>62</v>
      </c>
      <c r="D400" t="s">
        <v>43</v>
      </c>
      <c r="E400" t="s">
        <v>44</v>
      </c>
      <c r="F400" t="s">
        <v>17</v>
      </c>
      <c r="G400" t="s">
        <v>18</v>
      </c>
      <c r="H400">
        <v>53</v>
      </c>
      <c r="I400" t="str">
        <f>IF(H400&gt;54,"Old Adults 55+",IF(H400&gt;=31,"Adults 31-54",IF(H400&lt;31,"Young Adults 25-30","Invalid")))</f>
        <v>Adults 31-54</v>
      </c>
      <c r="J400" s="1">
        <v>41601</v>
      </c>
      <c r="K400" s="1" t="str">
        <f>IF(YEAR(J400)&gt;2016,"2017-2021",IF(YEAR(J400)&gt;2011,"2012-2016",IF(YEAR(J400)&gt;2006,"2007-2011",IF(YEAR(J400)&gt;2001,"2002-2006",IF(YEAR(J400)&gt;1996,"1997-2001",IF(YEAR(J400)&gt;=1992,"1992-1996","Invalid"))))))</f>
        <v>2012-2016</v>
      </c>
      <c r="L400" s="2">
        <v>113135</v>
      </c>
      <c r="M400" s="8">
        <v>0.05</v>
      </c>
      <c r="N400" s="11" t="str" cm="1">
        <f t="array" ref="N400">_xlfn.IFS(M400 = 0%, "0%", M400&gt;35%, "36%-40%",M400&gt;30%,"31%-35%", M400&gt;20%, "21%-30%",M400 &gt;15%,"16%-20%", M400&gt;10%, "11%-15%", M400 &gt;0%, "5%-10%")</f>
        <v>5%-10%</v>
      </c>
      <c r="O400" s="9">
        <f>IF(M400&gt;0,L400+(L400*M400),L400)</f>
        <v>118791.75</v>
      </c>
      <c r="P400" t="s">
        <v>19</v>
      </c>
      <c r="Q400" t="s">
        <v>25</v>
      </c>
      <c r="R400" s="1" t="s">
        <v>21</v>
      </c>
      <c r="S400" s="1" t="str">
        <f>IF(ISNUMBER(R400),"Yes","No")</f>
        <v>No</v>
      </c>
    </row>
    <row r="401" spans="1:19" x14ac:dyDescent="0.2">
      <c r="A401" t="s">
        <v>1472</v>
      </c>
      <c r="B401" t="s">
        <v>1797</v>
      </c>
      <c r="C401" t="s">
        <v>84</v>
      </c>
      <c r="D401" t="s">
        <v>31</v>
      </c>
      <c r="E401" t="s">
        <v>32</v>
      </c>
      <c r="F401" t="s">
        <v>17</v>
      </c>
      <c r="G401" t="s">
        <v>51</v>
      </c>
      <c r="H401">
        <v>47</v>
      </c>
      <c r="I401" t="str">
        <f>IF(H401&gt;54,"Old Adults 55+",IF(H401&gt;=31,"Adults 31-54",IF(H401&lt;31,"Young Adults 25-30","Invalid")))</f>
        <v>Adults 31-54</v>
      </c>
      <c r="J401" s="1">
        <v>43375</v>
      </c>
      <c r="K401" s="1" t="str">
        <f>IF(YEAR(J401)&gt;2016,"2017-2021",IF(YEAR(J401)&gt;2011,"2012-2016",IF(YEAR(J401)&gt;2006,"2007-2011",IF(YEAR(J401)&gt;2001,"2002-2006",IF(YEAR(J401)&gt;1996,"1997-2001",IF(YEAR(J401)&gt;=1992,"1992-1996","Invalid"))))))</f>
        <v>2017-2021</v>
      </c>
      <c r="L401" s="2">
        <v>111404</v>
      </c>
      <c r="M401" s="8">
        <v>0</v>
      </c>
      <c r="N401" s="11" t="str" cm="1">
        <f t="array" ref="N401">_xlfn.IFS(M401 = 0%, "0%", M401&gt;35%, "36%-40%",M401&gt;30%,"31%-35%", M401&gt;20%, "21%-30%",M401 &gt;15%,"16%-20%", M401&gt;10%, "11%-15%", M401 &gt;0%, "5%-10%")</f>
        <v>0%</v>
      </c>
      <c r="O401" s="9">
        <f>IF(M401&gt;0,L401+(L401*M401),L401)</f>
        <v>111404</v>
      </c>
      <c r="P401" t="s">
        <v>52</v>
      </c>
      <c r="Q401" t="s">
        <v>66</v>
      </c>
      <c r="R401" s="1" t="s">
        <v>21</v>
      </c>
      <c r="S401" s="1" t="str">
        <f>IF(ISNUMBER(R401),"Yes","No")</f>
        <v>No</v>
      </c>
    </row>
    <row r="402" spans="1:19" x14ac:dyDescent="0.2">
      <c r="A402" t="s">
        <v>214</v>
      </c>
      <c r="B402" t="s">
        <v>1828</v>
      </c>
      <c r="C402" t="s">
        <v>97</v>
      </c>
      <c r="D402" t="s">
        <v>31</v>
      </c>
      <c r="E402" t="s">
        <v>16</v>
      </c>
      <c r="F402" t="s">
        <v>28</v>
      </c>
      <c r="G402" t="s">
        <v>24</v>
      </c>
      <c r="H402">
        <v>57</v>
      </c>
      <c r="I402" t="str">
        <f>IF(H402&gt;54,"Old Adults 55+",IF(H402&gt;=31,"Adults 31-54",IF(H402&lt;31,"Young Adults 25-30","Invalid")))</f>
        <v>Old Adults 55+</v>
      </c>
      <c r="J402" s="1">
        <v>33612</v>
      </c>
      <c r="K402" s="1" t="str">
        <f>IF(YEAR(J402)&gt;2016,"2017-2021",IF(YEAR(J402)&gt;2011,"2012-2016",IF(YEAR(J402)&gt;2006,"2007-2011",IF(YEAR(J402)&gt;2001,"2002-2006",IF(YEAR(J402)&gt;1996,"1997-2001",IF(YEAR(J402)&gt;=1992,"1992-1996","Invalid"))))))</f>
        <v>1992-1996</v>
      </c>
      <c r="L402" s="2">
        <v>111299</v>
      </c>
      <c r="M402" s="8">
        <v>0.12</v>
      </c>
      <c r="N402" s="11" t="str" cm="1">
        <f t="array" ref="N402">_xlfn.IFS(M402 = 0%, "0%", M402&gt;35%, "36%-40%",M402&gt;30%,"31%-35%", M402&gt;20%, "21%-30%",M402 &gt;15%,"16%-20%", M402&gt;10%, "11%-15%", M402 &gt;0%, "5%-10%")</f>
        <v>11%-15%</v>
      </c>
      <c r="O402" s="9">
        <f>IF(M402&gt;0,L402+(L402*M402),L402)</f>
        <v>124654.88</v>
      </c>
      <c r="P402" t="s">
        <v>19</v>
      </c>
      <c r="Q402" t="s">
        <v>45</v>
      </c>
      <c r="R402" s="1" t="s">
        <v>21</v>
      </c>
      <c r="S402" s="1" t="str">
        <f>IF(ISNUMBER(R402),"Yes","No")</f>
        <v>No</v>
      </c>
    </row>
    <row r="403" spans="1:19" x14ac:dyDescent="0.2">
      <c r="A403" t="s">
        <v>372</v>
      </c>
      <c r="B403" t="s">
        <v>959</v>
      </c>
      <c r="C403" t="s">
        <v>62</v>
      </c>
      <c r="D403" t="s">
        <v>15</v>
      </c>
      <c r="E403" t="s">
        <v>44</v>
      </c>
      <c r="F403" t="s">
        <v>17</v>
      </c>
      <c r="G403" t="s">
        <v>51</v>
      </c>
      <c r="H403">
        <v>55</v>
      </c>
      <c r="I403" t="str">
        <f>IF(H403&gt;54,"Old Adults 55+",IF(H403&gt;=31,"Adults 31-54",IF(H403&lt;31,"Young Adults 25-30","Invalid")))</f>
        <v>Old Adults 55+</v>
      </c>
      <c r="J403" s="1">
        <v>40297</v>
      </c>
      <c r="K403" s="1" t="str">
        <f>IF(YEAR(J403)&gt;2016,"2017-2021",IF(YEAR(J403)&gt;2011,"2012-2016",IF(YEAR(J403)&gt;2006,"2007-2011",IF(YEAR(J403)&gt;2001,"2002-2006",IF(YEAR(J403)&gt;1996,"1997-2001",IF(YEAR(J403)&gt;=1992,"1992-1996","Invalid"))))))</f>
        <v>2007-2011</v>
      </c>
      <c r="L403" s="2">
        <v>111038</v>
      </c>
      <c r="M403" s="8">
        <v>0.05</v>
      </c>
      <c r="N403" s="11" t="str" cm="1">
        <f t="array" ref="N403">_xlfn.IFS(M403 = 0%, "0%", M403&gt;35%, "36%-40%",M403&gt;30%,"31%-35%", M403&gt;20%, "21%-30%",M403 &gt;15%,"16%-20%", M403&gt;10%, "11%-15%", M403 &gt;0%, "5%-10%")</f>
        <v>5%-10%</v>
      </c>
      <c r="O403" s="9">
        <f>IF(M403&gt;0,L403+(L403*M403),L403)</f>
        <v>116589.9</v>
      </c>
      <c r="P403" t="s">
        <v>52</v>
      </c>
      <c r="Q403" t="s">
        <v>53</v>
      </c>
      <c r="R403" s="1" t="s">
        <v>21</v>
      </c>
      <c r="S403" s="1" t="str">
        <f>IF(ISNUMBER(R403),"Yes","No")</f>
        <v>No</v>
      </c>
    </row>
    <row r="404" spans="1:19" x14ac:dyDescent="0.2">
      <c r="A404" t="s">
        <v>346</v>
      </c>
      <c r="B404" t="s">
        <v>1264</v>
      </c>
      <c r="C404" t="s">
        <v>62</v>
      </c>
      <c r="D404" t="s">
        <v>65</v>
      </c>
      <c r="E404" t="s">
        <v>32</v>
      </c>
      <c r="F404" t="s">
        <v>17</v>
      </c>
      <c r="G404" t="s">
        <v>24</v>
      </c>
      <c r="H404">
        <v>52</v>
      </c>
      <c r="I404" t="str">
        <f>IF(H404&gt;54,"Old Adults 55+",IF(H404&gt;=31,"Adults 31-54",IF(H404&lt;31,"Young Adults 25-30","Invalid")))</f>
        <v>Adults 31-54</v>
      </c>
      <c r="J404" s="1">
        <v>44519</v>
      </c>
      <c r="K404" s="1" t="str">
        <f>IF(YEAR(J404)&gt;2016,"2017-2021",IF(YEAR(J404)&gt;2011,"2012-2016",IF(YEAR(J404)&gt;2006,"2007-2011",IF(YEAR(J404)&gt;2001,"2002-2006",IF(YEAR(J404)&gt;1996,"1997-2001",IF(YEAR(J404)&gt;=1992,"1992-1996","Invalid"))))))</f>
        <v>2017-2021</v>
      </c>
      <c r="L404" s="2">
        <v>111006</v>
      </c>
      <c r="M404" s="8">
        <v>0.08</v>
      </c>
      <c r="N404" s="11" t="str" cm="1">
        <f t="array" ref="N404">_xlfn.IFS(M404 = 0%, "0%", M404&gt;35%, "36%-40%",M404&gt;30%,"31%-35%", M404&gt;20%, "21%-30%",M404 &gt;15%,"16%-20%", M404&gt;10%, "11%-15%", M404 &gt;0%, "5%-10%")</f>
        <v>5%-10%</v>
      </c>
      <c r="O404" s="9">
        <f>IF(M404&gt;0,L404+(L404*M404),L404)</f>
        <v>119886.48</v>
      </c>
      <c r="P404" t="s">
        <v>33</v>
      </c>
      <c r="Q404" t="s">
        <v>80</v>
      </c>
      <c r="R404" s="1" t="s">
        <v>21</v>
      </c>
      <c r="S404" s="1" t="str">
        <f>IF(ISNUMBER(R404),"Yes","No")</f>
        <v>No</v>
      </c>
    </row>
    <row r="405" spans="1:19" x14ac:dyDescent="0.2">
      <c r="A405" t="s">
        <v>1545</v>
      </c>
      <c r="B405" t="s">
        <v>1546</v>
      </c>
      <c r="C405" t="s">
        <v>62</v>
      </c>
      <c r="D405" t="s">
        <v>23</v>
      </c>
      <c r="E405" t="s">
        <v>32</v>
      </c>
      <c r="F405" t="s">
        <v>28</v>
      </c>
      <c r="G405" t="s">
        <v>24</v>
      </c>
      <c r="H405">
        <v>48</v>
      </c>
      <c r="I405" t="str">
        <f>IF(H405&gt;54,"Old Adults 55+",IF(H405&gt;=31,"Adults 31-54",IF(H405&lt;31,"Young Adults 25-30","Invalid")))</f>
        <v>Adults 31-54</v>
      </c>
      <c r="J405" s="1">
        <v>42201</v>
      </c>
      <c r="K405" s="1" t="str">
        <f>IF(YEAR(J405)&gt;2016,"2017-2021",IF(YEAR(J405)&gt;2011,"2012-2016",IF(YEAR(J405)&gt;2006,"2007-2011",IF(YEAR(J405)&gt;2001,"2002-2006",IF(YEAR(J405)&gt;1996,"1997-2001",IF(YEAR(J405)&gt;=1992,"1992-1996","Invalid"))))))</f>
        <v>2012-2016</v>
      </c>
      <c r="L405" s="2">
        <v>110565</v>
      </c>
      <c r="M405" s="8">
        <v>0.09</v>
      </c>
      <c r="N405" s="11" t="str" cm="1">
        <f t="array" ref="N405">_xlfn.IFS(M405 = 0%, "0%", M405&gt;35%, "36%-40%",M405&gt;30%,"31%-35%", M405&gt;20%, "21%-30%",M405 &gt;15%,"16%-20%", M405&gt;10%, "11%-15%", M405 &gt;0%, "5%-10%")</f>
        <v>5%-10%</v>
      </c>
      <c r="O405" s="9">
        <f>IF(M405&gt;0,L405+(L405*M405),L405)</f>
        <v>120515.85</v>
      </c>
      <c r="P405" t="s">
        <v>33</v>
      </c>
      <c r="Q405" t="s">
        <v>60</v>
      </c>
      <c r="R405" s="1" t="s">
        <v>21</v>
      </c>
      <c r="S405" s="1" t="str">
        <f>IF(ISNUMBER(R405),"Yes","No")</f>
        <v>No</v>
      </c>
    </row>
    <row r="406" spans="1:19" x14ac:dyDescent="0.2">
      <c r="A406" t="s">
        <v>1422</v>
      </c>
      <c r="B406" t="s">
        <v>1423</v>
      </c>
      <c r="C406" t="s">
        <v>62</v>
      </c>
      <c r="D406" t="s">
        <v>15</v>
      </c>
      <c r="E406" t="s">
        <v>44</v>
      </c>
      <c r="F406" t="s">
        <v>17</v>
      </c>
      <c r="G406" t="s">
        <v>47</v>
      </c>
      <c r="H406">
        <v>61</v>
      </c>
      <c r="I406" t="str">
        <f>IF(H406&gt;54,"Old Adults 55+",IF(H406&gt;=31,"Adults 31-54",IF(H406&lt;31,"Young Adults 25-30","Invalid")))</f>
        <v>Old Adults 55+</v>
      </c>
      <c r="J406" s="1">
        <v>40293</v>
      </c>
      <c r="K406" s="1" t="str">
        <f>IF(YEAR(J406)&gt;2016,"2017-2021",IF(YEAR(J406)&gt;2011,"2012-2016",IF(YEAR(J406)&gt;2006,"2007-2011",IF(YEAR(J406)&gt;2001,"2002-2006",IF(YEAR(J406)&gt;1996,"1997-2001",IF(YEAR(J406)&gt;=1992,"1992-1996","Invalid"))))))</f>
        <v>2007-2011</v>
      </c>
      <c r="L406" s="2">
        <v>110302</v>
      </c>
      <c r="M406" s="8">
        <v>0.06</v>
      </c>
      <c r="N406" s="11" t="str" cm="1">
        <f t="array" ref="N406">_xlfn.IFS(M406 = 0%, "0%", M406&gt;35%, "36%-40%",M406&gt;30%,"31%-35%", M406&gt;20%, "21%-30%",M406 &gt;15%,"16%-20%", M406&gt;10%, "11%-15%", M406 &gt;0%, "5%-10%")</f>
        <v>5%-10%</v>
      </c>
      <c r="O406" s="9">
        <f>IF(M406&gt;0,L406+(L406*M406),L406)</f>
        <v>116920.12</v>
      </c>
      <c r="P406" t="s">
        <v>19</v>
      </c>
      <c r="Q406" t="s">
        <v>45</v>
      </c>
      <c r="R406" s="1" t="s">
        <v>21</v>
      </c>
      <c r="S406" s="1" t="str">
        <f>IF(ISNUMBER(R406),"Yes","No")</f>
        <v>No</v>
      </c>
    </row>
    <row r="407" spans="1:19" x14ac:dyDescent="0.2">
      <c r="A407" t="s">
        <v>207</v>
      </c>
      <c r="B407" t="s">
        <v>669</v>
      </c>
      <c r="C407" t="s">
        <v>97</v>
      </c>
      <c r="D407" t="s">
        <v>31</v>
      </c>
      <c r="E407" t="s">
        <v>44</v>
      </c>
      <c r="F407" t="s">
        <v>28</v>
      </c>
      <c r="G407" t="s">
        <v>24</v>
      </c>
      <c r="H407">
        <v>34</v>
      </c>
      <c r="I407" t="str">
        <f>IF(H407&gt;54,"Old Adults 55+",IF(H407&gt;=31,"Adults 31-54",IF(H407&lt;31,"Young Adults 25-30","Invalid")))</f>
        <v>Adults 31-54</v>
      </c>
      <c r="J407" s="1">
        <v>43055</v>
      </c>
      <c r="K407" s="1" t="str">
        <f>IF(YEAR(J407)&gt;2016,"2017-2021",IF(YEAR(J407)&gt;2011,"2012-2016",IF(YEAR(J407)&gt;2006,"2007-2011",IF(YEAR(J407)&gt;2001,"2002-2006",IF(YEAR(J407)&gt;1996,"1997-2001",IF(YEAR(J407)&gt;=1992,"1992-1996","Invalid"))))))</f>
        <v>2017-2021</v>
      </c>
      <c r="L407" s="2">
        <v>110054</v>
      </c>
      <c r="M407" s="8">
        <v>0.15</v>
      </c>
      <c r="N407" s="11" t="str" cm="1">
        <f t="array" ref="N407">_xlfn.IFS(M407 = 0%, "0%", M407&gt;35%, "36%-40%",M407&gt;30%,"31%-35%", M407&gt;20%, "21%-30%",M407 &gt;15%,"16%-20%", M407&gt;10%, "11%-15%", M407 &gt;0%, "5%-10%")</f>
        <v>11%-15%</v>
      </c>
      <c r="O407" s="9">
        <f>IF(M407&gt;0,L407+(L407*M407),L407)</f>
        <v>126562.1</v>
      </c>
      <c r="P407" t="s">
        <v>19</v>
      </c>
      <c r="Q407" t="s">
        <v>45</v>
      </c>
      <c r="R407" s="1" t="s">
        <v>21</v>
      </c>
      <c r="S407" s="1" t="str">
        <f>IF(ISNUMBER(R407),"Yes","No")</f>
        <v>No</v>
      </c>
    </row>
    <row r="408" spans="1:19" x14ac:dyDescent="0.2">
      <c r="A408" t="s">
        <v>345</v>
      </c>
      <c r="B408" t="s">
        <v>1615</v>
      </c>
      <c r="C408" t="s">
        <v>62</v>
      </c>
      <c r="D408" t="s">
        <v>23</v>
      </c>
      <c r="E408" t="s">
        <v>32</v>
      </c>
      <c r="F408" t="s">
        <v>28</v>
      </c>
      <c r="G408" t="s">
        <v>18</v>
      </c>
      <c r="H408">
        <v>45</v>
      </c>
      <c r="I408" t="str">
        <f>IF(H408&gt;54,"Old Adults 55+",IF(H408&gt;=31,"Adults 31-54",IF(H408&lt;31,"Young Adults 25-30","Invalid")))</f>
        <v>Adults 31-54</v>
      </c>
      <c r="J408" s="1">
        <v>41099</v>
      </c>
      <c r="K408" s="1" t="str">
        <f>IF(YEAR(J408)&gt;2016,"2017-2021",IF(YEAR(J408)&gt;2011,"2012-2016",IF(YEAR(J408)&gt;2006,"2007-2011",IF(YEAR(J408)&gt;2001,"2002-2006",IF(YEAR(J408)&gt;1996,"1997-2001",IF(YEAR(J408)&gt;=1992,"1992-1996","Invalid"))))))</f>
        <v>2012-2016</v>
      </c>
      <c r="L408" s="2">
        <v>109883</v>
      </c>
      <c r="M408" s="8">
        <v>7.0000000000000007E-2</v>
      </c>
      <c r="N408" s="11" t="str" cm="1">
        <f t="array" ref="N408">_xlfn.IFS(M408 = 0%, "0%", M408&gt;35%, "36%-40%",M408&gt;30%,"31%-35%", M408&gt;20%, "21%-30%",M408 &gt;15%,"16%-20%", M408&gt;10%, "11%-15%", M408 &gt;0%, "5%-10%")</f>
        <v>5%-10%</v>
      </c>
      <c r="O408" s="9">
        <f>IF(M408&gt;0,L408+(L408*M408),L408)</f>
        <v>117574.81</v>
      </c>
      <c r="P408" t="s">
        <v>19</v>
      </c>
      <c r="Q408" t="s">
        <v>29</v>
      </c>
      <c r="R408" s="1" t="s">
        <v>21</v>
      </c>
      <c r="S408" s="1" t="str">
        <f>IF(ISNUMBER(R408),"Yes","No")</f>
        <v>No</v>
      </c>
    </row>
    <row r="409" spans="1:19" x14ac:dyDescent="0.2">
      <c r="A409" t="s">
        <v>425</v>
      </c>
      <c r="B409" t="s">
        <v>426</v>
      </c>
      <c r="C409" t="s">
        <v>84</v>
      </c>
      <c r="D409" t="s">
        <v>31</v>
      </c>
      <c r="E409" t="s">
        <v>44</v>
      </c>
      <c r="F409" t="s">
        <v>17</v>
      </c>
      <c r="G409" t="s">
        <v>18</v>
      </c>
      <c r="H409">
        <v>27</v>
      </c>
      <c r="I409" t="str">
        <f>IF(H409&gt;54,"Old Adults 55+",IF(H409&gt;=31,"Adults 31-54",IF(H409&lt;31,"Young Adults 25-30","Invalid")))</f>
        <v>Young Adults 25-30</v>
      </c>
      <c r="J409" s="1">
        <v>44490</v>
      </c>
      <c r="K409" s="1" t="str">
        <f>IF(YEAR(J409)&gt;2016,"2017-2021",IF(YEAR(J409)&gt;2011,"2012-2016",IF(YEAR(J409)&gt;2006,"2007-2011",IF(YEAR(J409)&gt;2001,"2002-2006",IF(YEAR(J409)&gt;1996,"1997-2001",IF(YEAR(J409)&gt;=1992,"1992-1996","Invalid"))))))</f>
        <v>2017-2021</v>
      </c>
      <c r="L409" s="2">
        <v>109851</v>
      </c>
      <c r="M409" s="8">
        <v>0</v>
      </c>
      <c r="N409" s="11" t="str" cm="1">
        <f t="array" ref="N409">_xlfn.IFS(M409 = 0%, "0%", M409&gt;35%, "36%-40%",M409&gt;30%,"31%-35%", M409&gt;20%, "21%-30%",M409 &gt;15%,"16%-20%", M409&gt;10%, "11%-15%", M409 &gt;0%, "5%-10%")</f>
        <v>0%</v>
      </c>
      <c r="O409" s="9">
        <f>IF(M409&gt;0,L409+(L409*M409),L409)</f>
        <v>109851</v>
      </c>
      <c r="P409" t="s">
        <v>19</v>
      </c>
      <c r="Q409" t="s">
        <v>63</v>
      </c>
      <c r="R409" s="1" t="s">
        <v>21</v>
      </c>
      <c r="S409" s="1" t="str">
        <f>IF(ISNUMBER(R409),"Yes","No")</f>
        <v>No</v>
      </c>
    </row>
    <row r="410" spans="1:19" x14ac:dyDescent="0.2">
      <c r="A410" t="s">
        <v>295</v>
      </c>
      <c r="B410" t="s">
        <v>1810</v>
      </c>
      <c r="C410" t="s">
        <v>62</v>
      </c>
      <c r="D410" t="s">
        <v>50</v>
      </c>
      <c r="E410" t="s">
        <v>16</v>
      </c>
      <c r="F410" t="s">
        <v>28</v>
      </c>
      <c r="G410" t="s">
        <v>24</v>
      </c>
      <c r="H410">
        <v>49</v>
      </c>
      <c r="I410" t="str">
        <f>IF(H410&gt;54,"Old Adults 55+",IF(H410&gt;=31,"Adults 31-54",IF(H410&lt;31,"Young Adults 25-30","Invalid")))</f>
        <v>Adults 31-54</v>
      </c>
      <c r="J410" s="1">
        <v>41131</v>
      </c>
      <c r="K410" s="1" t="str">
        <f>IF(YEAR(J410)&gt;2016,"2017-2021",IF(YEAR(J410)&gt;2011,"2012-2016",IF(YEAR(J410)&gt;2006,"2007-2011",IF(YEAR(J410)&gt;2001,"2002-2006",IF(YEAR(J410)&gt;1996,"1997-2001",IF(YEAR(J410)&gt;=1992,"1992-1996","Invalid"))))))</f>
        <v>2012-2016</v>
      </c>
      <c r="L410" s="2">
        <v>109850</v>
      </c>
      <c r="M410" s="8">
        <v>7.0000000000000007E-2</v>
      </c>
      <c r="N410" s="11" t="str" cm="1">
        <f t="array" ref="N410">_xlfn.IFS(M410 = 0%, "0%", M410&gt;35%, "36%-40%",M410&gt;30%,"31%-35%", M410&gt;20%, "21%-30%",M410 &gt;15%,"16%-20%", M410&gt;10%, "11%-15%", M410 &gt;0%, "5%-10%")</f>
        <v>5%-10%</v>
      </c>
      <c r="O410" s="9">
        <f>IF(M410&gt;0,L410+(L410*M410),L410)</f>
        <v>117539.5</v>
      </c>
      <c r="P410" t="s">
        <v>33</v>
      </c>
      <c r="Q410" t="s">
        <v>60</v>
      </c>
      <c r="R410" s="1">
        <v>43865</v>
      </c>
      <c r="S410" s="1" t="str">
        <f>IF(ISNUMBER(R410),"Yes","No")</f>
        <v>Yes</v>
      </c>
    </row>
    <row r="411" spans="1:19" x14ac:dyDescent="0.2">
      <c r="A411" t="s">
        <v>524</v>
      </c>
      <c r="B411" t="s">
        <v>525</v>
      </c>
      <c r="C411" t="s">
        <v>62</v>
      </c>
      <c r="D411" t="s">
        <v>65</v>
      </c>
      <c r="E411" t="s">
        <v>44</v>
      </c>
      <c r="F411" t="s">
        <v>17</v>
      </c>
      <c r="G411" t="s">
        <v>51</v>
      </c>
      <c r="H411">
        <v>38</v>
      </c>
      <c r="I411" t="str">
        <f>IF(H411&gt;54,"Old Adults 55+",IF(H411&gt;=31,"Adults 31-54",IF(H411&lt;31,"Young Adults 25-30","Invalid")))</f>
        <v>Adults 31-54</v>
      </c>
      <c r="J411" s="1">
        <v>44516</v>
      </c>
      <c r="K411" s="1" t="str">
        <f>IF(YEAR(J411)&gt;2016,"2017-2021",IF(YEAR(J411)&gt;2011,"2012-2016",IF(YEAR(J411)&gt;2006,"2007-2011",IF(YEAR(J411)&gt;2001,"2002-2006",IF(YEAR(J411)&gt;1996,"1997-2001",IF(YEAR(J411)&gt;=1992,"1992-1996","Invalid"))))))</f>
        <v>2017-2021</v>
      </c>
      <c r="L411" s="2">
        <v>109812</v>
      </c>
      <c r="M411" s="8">
        <v>0.09</v>
      </c>
      <c r="N411" s="11" t="str" cm="1">
        <f t="array" ref="N411">_xlfn.IFS(M411 = 0%, "0%", M411&gt;35%, "36%-40%",M411&gt;30%,"31%-35%", M411&gt;20%, "21%-30%",M411 &gt;15%,"16%-20%", M411&gt;10%, "11%-15%", M411 &gt;0%, "5%-10%")</f>
        <v>5%-10%</v>
      </c>
      <c r="O411" s="9">
        <f>IF(M411&gt;0,L411+(L411*M411),L411)</f>
        <v>119695.08</v>
      </c>
      <c r="P411" t="s">
        <v>52</v>
      </c>
      <c r="Q411" t="s">
        <v>81</v>
      </c>
      <c r="R411" s="1" t="s">
        <v>21</v>
      </c>
      <c r="S411" s="1" t="str">
        <f>IF(ISNUMBER(R411),"Yes","No")</f>
        <v>No</v>
      </c>
    </row>
    <row r="412" spans="1:19" x14ac:dyDescent="0.2">
      <c r="A412" t="s">
        <v>222</v>
      </c>
      <c r="B412" t="s">
        <v>1564</v>
      </c>
      <c r="C412" t="s">
        <v>69</v>
      </c>
      <c r="D412" t="s">
        <v>31</v>
      </c>
      <c r="E412" t="s">
        <v>16</v>
      </c>
      <c r="F412" t="s">
        <v>17</v>
      </c>
      <c r="G412" t="s">
        <v>24</v>
      </c>
      <c r="H412">
        <v>40</v>
      </c>
      <c r="I412" t="str">
        <f>IF(H412&gt;54,"Old Adults 55+",IF(H412&gt;=31,"Adults 31-54",IF(H412&lt;31,"Young Adults 25-30","Invalid")))</f>
        <v>Adults 31-54</v>
      </c>
      <c r="J412" s="1">
        <v>42622</v>
      </c>
      <c r="K412" s="1" t="str">
        <f>IF(YEAR(J412)&gt;2016,"2017-2021",IF(YEAR(J412)&gt;2011,"2012-2016",IF(YEAR(J412)&gt;2006,"2007-2011",IF(YEAR(J412)&gt;2001,"2002-2006",IF(YEAR(J412)&gt;1996,"1997-2001",IF(YEAR(J412)&gt;=1992,"1992-1996","Invalid"))))))</f>
        <v>2012-2016</v>
      </c>
      <c r="L412" s="2">
        <v>109680</v>
      </c>
      <c r="M412" s="8">
        <v>0</v>
      </c>
      <c r="N412" s="11" t="str" cm="1">
        <f t="array" ref="N412">_xlfn.IFS(M412 = 0%, "0%", M412&gt;35%, "36%-40%",M412&gt;30%,"31%-35%", M412&gt;20%, "21%-30%",M412 &gt;15%,"16%-20%", M412&gt;10%, "11%-15%", M412 &gt;0%, "5%-10%")</f>
        <v>0%</v>
      </c>
      <c r="O412" s="9">
        <f>IF(M412&gt;0,L412+(L412*M412),L412)</f>
        <v>109680</v>
      </c>
      <c r="P412" t="s">
        <v>33</v>
      </c>
      <c r="Q412" t="s">
        <v>34</v>
      </c>
      <c r="R412" s="1" t="s">
        <v>21</v>
      </c>
      <c r="S412" s="1" t="str">
        <f>IF(ISNUMBER(R412),"Yes","No")</f>
        <v>No</v>
      </c>
    </row>
    <row r="413" spans="1:19" x14ac:dyDescent="0.2">
      <c r="A413" t="s">
        <v>334</v>
      </c>
      <c r="B413" t="s">
        <v>1130</v>
      </c>
      <c r="C413" t="s">
        <v>97</v>
      </c>
      <c r="D413" t="s">
        <v>31</v>
      </c>
      <c r="E413" t="s">
        <v>44</v>
      </c>
      <c r="F413" t="s">
        <v>17</v>
      </c>
      <c r="G413" t="s">
        <v>18</v>
      </c>
      <c r="H413">
        <v>64</v>
      </c>
      <c r="I413" t="str">
        <f>IF(H413&gt;54,"Old Adults 55+",IF(H413&gt;=31,"Adults 31-54",IF(H413&lt;31,"Young Adults 25-30","Invalid")))</f>
        <v>Old Adults 55+</v>
      </c>
      <c r="J413" s="1">
        <v>34505</v>
      </c>
      <c r="K413" s="1" t="str">
        <f>IF(YEAR(J413)&gt;2016,"2017-2021",IF(YEAR(J413)&gt;2011,"2012-2016",IF(YEAR(J413)&gt;2006,"2007-2011",IF(YEAR(J413)&gt;2001,"2002-2006",IF(YEAR(J413)&gt;1996,"1997-2001",IF(YEAR(J413)&gt;=1992,"1992-1996","Invalid"))))))</f>
        <v>1992-1996</v>
      </c>
      <c r="L413" s="2">
        <v>109456</v>
      </c>
      <c r="M413" s="8">
        <v>0.1</v>
      </c>
      <c r="N413" s="11" t="str" cm="1">
        <f t="array" ref="N413">_xlfn.IFS(M413 = 0%, "0%", M413&gt;35%, "36%-40%",M413&gt;30%,"31%-35%", M413&gt;20%, "21%-30%",M413 &gt;15%,"16%-20%", M413&gt;10%, "11%-15%", M413 &gt;0%, "5%-10%")</f>
        <v>5%-10%</v>
      </c>
      <c r="O413" s="9">
        <f>IF(M413&gt;0,L413+(L413*M413),L413)</f>
        <v>120401.60000000001</v>
      </c>
      <c r="P413" t="s">
        <v>19</v>
      </c>
      <c r="Q413" t="s">
        <v>20</v>
      </c>
      <c r="R413" s="1" t="s">
        <v>21</v>
      </c>
      <c r="S413" s="1" t="str">
        <f>IF(ISNUMBER(R413),"Yes","No")</f>
        <v>No</v>
      </c>
    </row>
    <row r="414" spans="1:19" x14ac:dyDescent="0.2">
      <c r="A414" t="s">
        <v>1628</v>
      </c>
      <c r="B414" t="s">
        <v>1629</v>
      </c>
      <c r="C414" t="s">
        <v>69</v>
      </c>
      <c r="D414" t="s">
        <v>31</v>
      </c>
      <c r="E414" t="s">
        <v>36</v>
      </c>
      <c r="F414" t="s">
        <v>17</v>
      </c>
      <c r="G414" t="s">
        <v>24</v>
      </c>
      <c r="H414">
        <v>45</v>
      </c>
      <c r="I414" t="str">
        <f>IF(H414&gt;54,"Old Adults 55+",IF(H414&gt;=31,"Adults 31-54",IF(H414&lt;31,"Young Adults 25-30","Invalid")))</f>
        <v>Adults 31-54</v>
      </c>
      <c r="J414" s="1">
        <v>38057</v>
      </c>
      <c r="K414" s="1" t="str">
        <f>IF(YEAR(J414)&gt;2016,"2017-2021",IF(YEAR(J414)&gt;2011,"2012-2016",IF(YEAR(J414)&gt;2006,"2007-2011",IF(YEAR(J414)&gt;2001,"2002-2006",IF(YEAR(J414)&gt;1996,"1997-2001",IF(YEAR(J414)&gt;=1992,"1992-1996","Invalid"))))))</f>
        <v>2002-2006</v>
      </c>
      <c r="L414" s="2">
        <v>109422</v>
      </c>
      <c r="M414" s="8">
        <v>0</v>
      </c>
      <c r="N414" s="11" t="str" cm="1">
        <f t="array" ref="N414">_xlfn.IFS(M414 = 0%, "0%", M414&gt;35%, "36%-40%",M414&gt;30%,"31%-35%", M414&gt;20%, "21%-30%",M414 &gt;15%,"16%-20%", M414&gt;10%, "11%-15%", M414 &gt;0%, "5%-10%")</f>
        <v>0%</v>
      </c>
      <c r="O414" s="9">
        <f>IF(M414&gt;0,L414+(L414*M414),L414)</f>
        <v>109422</v>
      </c>
      <c r="P414" t="s">
        <v>33</v>
      </c>
      <c r="Q414" t="s">
        <v>80</v>
      </c>
      <c r="R414" s="1" t="s">
        <v>21</v>
      </c>
      <c r="S414" s="1" t="str">
        <f>IF(ISNUMBER(R414),"Yes","No")</f>
        <v>No</v>
      </c>
    </row>
    <row r="415" spans="1:19" x14ac:dyDescent="0.2">
      <c r="A415" t="s">
        <v>1333</v>
      </c>
      <c r="B415" t="s">
        <v>1334</v>
      </c>
      <c r="C415" t="s">
        <v>62</v>
      </c>
      <c r="D415" t="s">
        <v>27</v>
      </c>
      <c r="E415" t="s">
        <v>32</v>
      </c>
      <c r="F415" t="s">
        <v>28</v>
      </c>
      <c r="G415" t="s">
        <v>24</v>
      </c>
      <c r="H415">
        <v>60</v>
      </c>
      <c r="I415" t="str">
        <f>IF(H415&gt;54,"Old Adults 55+",IF(H415&gt;=31,"Adults 31-54",IF(H415&lt;31,"Young Adults 25-30","Invalid")))</f>
        <v>Old Adults 55+</v>
      </c>
      <c r="J415" s="1">
        <v>36554</v>
      </c>
      <c r="K415" s="1" t="str">
        <f>IF(YEAR(J415)&gt;2016,"2017-2021",IF(YEAR(J415)&gt;2011,"2012-2016",IF(YEAR(J415)&gt;2006,"2007-2011",IF(YEAR(J415)&gt;2001,"2002-2006",IF(YEAR(J415)&gt;1996,"1997-2001",IF(YEAR(J415)&gt;=1992,"1992-1996","Invalid"))))))</f>
        <v>1997-2001</v>
      </c>
      <c r="L415" s="2">
        <v>109059</v>
      </c>
      <c r="M415" s="8">
        <v>7.0000000000000007E-2</v>
      </c>
      <c r="N415" s="11" t="str" cm="1">
        <f t="array" ref="N415">_xlfn.IFS(M415 = 0%, "0%", M415&gt;35%, "36%-40%",M415&gt;30%,"31%-35%", M415&gt;20%, "21%-30%",M415 &gt;15%,"16%-20%", M415&gt;10%, "11%-15%", M415 &gt;0%, "5%-10%")</f>
        <v>5%-10%</v>
      </c>
      <c r="O415" s="9">
        <f>IF(M415&gt;0,L415+(L415*M415),L415)</f>
        <v>116693.13</v>
      </c>
      <c r="P415" t="s">
        <v>33</v>
      </c>
      <c r="Q415" t="s">
        <v>34</v>
      </c>
      <c r="R415" s="1" t="s">
        <v>21</v>
      </c>
      <c r="S415" s="1" t="str">
        <f>IF(ISNUMBER(R415),"Yes","No")</f>
        <v>No</v>
      </c>
    </row>
    <row r="416" spans="1:19" x14ac:dyDescent="0.2">
      <c r="A416" t="s">
        <v>1242</v>
      </c>
      <c r="B416" t="s">
        <v>1243</v>
      </c>
      <c r="C416" t="s">
        <v>62</v>
      </c>
      <c r="D416" t="s">
        <v>50</v>
      </c>
      <c r="E416" t="s">
        <v>32</v>
      </c>
      <c r="F416" t="s">
        <v>28</v>
      </c>
      <c r="G416" t="s">
        <v>18</v>
      </c>
      <c r="H416">
        <v>28</v>
      </c>
      <c r="I416" t="str">
        <f>IF(H416&gt;54,"Old Adults 55+",IF(H416&gt;=31,"Adults 31-54",IF(H416&lt;31,"Young Adults 25-30","Invalid")))</f>
        <v>Young Adults 25-30</v>
      </c>
      <c r="J416" s="1">
        <v>44204</v>
      </c>
      <c r="K416" s="1" t="str">
        <f>IF(YEAR(J416)&gt;2016,"2017-2021",IF(YEAR(J416)&gt;2011,"2012-2016",IF(YEAR(J416)&gt;2006,"2007-2011",IF(YEAR(J416)&gt;2001,"2002-2006",IF(YEAR(J416)&gt;1996,"1997-2001",IF(YEAR(J416)&gt;=1992,"1992-1996","Invalid"))))))</f>
        <v>2017-2021</v>
      </c>
      <c r="L416" s="2">
        <v>108826</v>
      </c>
      <c r="M416" s="8">
        <v>0.1</v>
      </c>
      <c r="N416" s="11" t="str" cm="1">
        <f t="array" ref="N416">_xlfn.IFS(M416 = 0%, "0%", M416&gt;35%, "36%-40%",M416&gt;30%,"31%-35%", M416&gt;20%, "21%-30%",M416 &gt;15%,"16%-20%", M416&gt;10%, "11%-15%", M416 &gt;0%, "5%-10%")</f>
        <v>5%-10%</v>
      </c>
      <c r="O416" s="9">
        <f>IF(M416&gt;0,L416+(L416*M416),L416)</f>
        <v>119708.6</v>
      </c>
      <c r="P416" t="s">
        <v>19</v>
      </c>
      <c r="Q416" t="s">
        <v>45</v>
      </c>
      <c r="R416" s="1" t="s">
        <v>21</v>
      </c>
      <c r="S416" s="1" t="str">
        <f>IF(ISNUMBER(R416),"Yes","No")</f>
        <v>No</v>
      </c>
    </row>
    <row r="417" spans="1:19" x14ac:dyDescent="0.2">
      <c r="A417" t="s">
        <v>1320</v>
      </c>
      <c r="B417" t="s">
        <v>237</v>
      </c>
      <c r="C417" t="s">
        <v>62</v>
      </c>
      <c r="D417" t="s">
        <v>43</v>
      </c>
      <c r="E417" t="s">
        <v>36</v>
      </c>
      <c r="F417" t="s">
        <v>17</v>
      </c>
      <c r="G417" t="s">
        <v>24</v>
      </c>
      <c r="H417">
        <v>64</v>
      </c>
      <c r="I417" t="str">
        <f>IF(H417&gt;54,"Old Adults 55+",IF(H417&gt;=31,"Adults 31-54",IF(H417&lt;31,"Young Adults 25-30","Invalid")))</f>
        <v>Old Adults 55+</v>
      </c>
      <c r="J417" s="1">
        <v>43729</v>
      </c>
      <c r="K417" s="1" t="str">
        <f>IF(YEAR(J417)&gt;2016,"2017-2021",IF(YEAR(J417)&gt;2011,"2012-2016",IF(YEAR(J417)&gt;2006,"2007-2011",IF(YEAR(J417)&gt;2001,"2002-2006",IF(YEAR(J417)&gt;1996,"1997-2001",IF(YEAR(J417)&gt;=1992,"1992-1996","Invalid"))))))</f>
        <v>2017-2021</v>
      </c>
      <c r="L417" s="2">
        <v>108780</v>
      </c>
      <c r="M417" s="8">
        <v>0.06</v>
      </c>
      <c r="N417" s="11" t="str" cm="1">
        <f t="array" ref="N417">_xlfn.IFS(M417 = 0%, "0%", M417&gt;35%, "36%-40%",M417&gt;30%,"31%-35%", M417&gt;20%, "21%-30%",M417 &gt;15%,"16%-20%", M417&gt;10%, "11%-15%", M417 &gt;0%, "5%-10%")</f>
        <v>5%-10%</v>
      </c>
      <c r="O417" s="9">
        <f>IF(M417&gt;0,L417+(L417*M417),L417)</f>
        <v>115306.8</v>
      </c>
      <c r="P417" t="s">
        <v>33</v>
      </c>
      <c r="Q417" t="s">
        <v>74</v>
      </c>
      <c r="R417" s="1" t="s">
        <v>21</v>
      </c>
      <c r="S417" s="1" t="str">
        <f>IF(ISNUMBER(R417),"Yes","No")</f>
        <v>No</v>
      </c>
    </row>
    <row r="418" spans="1:19" x14ac:dyDescent="0.2">
      <c r="A418" t="s">
        <v>1077</v>
      </c>
      <c r="B418" t="s">
        <v>1078</v>
      </c>
      <c r="C418" t="s">
        <v>62</v>
      </c>
      <c r="D418" t="s">
        <v>50</v>
      </c>
      <c r="E418" t="s">
        <v>44</v>
      </c>
      <c r="F418" t="s">
        <v>17</v>
      </c>
      <c r="G418" t="s">
        <v>24</v>
      </c>
      <c r="H418">
        <v>55</v>
      </c>
      <c r="I418" t="str">
        <f>IF(H418&gt;54,"Old Adults 55+",IF(H418&gt;=31,"Adults 31-54",IF(H418&lt;31,"Young Adults 25-30","Invalid")))</f>
        <v>Old Adults 55+</v>
      </c>
      <c r="J418" s="1">
        <v>41202</v>
      </c>
      <c r="K418" s="1" t="str">
        <f>IF(YEAR(J418)&gt;2016,"2017-2021",IF(YEAR(J418)&gt;2011,"2012-2016",IF(YEAR(J418)&gt;2006,"2007-2011",IF(YEAR(J418)&gt;2001,"2002-2006",IF(YEAR(J418)&gt;1996,"1997-2001",IF(YEAR(J418)&gt;=1992,"1992-1996","Invalid"))))))</f>
        <v>2012-2016</v>
      </c>
      <c r="L418" s="2">
        <v>108686</v>
      </c>
      <c r="M418" s="8">
        <v>0.06</v>
      </c>
      <c r="N418" s="11" t="str" cm="1">
        <f t="array" ref="N418">_xlfn.IFS(M418 = 0%, "0%", M418&gt;35%, "36%-40%",M418&gt;30%,"31%-35%", M418&gt;20%, "21%-30%",M418 &gt;15%,"16%-20%", M418&gt;10%, "11%-15%", M418 &gt;0%, "5%-10%")</f>
        <v>5%-10%</v>
      </c>
      <c r="O418" s="9">
        <f>IF(M418&gt;0,L418+(L418*M418),L418)</f>
        <v>115207.16</v>
      </c>
      <c r="P418" t="s">
        <v>19</v>
      </c>
      <c r="Q418" t="s">
        <v>29</v>
      </c>
      <c r="R418" s="1" t="s">
        <v>21</v>
      </c>
      <c r="S418" s="1" t="str">
        <f>IF(ISNUMBER(R418),"Yes","No")</f>
        <v>No</v>
      </c>
    </row>
    <row r="419" spans="1:19" x14ac:dyDescent="0.2">
      <c r="A419" t="s">
        <v>1170</v>
      </c>
      <c r="B419" t="s">
        <v>1171</v>
      </c>
      <c r="C419" t="s">
        <v>62</v>
      </c>
      <c r="D419" t="s">
        <v>15</v>
      </c>
      <c r="E419" t="s">
        <v>16</v>
      </c>
      <c r="F419" t="s">
        <v>28</v>
      </c>
      <c r="G419" t="s">
        <v>51</v>
      </c>
      <c r="H419">
        <v>54</v>
      </c>
      <c r="I419" t="str">
        <f>IF(H419&gt;54,"Old Adults 55+",IF(H419&gt;=31,"Adults 31-54",IF(H419&lt;31,"Young Adults 25-30","Invalid")))</f>
        <v>Adults 31-54</v>
      </c>
      <c r="J419" s="1">
        <v>35913</v>
      </c>
      <c r="K419" s="1" t="str">
        <f>IF(YEAR(J419)&gt;2016,"2017-2021",IF(YEAR(J419)&gt;2011,"2012-2016",IF(YEAR(J419)&gt;2006,"2007-2011",IF(YEAR(J419)&gt;2001,"2002-2006",IF(YEAR(J419)&gt;1996,"1997-2001",IF(YEAR(J419)&gt;=1992,"1992-1996","Invalid"))))))</f>
        <v>1997-2001</v>
      </c>
      <c r="L419" s="2">
        <v>108268</v>
      </c>
      <c r="M419" s="8">
        <v>0.09</v>
      </c>
      <c r="N419" s="11" t="str" cm="1">
        <f t="array" ref="N419">_xlfn.IFS(M419 = 0%, "0%", M419&gt;35%, "36%-40%",M419&gt;30%,"31%-35%", M419&gt;20%, "21%-30%",M419 &gt;15%,"16%-20%", M419&gt;10%, "11%-15%", M419 &gt;0%, "5%-10%")</f>
        <v>5%-10%</v>
      </c>
      <c r="O419" s="9">
        <f>IF(M419&gt;0,L419+(L419*M419),L419)</f>
        <v>118012.12</v>
      </c>
      <c r="P419" t="s">
        <v>52</v>
      </c>
      <c r="Q419" t="s">
        <v>53</v>
      </c>
      <c r="R419" s="1">
        <v>38122</v>
      </c>
      <c r="S419" s="1" t="str">
        <f>IF(ISNUMBER(R419),"Yes","No")</f>
        <v>Yes</v>
      </c>
    </row>
    <row r="420" spans="1:19" x14ac:dyDescent="0.2">
      <c r="A420" t="s">
        <v>1653</v>
      </c>
      <c r="B420" t="s">
        <v>1654</v>
      </c>
      <c r="C420" t="s">
        <v>62</v>
      </c>
      <c r="D420" t="s">
        <v>15</v>
      </c>
      <c r="E420" t="s">
        <v>44</v>
      </c>
      <c r="F420" t="s">
        <v>17</v>
      </c>
      <c r="G420" t="s">
        <v>51</v>
      </c>
      <c r="H420">
        <v>51</v>
      </c>
      <c r="I420" t="str">
        <f>IF(H420&gt;54,"Old Adults 55+",IF(H420&gt;=31,"Adults 31-54",IF(H420&lt;31,"Young Adults 25-30","Invalid")))</f>
        <v>Adults 31-54</v>
      </c>
      <c r="J420" s="1">
        <v>41439</v>
      </c>
      <c r="K420" s="1" t="str">
        <f>IF(YEAR(J420)&gt;2016,"2017-2021",IF(YEAR(J420)&gt;2011,"2012-2016",IF(YEAR(J420)&gt;2006,"2007-2011",IF(YEAR(J420)&gt;2001,"2002-2006",IF(YEAR(J420)&gt;1996,"1997-2001",IF(YEAR(J420)&gt;=1992,"1992-1996","Invalid"))))))</f>
        <v>2012-2016</v>
      </c>
      <c r="L420" s="2">
        <v>108221</v>
      </c>
      <c r="M420" s="8">
        <v>0.05</v>
      </c>
      <c r="N420" s="11" t="str" cm="1">
        <f t="array" ref="N420">_xlfn.IFS(M420 = 0%, "0%", M420&gt;35%, "36%-40%",M420&gt;30%,"31%-35%", M420&gt;20%, "21%-30%",M420 &gt;15%,"16%-20%", M420&gt;10%, "11%-15%", M420 &gt;0%, "5%-10%")</f>
        <v>5%-10%</v>
      </c>
      <c r="O420" s="9">
        <f>IF(M420&gt;0,L420+(L420*M420),L420)</f>
        <v>113632.05</v>
      </c>
      <c r="P420" t="s">
        <v>52</v>
      </c>
      <c r="Q420" t="s">
        <v>81</v>
      </c>
      <c r="R420" s="1" t="s">
        <v>21</v>
      </c>
      <c r="S420" s="1" t="str">
        <f>IF(ISNUMBER(R420),"Yes","No")</f>
        <v>No</v>
      </c>
    </row>
    <row r="421" spans="1:19" x14ac:dyDescent="0.2">
      <c r="A421" t="s">
        <v>1516</v>
      </c>
      <c r="B421" t="s">
        <v>1517</v>
      </c>
      <c r="C421" t="s">
        <v>62</v>
      </c>
      <c r="D421" t="s">
        <v>43</v>
      </c>
      <c r="E421" t="s">
        <v>36</v>
      </c>
      <c r="F421" t="s">
        <v>17</v>
      </c>
      <c r="G421" t="s">
        <v>24</v>
      </c>
      <c r="H421">
        <v>50</v>
      </c>
      <c r="I421" t="str">
        <f>IF(H421&gt;54,"Old Adults 55+",IF(H421&gt;=31,"Adults 31-54",IF(H421&lt;31,"Young Adults 25-30","Invalid")))</f>
        <v>Adults 31-54</v>
      </c>
      <c r="J421" s="1">
        <v>40979</v>
      </c>
      <c r="K421" s="1" t="str">
        <f>IF(YEAR(J421)&gt;2016,"2017-2021",IF(YEAR(J421)&gt;2011,"2012-2016",IF(YEAR(J421)&gt;2006,"2007-2011",IF(YEAR(J421)&gt;2001,"2002-2006",IF(YEAR(J421)&gt;1996,"1997-2001",IF(YEAR(J421)&gt;=1992,"1992-1996","Invalid"))))))</f>
        <v>2012-2016</v>
      </c>
      <c r="L421" s="2">
        <v>108134</v>
      </c>
      <c r="M421" s="8">
        <v>0.1</v>
      </c>
      <c r="N421" s="11" t="str" cm="1">
        <f t="array" ref="N421">_xlfn.IFS(M421 = 0%, "0%", M421&gt;35%, "36%-40%",M421&gt;30%,"31%-35%", M421&gt;20%, "21%-30%",M421 &gt;15%,"16%-20%", M421&gt;10%, "11%-15%", M421 &gt;0%, "5%-10%")</f>
        <v>5%-10%</v>
      </c>
      <c r="O421" s="9">
        <f>IF(M421&gt;0,L421+(L421*M421),L421)</f>
        <v>118947.4</v>
      </c>
      <c r="P421" t="s">
        <v>33</v>
      </c>
      <c r="Q421" t="s">
        <v>74</v>
      </c>
      <c r="R421" s="1" t="s">
        <v>21</v>
      </c>
      <c r="S421" s="1" t="str">
        <f>IF(ISNUMBER(R421),"Yes","No")</f>
        <v>No</v>
      </c>
    </row>
    <row r="422" spans="1:19" x14ac:dyDescent="0.2">
      <c r="A422" t="s">
        <v>48</v>
      </c>
      <c r="B422" t="s">
        <v>1763</v>
      </c>
      <c r="C422" t="s">
        <v>62</v>
      </c>
      <c r="D422" t="s">
        <v>27</v>
      </c>
      <c r="E422" t="s">
        <v>44</v>
      </c>
      <c r="F422" t="s">
        <v>17</v>
      </c>
      <c r="G422" t="s">
        <v>18</v>
      </c>
      <c r="H422">
        <v>51</v>
      </c>
      <c r="I422" t="str">
        <f>IF(H422&gt;54,"Old Adults 55+",IF(H422&gt;=31,"Adults 31-54",IF(H422&lt;31,"Young Adults 25-30","Invalid")))</f>
        <v>Adults 31-54</v>
      </c>
      <c r="J422" s="1">
        <v>43903</v>
      </c>
      <c r="K422" s="1" t="str">
        <f>IF(YEAR(J422)&gt;2016,"2017-2021",IF(YEAR(J422)&gt;2011,"2012-2016",IF(YEAR(J422)&gt;2006,"2007-2011",IF(YEAR(J422)&gt;2001,"2002-2006",IF(YEAR(J422)&gt;1996,"1997-2001",IF(YEAR(J422)&gt;=1992,"1992-1996","Invalid"))))))</f>
        <v>2017-2021</v>
      </c>
      <c r="L422" s="2">
        <v>107195</v>
      </c>
      <c r="M422" s="8">
        <v>0.09</v>
      </c>
      <c r="N422" s="11" t="str" cm="1">
        <f t="array" ref="N422">_xlfn.IFS(M422 = 0%, "0%", M422&gt;35%, "36%-40%",M422&gt;30%,"31%-35%", M422&gt;20%, "21%-30%",M422 &gt;15%,"16%-20%", M422&gt;10%, "11%-15%", M422 &gt;0%, "5%-10%")</f>
        <v>5%-10%</v>
      </c>
      <c r="O422" s="9">
        <f>IF(M422&gt;0,L422+(L422*M422),L422)</f>
        <v>116842.55</v>
      </c>
      <c r="P422" t="s">
        <v>19</v>
      </c>
      <c r="Q422" t="s">
        <v>25</v>
      </c>
      <c r="R422" s="1" t="s">
        <v>21</v>
      </c>
      <c r="S422" s="1" t="str">
        <f>IF(ISNUMBER(R422),"Yes","No")</f>
        <v>No</v>
      </c>
    </row>
    <row r="423" spans="1:19" x14ac:dyDescent="0.2">
      <c r="A423" t="s">
        <v>1459</v>
      </c>
      <c r="B423" t="s">
        <v>1460</v>
      </c>
      <c r="C423" t="s">
        <v>62</v>
      </c>
      <c r="D423" t="s">
        <v>65</v>
      </c>
      <c r="E423" t="s">
        <v>32</v>
      </c>
      <c r="F423" t="s">
        <v>17</v>
      </c>
      <c r="G423" t="s">
        <v>18</v>
      </c>
      <c r="H423">
        <v>38</v>
      </c>
      <c r="I423" t="str">
        <f>IF(H423&gt;54,"Old Adults 55+",IF(H423&gt;=31,"Adults 31-54",IF(H423&lt;31,"Young Adults 25-30","Invalid")))</f>
        <v>Adults 31-54</v>
      </c>
      <c r="J423" s="1">
        <v>42228</v>
      </c>
      <c r="K423" s="1" t="str">
        <f>IF(YEAR(J423)&gt;2016,"2017-2021",IF(YEAR(J423)&gt;2011,"2012-2016",IF(YEAR(J423)&gt;2006,"2007-2011",IF(YEAR(J423)&gt;2001,"2002-2006",IF(YEAR(J423)&gt;1996,"1997-2001",IF(YEAR(J423)&gt;=1992,"1992-1996","Invalid"))))))</f>
        <v>2012-2016</v>
      </c>
      <c r="L423" s="2">
        <v>106858</v>
      </c>
      <c r="M423" s="8">
        <v>0.05</v>
      </c>
      <c r="N423" s="11" t="str" cm="1">
        <f t="array" ref="N423">_xlfn.IFS(M423 = 0%, "0%", M423&gt;35%, "36%-40%",M423&gt;30%,"31%-35%", M423&gt;20%, "21%-30%",M423 &gt;15%,"16%-20%", M423&gt;10%, "11%-15%", M423 &gt;0%, "5%-10%")</f>
        <v>5%-10%</v>
      </c>
      <c r="O423" s="9">
        <f>IF(M423&gt;0,L423+(L423*M423),L423)</f>
        <v>112200.9</v>
      </c>
      <c r="P423" t="s">
        <v>19</v>
      </c>
      <c r="Q423" t="s">
        <v>63</v>
      </c>
      <c r="R423" s="1" t="s">
        <v>21</v>
      </c>
      <c r="S423" s="1" t="str">
        <f>IF(ISNUMBER(R423),"Yes","No")</f>
        <v>No</v>
      </c>
    </row>
    <row r="424" spans="1:19" x14ac:dyDescent="0.2">
      <c r="A424" t="s">
        <v>153</v>
      </c>
      <c r="B424" t="s">
        <v>1666</v>
      </c>
      <c r="C424" t="s">
        <v>62</v>
      </c>
      <c r="D424" t="s">
        <v>15</v>
      </c>
      <c r="E424" t="s">
        <v>44</v>
      </c>
      <c r="F424" t="s">
        <v>28</v>
      </c>
      <c r="G424" t="s">
        <v>18</v>
      </c>
      <c r="H424">
        <v>60</v>
      </c>
      <c r="I424" t="str">
        <f>IF(H424&gt;54,"Old Adults 55+",IF(H424&gt;=31,"Adults 31-54",IF(H424&lt;31,"Young Adults 25-30","Invalid")))</f>
        <v>Old Adults 55+</v>
      </c>
      <c r="J424" s="1">
        <v>40344</v>
      </c>
      <c r="K424" s="1" t="str">
        <f>IF(YEAR(J424)&gt;2016,"2017-2021",IF(YEAR(J424)&gt;2011,"2012-2016",IF(YEAR(J424)&gt;2006,"2007-2011",IF(YEAR(J424)&gt;2001,"2002-2006",IF(YEAR(J424)&gt;1996,"1997-2001",IF(YEAR(J424)&gt;=1992,"1992-1996","Invalid"))))))</f>
        <v>2007-2011</v>
      </c>
      <c r="L424" s="2">
        <v>106578</v>
      </c>
      <c r="M424" s="8">
        <v>0.09</v>
      </c>
      <c r="N424" s="11" t="str" cm="1">
        <f t="array" ref="N424">_xlfn.IFS(M424 = 0%, "0%", M424&gt;35%, "36%-40%",M424&gt;30%,"31%-35%", M424&gt;20%, "21%-30%",M424 &gt;15%,"16%-20%", M424&gt;10%, "11%-15%", M424 &gt;0%, "5%-10%")</f>
        <v>5%-10%</v>
      </c>
      <c r="O424" s="9">
        <f>IF(M424&gt;0,L424+(L424*M424),L424)</f>
        <v>116170.02</v>
      </c>
      <c r="P424" t="s">
        <v>19</v>
      </c>
      <c r="Q424" t="s">
        <v>45</v>
      </c>
      <c r="R424" s="1" t="s">
        <v>21</v>
      </c>
      <c r="S424" s="1" t="str">
        <f>IF(ISNUMBER(R424),"Yes","No")</f>
        <v>No</v>
      </c>
    </row>
    <row r="425" spans="1:19" x14ac:dyDescent="0.2">
      <c r="A425" t="s">
        <v>1532</v>
      </c>
      <c r="B425" t="s">
        <v>1851</v>
      </c>
      <c r="C425" t="s">
        <v>62</v>
      </c>
      <c r="D425" t="s">
        <v>50</v>
      </c>
      <c r="E425" t="s">
        <v>44</v>
      </c>
      <c r="F425" t="s">
        <v>17</v>
      </c>
      <c r="G425" t="s">
        <v>24</v>
      </c>
      <c r="H425">
        <v>64</v>
      </c>
      <c r="I425" t="str">
        <f>IF(H425&gt;54,"Old Adults 55+",IF(H425&gt;=31,"Adults 31-54",IF(H425&lt;31,"Young Adults 25-30","Invalid")))</f>
        <v>Old Adults 55+</v>
      </c>
      <c r="J425" s="1">
        <v>37762</v>
      </c>
      <c r="K425" s="1" t="str">
        <f>IF(YEAR(J425)&gt;2016,"2017-2021",IF(YEAR(J425)&gt;2011,"2012-2016",IF(YEAR(J425)&gt;2006,"2007-2011",IF(YEAR(J425)&gt;2001,"2002-2006",IF(YEAR(J425)&gt;1996,"1997-2001",IF(YEAR(J425)&gt;=1992,"1992-1996","Invalid"))))))</f>
        <v>2002-2006</v>
      </c>
      <c r="L425" s="2">
        <v>106444</v>
      </c>
      <c r="M425" s="8">
        <v>0.05</v>
      </c>
      <c r="N425" s="11" t="str" cm="1">
        <f t="array" ref="N425">_xlfn.IFS(M425 = 0%, "0%", M425&gt;35%, "36%-40%",M425&gt;30%,"31%-35%", M425&gt;20%, "21%-30%",M425 &gt;15%,"16%-20%", M425&gt;10%, "11%-15%", M425 &gt;0%, "5%-10%")</f>
        <v>5%-10%</v>
      </c>
      <c r="O425" s="9">
        <f>IF(M425&gt;0,L425+(L425*M425),L425)</f>
        <v>111766.2</v>
      </c>
      <c r="P425" t="s">
        <v>19</v>
      </c>
      <c r="Q425" t="s">
        <v>39</v>
      </c>
      <c r="R425" s="1" t="s">
        <v>21</v>
      </c>
      <c r="S425" s="1" t="str">
        <f>IF(ISNUMBER(R425),"Yes","No")</f>
        <v>No</v>
      </c>
    </row>
    <row r="426" spans="1:19" x14ac:dyDescent="0.2">
      <c r="A426" t="s">
        <v>1221</v>
      </c>
      <c r="B426" t="s">
        <v>857</v>
      </c>
      <c r="C426" t="s">
        <v>62</v>
      </c>
      <c r="D426" t="s">
        <v>15</v>
      </c>
      <c r="E426" t="s">
        <v>36</v>
      </c>
      <c r="F426" t="s">
        <v>28</v>
      </c>
      <c r="G426" t="s">
        <v>24</v>
      </c>
      <c r="H426">
        <v>50</v>
      </c>
      <c r="I426" t="str">
        <f>IF(H426&gt;54,"Old Adults 55+",IF(H426&gt;=31,"Adults 31-54",IF(H426&lt;31,"Young Adults 25-30","Invalid")))</f>
        <v>Adults 31-54</v>
      </c>
      <c r="J426" s="1">
        <v>43239</v>
      </c>
      <c r="K426" s="1" t="str">
        <f>IF(YEAR(J426)&gt;2016,"2017-2021",IF(YEAR(J426)&gt;2011,"2012-2016",IF(YEAR(J426)&gt;2006,"2007-2011",IF(YEAR(J426)&gt;2001,"2002-2006",IF(YEAR(J426)&gt;1996,"1997-2001",IF(YEAR(J426)&gt;=1992,"1992-1996","Invalid"))))))</f>
        <v>2017-2021</v>
      </c>
      <c r="L426" s="2">
        <v>106437</v>
      </c>
      <c r="M426" s="8">
        <v>7.0000000000000007E-2</v>
      </c>
      <c r="N426" s="11" t="str" cm="1">
        <f t="array" ref="N426">_xlfn.IFS(M426 = 0%, "0%", M426&gt;35%, "36%-40%",M426&gt;30%,"31%-35%", M426&gt;20%, "21%-30%",M426 &gt;15%,"16%-20%", M426&gt;10%, "11%-15%", M426 &gt;0%, "5%-10%")</f>
        <v>5%-10%</v>
      </c>
      <c r="O426" s="9">
        <f>IF(M426&gt;0,L426+(L426*M426),L426)</f>
        <v>113887.59</v>
      </c>
      <c r="P426" t="s">
        <v>33</v>
      </c>
      <c r="Q426" t="s">
        <v>80</v>
      </c>
      <c r="R426" s="1" t="s">
        <v>21</v>
      </c>
      <c r="S426" s="1" t="str">
        <f>IF(ISNUMBER(R426),"Yes","No")</f>
        <v>No</v>
      </c>
    </row>
    <row r="427" spans="1:19" x14ac:dyDescent="0.2">
      <c r="A427" t="s">
        <v>1871</v>
      </c>
      <c r="B427" t="s">
        <v>1872</v>
      </c>
      <c r="C427" t="s">
        <v>62</v>
      </c>
      <c r="D427" t="s">
        <v>50</v>
      </c>
      <c r="E427" t="s">
        <v>16</v>
      </c>
      <c r="F427" t="s">
        <v>17</v>
      </c>
      <c r="G427" t="s">
        <v>24</v>
      </c>
      <c r="H427">
        <v>50</v>
      </c>
      <c r="I427" t="str">
        <f>IF(H427&gt;54,"Old Adults 55+",IF(H427&gt;=31,"Adults 31-54",IF(H427&lt;31,"Young Adults 25-30","Invalid")))</f>
        <v>Adults 31-54</v>
      </c>
      <c r="J427" s="1">
        <v>36653</v>
      </c>
      <c r="K427" s="1" t="str">
        <f>IF(YEAR(J427)&gt;2016,"2017-2021",IF(YEAR(J427)&gt;2011,"2012-2016",IF(YEAR(J427)&gt;2006,"2007-2011",IF(YEAR(J427)&gt;2001,"2002-2006",IF(YEAR(J427)&gt;1996,"1997-2001",IF(YEAR(J427)&gt;=1992,"1992-1996","Invalid"))))))</f>
        <v>1997-2001</v>
      </c>
      <c r="L427" s="2">
        <v>106428</v>
      </c>
      <c r="M427" s="8">
        <v>7.0000000000000007E-2</v>
      </c>
      <c r="N427" s="11" t="str" cm="1">
        <f t="array" ref="N427">_xlfn.IFS(M427 = 0%, "0%", M427&gt;35%, "36%-40%",M427&gt;30%,"31%-35%", M427&gt;20%, "21%-30%",M427 &gt;15%,"16%-20%", M427&gt;10%, "11%-15%", M427 &gt;0%, "5%-10%")</f>
        <v>5%-10%</v>
      </c>
      <c r="O427" s="9">
        <f>IF(M427&gt;0,L427+(L427*M427),L427)</f>
        <v>113877.96</v>
      </c>
      <c r="P427" t="s">
        <v>19</v>
      </c>
      <c r="Q427" t="s">
        <v>20</v>
      </c>
      <c r="R427" s="1" t="s">
        <v>21</v>
      </c>
      <c r="S427" s="1" t="str">
        <f>IF(ISNUMBER(R427),"Yes","No")</f>
        <v>No</v>
      </c>
    </row>
    <row r="428" spans="1:19" x14ac:dyDescent="0.2">
      <c r="A428" t="s">
        <v>882</v>
      </c>
      <c r="B428" t="s">
        <v>883</v>
      </c>
      <c r="C428" t="s">
        <v>97</v>
      </c>
      <c r="D428" t="s">
        <v>31</v>
      </c>
      <c r="E428" t="s">
        <v>16</v>
      </c>
      <c r="F428" t="s">
        <v>28</v>
      </c>
      <c r="G428" t="s">
        <v>51</v>
      </c>
      <c r="H428">
        <v>54</v>
      </c>
      <c r="I428" t="str">
        <f>IF(H428&gt;54,"Old Adults 55+",IF(H428&gt;=31,"Adults 31-54",IF(H428&lt;31,"Young Adults 25-30","Invalid")))</f>
        <v>Adults 31-54</v>
      </c>
      <c r="J428" s="1">
        <v>39382</v>
      </c>
      <c r="K428" s="1" t="str">
        <f>IF(YEAR(J428)&gt;2016,"2017-2021",IF(YEAR(J428)&gt;2011,"2012-2016",IF(YEAR(J428)&gt;2006,"2007-2011",IF(YEAR(J428)&gt;2001,"2002-2006",IF(YEAR(J428)&gt;1996,"1997-2001",IF(YEAR(J428)&gt;=1992,"1992-1996","Invalid"))))))</f>
        <v>2007-2011</v>
      </c>
      <c r="L428" s="2">
        <v>106313</v>
      </c>
      <c r="M428" s="8">
        <v>0.15</v>
      </c>
      <c r="N428" s="11" t="str" cm="1">
        <f t="array" ref="N428">_xlfn.IFS(M428 = 0%, "0%", M428&gt;35%, "36%-40%",M428&gt;30%,"31%-35%", M428&gt;20%, "21%-30%",M428 &gt;15%,"16%-20%", M428&gt;10%, "11%-15%", M428 &gt;0%, "5%-10%")</f>
        <v>11%-15%</v>
      </c>
      <c r="O428" s="9">
        <f>IF(M428&gt;0,L428+(L428*M428),L428)</f>
        <v>122259.95</v>
      </c>
      <c r="P428" t="s">
        <v>19</v>
      </c>
      <c r="Q428" t="s">
        <v>20</v>
      </c>
      <c r="R428" s="1" t="s">
        <v>21</v>
      </c>
      <c r="S428" s="1" t="str">
        <f>IF(ISNUMBER(R428),"Yes","No")</f>
        <v>No</v>
      </c>
    </row>
    <row r="429" spans="1:19" x14ac:dyDescent="0.2">
      <c r="A429" t="s">
        <v>1775</v>
      </c>
      <c r="B429" t="s">
        <v>1776</v>
      </c>
      <c r="C429" t="s">
        <v>97</v>
      </c>
      <c r="D429" t="s">
        <v>31</v>
      </c>
      <c r="E429" t="s">
        <v>16</v>
      </c>
      <c r="F429" t="s">
        <v>28</v>
      </c>
      <c r="G429" t="s">
        <v>24</v>
      </c>
      <c r="H429">
        <v>60</v>
      </c>
      <c r="I429" t="str">
        <f>IF(H429&gt;54,"Old Adults 55+",IF(H429&gt;=31,"Adults 31-54",IF(H429&lt;31,"Young Adults 25-30","Invalid")))</f>
        <v>Old Adults 55+</v>
      </c>
      <c r="J429" s="1">
        <v>43146</v>
      </c>
      <c r="K429" s="1" t="str">
        <f>IF(YEAR(J429)&gt;2016,"2017-2021",IF(YEAR(J429)&gt;2011,"2012-2016",IF(YEAR(J429)&gt;2006,"2007-2011",IF(YEAR(J429)&gt;2001,"2002-2006",IF(YEAR(J429)&gt;1996,"1997-2001",IF(YEAR(J429)&gt;=1992,"1992-1996","Invalid"))))))</f>
        <v>2017-2021</v>
      </c>
      <c r="L429" s="2">
        <v>106079</v>
      </c>
      <c r="M429" s="8">
        <v>0.14000000000000001</v>
      </c>
      <c r="N429" s="11" t="str" cm="1">
        <f t="array" ref="N429">_xlfn.IFS(M429 = 0%, "0%", M429&gt;35%, "36%-40%",M429&gt;30%,"31%-35%", M429&gt;20%, "21%-30%",M429 &gt;15%,"16%-20%", M429&gt;10%, "11%-15%", M429 &gt;0%, "5%-10%")</f>
        <v>11%-15%</v>
      </c>
      <c r="O429" s="9">
        <f>IF(M429&gt;0,L429+(L429*M429),L429)</f>
        <v>120930.06</v>
      </c>
      <c r="P429" t="s">
        <v>19</v>
      </c>
      <c r="Q429" t="s">
        <v>25</v>
      </c>
      <c r="R429" s="1">
        <v>44295</v>
      </c>
      <c r="S429" s="1" t="str">
        <f>IF(ISNUMBER(R429),"Yes","No")</f>
        <v>Yes</v>
      </c>
    </row>
    <row r="430" spans="1:19" x14ac:dyDescent="0.2">
      <c r="A430" t="s">
        <v>979</v>
      </c>
      <c r="B430" t="s">
        <v>980</v>
      </c>
      <c r="C430" t="s">
        <v>62</v>
      </c>
      <c r="D430" t="s">
        <v>50</v>
      </c>
      <c r="E430" t="s">
        <v>16</v>
      </c>
      <c r="F430" t="s">
        <v>28</v>
      </c>
      <c r="G430" t="s">
        <v>51</v>
      </c>
      <c r="H430">
        <v>36</v>
      </c>
      <c r="I430" t="str">
        <f>IF(H430&gt;54,"Old Adults 55+",IF(H430&gt;=31,"Adults 31-54",IF(H430&lt;31,"Young Adults 25-30","Invalid")))</f>
        <v>Adults 31-54</v>
      </c>
      <c r="J430" s="1">
        <v>41116</v>
      </c>
      <c r="K430" s="1" t="str">
        <f>IF(YEAR(J430)&gt;2016,"2017-2021",IF(YEAR(J430)&gt;2011,"2012-2016",IF(YEAR(J430)&gt;2006,"2007-2011",IF(YEAR(J430)&gt;2001,"2002-2006",IF(YEAR(J430)&gt;1996,"1997-2001",IF(YEAR(J430)&gt;=1992,"1992-1996","Invalid"))))))</f>
        <v>2012-2016</v>
      </c>
      <c r="L430" s="2">
        <v>105891</v>
      </c>
      <c r="M430" s="8">
        <v>7.0000000000000007E-2</v>
      </c>
      <c r="N430" s="11" t="str" cm="1">
        <f t="array" ref="N430">_xlfn.IFS(M430 = 0%, "0%", M430&gt;35%, "36%-40%",M430&gt;30%,"31%-35%", M430&gt;20%, "21%-30%",M430 &gt;15%,"16%-20%", M430&gt;10%, "11%-15%", M430 &gt;0%, "5%-10%")</f>
        <v>5%-10%</v>
      </c>
      <c r="O430" s="9">
        <f>IF(M430&gt;0,L430+(L430*M430),L430)</f>
        <v>113303.37</v>
      </c>
      <c r="P430" t="s">
        <v>19</v>
      </c>
      <c r="Q430" t="s">
        <v>63</v>
      </c>
      <c r="R430" s="1" t="s">
        <v>21</v>
      </c>
      <c r="S430" s="1" t="str">
        <f>IF(ISNUMBER(R430),"Yes","No")</f>
        <v>No</v>
      </c>
    </row>
    <row r="431" spans="1:19" x14ac:dyDescent="0.2">
      <c r="A431" t="s">
        <v>1733</v>
      </c>
      <c r="B431" t="s">
        <v>1734</v>
      </c>
      <c r="C431" t="s">
        <v>62</v>
      </c>
      <c r="D431" t="s">
        <v>23</v>
      </c>
      <c r="E431" t="s">
        <v>44</v>
      </c>
      <c r="F431" t="s">
        <v>17</v>
      </c>
      <c r="G431" t="s">
        <v>47</v>
      </c>
      <c r="H431">
        <v>33</v>
      </c>
      <c r="I431" t="str">
        <f>IF(H431&gt;54,"Old Adults 55+",IF(H431&gt;=31,"Adults 31-54",IF(H431&lt;31,"Young Adults 25-30","Invalid")))</f>
        <v>Adults 31-54</v>
      </c>
      <c r="J431" s="1">
        <v>41507</v>
      </c>
      <c r="K431" s="1" t="str">
        <f>IF(YEAR(J431)&gt;2016,"2017-2021",IF(YEAR(J431)&gt;2011,"2012-2016",IF(YEAR(J431)&gt;2006,"2007-2011",IF(YEAR(J431)&gt;2001,"2002-2006",IF(YEAR(J431)&gt;1996,"1997-2001",IF(YEAR(J431)&gt;=1992,"1992-1996","Invalid"))))))</f>
        <v>2012-2016</v>
      </c>
      <c r="L431" s="2">
        <v>105390</v>
      </c>
      <c r="M431" s="8">
        <v>0.06</v>
      </c>
      <c r="N431" s="11" t="str" cm="1">
        <f t="array" ref="N431">_xlfn.IFS(M431 = 0%, "0%", M431&gt;35%, "36%-40%",M431&gt;30%,"31%-35%", M431&gt;20%, "21%-30%",M431 &gt;15%,"16%-20%", M431&gt;10%, "11%-15%", M431 &gt;0%, "5%-10%")</f>
        <v>5%-10%</v>
      </c>
      <c r="O431" s="9">
        <f>IF(M431&gt;0,L431+(L431*M431),L431)</f>
        <v>111713.4</v>
      </c>
      <c r="P431" t="s">
        <v>19</v>
      </c>
      <c r="Q431" t="s">
        <v>29</v>
      </c>
      <c r="R431" s="1" t="s">
        <v>21</v>
      </c>
      <c r="S431" s="1" t="str">
        <f>IF(ISNUMBER(R431),"Yes","No")</f>
        <v>No</v>
      </c>
    </row>
    <row r="432" spans="1:19" x14ac:dyDescent="0.2">
      <c r="A432" t="s">
        <v>1945</v>
      </c>
      <c r="B432" t="s">
        <v>1946</v>
      </c>
      <c r="C432" t="s">
        <v>62</v>
      </c>
      <c r="D432" t="s">
        <v>65</v>
      </c>
      <c r="E432" t="s">
        <v>36</v>
      </c>
      <c r="F432" t="s">
        <v>17</v>
      </c>
      <c r="G432" t="s">
        <v>51</v>
      </c>
      <c r="H432">
        <v>44</v>
      </c>
      <c r="I432" t="str">
        <f>IF(H432&gt;54,"Old Adults 55+",IF(H432&gt;=31,"Adults 31-54",IF(H432&lt;31,"Young Adults 25-30","Invalid")))</f>
        <v>Adults 31-54</v>
      </c>
      <c r="J432" s="1">
        <v>38642</v>
      </c>
      <c r="K432" s="1" t="str">
        <f>IF(YEAR(J432)&gt;2016,"2017-2021",IF(YEAR(J432)&gt;2011,"2012-2016",IF(YEAR(J432)&gt;2006,"2007-2011",IF(YEAR(J432)&gt;2001,"2002-2006",IF(YEAR(J432)&gt;1996,"1997-2001",IF(YEAR(J432)&gt;=1992,"1992-1996","Invalid"))))))</f>
        <v>2002-2006</v>
      </c>
      <c r="L432" s="2">
        <v>105223</v>
      </c>
      <c r="M432" s="8">
        <v>0.1</v>
      </c>
      <c r="N432" s="11" t="str" cm="1">
        <f t="array" ref="N432">_xlfn.IFS(M432 = 0%, "0%", M432&gt;35%, "36%-40%",M432&gt;30%,"31%-35%", M432&gt;20%, "21%-30%",M432 &gt;15%,"16%-20%", M432&gt;10%, "11%-15%", M432 &gt;0%, "5%-10%")</f>
        <v>5%-10%</v>
      </c>
      <c r="O432" s="9">
        <f>IF(M432&gt;0,L432+(L432*M432),L432)</f>
        <v>115745.3</v>
      </c>
      <c r="P432" t="s">
        <v>19</v>
      </c>
      <c r="Q432" t="s">
        <v>39</v>
      </c>
      <c r="R432" s="1" t="s">
        <v>21</v>
      </c>
      <c r="S432" s="1" t="str">
        <f>IF(ISNUMBER(R432),"Yes","No")</f>
        <v>No</v>
      </c>
    </row>
    <row r="433" spans="1:19" x14ac:dyDescent="0.2">
      <c r="A433" t="s">
        <v>46</v>
      </c>
      <c r="B433" t="s">
        <v>427</v>
      </c>
      <c r="C433" t="s">
        <v>62</v>
      </c>
      <c r="D433" t="s">
        <v>23</v>
      </c>
      <c r="E433" t="s">
        <v>36</v>
      </c>
      <c r="F433" t="s">
        <v>28</v>
      </c>
      <c r="G433" t="s">
        <v>18</v>
      </c>
      <c r="H433">
        <v>59</v>
      </c>
      <c r="I433" t="str">
        <f>IF(H433&gt;54,"Old Adults 55+",IF(H433&gt;=31,"Adults 31-54",IF(H433&lt;31,"Young Adults 25-30","Invalid")))</f>
        <v>Old Adults 55+</v>
      </c>
      <c r="J433" s="1">
        <v>36233</v>
      </c>
      <c r="K433" s="1" t="str">
        <f>IF(YEAR(J433)&gt;2016,"2017-2021",IF(YEAR(J433)&gt;2011,"2012-2016",IF(YEAR(J433)&gt;2006,"2007-2011",IF(YEAR(J433)&gt;2001,"2002-2006",IF(YEAR(J433)&gt;1996,"1997-2001",IF(YEAR(J433)&gt;=1992,"1992-1996","Invalid"))))))</f>
        <v>1997-2001</v>
      </c>
      <c r="L433" s="2">
        <v>105086</v>
      </c>
      <c r="M433" s="8">
        <v>0.09</v>
      </c>
      <c r="N433" s="11" t="str" cm="1">
        <f t="array" ref="N433">_xlfn.IFS(M433 = 0%, "0%", M433&gt;35%, "36%-40%",M433&gt;30%,"31%-35%", M433&gt;20%, "21%-30%",M433 &gt;15%,"16%-20%", M433&gt;10%, "11%-15%", M433 &gt;0%, "5%-10%")</f>
        <v>5%-10%</v>
      </c>
      <c r="O433" s="9">
        <f>IF(M433&gt;0,L433+(L433*M433),L433)</f>
        <v>114543.74</v>
      </c>
      <c r="P433" t="s">
        <v>19</v>
      </c>
      <c r="Q433" t="s">
        <v>25</v>
      </c>
      <c r="R433" s="1" t="s">
        <v>21</v>
      </c>
      <c r="S433" s="1" t="str">
        <f>IF(ISNUMBER(R433),"Yes","No")</f>
        <v>No</v>
      </c>
    </row>
    <row r="434" spans="1:19" x14ac:dyDescent="0.2">
      <c r="A434" t="s">
        <v>609</v>
      </c>
      <c r="B434" t="s">
        <v>92</v>
      </c>
      <c r="C434" t="s">
        <v>62</v>
      </c>
      <c r="D434" t="s">
        <v>43</v>
      </c>
      <c r="E434" t="s">
        <v>36</v>
      </c>
      <c r="F434" t="s">
        <v>17</v>
      </c>
      <c r="G434" t="s">
        <v>18</v>
      </c>
      <c r="H434">
        <v>65</v>
      </c>
      <c r="I434" t="str">
        <f>IF(H434&gt;54,"Old Adults 55+",IF(H434&gt;=31,"Adults 31-54",IF(H434&lt;31,"Young Adults 25-30","Invalid")))</f>
        <v>Old Adults 55+</v>
      </c>
      <c r="J434" s="1">
        <v>40793</v>
      </c>
      <c r="K434" s="1" t="str">
        <f>IF(YEAR(J434)&gt;2016,"2017-2021",IF(YEAR(J434)&gt;2011,"2012-2016",IF(YEAR(J434)&gt;2006,"2007-2011",IF(YEAR(J434)&gt;2001,"2002-2006",IF(YEAR(J434)&gt;1996,"1997-2001",IF(YEAR(J434)&gt;=1992,"1992-1996","Invalid"))))))</f>
        <v>2007-2011</v>
      </c>
      <c r="L434" s="2">
        <v>104903</v>
      </c>
      <c r="M434" s="8">
        <v>0.1</v>
      </c>
      <c r="N434" s="11" t="str" cm="1">
        <f t="array" ref="N434">_xlfn.IFS(M434 = 0%, "0%", M434&gt;35%, "36%-40%",M434&gt;30%,"31%-35%", M434&gt;20%, "21%-30%",M434 &gt;15%,"16%-20%", M434&gt;10%, "11%-15%", M434 &gt;0%, "5%-10%")</f>
        <v>5%-10%</v>
      </c>
      <c r="O434" s="9">
        <f>IF(M434&gt;0,L434+(L434*M434),L434)</f>
        <v>115393.3</v>
      </c>
      <c r="P434" t="s">
        <v>19</v>
      </c>
      <c r="Q434" t="s">
        <v>29</v>
      </c>
      <c r="R434" s="1" t="s">
        <v>21</v>
      </c>
      <c r="S434" s="1" t="str">
        <f>IF(ISNUMBER(R434),"Yes","No")</f>
        <v>No</v>
      </c>
    </row>
    <row r="435" spans="1:19" x14ac:dyDescent="0.2">
      <c r="A435" t="s">
        <v>1609</v>
      </c>
      <c r="B435" t="s">
        <v>1610</v>
      </c>
      <c r="C435" t="s">
        <v>62</v>
      </c>
      <c r="D435" t="s">
        <v>23</v>
      </c>
      <c r="E435" t="s">
        <v>36</v>
      </c>
      <c r="F435" t="s">
        <v>28</v>
      </c>
      <c r="G435" t="s">
        <v>18</v>
      </c>
      <c r="H435">
        <v>64</v>
      </c>
      <c r="I435" t="str">
        <f>IF(H435&gt;54,"Old Adults 55+",IF(H435&gt;=31,"Adults 31-54",IF(H435&lt;31,"Young Adults 25-30","Invalid")))</f>
        <v>Old Adults 55+</v>
      </c>
      <c r="J435" s="1">
        <v>33964</v>
      </c>
      <c r="K435" s="1" t="str">
        <f>IF(YEAR(J435)&gt;2016,"2017-2021",IF(YEAR(J435)&gt;2011,"2012-2016",IF(YEAR(J435)&gt;2006,"2007-2011",IF(YEAR(J435)&gt;2001,"2002-2006",IF(YEAR(J435)&gt;1996,"1997-2001",IF(YEAR(J435)&gt;=1992,"1992-1996","Invalid"))))))</f>
        <v>1992-1996</v>
      </c>
      <c r="L435" s="2">
        <v>104668</v>
      </c>
      <c r="M435" s="8">
        <v>0.08</v>
      </c>
      <c r="N435" s="11" t="str" cm="1">
        <f t="array" ref="N435">_xlfn.IFS(M435 = 0%, "0%", M435&gt;35%, "36%-40%",M435&gt;30%,"31%-35%", M435&gt;20%, "21%-30%",M435 &gt;15%,"16%-20%", M435&gt;10%, "11%-15%", M435 &gt;0%, "5%-10%")</f>
        <v>5%-10%</v>
      </c>
      <c r="O435" s="9">
        <f>IF(M435&gt;0,L435+(L435*M435),L435)</f>
        <v>113041.44</v>
      </c>
      <c r="P435" t="s">
        <v>19</v>
      </c>
      <c r="Q435" t="s">
        <v>29</v>
      </c>
      <c r="R435" s="1" t="s">
        <v>21</v>
      </c>
      <c r="S435" s="1" t="str">
        <f>IF(ISNUMBER(R435),"Yes","No")</f>
        <v>No</v>
      </c>
    </row>
    <row r="436" spans="1:19" x14ac:dyDescent="0.2">
      <c r="A436" t="s">
        <v>1365</v>
      </c>
      <c r="B436" t="s">
        <v>1366</v>
      </c>
      <c r="C436" t="s">
        <v>62</v>
      </c>
      <c r="D436" t="s">
        <v>43</v>
      </c>
      <c r="E436" t="s">
        <v>32</v>
      </c>
      <c r="F436" t="s">
        <v>28</v>
      </c>
      <c r="G436" t="s">
        <v>18</v>
      </c>
      <c r="H436">
        <v>51</v>
      </c>
      <c r="I436" t="str">
        <f>IF(H436&gt;54,"Old Adults 55+",IF(H436&gt;=31,"Adults 31-54",IF(H436&lt;31,"Young Adults 25-30","Invalid")))</f>
        <v>Adults 31-54</v>
      </c>
      <c r="J436" s="1">
        <v>35456</v>
      </c>
      <c r="K436" s="1" t="str">
        <f>IF(YEAR(J436)&gt;2016,"2017-2021",IF(YEAR(J436)&gt;2011,"2012-2016",IF(YEAR(J436)&gt;2006,"2007-2011",IF(YEAR(J436)&gt;2001,"2002-2006",IF(YEAR(J436)&gt;1996,"1997-2001",IF(YEAR(J436)&gt;=1992,"1992-1996","Invalid"))))))</f>
        <v>1997-2001</v>
      </c>
      <c r="L436" s="2">
        <v>104431</v>
      </c>
      <c r="M436" s="8">
        <v>7.0000000000000007E-2</v>
      </c>
      <c r="N436" s="11" t="str" cm="1">
        <f t="array" ref="N436">_xlfn.IFS(M436 = 0%, "0%", M436&gt;35%, "36%-40%",M436&gt;30%,"31%-35%", M436&gt;20%, "21%-30%",M436 &gt;15%,"16%-20%", M436&gt;10%, "11%-15%", M436 &gt;0%, "5%-10%")</f>
        <v>5%-10%</v>
      </c>
      <c r="O436" s="9">
        <f>IF(M436&gt;0,L436+(L436*M436),L436)</f>
        <v>111741.17</v>
      </c>
      <c r="P436" t="s">
        <v>19</v>
      </c>
      <c r="Q436" t="s">
        <v>39</v>
      </c>
      <c r="R436" s="1" t="s">
        <v>21</v>
      </c>
      <c r="S436" s="1" t="str">
        <f>IF(ISNUMBER(R436),"Yes","No")</f>
        <v>No</v>
      </c>
    </row>
    <row r="437" spans="1:19" x14ac:dyDescent="0.2">
      <c r="A437" t="s">
        <v>894</v>
      </c>
      <c r="B437" t="s">
        <v>895</v>
      </c>
      <c r="C437" t="s">
        <v>62</v>
      </c>
      <c r="D437" t="s">
        <v>23</v>
      </c>
      <c r="E437" t="s">
        <v>36</v>
      </c>
      <c r="F437" t="s">
        <v>17</v>
      </c>
      <c r="G437" t="s">
        <v>18</v>
      </c>
      <c r="H437">
        <v>31</v>
      </c>
      <c r="I437" t="str">
        <f>IF(H437&gt;54,"Old Adults 55+",IF(H437&gt;=31,"Adults 31-54",IF(H437&lt;31,"Young Adults 25-30","Invalid")))</f>
        <v>Adults 31-54</v>
      </c>
      <c r="J437" s="1">
        <v>44214</v>
      </c>
      <c r="K437" s="1" t="str">
        <f>IF(YEAR(J437)&gt;2016,"2017-2021",IF(YEAR(J437)&gt;2011,"2012-2016",IF(YEAR(J437)&gt;2006,"2007-2011",IF(YEAR(J437)&gt;2001,"2002-2006",IF(YEAR(J437)&gt;1996,"1997-2001",IF(YEAR(J437)&gt;=1992,"1992-1996","Invalid"))))))</f>
        <v>2017-2021</v>
      </c>
      <c r="L437" s="2">
        <v>104162</v>
      </c>
      <c r="M437" s="8">
        <v>7.0000000000000007E-2</v>
      </c>
      <c r="N437" s="11" t="str" cm="1">
        <f t="array" ref="N437">_xlfn.IFS(M437 = 0%, "0%", M437&gt;35%, "36%-40%",M437&gt;30%,"31%-35%", M437&gt;20%, "21%-30%",M437 &gt;15%,"16%-20%", M437&gt;10%, "11%-15%", M437 &gt;0%, "5%-10%")</f>
        <v>5%-10%</v>
      </c>
      <c r="O437" s="9">
        <f>IF(M437&gt;0,L437+(L437*M437),L437)</f>
        <v>111453.34</v>
      </c>
      <c r="P437" t="s">
        <v>19</v>
      </c>
      <c r="Q437" t="s">
        <v>25</v>
      </c>
      <c r="R437" s="1" t="s">
        <v>21</v>
      </c>
      <c r="S437" s="1" t="str">
        <f>IF(ISNUMBER(R437),"Yes","No")</f>
        <v>No</v>
      </c>
    </row>
    <row r="438" spans="1:19" x14ac:dyDescent="0.2">
      <c r="A438" t="s">
        <v>989</v>
      </c>
      <c r="B438" t="s">
        <v>990</v>
      </c>
      <c r="C438" t="s">
        <v>62</v>
      </c>
      <c r="D438" t="s">
        <v>65</v>
      </c>
      <c r="E438" t="s">
        <v>44</v>
      </c>
      <c r="F438" t="s">
        <v>28</v>
      </c>
      <c r="G438" t="s">
        <v>24</v>
      </c>
      <c r="H438">
        <v>63</v>
      </c>
      <c r="I438" t="str">
        <f>IF(H438&gt;54,"Old Adults 55+",IF(H438&gt;=31,"Adults 31-54",IF(H438&lt;31,"Young Adults 25-30","Invalid")))</f>
        <v>Old Adults 55+</v>
      </c>
      <c r="J438" s="1">
        <v>42214</v>
      </c>
      <c r="K438" s="1" t="str">
        <f>IF(YEAR(J438)&gt;2016,"2017-2021",IF(YEAR(J438)&gt;2011,"2012-2016",IF(YEAR(J438)&gt;2006,"2007-2011",IF(YEAR(J438)&gt;2001,"2002-2006",IF(YEAR(J438)&gt;1996,"1997-2001",IF(YEAR(J438)&gt;=1992,"1992-1996","Invalid"))))))</f>
        <v>2012-2016</v>
      </c>
      <c r="L438" s="2">
        <v>103724</v>
      </c>
      <c r="M438" s="8">
        <v>0.05</v>
      </c>
      <c r="N438" s="11" t="str" cm="1">
        <f t="array" ref="N438">_xlfn.IFS(M438 = 0%, "0%", M438&gt;35%, "36%-40%",M438&gt;30%,"31%-35%", M438&gt;20%, "21%-30%",M438 &gt;15%,"16%-20%", M438&gt;10%, "11%-15%", M438 &gt;0%, "5%-10%")</f>
        <v>5%-10%</v>
      </c>
      <c r="O438" s="9">
        <f>IF(M438&gt;0,L438+(L438*M438),L438)</f>
        <v>108910.2</v>
      </c>
      <c r="P438" t="s">
        <v>33</v>
      </c>
      <c r="Q438" t="s">
        <v>74</v>
      </c>
      <c r="R438" s="1" t="s">
        <v>21</v>
      </c>
      <c r="S438" s="1" t="str">
        <f>IF(ISNUMBER(R438),"Yes","No")</f>
        <v>No</v>
      </c>
    </row>
    <row r="439" spans="1:19" x14ac:dyDescent="0.2">
      <c r="A439" t="s">
        <v>1877</v>
      </c>
      <c r="B439" t="s">
        <v>1878</v>
      </c>
      <c r="C439" t="s">
        <v>62</v>
      </c>
      <c r="D439" t="s">
        <v>65</v>
      </c>
      <c r="E439" t="s">
        <v>36</v>
      </c>
      <c r="F439" t="s">
        <v>17</v>
      </c>
      <c r="G439" t="s">
        <v>18</v>
      </c>
      <c r="H439">
        <v>34</v>
      </c>
      <c r="I439" t="str">
        <f>IF(H439&gt;54,"Old Adults 55+",IF(H439&gt;=31,"Adults 31-54",IF(H439&lt;31,"Young Adults 25-30","Invalid")))</f>
        <v>Adults 31-54</v>
      </c>
      <c r="J439" s="1">
        <v>41915</v>
      </c>
      <c r="K439" s="1" t="str">
        <f>IF(YEAR(J439)&gt;2016,"2017-2021",IF(YEAR(J439)&gt;2011,"2012-2016",IF(YEAR(J439)&gt;2006,"2007-2011",IF(YEAR(J439)&gt;2001,"2002-2006",IF(YEAR(J439)&gt;1996,"1997-2001",IF(YEAR(J439)&gt;=1992,"1992-1996","Invalid"))))))</f>
        <v>2012-2016</v>
      </c>
      <c r="L439" s="2">
        <v>103707</v>
      </c>
      <c r="M439" s="8">
        <v>0.09</v>
      </c>
      <c r="N439" s="11" t="str" cm="1">
        <f t="array" ref="N439">_xlfn.IFS(M439 = 0%, "0%", M439&gt;35%, "36%-40%",M439&gt;30%,"31%-35%", M439&gt;20%, "21%-30%",M439 &gt;15%,"16%-20%", M439&gt;10%, "11%-15%", M439 &gt;0%, "5%-10%")</f>
        <v>5%-10%</v>
      </c>
      <c r="O439" s="9">
        <f>IF(M439&gt;0,L439+(L439*M439),L439)</f>
        <v>113040.63</v>
      </c>
      <c r="P439" t="s">
        <v>19</v>
      </c>
      <c r="Q439" t="s">
        <v>29</v>
      </c>
      <c r="R439" s="1" t="s">
        <v>21</v>
      </c>
      <c r="S439" s="1" t="str">
        <f>IF(ISNUMBER(R439),"Yes","No")</f>
        <v>No</v>
      </c>
    </row>
    <row r="440" spans="1:19" x14ac:dyDescent="0.2">
      <c r="A440" t="s">
        <v>1485</v>
      </c>
      <c r="B440" t="s">
        <v>1486</v>
      </c>
      <c r="C440" t="s">
        <v>62</v>
      </c>
      <c r="D440" t="s">
        <v>15</v>
      </c>
      <c r="E440" t="s">
        <v>36</v>
      </c>
      <c r="F440" t="s">
        <v>17</v>
      </c>
      <c r="G440" t="s">
        <v>18</v>
      </c>
      <c r="H440">
        <v>37</v>
      </c>
      <c r="I440" t="str">
        <f>IF(H440&gt;54,"Old Adults 55+",IF(H440&gt;=31,"Adults 31-54",IF(H440&lt;31,"Young Adults 25-30","Invalid")))</f>
        <v>Adults 31-54</v>
      </c>
      <c r="J440" s="1">
        <v>43935</v>
      </c>
      <c r="K440" s="1" t="str">
        <f>IF(YEAR(J440)&gt;2016,"2017-2021",IF(YEAR(J440)&gt;2011,"2012-2016",IF(YEAR(J440)&gt;2006,"2007-2011",IF(YEAR(J440)&gt;2001,"2002-2006",IF(YEAR(J440)&gt;1996,"1997-2001",IF(YEAR(J440)&gt;=1992,"1992-1996","Invalid"))))))</f>
        <v>2017-2021</v>
      </c>
      <c r="L440" s="2">
        <v>103524</v>
      </c>
      <c r="M440" s="8">
        <v>0.09</v>
      </c>
      <c r="N440" s="11" t="str" cm="1">
        <f t="array" ref="N440">_xlfn.IFS(M440 = 0%, "0%", M440&gt;35%, "36%-40%",M440&gt;30%,"31%-35%", M440&gt;20%, "21%-30%",M440 &gt;15%,"16%-20%", M440&gt;10%, "11%-15%", M440 &gt;0%, "5%-10%")</f>
        <v>5%-10%</v>
      </c>
      <c r="O440" s="9">
        <f>IF(M440&gt;0,L440+(L440*M440),L440)</f>
        <v>112841.16</v>
      </c>
      <c r="P440" t="s">
        <v>19</v>
      </c>
      <c r="Q440" t="s">
        <v>39</v>
      </c>
      <c r="R440" s="1" t="s">
        <v>21</v>
      </c>
      <c r="S440" s="1" t="str">
        <f>IF(ISNUMBER(R440),"Yes","No")</f>
        <v>No</v>
      </c>
    </row>
    <row r="441" spans="1:19" x14ac:dyDescent="0.2">
      <c r="A441" t="s">
        <v>602</v>
      </c>
      <c r="B441" t="s">
        <v>603</v>
      </c>
      <c r="C441" t="s">
        <v>62</v>
      </c>
      <c r="D441" t="s">
        <v>15</v>
      </c>
      <c r="E441" t="s">
        <v>32</v>
      </c>
      <c r="F441" t="s">
        <v>28</v>
      </c>
      <c r="G441" t="s">
        <v>24</v>
      </c>
      <c r="H441">
        <v>39</v>
      </c>
      <c r="I441" t="str">
        <f>IF(H441&gt;54,"Old Adults 55+",IF(H441&gt;=31,"Adults 31-54",IF(H441&lt;31,"Young Adults 25-30","Invalid")))</f>
        <v>Adults 31-54</v>
      </c>
      <c r="J441" s="1">
        <v>40192</v>
      </c>
      <c r="K441" s="1" t="str">
        <f>IF(YEAR(J441)&gt;2016,"2017-2021",IF(YEAR(J441)&gt;2011,"2012-2016",IF(YEAR(J441)&gt;2006,"2007-2011",IF(YEAR(J441)&gt;2001,"2002-2006",IF(YEAR(J441)&gt;1996,"1997-2001",IF(YEAR(J441)&gt;=1992,"1992-1996","Invalid"))))))</f>
        <v>2007-2011</v>
      </c>
      <c r="L441" s="2">
        <v>103504</v>
      </c>
      <c r="M441" s="8">
        <v>7.0000000000000007E-2</v>
      </c>
      <c r="N441" s="11" t="str" cm="1">
        <f t="array" ref="N441">_xlfn.IFS(M441 = 0%, "0%", M441&gt;35%, "36%-40%",M441&gt;30%,"31%-35%", M441&gt;20%, "21%-30%",M441 &gt;15%,"16%-20%", M441&gt;10%, "11%-15%", M441 &gt;0%, "5%-10%")</f>
        <v>5%-10%</v>
      </c>
      <c r="O441" s="9">
        <f>IF(M441&gt;0,L441+(L441*M441),L441)</f>
        <v>110749.28</v>
      </c>
      <c r="P441" t="s">
        <v>33</v>
      </c>
      <c r="Q441" t="s">
        <v>34</v>
      </c>
      <c r="R441" s="1" t="s">
        <v>21</v>
      </c>
      <c r="S441" s="1" t="str">
        <f>IF(ISNUMBER(R441),"Yes","No")</f>
        <v>No</v>
      </c>
    </row>
    <row r="442" spans="1:19" x14ac:dyDescent="0.2">
      <c r="A442" t="s">
        <v>280</v>
      </c>
      <c r="B442" t="s">
        <v>1728</v>
      </c>
      <c r="C442" t="s">
        <v>62</v>
      </c>
      <c r="D442" t="s">
        <v>43</v>
      </c>
      <c r="E442" t="s">
        <v>16</v>
      </c>
      <c r="F442" t="s">
        <v>17</v>
      </c>
      <c r="G442" t="s">
        <v>47</v>
      </c>
      <c r="H442">
        <v>42</v>
      </c>
      <c r="I442" t="str">
        <f>IF(H442&gt;54,"Old Adults 55+",IF(H442&gt;=31,"Adults 31-54",IF(H442&lt;31,"Young Adults 25-30","Invalid")))</f>
        <v>Adults 31-54</v>
      </c>
      <c r="J442" s="1">
        <v>42266</v>
      </c>
      <c r="K442" s="1" t="str">
        <f>IF(YEAR(J442)&gt;2016,"2017-2021",IF(YEAR(J442)&gt;2011,"2012-2016",IF(YEAR(J442)&gt;2006,"2007-2011",IF(YEAR(J442)&gt;2001,"2002-2006",IF(YEAR(J442)&gt;1996,"1997-2001",IF(YEAR(J442)&gt;=1992,"1992-1996","Invalid"))))))</f>
        <v>2012-2016</v>
      </c>
      <c r="L442" s="2">
        <v>103423</v>
      </c>
      <c r="M442" s="8">
        <v>0.06</v>
      </c>
      <c r="N442" s="11" t="str" cm="1">
        <f t="array" ref="N442">_xlfn.IFS(M442 = 0%, "0%", M442&gt;35%, "36%-40%",M442&gt;30%,"31%-35%", M442&gt;20%, "21%-30%",M442 &gt;15%,"16%-20%", M442&gt;10%, "11%-15%", M442 &gt;0%, "5%-10%")</f>
        <v>5%-10%</v>
      </c>
      <c r="O442" s="9">
        <f>IF(M442&gt;0,L442+(L442*M442),L442)</f>
        <v>109628.38</v>
      </c>
      <c r="P442" t="s">
        <v>19</v>
      </c>
      <c r="Q442" t="s">
        <v>29</v>
      </c>
      <c r="R442" s="1" t="s">
        <v>21</v>
      </c>
      <c r="S442" s="1" t="str">
        <f>IF(ISNUMBER(R442),"Yes","No")</f>
        <v>No</v>
      </c>
    </row>
    <row r="443" spans="1:19" x14ac:dyDescent="0.2">
      <c r="A443" t="s">
        <v>344</v>
      </c>
      <c r="B443" t="s">
        <v>1645</v>
      </c>
      <c r="C443" t="s">
        <v>59</v>
      </c>
      <c r="D443" t="s">
        <v>31</v>
      </c>
      <c r="E443" t="s">
        <v>36</v>
      </c>
      <c r="F443" t="s">
        <v>28</v>
      </c>
      <c r="G443" t="s">
        <v>24</v>
      </c>
      <c r="H443">
        <v>57</v>
      </c>
      <c r="I443" t="str">
        <f>IF(H443&gt;54,"Old Adults 55+",IF(H443&gt;=31,"Adults 31-54",IF(H443&lt;31,"Young Adults 25-30","Invalid")))</f>
        <v>Old Adults 55+</v>
      </c>
      <c r="J443" s="1">
        <v>43157</v>
      </c>
      <c r="K443" s="1" t="str">
        <f>IF(YEAR(J443)&gt;2016,"2017-2021",IF(YEAR(J443)&gt;2011,"2012-2016",IF(YEAR(J443)&gt;2006,"2007-2011",IF(YEAR(J443)&gt;2001,"2002-2006",IF(YEAR(J443)&gt;1996,"1997-2001",IF(YEAR(J443)&gt;=1992,"1992-1996","Invalid"))))))</f>
        <v>2017-2021</v>
      </c>
      <c r="L443" s="2">
        <v>103183</v>
      </c>
      <c r="M443" s="8">
        <v>0</v>
      </c>
      <c r="N443" s="11" t="str" cm="1">
        <f t="array" ref="N443">_xlfn.IFS(M443 = 0%, "0%", M443&gt;35%, "36%-40%",M443&gt;30%,"31%-35%", M443&gt;20%, "21%-30%",M443 &gt;15%,"16%-20%", M443&gt;10%, "11%-15%", M443 &gt;0%, "5%-10%")</f>
        <v>0%</v>
      </c>
      <c r="O443" s="9">
        <f>IF(M443&gt;0,L443+(L443*M443),L443)</f>
        <v>103183</v>
      </c>
      <c r="P443" t="s">
        <v>19</v>
      </c>
      <c r="Q443" t="s">
        <v>25</v>
      </c>
      <c r="R443" s="1">
        <v>44386</v>
      </c>
      <c r="S443" s="1" t="str">
        <f>IF(ISNUMBER(R443),"Yes","No")</f>
        <v>Yes</v>
      </c>
    </row>
    <row r="444" spans="1:19" x14ac:dyDescent="0.2">
      <c r="A444" t="s">
        <v>325</v>
      </c>
      <c r="B444" t="s">
        <v>1898</v>
      </c>
      <c r="C444" t="s">
        <v>62</v>
      </c>
      <c r="D444" t="s">
        <v>15</v>
      </c>
      <c r="E444" t="s">
        <v>32</v>
      </c>
      <c r="F444" t="s">
        <v>17</v>
      </c>
      <c r="G444" t="s">
        <v>24</v>
      </c>
      <c r="H444">
        <v>61</v>
      </c>
      <c r="I444" t="str">
        <f>IF(H444&gt;54,"Old Adults 55+",IF(H444&gt;=31,"Adults 31-54",IF(H444&lt;31,"Young Adults 25-30","Invalid")))</f>
        <v>Old Adults 55+</v>
      </c>
      <c r="J444" s="1">
        <v>40092</v>
      </c>
      <c r="K444" s="1" t="str">
        <f>IF(YEAR(J444)&gt;2016,"2017-2021",IF(YEAR(J444)&gt;2011,"2012-2016",IF(YEAR(J444)&gt;2006,"2007-2011",IF(YEAR(J444)&gt;2001,"2002-2006",IF(YEAR(J444)&gt;1996,"1997-2001",IF(YEAR(J444)&gt;=1992,"1992-1996","Invalid"))))))</f>
        <v>2007-2011</v>
      </c>
      <c r="L444" s="2">
        <v>103096</v>
      </c>
      <c r="M444" s="8">
        <v>7.0000000000000007E-2</v>
      </c>
      <c r="N444" s="11" t="str" cm="1">
        <f t="array" ref="N444">_xlfn.IFS(M444 = 0%, "0%", M444&gt;35%, "36%-40%",M444&gt;30%,"31%-35%", M444&gt;20%, "21%-30%",M444 &gt;15%,"16%-20%", M444&gt;10%, "11%-15%", M444 &gt;0%, "5%-10%")</f>
        <v>5%-10%</v>
      </c>
      <c r="O444" s="9">
        <f>IF(M444&gt;0,L444+(L444*M444),L444)</f>
        <v>110312.72</v>
      </c>
      <c r="P444" t="s">
        <v>33</v>
      </c>
      <c r="Q444" t="s">
        <v>60</v>
      </c>
      <c r="R444" s="1" t="s">
        <v>21</v>
      </c>
      <c r="S444" s="1" t="str">
        <f>IF(ISNUMBER(R444),"Yes","No")</f>
        <v>No</v>
      </c>
    </row>
    <row r="445" spans="1:19" x14ac:dyDescent="0.2">
      <c r="A445" t="s">
        <v>1020</v>
      </c>
      <c r="B445" t="s">
        <v>1021</v>
      </c>
      <c r="C445" t="s">
        <v>62</v>
      </c>
      <c r="D445" t="s">
        <v>27</v>
      </c>
      <c r="E445" t="s">
        <v>16</v>
      </c>
      <c r="F445" t="s">
        <v>17</v>
      </c>
      <c r="G445" t="s">
        <v>18</v>
      </c>
      <c r="H445">
        <v>57</v>
      </c>
      <c r="I445" t="str">
        <f>IF(H445&gt;54,"Old Adults 55+",IF(H445&gt;=31,"Adults 31-54",IF(H445&lt;31,"Young Adults 25-30","Invalid")))</f>
        <v>Old Adults 55+</v>
      </c>
      <c r="J445" s="1">
        <v>43948</v>
      </c>
      <c r="K445" s="1" t="str">
        <f>IF(YEAR(J445)&gt;2016,"2017-2021",IF(YEAR(J445)&gt;2011,"2012-2016",IF(YEAR(J445)&gt;2006,"2007-2011",IF(YEAR(J445)&gt;2001,"2002-2006",IF(YEAR(J445)&gt;1996,"1997-2001",IF(YEAR(J445)&gt;=1992,"1992-1996","Invalid"))))))</f>
        <v>2017-2021</v>
      </c>
      <c r="L445" s="2">
        <v>103058</v>
      </c>
      <c r="M445" s="8">
        <v>7.0000000000000007E-2</v>
      </c>
      <c r="N445" s="11" t="str" cm="1">
        <f t="array" ref="N445">_xlfn.IFS(M445 = 0%, "0%", M445&gt;35%, "36%-40%",M445&gt;30%,"31%-35%", M445&gt;20%, "21%-30%",M445 &gt;15%,"16%-20%", M445&gt;10%, "11%-15%", M445 &gt;0%, "5%-10%")</f>
        <v>5%-10%</v>
      </c>
      <c r="O445" s="9">
        <f>IF(M445&gt;0,L445+(L445*M445),L445)</f>
        <v>110272.06</v>
      </c>
      <c r="P445" t="s">
        <v>19</v>
      </c>
      <c r="Q445" t="s">
        <v>29</v>
      </c>
      <c r="R445" s="1" t="s">
        <v>21</v>
      </c>
      <c r="S445" s="1" t="str">
        <f>IF(ISNUMBER(R445),"Yes","No")</f>
        <v>No</v>
      </c>
    </row>
    <row r="446" spans="1:19" x14ac:dyDescent="0.2">
      <c r="A446" t="s">
        <v>485</v>
      </c>
      <c r="B446" t="s">
        <v>1230</v>
      </c>
      <c r="C446" t="s">
        <v>62</v>
      </c>
      <c r="D446" t="s">
        <v>15</v>
      </c>
      <c r="E446" t="s">
        <v>32</v>
      </c>
      <c r="F446" t="s">
        <v>17</v>
      </c>
      <c r="G446" t="s">
        <v>18</v>
      </c>
      <c r="H446">
        <v>48</v>
      </c>
      <c r="I446" t="str">
        <f>IF(H446&gt;54,"Old Adults 55+",IF(H446&gt;=31,"Adults 31-54",IF(H446&lt;31,"Young Adults 25-30","Invalid")))</f>
        <v>Adults 31-54</v>
      </c>
      <c r="J446" s="1">
        <v>36272</v>
      </c>
      <c r="K446" s="1" t="str">
        <f>IF(YEAR(J446)&gt;2016,"2017-2021",IF(YEAR(J446)&gt;2011,"2012-2016",IF(YEAR(J446)&gt;2006,"2007-2011",IF(YEAR(J446)&gt;2001,"2002-2006",IF(YEAR(J446)&gt;1996,"1997-2001",IF(YEAR(J446)&gt;=1992,"1992-1996","Invalid"))))))</f>
        <v>1997-2001</v>
      </c>
      <c r="L446" s="2">
        <v>102847</v>
      </c>
      <c r="M446" s="8">
        <v>0.05</v>
      </c>
      <c r="N446" s="11" t="str" cm="1">
        <f t="array" ref="N446">_xlfn.IFS(M446 = 0%, "0%", M446&gt;35%, "36%-40%",M446&gt;30%,"31%-35%", M446&gt;20%, "21%-30%",M446 &gt;15%,"16%-20%", M446&gt;10%, "11%-15%", M446 &gt;0%, "5%-10%")</f>
        <v>5%-10%</v>
      </c>
      <c r="O446" s="9">
        <f>IF(M446&gt;0,L446+(L446*M446),L446)</f>
        <v>107989.35</v>
      </c>
      <c r="P446" t="s">
        <v>19</v>
      </c>
      <c r="Q446" t="s">
        <v>20</v>
      </c>
      <c r="R446" s="1" t="s">
        <v>21</v>
      </c>
      <c r="S446" s="1" t="str">
        <f>IF(ISNUMBER(R446),"Yes","No")</f>
        <v>No</v>
      </c>
    </row>
    <row r="447" spans="1:19" x14ac:dyDescent="0.2">
      <c r="A447" t="s">
        <v>1359</v>
      </c>
      <c r="B447" t="s">
        <v>1360</v>
      </c>
      <c r="C447" t="s">
        <v>62</v>
      </c>
      <c r="D447" t="s">
        <v>23</v>
      </c>
      <c r="E447" t="s">
        <v>44</v>
      </c>
      <c r="F447" t="s">
        <v>17</v>
      </c>
      <c r="G447" t="s">
        <v>51</v>
      </c>
      <c r="H447">
        <v>55</v>
      </c>
      <c r="I447" t="str">
        <f>IF(H447&gt;54,"Old Adults 55+",IF(H447&gt;=31,"Adults 31-54",IF(H447&lt;31,"Young Adults 25-30","Invalid")))</f>
        <v>Old Adults 55+</v>
      </c>
      <c r="J447" s="1">
        <v>40233</v>
      </c>
      <c r="K447" s="1" t="str">
        <f>IF(YEAR(J447)&gt;2016,"2017-2021",IF(YEAR(J447)&gt;2011,"2012-2016",IF(YEAR(J447)&gt;2006,"2007-2011",IF(YEAR(J447)&gt;2001,"2002-2006",IF(YEAR(J447)&gt;1996,"1997-2001",IF(YEAR(J447)&gt;=1992,"1992-1996","Invalid"))))))</f>
        <v>2007-2011</v>
      </c>
      <c r="L447" s="2">
        <v>102839</v>
      </c>
      <c r="M447" s="8">
        <v>0.05</v>
      </c>
      <c r="N447" s="11" t="str" cm="1">
        <f t="array" ref="N447">_xlfn.IFS(M447 = 0%, "0%", M447&gt;35%, "36%-40%",M447&gt;30%,"31%-35%", M447&gt;20%, "21%-30%",M447 &gt;15%,"16%-20%", M447&gt;10%, "11%-15%", M447 &gt;0%, "5%-10%")</f>
        <v>5%-10%</v>
      </c>
      <c r="O447" s="9">
        <f>IF(M447&gt;0,L447+(L447*M447),L447)</f>
        <v>107980.95</v>
      </c>
      <c r="P447" t="s">
        <v>19</v>
      </c>
      <c r="Q447" t="s">
        <v>45</v>
      </c>
      <c r="R447" s="1" t="s">
        <v>21</v>
      </c>
      <c r="S447" s="1" t="str">
        <f>IF(ISNUMBER(R447),"Yes","No")</f>
        <v>No</v>
      </c>
    </row>
    <row r="448" spans="1:19" x14ac:dyDescent="0.2">
      <c r="A448" t="s">
        <v>1215</v>
      </c>
      <c r="B448" t="s">
        <v>1216</v>
      </c>
      <c r="C448" t="s">
        <v>62</v>
      </c>
      <c r="D448" t="s">
        <v>65</v>
      </c>
      <c r="E448" t="s">
        <v>44</v>
      </c>
      <c r="F448" t="s">
        <v>17</v>
      </c>
      <c r="G448" t="s">
        <v>51</v>
      </c>
      <c r="H448">
        <v>46</v>
      </c>
      <c r="I448" t="str">
        <f>IF(H448&gt;54,"Old Adults 55+",IF(H448&gt;=31,"Adults 31-54",IF(H448&lt;31,"Young Adults 25-30","Invalid")))</f>
        <v>Adults 31-54</v>
      </c>
      <c r="J448" s="1">
        <v>40292</v>
      </c>
      <c r="K448" s="1" t="str">
        <f>IF(YEAR(J448)&gt;2016,"2017-2021",IF(YEAR(J448)&gt;2011,"2012-2016",IF(YEAR(J448)&gt;2006,"2007-2011",IF(YEAR(J448)&gt;2001,"2002-2006",IF(YEAR(J448)&gt;1996,"1997-2001",IF(YEAR(J448)&gt;=1992,"1992-1996","Invalid"))))))</f>
        <v>2007-2011</v>
      </c>
      <c r="L448" s="2">
        <v>102636</v>
      </c>
      <c r="M448" s="8">
        <v>0.06</v>
      </c>
      <c r="N448" s="11" t="str" cm="1">
        <f t="array" ref="N448">_xlfn.IFS(M448 = 0%, "0%", M448&gt;35%, "36%-40%",M448&gt;30%,"31%-35%", M448&gt;20%, "21%-30%",M448 &gt;15%,"16%-20%", M448&gt;10%, "11%-15%", M448 &gt;0%, "5%-10%")</f>
        <v>5%-10%</v>
      </c>
      <c r="O448" s="9">
        <f>IF(M448&gt;0,L448+(L448*M448),L448)</f>
        <v>108794.16</v>
      </c>
      <c r="P448" t="s">
        <v>19</v>
      </c>
      <c r="Q448" t="s">
        <v>63</v>
      </c>
      <c r="R448" s="1" t="s">
        <v>21</v>
      </c>
      <c r="S448" s="1" t="str">
        <f>IF(ISNUMBER(R448),"Yes","No")</f>
        <v>No</v>
      </c>
    </row>
    <row r="449" spans="1:19" x14ac:dyDescent="0.2">
      <c r="A449" t="s">
        <v>826</v>
      </c>
      <c r="B449" t="s">
        <v>1529</v>
      </c>
      <c r="C449" t="s">
        <v>62</v>
      </c>
      <c r="D449" t="s">
        <v>50</v>
      </c>
      <c r="E449" t="s">
        <v>32</v>
      </c>
      <c r="F449" t="s">
        <v>28</v>
      </c>
      <c r="G449" t="s">
        <v>47</v>
      </c>
      <c r="H449">
        <v>42</v>
      </c>
      <c r="I449" t="str">
        <f>IF(H449&gt;54,"Old Adults 55+",IF(H449&gt;=31,"Adults 31-54",IF(H449&lt;31,"Young Adults 25-30","Invalid")))</f>
        <v>Adults 31-54</v>
      </c>
      <c r="J449" s="1">
        <v>40692</v>
      </c>
      <c r="K449" s="1" t="str">
        <f>IF(YEAR(J449)&gt;2016,"2017-2021",IF(YEAR(J449)&gt;2011,"2012-2016",IF(YEAR(J449)&gt;2006,"2007-2011",IF(YEAR(J449)&gt;2001,"2002-2006",IF(YEAR(J449)&gt;1996,"1997-2001",IF(YEAR(J449)&gt;=1992,"1992-1996","Invalid"))))))</f>
        <v>2007-2011</v>
      </c>
      <c r="L449" s="2">
        <v>102440</v>
      </c>
      <c r="M449" s="8">
        <v>0.06</v>
      </c>
      <c r="N449" s="11" t="str" cm="1">
        <f t="array" ref="N449">_xlfn.IFS(M449 = 0%, "0%", M449&gt;35%, "36%-40%",M449&gt;30%,"31%-35%", M449&gt;20%, "21%-30%",M449 &gt;15%,"16%-20%", M449&gt;10%, "11%-15%", M449 &gt;0%, "5%-10%")</f>
        <v>5%-10%</v>
      </c>
      <c r="O449" s="9">
        <f>IF(M449&gt;0,L449+(L449*M449),L449)</f>
        <v>108586.4</v>
      </c>
      <c r="P449" t="s">
        <v>19</v>
      </c>
      <c r="Q449" t="s">
        <v>20</v>
      </c>
      <c r="R449" s="1" t="s">
        <v>21</v>
      </c>
      <c r="S449" s="1" t="str">
        <f>IF(ISNUMBER(R449),"Yes","No")</f>
        <v>No</v>
      </c>
    </row>
    <row r="450" spans="1:19" x14ac:dyDescent="0.2">
      <c r="A450" t="s">
        <v>206</v>
      </c>
      <c r="B450" t="s">
        <v>1858</v>
      </c>
      <c r="C450" t="s">
        <v>97</v>
      </c>
      <c r="D450" t="s">
        <v>31</v>
      </c>
      <c r="E450" t="s">
        <v>44</v>
      </c>
      <c r="F450" t="s">
        <v>28</v>
      </c>
      <c r="G450" t="s">
        <v>51</v>
      </c>
      <c r="H450">
        <v>32</v>
      </c>
      <c r="I450" t="str">
        <f>IF(H450&gt;54,"Old Adults 55+",IF(H450&gt;=31,"Adults 31-54",IF(H450&lt;31,"Young Adults 25-30","Invalid")))</f>
        <v>Adults 31-54</v>
      </c>
      <c r="J450" s="1">
        <v>44478</v>
      </c>
      <c r="K450" s="1" t="str">
        <f>IF(YEAR(J450)&gt;2016,"2017-2021",IF(YEAR(J450)&gt;2011,"2012-2016",IF(YEAR(J450)&gt;2006,"2007-2011",IF(YEAR(J450)&gt;2001,"2002-2006",IF(YEAR(J450)&gt;1996,"1997-2001",IF(YEAR(J450)&gt;=1992,"1992-1996","Invalid"))))))</f>
        <v>2017-2021</v>
      </c>
      <c r="L450" s="2">
        <v>102298</v>
      </c>
      <c r="M450" s="8">
        <v>0.13</v>
      </c>
      <c r="N450" s="11" t="str" cm="1">
        <f t="array" ref="N450">_xlfn.IFS(M450 = 0%, "0%", M450&gt;35%, "36%-40%",M450&gt;30%,"31%-35%", M450&gt;20%, "21%-30%",M450 &gt;15%,"16%-20%", M450&gt;10%, "11%-15%", M450 &gt;0%, "5%-10%")</f>
        <v>11%-15%</v>
      </c>
      <c r="O450" s="9">
        <f>IF(M450&gt;0,L450+(L450*M450),L450)</f>
        <v>115596.74</v>
      </c>
      <c r="P450" t="s">
        <v>52</v>
      </c>
      <c r="Q450" t="s">
        <v>66</v>
      </c>
      <c r="R450" s="1" t="s">
        <v>21</v>
      </c>
      <c r="S450" s="1" t="str">
        <f>IF(ISNUMBER(R450),"Yes","No")</f>
        <v>No</v>
      </c>
    </row>
    <row r="451" spans="1:19" x14ac:dyDescent="0.2">
      <c r="A451" t="s">
        <v>693</v>
      </c>
      <c r="B451" t="s">
        <v>694</v>
      </c>
      <c r="C451" t="s">
        <v>62</v>
      </c>
      <c r="D451" t="s">
        <v>43</v>
      </c>
      <c r="E451" t="s">
        <v>16</v>
      </c>
      <c r="F451" t="s">
        <v>28</v>
      </c>
      <c r="G451" t="s">
        <v>24</v>
      </c>
      <c r="H451">
        <v>55</v>
      </c>
      <c r="I451" t="str">
        <f>IF(H451&gt;54,"Old Adults 55+",IF(H451&gt;=31,"Adults 31-54",IF(H451&lt;31,"Young Adults 25-30","Invalid")))</f>
        <v>Old Adults 55+</v>
      </c>
      <c r="J451" s="1">
        <v>34595</v>
      </c>
      <c r="K451" s="1" t="str">
        <f>IF(YEAR(J451)&gt;2016,"2017-2021",IF(YEAR(J451)&gt;2011,"2012-2016",IF(YEAR(J451)&gt;2006,"2007-2011",IF(YEAR(J451)&gt;2001,"2002-2006",IF(YEAR(J451)&gt;1996,"1997-2001",IF(YEAR(J451)&gt;=1992,"1992-1996","Invalid"))))))</f>
        <v>1992-1996</v>
      </c>
      <c r="L451" s="2">
        <v>102270</v>
      </c>
      <c r="M451" s="8">
        <v>0.1</v>
      </c>
      <c r="N451" s="11" t="str" cm="1">
        <f t="array" ref="N451">_xlfn.IFS(M451 = 0%, "0%", M451&gt;35%, "36%-40%",M451&gt;30%,"31%-35%", M451&gt;20%, "21%-30%",M451 &gt;15%,"16%-20%", M451&gt;10%, "11%-15%", M451 &gt;0%, "5%-10%")</f>
        <v>5%-10%</v>
      </c>
      <c r="O451" s="9">
        <f>IF(M451&gt;0,L451+(L451*M451),L451)</f>
        <v>112497</v>
      </c>
      <c r="P451" t="s">
        <v>19</v>
      </c>
      <c r="Q451" t="s">
        <v>20</v>
      </c>
      <c r="R451" s="1" t="s">
        <v>21</v>
      </c>
      <c r="S451" s="1" t="str">
        <f>IF(ISNUMBER(R451),"Yes","No")</f>
        <v>No</v>
      </c>
    </row>
    <row r="452" spans="1:19" x14ac:dyDescent="0.2">
      <c r="A452" t="s">
        <v>85</v>
      </c>
      <c r="B452" t="s">
        <v>918</v>
      </c>
      <c r="C452" t="s">
        <v>62</v>
      </c>
      <c r="D452" t="s">
        <v>23</v>
      </c>
      <c r="E452" t="s">
        <v>32</v>
      </c>
      <c r="F452" t="s">
        <v>28</v>
      </c>
      <c r="G452" t="s">
        <v>51</v>
      </c>
      <c r="H452">
        <v>46</v>
      </c>
      <c r="I452" t="str">
        <f>IF(H452&gt;54,"Old Adults 55+",IF(H452&gt;=31,"Adults 31-54",IF(H452&lt;31,"Young Adults 25-30","Invalid")))</f>
        <v>Adults 31-54</v>
      </c>
      <c r="J452" s="1">
        <v>40810</v>
      </c>
      <c r="K452" s="1" t="str">
        <f>IF(YEAR(J452)&gt;2016,"2017-2021",IF(YEAR(J452)&gt;2011,"2012-2016",IF(YEAR(J452)&gt;2006,"2007-2011",IF(YEAR(J452)&gt;2001,"2002-2006",IF(YEAR(J452)&gt;1996,"1997-2001",IF(YEAR(J452)&gt;=1992,"1992-1996","Invalid"))))))</f>
        <v>2007-2011</v>
      </c>
      <c r="L452" s="2">
        <v>102167</v>
      </c>
      <c r="M452" s="8">
        <v>0.06</v>
      </c>
      <c r="N452" s="11" t="str" cm="1">
        <f t="array" ref="N452">_xlfn.IFS(M452 = 0%, "0%", M452&gt;35%, "36%-40%",M452&gt;30%,"31%-35%", M452&gt;20%, "21%-30%",M452 &gt;15%,"16%-20%", M452&gt;10%, "11%-15%", M452 &gt;0%, "5%-10%")</f>
        <v>5%-10%</v>
      </c>
      <c r="O452" s="9">
        <f>IF(M452&gt;0,L452+(L452*M452),L452)</f>
        <v>108297.02</v>
      </c>
      <c r="P452" t="s">
        <v>52</v>
      </c>
      <c r="Q452" t="s">
        <v>66</v>
      </c>
      <c r="R452" s="1" t="s">
        <v>21</v>
      </c>
      <c r="S452" s="1" t="str">
        <f>IF(ISNUMBER(R452),"Yes","No")</f>
        <v>No</v>
      </c>
    </row>
    <row r="453" spans="1:19" x14ac:dyDescent="0.2">
      <c r="A453" t="s">
        <v>499</v>
      </c>
      <c r="B453" t="s">
        <v>500</v>
      </c>
      <c r="C453" t="s">
        <v>59</v>
      </c>
      <c r="D453" t="s">
        <v>31</v>
      </c>
      <c r="E453" t="s">
        <v>32</v>
      </c>
      <c r="F453" t="s">
        <v>17</v>
      </c>
      <c r="G453" t="s">
        <v>18</v>
      </c>
      <c r="H453">
        <v>52</v>
      </c>
      <c r="I453" t="str">
        <f>IF(H453&gt;54,"Old Adults 55+",IF(H453&gt;=31,"Adults 31-54",IF(H453&lt;31,"Young Adults 25-30","Invalid")))</f>
        <v>Adults 31-54</v>
      </c>
      <c r="J453" s="1">
        <v>38696</v>
      </c>
      <c r="K453" s="1" t="str">
        <f>IF(YEAR(J453)&gt;2016,"2017-2021",IF(YEAR(J453)&gt;2011,"2012-2016",IF(YEAR(J453)&gt;2006,"2007-2011",IF(YEAR(J453)&gt;2001,"2002-2006",IF(YEAR(J453)&gt;1996,"1997-2001",IF(YEAR(J453)&gt;=1992,"1992-1996","Invalid"))))))</f>
        <v>2002-2006</v>
      </c>
      <c r="L453" s="2">
        <v>102043</v>
      </c>
      <c r="M453" s="8">
        <v>0</v>
      </c>
      <c r="N453" s="11" t="str" cm="1">
        <f t="array" ref="N453">_xlfn.IFS(M453 = 0%, "0%", M453&gt;35%, "36%-40%",M453&gt;30%,"31%-35%", M453&gt;20%, "21%-30%",M453 &gt;15%,"16%-20%", M453&gt;10%, "11%-15%", M453 &gt;0%, "5%-10%")</f>
        <v>0%</v>
      </c>
      <c r="O453" s="9">
        <f>IF(M453&gt;0,L453+(L453*M453),L453)</f>
        <v>102043</v>
      </c>
      <c r="P453" t="s">
        <v>19</v>
      </c>
      <c r="Q453" t="s">
        <v>20</v>
      </c>
      <c r="R453" s="1" t="s">
        <v>21</v>
      </c>
      <c r="S453" s="1" t="str">
        <f>IF(ISNUMBER(R453),"Yes","No")</f>
        <v>No</v>
      </c>
    </row>
    <row r="454" spans="1:19" x14ac:dyDescent="0.2">
      <c r="A454" t="s">
        <v>1295</v>
      </c>
      <c r="B454" t="s">
        <v>1296</v>
      </c>
      <c r="C454" t="s">
        <v>62</v>
      </c>
      <c r="D454" t="s">
        <v>65</v>
      </c>
      <c r="E454" t="s">
        <v>32</v>
      </c>
      <c r="F454" t="s">
        <v>17</v>
      </c>
      <c r="G454" t="s">
        <v>24</v>
      </c>
      <c r="H454">
        <v>50</v>
      </c>
      <c r="I454" t="str">
        <f>IF(H454&gt;54,"Old Adults 55+",IF(H454&gt;=31,"Adults 31-54",IF(H454&lt;31,"Young Adults 25-30","Invalid")))</f>
        <v>Adults 31-54</v>
      </c>
      <c r="J454" s="1">
        <v>41155</v>
      </c>
      <c r="K454" s="1" t="str">
        <f>IF(YEAR(J454)&gt;2016,"2017-2021",IF(YEAR(J454)&gt;2011,"2012-2016",IF(YEAR(J454)&gt;2006,"2007-2011",IF(YEAR(J454)&gt;2001,"2002-2006",IF(YEAR(J454)&gt;1996,"1997-2001",IF(YEAR(J454)&gt;=1992,"1992-1996","Invalid"))))))</f>
        <v>2012-2016</v>
      </c>
      <c r="L454" s="2">
        <v>102033</v>
      </c>
      <c r="M454" s="8">
        <v>0.08</v>
      </c>
      <c r="N454" s="11" t="str" cm="1">
        <f t="array" ref="N454">_xlfn.IFS(M454 = 0%, "0%", M454&gt;35%, "36%-40%",M454&gt;30%,"31%-35%", M454&gt;20%, "21%-30%",M454 &gt;15%,"16%-20%", M454&gt;10%, "11%-15%", M454 &gt;0%, "5%-10%")</f>
        <v>5%-10%</v>
      </c>
      <c r="O454" s="9">
        <f>IF(M454&gt;0,L454+(L454*M454),L454)</f>
        <v>110195.64</v>
      </c>
      <c r="P454" t="s">
        <v>19</v>
      </c>
      <c r="Q454" t="s">
        <v>25</v>
      </c>
      <c r="R454" s="1" t="s">
        <v>21</v>
      </c>
      <c r="S454" s="1" t="str">
        <f>IF(ISNUMBER(R454),"Yes","No")</f>
        <v>No</v>
      </c>
    </row>
    <row r="455" spans="1:19" x14ac:dyDescent="0.2">
      <c r="A455" t="s">
        <v>1383</v>
      </c>
      <c r="B455" t="s">
        <v>1739</v>
      </c>
      <c r="C455" t="s">
        <v>62</v>
      </c>
      <c r="D455" t="s">
        <v>23</v>
      </c>
      <c r="E455" t="s">
        <v>44</v>
      </c>
      <c r="F455" t="s">
        <v>28</v>
      </c>
      <c r="G455" t="s">
        <v>51</v>
      </c>
      <c r="H455">
        <v>59</v>
      </c>
      <c r="I455" t="str">
        <f>IF(H455&gt;54,"Old Adults 55+",IF(H455&gt;=31,"Adults 31-54",IF(H455&lt;31,"Young Adults 25-30","Invalid")))</f>
        <v>Old Adults 55+</v>
      </c>
      <c r="J455" s="1">
        <v>42165</v>
      </c>
      <c r="K455" s="1" t="str">
        <f>IF(YEAR(J455)&gt;2016,"2017-2021",IF(YEAR(J455)&gt;2011,"2012-2016",IF(YEAR(J455)&gt;2006,"2007-2011",IF(YEAR(J455)&gt;2001,"2002-2006",IF(YEAR(J455)&gt;1996,"1997-2001",IF(YEAR(J455)&gt;=1992,"1992-1996","Invalid"))))))</f>
        <v>2012-2016</v>
      </c>
      <c r="L455" s="2">
        <v>101985</v>
      </c>
      <c r="M455" s="8">
        <v>7.0000000000000007E-2</v>
      </c>
      <c r="N455" s="11" t="str" cm="1">
        <f t="array" ref="N455">_xlfn.IFS(M455 = 0%, "0%", M455&gt;35%, "36%-40%",M455&gt;30%,"31%-35%", M455&gt;20%, "21%-30%",M455 &gt;15%,"16%-20%", M455&gt;10%, "11%-15%", M455 &gt;0%, "5%-10%")</f>
        <v>5%-10%</v>
      </c>
      <c r="O455" s="9">
        <f>IF(M455&gt;0,L455+(L455*M455),L455)</f>
        <v>109123.95</v>
      </c>
      <c r="P455" t="s">
        <v>19</v>
      </c>
      <c r="Q455" t="s">
        <v>45</v>
      </c>
      <c r="R455" s="1" t="s">
        <v>21</v>
      </c>
      <c r="S455" s="1" t="str">
        <f>IF(ISNUMBER(R455),"Yes","No")</f>
        <v>No</v>
      </c>
    </row>
    <row r="456" spans="1:19" x14ac:dyDescent="0.2">
      <c r="A456" t="s">
        <v>1704</v>
      </c>
      <c r="B456" t="s">
        <v>1705</v>
      </c>
      <c r="C456" t="s">
        <v>62</v>
      </c>
      <c r="D456" t="s">
        <v>23</v>
      </c>
      <c r="E456" t="s">
        <v>44</v>
      </c>
      <c r="F456" t="s">
        <v>17</v>
      </c>
      <c r="G456" t="s">
        <v>24</v>
      </c>
      <c r="H456">
        <v>32</v>
      </c>
      <c r="I456" t="str">
        <f>IF(H456&gt;54,"Old Adults 55+",IF(H456&gt;=31,"Adults 31-54",IF(H456&lt;31,"Young Adults 25-30","Invalid")))</f>
        <v>Adults 31-54</v>
      </c>
      <c r="J456" s="1">
        <v>42738</v>
      </c>
      <c r="K456" s="1" t="str">
        <f>IF(YEAR(J456)&gt;2016,"2017-2021",IF(YEAR(J456)&gt;2011,"2012-2016",IF(YEAR(J456)&gt;2006,"2007-2011",IF(YEAR(J456)&gt;2001,"2002-2006",IF(YEAR(J456)&gt;1996,"1997-2001",IF(YEAR(J456)&gt;=1992,"1992-1996","Invalid"))))))</f>
        <v>2017-2021</v>
      </c>
      <c r="L456" s="2">
        <v>101870</v>
      </c>
      <c r="M456" s="8">
        <v>0.1</v>
      </c>
      <c r="N456" s="11" t="str" cm="1">
        <f t="array" ref="N456">_xlfn.IFS(M456 = 0%, "0%", M456&gt;35%, "36%-40%",M456&gt;30%,"31%-35%", M456&gt;20%, "21%-30%",M456 &gt;15%,"16%-20%", M456&gt;10%, "11%-15%", M456 &gt;0%, "5%-10%")</f>
        <v>5%-10%</v>
      </c>
      <c r="O456" s="9">
        <f>IF(M456&gt;0,L456+(L456*M456),L456)</f>
        <v>112057</v>
      </c>
      <c r="P456" t="s">
        <v>19</v>
      </c>
      <c r="Q456" t="s">
        <v>39</v>
      </c>
      <c r="R456" s="1" t="s">
        <v>21</v>
      </c>
      <c r="S456" s="1" t="str">
        <f>IF(ISNUMBER(R456),"Yes","No")</f>
        <v>No</v>
      </c>
    </row>
    <row r="457" spans="1:19" x14ac:dyDescent="0.2">
      <c r="A457" t="s">
        <v>276</v>
      </c>
      <c r="B457" t="s">
        <v>1944</v>
      </c>
      <c r="C457" t="s">
        <v>62</v>
      </c>
      <c r="D457" t="s">
        <v>65</v>
      </c>
      <c r="E457" t="s">
        <v>36</v>
      </c>
      <c r="F457" t="s">
        <v>28</v>
      </c>
      <c r="G457" t="s">
        <v>18</v>
      </c>
      <c r="H457">
        <v>57</v>
      </c>
      <c r="I457" t="str">
        <f>IF(H457&gt;54,"Old Adults 55+",IF(H457&gt;=31,"Adults 31-54",IF(H457&lt;31,"Young Adults 25-30","Invalid")))</f>
        <v>Old Adults 55+</v>
      </c>
      <c r="J457" s="1">
        <v>43484</v>
      </c>
      <c r="K457" s="1" t="str">
        <f>IF(YEAR(J457)&gt;2016,"2017-2021",IF(YEAR(J457)&gt;2011,"2012-2016",IF(YEAR(J457)&gt;2006,"2007-2011",IF(YEAR(J457)&gt;2001,"2002-2006",IF(YEAR(J457)&gt;1996,"1997-2001",IF(YEAR(J457)&gt;=1992,"1992-1996","Invalid"))))))</f>
        <v>2017-2021</v>
      </c>
      <c r="L457" s="2">
        <v>101577</v>
      </c>
      <c r="M457" s="8">
        <v>0.05</v>
      </c>
      <c r="N457" s="11" t="str" cm="1">
        <f t="array" ref="N457">_xlfn.IFS(M457 = 0%, "0%", M457&gt;35%, "36%-40%",M457&gt;30%,"31%-35%", M457&gt;20%, "21%-30%",M457 &gt;15%,"16%-20%", M457&gt;10%, "11%-15%", M457 &gt;0%, "5%-10%")</f>
        <v>5%-10%</v>
      </c>
      <c r="O457" s="9">
        <f>IF(M457&gt;0,L457+(L457*M457),L457)</f>
        <v>106655.85</v>
      </c>
      <c r="P457" t="s">
        <v>19</v>
      </c>
      <c r="Q457" t="s">
        <v>20</v>
      </c>
      <c r="R457" s="1" t="s">
        <v>21</v>
      </c>
      <c r="S457" s="1" t="str">
        <f>IF(ISNUMBER(R457),"Yes","No")</f>
        <v>No</v>
      </c>
    </row>
    <row r="458" spans="1:19" x14ac:dyDescent="0.2">
      <c r="A458" t="s">
        <v>1883</v>
      </c>
      <c r="B458" t="s">
        <v>1884</v>
      </c>
      <c r="C458" t="s">
        <v>62</v>
      </c>
      <c r="D458" t="s">
        <v>27</v>
      </c>
      <c r="E458" t="s">
        <v>36</v>
      </c>
      <c r="F458" t="s">
        <v>28</v>
      </c>
      <c r="G458" t="s">
        <v>24</v>
      </c>
      <c r="H458">
        <v>45</v>
      </c>
      <c r="I458" t="str">
        <f>IF(H458&gt;54,"Old Adults 55+",IF(H458&gt;=31,"Adults 31-54",IF(H458&lt;31,"Young Adults 25-30","Invalid")))</f>
        <v>Adults 31-54</v>
      </c>
      <c r="J458" s="1">
        <v>42026</v>
      </c>
      <c r="K458" s="1" t="str">
        <f>IF(YEAR(J458)&gt;2016,"2017-2021",IF(YEAR(J458)&gt;2011,"2012-2016",IF(YEAR(J458)&gt;2006,"2007-2011",IF(YEAR(J458)&gt;2001,"2002-2006",IF(YEAR(J458)&gt;1996,"1997-2001",IF(YEAR(J458)&gt;=1992,"1992-1996","Invalid"))))))</f>
        <v>2012-2016</v>
      </c>
      <c r="L458" s="2">
        <v>101288</v>
      </c>
      <c r="M458" s="8">
        <v>0.1</v>
      </c>
      <c r="N458" s="11" t="str" cm="1">
        <f t="array" ref="N458">_xlfn.IFS(M458 = 0%, "0%", M458&gt;35%, "36%-40%",M458&gt;30%,"31%-35%", M458&gt;20%, "21%-30%",M458 &gt;15%,"16%-20%", M458&gt;10%, "11%-15%", M458 &gt;0%, "5%-10%")</f>
        <v>5%-10%</v>
      </c>
      <c r="O458" s="9">
        <f>IF(M458&gt;0,L458+(L458*M458),L458)</f>
        <v>111416.8</v>
      </c>
      <c r="P458" t="s">
        <v>19</v>
      </c>
      <c r="Q458" t="s">
        <v>39</v>
      </c>
      <c r="R458" s="1" t="s">
        <v>21</v>
      </c>
      <c r="S458" s="1" t="str">
        <f>IF(ISNUMBER(R458),"Yes","No")</f>
        <v>No</v>
      </c>
    </row>
    <row r="459" spans="1:19" x14ac:dyDescent="0.2">
      <c r="A459" t="s">
        <v>1531</v>
      </c>
      <c r="B459" t="s">
        <v>318</v>
      </c>
      <c r="C459" t="s">
        <v>62</v>
      </c>
      <c r="D459" t="s">
        <v>23</v>
      </c>
      <c r="E459" t="s">
        <v>32</v>
      </c>
      <c r="F459" t="s">
        <v>17</v>
      </c>
      <c r="G459" t="s">
        <v>51</v>
      </c>
      <c r="H459">
        <v>42</v>
      </c>
      <c r="I459" t="str">
        <f>IF(H459&gt;54,"Old Adults 55+",IF(H459&gt;=31,"Adults 31-54",IF(H459&lt;31,"Young Adults 25-30","Invalid")))</f>
        <v>Adults 31-54</v>
      </c>
      <c r="J459" s="1">
        <v>43058</v>
      </c>
      <c r="K459" s="1" t="str">
        <f>IF(YEAR(J459)&gt;2016,"2017-2021",IF(YEAR(J459)&gt;2011,"2012-2016",IF(YEAR(J459)&gt;2006,"2007-2011",IF(YEAR(J459)&gt;2001,"2002-2006",IF(YEAR(J459)&gt;1996,"1997-2001",IF(YEAR(J459)&gt;=1992,"1992-1996","Invalid"))))))</f>
        <v>2017-2021</v>
      </c>
      <c r="L459" s="2">
        <v>101143</v>
      </c>
      <c r="M459" s="8">
        <v>0.06</v>
      </c>
      <c r="N459" s="11" t="str" cm="1">
        <f t="array" ref="N459">_xlfn.IFS(M459 = 0%, "0%", M459&gt;35%, "36%-40%",M459&gt;30%,"31%-35%", M459&gt;20%, "21%-30%",M459 &gt;15%,"16%-20%", M459&gt;10%, "11%-15%", M459 &gt;0%, "5%-10%")</f>
        <v>5%-10%</v>
      </c>
      <c r="O459" s="9">
        <f>IF(M459&gt;0,L459+(L459*M459),L459)</f>
        <v>107211.58</v>
      </c>
      <c r="P459" t="s">
        <v>19</v>
      </c>
      <c r="Q459" t="s">
        <v>45</v>
      </c>
      <c r="R459" s="1" t="s">
        <v>21</v>
      </c>
      <c r="S459" s="1" t="str">
        <f>IF(ISNUMBER(R459),"Yes","No")</f>
        <v>No</v>
      </c>
    </row>
    <row r="460" spans="1:19" x14ac:dyDescent="0.2">
      <c r="A460" t="s">
        <v>1693</v>
      </c>
      <c r="B460" t="s">
        <v>1694</v>
      </c>
      <c r="C460" t="s">
        <v>97</v>
      </c>
      <c r="D460" t="s">
        <v>31</v>
      </c>
      <c r="E460" t="s">
        <v>36</v>
      </c>
      <c r="F460" t="s">
        <v>17</v>
      </c>
      <c r="G460" t="s">
        <v>51</v>
      </c>
      <c r="H460">
        <v>49</v>
      </c>
      <c r="I460" t="str">
        <f>IF(H460&gt;54,"Old Adults 55+",IF(H460&gt;=31,"Adults 31-54",IF(H460&lt;31,"Young Adults 25-30","Invalid")))</f>
        <v>Adults 31-54</v>
      </c>
      <c r="J460" s="1">
        <v>42441</v>
      </c>
      <c r="K460" s="1" t="str">
        <f>IF(YEAR(J460)&gt;2016,"2017-2021",IF(YEAR(J460)&gt;2011,"2012-2016",IF(YEAR(J460)&gt;2006,"2007-2011",IF(YEAR(J460)&gt;2001,"2002-2006",IF(YEAR(J460)&gt;1996,"1997-2001",IF(YEAR(J460)&gt;=1992,"1992-1996","Invalid"))))))</f>
        <v>2012-2016</v>
      </c>
      <c r="L460" s="2">
        <v>100810</v>
      </c>
      <c r="M460" s="8">
        <v>0.12</v>
      </c>
      <c r="N460" s="11" t="str" cm="1">
        <f t="array" ref="N460">_xlfn.IFS(M460 = 0%, "0%", M460&gt;35%, "36%-40%",M460&gt;30%,"31%-35%", M460&gt;20%, "21%-30%",M460 &gt;15%,"16%-20%", M460&gt;10%, "11%-15%", M460 &gt;0%, "5%-10%")</f>
        <v>11%-15%</v>
      </c>
      <c r="O460" s="9">
        <f>IF(M460&gt;0,L460+(L460*M460),L460)</f>
        <v>112907.2</v>
      </c>
      <c r="P460" t="s">
        <v>52</v>
      </c>
      <c r="Q460" t="s">
        <v>66</v>
      </c>
      <c r="R460" s="1" t="s">
        <v>21</v>
      </c>
      <c r="S460" s="1" t="str">
        <f>IF(ISNUMBER(R460),"Yes","No")</f>
        <v>No</v>
      </c>
    </row>
    <row r="461" spans="1:19" x14ac:dyDescent="0.2">
      <c r="A461" t="s">
        <v>697</v>
      </c>
      <c r="B461" t="s">
        <v>698</v>
      </c>
      <c r="C461" t="s">
        <v>62</v>
      </c>
      <c r="D461" t="s">
        <v>43</v>
      </c>
      <c r="E461" t="s">
        <v>16</v>
      </c>
      <c r="F461" t="s">
        <v>28</v>
      </c>
      <c r="G461" t="s">
        <v>18</v>
      </c>
      <c r="H461">
        <v>51</v>
      </c>
      <c r="I461" t="str">
        <f>IF(H461&gt;54,"Old Adults 55+",IF(H461&gt;=31,"Adults 31-54",IF(H461&lt;31,"Young Adults 25-30","Invalid")))</f>
        <v>Adults 31-54</v>
      </c>
      <c r="J461" s="1">
        <v>44014</v>
      </c>
      <c r="K461" s="1" t="str">
        <f>IF(YEAR(J461)&gt;2016,"2017-2021",IF(YEAR(J461)&gt;2011,"2012-2016",IF(YEAR(J461)&gt;2006,"2007-2011",IF(YEAR(J461)&gt;2001,"2002-2006",IF(YEAR(J461)&gt;1996,"1997-2001",IF(YEAR(J461)&gt;=1992,"1992-1996","Invalid"))))))</f>
        <v>2017-2021</v>
      </c>
      <c r="L461" s="2">
        <v>100099</v>
      </c>
      <c r="M461" s="8">
        <v>0.08</v>
      </c>
      <c r="N461" s="11" t="str" cm="1">
        <f t="array" ref="N461">_xlfn.IFS(M461 = 0%, "0%", M461&gt;35%, "36%-40%",M461&gt;30%,"31%-35%", M461&gt;20%, "21%-30%",M461 &gt;15%,"16%-20%", M461&gt;10%, "11%-15%", M461 &gt;0%, "5%-10%")</f>
        <v>5%-10%</v>
      </c>
      <c r="O461" s="9">
        <f>IF(M461&gt;0,L461+(L461*M461),L461)</f>
        <v>108106.92</v>
      </c>
      <c r="P461" t="s">
        <v>19</v>
      </c>
      <c r="Q461" t="s">
        <v>45</v>
      </c>
      <c r="R461" s="1" t="s">
        <v>21</v>
      </c>
      <c r="S461" s="1" t="str">
        <f>IF(ISNUMBER(R461),"Yes","No")</f>
        <v>No</v>
      </c>
    </row>
    <row r="462" spans="1:19" x14ac:dyDescent="0.2">
      <c r="A462" t="s">
        <v>466</v>
      </c>
      <c r="B462" t="s">
        <v>72</v>
      </c>
      <c r="C462" t="s">
        <v>84</v>
      </c>
      <c r="D462" t="s">
        <v>31</v>
      </c>
      <c r="E462" t="s">
        <v>36</v>
      </c>
      <c r="F462" t="s">
        <v>17</v>
      </c>
      <c r="G462" t="s">
        <v>24</v>
      </c>
      <c r="H462">
        <v>34</v>
      </c>
      <c r="I462" t="str">
        <f>IF(H462&gt;54,"Old Adults 55+",IF(H462&gt;=31,"Adults 31-54",IF(H462&lt;31,"Young Adults 25-30","Invalid")))</f>
        <v>Adults 31-54</v>
      </c>
      <c r="J462" s="1">
        <v>43815</v>
      </c>
      <c r="K462" s="1" t="str">
        <f>IF(YEAR(J462)&gt;2016,"2017-2021",IF(YEAR(J462)&gt;2011,"2012-2016",IF(YEAR(J462)&gt;2006,"2007-2011",IF(YEAR(J462)&gt;2001,"2002-2006",IF(YEAR(J462)&gt;1996,"1997-2001",IF(YEAR(J462)&gt;=1992,"1992-1996","Invalid"))))))</f>
        <v>2017-2021</v>
      </c>
      <c r="L462" s="2">
        <v>99989</v>
      </c>
      <c r="M462" s="8">
        <v>0</v>
      </c>
      <c r="N462" s="11" t="str" cm="1">
        <f t="array" ref="N462">_xlfn.IFS(M462 = 0%, "0%", M462&gt;35%, "36%-40%",M462&gt;30%,"31%-35%", M462&gt;20%, "21%-30%",M462 &gt;15%,"16%-20%", M462&gt;10%, "11%-15%", M462 &gt;0%, "5%-10%")</f>
        <v>0%</v>
      </c>
      <c r="O462" s="9">
        <f>IF(M462&gt;0,L462+(L462*M462),L462)</f>
        <v>99989</v>
      </c>
      <c r="P462" t="s">
        <v>33</v>
      </c>
      <c r="Q462" t="s">
        <v>34</v>
      </c>
      <c r="R462" s="1" t="s">
        <v>21</v>
      </c>
      <c r="S462" s="1" t="str">
        <f>IF(ISNUMBER(R462),"Yes","No")</f>
        <v>No</v>
      </c>
    </row>
    <row r="463" spans="1:19" x14ac:dyDescent="0.2">
      <c r="A463" t="s">
        <v>412</v>
      </c>
      <c r="B463" t="s">
        <v>413</v>
      </c>
      <c r="C463" t="s">
        <v>55</v>
      </c>
      <c r="D463" t="s">
        <v>27</v>
      </c>
      <c r="E463" t="s">
        <v>36</v>
      </c>
      <c r="F463" t="s">
        <v>28</v>
      </c>
      <c r="G463" t="s">
        <v>24</v>
      </c>
      <c r="H463">
        <v>59</v>
      </c>
      <c r="I463" t="str">
        <f>IF(H463&gt;54,"Old Adults 55+",IF(H463&gt;=31,"Adults 31-54",IF(H463&lt;31,"Young Adults 25-30","Invalid")))</f>
        <v>Old Adults 55+</v>
      </c>
      <c r="J463" s="1">
        <v>35763</v>
      </c>
      <c r="K463" s="1" t="str">
        <f>IF(YEAR(J463)&gt;2016,"2017-2021",IF(YEAR(J463)&gt;2011,"2012-2016",IF(YEAR(J463)&gt;2006,"2007-2011",IF(YEAR(J463)&gt;2001,"2002-2006",IF(YEAR(J463)&gt;1996,"1997-2001",IF(YEAR(J463)&gt;=1992,"1992-1996","Invalid"))))))</f>
        <v>1997-2001</v>
      </c>
      <c r="L463" s="2">
        <v>99975</v>
      </c>
      <c r="M463" s="8">
        <v>0</v>
      </c>
      <c r="N463" s="8" t="str" cm="1">
        <f t="array" ref="N463">_xlfn.IFS(M463 = 0%, "0%", M463&gt;35%, "36%-40%",M463&gt;30%,"31%-35%", M463&gt;20%, "21%-30%",M463 &gt;15%,"16%-20%", M463&gt;10%, "11%-15%", M463 &gt;0%, "5%-10%")</f>
        <v>0%</v>
      </c>
      <c r="O463" s="9">
        <f>IF(M463&gt;0,L463+(L463*M463),L463)</f>
        <v>99975</v>
      </c>
      <c r="P463" t="s">
        <v>33</v>
      </c>
      <c r="Q463" t="s">
        <v>80</v>
      </c>
      <c r="R463" s="1" t="s">
        <v>21</v>
      </c>
      <c r="S463" s="1" t="str">
        <f>IF(ISNUMBER(R463),"Yes","No")</f>
        <v>No</v>
      </c>
    </row>
    <row r="464" spans="1:19" x14ac:dyDescent="0.2">
      <c r="A464" t="s">
        <v>1265</v>
      </c>
      <c r="B464" t="s">
        <v>1266</v>
      </c>
      <c r="C464" t="s">
        <v>38</v>
      </c>
      <c r="D464" t="s">
        <v>27</v>
      </c>
      <c r="E464" t="s">
        <v>32</v>
      </c>
      <c r="F464" t="s">
        <v>28</v>
      </c>
      <c r="G464" t="s">
        <v>24</v>
      </c>
      <c r="H464">
        <v>55</v>
      </c>
      <c r="I464" t="str">
        <f>IF(H464&gt;54,"Old Adults 55+",IF(H464&gt;=31,"Adults 31-54",IF(H464&lt;31,"Young Adults 25-30","Invalid")))</f>
        <v>Old Adults 55+</v>
      </c>
      <c r="J464" s="1">
        <v>34692</v>
      </c>
      <c r="K464" s="1" t="str">
        <f>IF(YEAR(J464)&gt;2016,"2017-2021",IF(YEAR(J464)&gt;2011,"2012-2016",IF(YEAR(J464)&gt;2006,"2007-2011",IF(YEAR(J464)&gt;2001,"2002-2006",IF(YEAR(J464)&gt;1996,"1997-2001",IF(YEAR(J464)&gt;=1992,"1992-1996","Invalid"))))))</f>
        <v>1992-1996</v>
      </c>
      <c r="L464" s="2">
        <v>99774</v>
      </c>
      <c r="M464" s="8">
        <v>0</v>
      </c>
      <c r="N464" s="11" t="str" cm="1">
        <f t="array" ref="N464">_xlfn.IFS(M464 = 0%, "0%", M464&gt;35%, "36%-40%",M464&gt;30%,"31%-35%", M464&gt;20%, "21%-30%",M464 &gt;15%,"16%-20%", M464&gt;10%, "11%-15%", M464 &gt;0%, "5%-10%")</f>
        <v>0%</v>
      </c>
      <c r="O464" s="9">
        <f>IF(M464&gt;0,L464+(L464*M464),L464)</f>
        <v>99774</v>
      </c>
      <c r="P464" t="s">
        <v>19</v>
      </c>
      <c r="Q464" t="s">
        <v>25</v>
      </c>
      <c r="R464" s="1" t="s">
        <v>21</v>
      </c>
      <c r="S464" s="1" t="str">
        <f>IF(ISNUMBER(R464),"Yes","No")</f>
        <v>No</v>
      </c>
    </row>
    <row r="465" spans="1:19" x14ac:dyDescent="0.2">
      <c r="A465" t="s">
        <v>1162</v>
      </c>
      <c r="B465" t="s">
        <v>1163</v>
      </c>
      <c r="C465" t="s">
        <v>42</v>
      </c>
      <c r="D465" t="s">
        <v>43</v>
      </c>
      <c r="E465" t="s">
        <v>16</v>
      </c>
      <c r="F465" t="s">
        <v>28</v>
      </c>
      <c r="G465" t="s">
        <v>51</v>
      </c>
      <c r="H465">
        <v>42</v>
      </c>
      <c r="I465" t="str">
        <f>IF(H465&gt;54,"Old Adults 55+",IF(H465&gt;=31,"Adults 31-54",IF(H465&lt;31,"Young Adults 25-30","Invalid")))</f>
        <v>Adults 31-54</v>
      </c>
      <c r="J465" s="1">
        <v>42101</v>
      </c>
      <c r="K465" s="1" t="str">
        <f>IF(YEAR(J465)&gt;2016,"2017-2021",IF(YEAR(J465)&gt;2011,"2012-2016",IF(YEAR(J465)&gt;2006,"2007-2011",IF(YEAR(J465)&gt;2001,"2002-2006",IF(YEAR(J465)&gt;1996,"1997-2001",IF(YEAR(J465)&gt;=1992,"1992-1996","Invalid"))))))</f>
        <v>2012-2016</v>
      </c>
      <c r="L465" s="2">
        <v>99697</v>
      </c>
      <c r="M465" s="8">
        <v>0</v>
      </c>
      <c r="N465" s="11" t="str" cm="1">
        <f t="array" ref="N465">_xlfn.IFS(M465 = 0%, "0%", M465&gt;35%, "36%-40%",M465&gt;30%,"31%-35%", M465&gt;20%, "21%-30%",M465 &gt;15%,"16%-20%", M465&gt;10%, "11%-15%", M465 &gt;0%, "5%-10%")</f>
        <v>0%</v>
      </c>
      <c r="O465" s="9">
        <f>IF(M465&gt;0,L465+(L465*M465),L465)</f>
        <v>99697</v>
      </c>
      <c r="P465" t="s">
        <v>52</v>
      </c>
      <c r="Q465" t="s">
        <v>66</v>
      </c>
      <c r="R465" s="1" t="s">
        <v>21</v>
      </c>
      <c r="S465" s="1" t="str">
        <f>IF(ISNUMBER(R465),"Yes","No")</f>
        <v>No</v>
      </c>
    </row>
    <row r="466" spans="1:19" x14ac:dyDescent="0.2">
      <c r="A466" t="s">
        <v>113</v>
      </c>
      <c r="B466" t="s">
        <v>1076</v>
      </c>
      <c r="C466" t="s">
        <v>42</v>
      </c>
      <c r="D466" t="s">
        <v>50</v>
      </c>
      <c r="E466" t="s">
        <v>16</v>
      </c>
      <c r="F466" t="s">
        <v>28</v>
      </c>
      <c r="G466" t="s">
        <v>24</v>
      </c>
      <c r="H466">
        <v>52</v>
      </c>
      <c r="I466" t="str">
        <f>IF(H466&gt;54,"Old Adults 55+",IF(H466&gt;=31,"Adults 31-54",IF(H466&lt;31,"Young Adults 25-30","Invalid")))</f>
        <v>Adults 31-54</v>
      </c>
      <c r="J466" s="1">
        <v>34383</v>
      </c>
      <c r="K466" s="1" t="str">
        <f>IF(YEAR(J466)&gt;2016,"2017-2021",IF(YEAR(J466)&gt;2011,"2012-2016",IF(YEAR(J466)&gt;2006,"2007-2011",IF(YEAR(J466)&gt;2001,"2002-2006",IF(YEAR(J466)&gt;1996,"1997-2001",IF(YEAR(J466)&gt;=1992,"1992-1996","Invalid"))))))</f>
        <v>1992-1996</v>
      </c>
      <c r="L466" s="2">
        <v>99624</v>
      </c>
      <c r="M466" s="8">
        <v>0</v>
      </c>
      <c r="N466" s="11" t="str" cm="1">
        <f t="array" ref="N466">_xlfn.IFS(M466 = 0%, "0%", M466&gt;35%, "36%-40%",M466&gt;30%,"31%-35%", M466&gt;20%, "21%-30%",M466 &gt;15%,"16%-20%", M466&gt;10%, "11%-15%", M466 &gt;0%, "5%-10%")</f>
        <v>0%</v>
      </c>
      <c r="O466" s="9">
        <f>IF(M466&gt;0,L466+(L466*M466),L466)</f>
        <v>99624</v>
      </c>
      <c r="P466" t="s">
        <v>19</v>
      </c>
      <c r="Q466" t="s">
        <v>63</v>
      </c>
      <c r="R466" s="1" t="s">
        <v>21</v>
      </c>
      <c r="S466" s="1" t="str">
        <f>IF(ISNUMBER(R466),"Yes","No")</f>
        <v>No</v>
      </c>
    </row>
    <row r="467" spans="1:19" x14ac:dyDescent="0.2">
      <c r="A467" t="s">
        <v>227</v>
      </c>
      <c r="B467" t="s">
        <v>465</v>
      </c>
      <c r="C467" t="s">
        <v>26</v>
      </c>
      <c r="D467" t="s">
        <v>27</v>
      </c>
      <c r="E467" t="s">
        <v>36</v>
      </c>
      <c r="F467" t="s">
        <v>17</v>
      </c>
      <c r="G467" t="s">
        <v>18</v>
      </c>
      <c r="H467">
        <v>32</v>
      </c>
      <c r="I467" t="str">
        <f>IF(H467&gt;54,"Old Adults 55+",IF(H467&gt;=31,"Adults 31-54",IF(H467&lt;31,"Young Adults 25-30","Invalid")))</f>
        <v>Adults 31-54</v>
      </c>
      <c r="J467" s="1">
        <v>41681</v>
      </c>
      <c r="K467" s="1" t="str">
        <f>IF(YEAR(J467)&gt;2016,"2017-2021",IF(YEAR(J467)&gt;2011,"2012-2016",IF(YEAR(J467)&gt;2006,"2007-2011",IF(YEAR(J467)&gt;2001,"2002-2006",IF(YEAR(J467)&gt;1996,"1997-2001",IF(YEAR(J467)&gt;=1992,"1992-1996","Invalid"))))))</f>
        <v>2012-2016</v>
      </c>
      <c r="L467" s="2">
        <v>99575</v>
      </c>
      <c r="M467" s="8">
        <v>0</v>
      </c>
      <c r="N467" s="11" t="str" cm="1">
        <f t="array" ref="N467">_xlfn.IFS(M467 = 0%, "0%", M467&gt;35%, "36%-40%",M467&gt;30%,"31%-35%", M467&gt;20%, "21%-30%",M467 &gt;15%,"16%-20%", M467&gt;10%, "11%-15%", M467 &gt;0%, "5%-10%")</f>
        <v>0%</v>
      </c>
      <c r="O467" s="9">
        <f>IF(M467&gt;0,L467+(L467*M467),L467)</f>
        <v>99575</v>
      </c>
      <c r="P467" t="s">
        <v>19</v>
      </c>
      <c r="Q467" t="s">
        <v>25</v>
      </c>
      <c r="R467" s="1" t="s">
        <v>21</v>
      </c>
      <c r="S467" s="1" t="str">
        <f>IF(ISNUMBER(R467),"Yes","No")</f>
        <v>No</v>
      </c>
    </row>
    <row r="468" spans="1:19" x14ac:dyDescent="0.2">
      <c r="A468" t="s">
        <v>1196</v>
      </c>
      <c r="B468" t="s">
        <v>1251</v>
      </c>
      <c r="C468" t="s">
        <v>56</v>
      </c>
      <c r="D468" t="s">
        <v>27</v>
      </c>
      <c r="E468" t="s">
        <v>16</v>
      </c>
      <c r="F468" t="s">
        <v>28</v>
      </c>
      <c r="G468" t="s">
        <v>18</v>
      </c>
      <c r="H468">
        <v>52</v>
      </c>
      <c r="I468" t="str">
        <f>IF(H468&gt;54,"Old Adults 55+",IF(H468&gt;=31,"Adults 31-54",IF(H468&lt;31,"Young Adults 25-30","Invalid")))</f>
        <v>Adults 31-54</v>
      </c>
      <c r="J468" s="1">
        <v>41417</v>
      </c>
      <c r="K468" s="1" t="str">
        <f>IF(YEAR(J468)&gt;2016,"2017-2021",IF(YEAR(J468)&gt;2011,"2012-2016",IF(YEAR(J468)&gt;2006,"2007-2011",IF(YEAR(J468)&gt;2001,"2002-2006",IF(YEAR(J468)&gt;1996,"1997-2001",IF(YEAR(J468)&gt;=1992,"1992-1996","Invalid"))))))</f>
        <v>2012-2016</v>
      </c>
      <c r="L468" s="2">
        <v>99557</v>
      </c>
      <c r="M468" s="8">
        <v>0.09</v>
      </c>
      <c r="N468" s="11" t="str" cm="1">
        <f t="array" ref="N468">_xlfn.IFS(M468 = 0%, "0%", M468&gt;35%, "36%-40%",M468&gt;30%,"31%-35%", M468&gt;20%, "21%-30%",M468 &gt;15%,"16%-20%", M468&gt;10%, "11%-15%", M468 &gt;0%, "5%-10%")</f>
        <v>5%-10%</v>
      </c>
      <c r="O468" s="9">
        <f>IF(M468&gt;0,L468+(L468*M468),L468)</f>
        <v>108517.13</v>
      </c>
      <c r="P468" t="s">
        <v>19</v>
      </c>
      <c r="Q468" t="s">
        <v>63</v>
      </c>
      <c r="R468" s="1" t="s">
        <v>21</v>
      </c>
      <c r="S468" s="1" t="str">
        <f>IF(ISNUMBER(R468),"Yes","No")</f>
        <v>No</v>
      </c>
    </row>
    <row r="469" spans="1:19" x14ac:dyDescent="0.2">
      <c r="A469" t="s">
        <v>452</v>
      </c>
      <c r="B469" t="s">
        <v>453</v>
      </c>
      <c r="C469" t="s">
        <v>97</v>
      </c>
      <c r="D469" t="s">
        <v>31</v>
      </c>
      <c r="E469" t="s">
        <v>44</v>
      </c>
      <c r="F469" t="s">
        <v>28</v>
      </c>
      <c r="G469" t="s">
        <v>24</v>
      </c>
      <c r="H469">
        <v>64</v>
      </c>
      <c r="I469" t="str">
        <f>IF(H469&gt;54,"Old Adults 55+",IF(H469&gt;=31,"Adults 31-54",IF(H469&lt;31,"Young Adults 25-30","Invalid")))</f>
        <v>Old Adults 55+</v>
      </c>
      <c r="J469" s="1">
        <v>35403</v>
      </c>
      <c r="K469" s="1" t="str">
        <f>IF(YEAR(J469)&gt;2016,"2017-2021",IF(YEAR(J469)&gt;2011,"2012-2016",IF(YEAR(J469)&gt;2006,"2007-2011",IF(YEAR(J469)&gt;2001,"2002-2006",IF(YEAR(J469)&gt;1996,"1997-2001",IF(YEAR(J469)&gt;=1992,"1992-1996","Invalid"))))))</f>
        <v>1992-1996</v>
      </c>
      <c r="L469" s="2">
        <v>99354</v>
      </c>
      <c r="M469" s="8">
        <v>0.12</v>
      </c>
      <c r="N469" s="11" t="str" cm="1">
        <f t="array" ref="N469">_xlfn.IFS(M469 = 0%, "0%", M469&gt;35%, "36%-40%",M469&gt;30%,"31%-35%", M469&gt;20%, "21%-30%",M469 &gt;15%,"16%-20%", M469&gt;10%, "11%-15%", M469 &gt;0%, "5%-10%")</f>
        <v>11%-15%</v>
      </c>
      <c r="O469" s="9">
        <f>IF(M469&gt;0,L469+(L469*M469),L469)</f>
        <v>111276.48</v>
      </c>
      <c r="P469" t="s">
        <v>33</v>
      </c>
      <c r="Q469" t="s">
        <v>60</v>
      </c>
      <c r="R469" s="1" t="s">
        <v>21</v>
      </c>
      <c r="S469" s="1" t="str">
        <f>IF(ISNUMBER(R469),"Yes","No")</f>
        <v>No</v>
      </c>
    </row>
    <row r="470" spans="1:19" x14ac:dyDescent="0.2">
      <c r="A470" t="s">
        <v>594</v>
      </c>
      <c r="B470" t="s">
        <v>1670</v>
      </c>
      <c r="C470" t="s">
        <v>38</v>
      </c>
      <c r="D470" t="s">
        <v>27</v>
      </c>
      <c r="E470" t="s">
        <v>16</v>
      </c>
      <c r="F470" t="s">
        <v>28</v>
      </c>
      <c r="G470" t="s">
        <v>18</v>
      </c>
      <c r="H470">
        <v>48</v>
      </c>
      <c r="I470" t="str">
        <f>IF(H470&gt;54,"Old Adults 55+",IF(H470&gt;=31,"Adults 31-54",IF(H470&lt;31,"Young Adults 25-30","Invalid")))</f>
        <v>Adults 31-54</v>
      </c>
      <c r="J470" s="1">
        <v>40435</v>
      </c>
      <c r="K470" s="1" t="str">
        <f>IF(YEAR(J470)&gt;2016,"2017-2021",IF(YEAR(J470)&gt;2011,"2012-2016",IF(YEAR(J470)&gt;2006,"2007-2011",IF(YEAR(J470)&gt;2001,"2002-2006",IF(YEAR(J470)&gt;1996,"1997-2001",IF(YEAR(J470)&gt;=1992,"1992-1996","Invalid"))))))</f>
        <v>2007-2011</v>
      </c>
      <c r="L470" s="2">
        <v>99335</v>
      </c>
      <c r="M470" s="8">
        <v>0</v>
      </c>
      <c r="N470" s="11" t="str" cm="1">
        <f t="array" ref="N470">_xlfn.IFS(M470 = 0%, "0%", M470&gt;35%, "36%-40%",M470&gt;30%,"31%-35%", M470&gt;20%, "21%-30%",M470 &gt;15%,"16%-20%", M470&gt;10%, "11%-15%", M470 &gt;0%, "5%-10%")</f>
        <v>0%</v>
      </c>
      <c r="O470" s="9">
        <f>IF(M470&gt;0,L470+(L470*M470),L470)</f>
        <v>99335</v>
      </c>
      <c r="P470" t="s">
        <v>19</v>
      </c>
      <c r="Q470" t="s">
        <v>39</v>
      </c>
      <c r="R470" s="1" t="s">
        <v>21</v>
      </c>
      <c r="S470" s="1" t="str">
        <f>IF(ISNUMBER(R470),"Yes","No")</f>
        <v>No</v>
      </c>
    </row>
    <row r="471" spans="1:19" x14ac:dyDescent="0.2">
      <c r="A471" t="s">
        <v>1554</v>
      </c>
      <c r="B471" t="s">
        <v>1555</v>
      </c>
      <c r="C471" t="s">
        <v>97</v>
      </c>
      <c r="D471" t="s">
        <v>31</v>
      </c>
      <c r="E471" t="s">
        <v>32</v>
      </c>
      <c r="F471" t="s">
        <v>17</v>
      </c>
      <c r="G471" t="s">
        <v>24</v>
      </c>
      <c r="H471">
        <v>32</v>
      </c>
      <c r="I471" t="str">
        <f>IF(H471&gt;54,"Old Adults 55+",IF(H471&gt;=31,"Adults 31-54",IF(H471&lt;31,"Young Adults 25-30","Invalid")))</f>
        <v>Adults 31-54</v>
      </c>
      <c r="J471" s="1">
        <v>41977</v>
      </c>
      <c r="K471" s="1" t="str">
        <f>IF(YEAR(J471)&gt;2016,"2017-2021",IF(YEAR(J471)&gt;2011,"2012-2016",IF(YEAR(J471)&gt;2006,"2007-2011",IF(YEAR(J471)&gt;2001,"2002-2006",IF(YEAR(J471)&gt;1996,"1997-2001",IF(YEAR(J471)&gt;=1992,"1992-1996","Invalid"))))))</f>
        <v>2012-2016</v>
      </c>
      <c r="L471" s="2">
        <v>99202</v>
      </c>
      <c r="M471" s="8">
        <v>0.11</v>
      </c>
      <c r="N471" s="11" t="str" cm="1">
        <f t="array" ref="N471">_xlfn.IFS(M471 = 0%, "0%", M471&gt;35%, "36%-40%",M471&gt;30%,"31%-35%", M471&gt;20%, "21%-30%",M471 &gt;15%,"16%-20%", M471&gt;10%, "11%-15%", M471 &gt;0%, "5%-10%")</f>
        <v>11%-15%</v>
      </c>
      <c r="O471" s="9">
        <f>IF(M471&gt;0,L471+(L471*M471),L471)</f>
        <v>110114.22</v>
      </c>
      <c r="P471" t="s">
        <v>19</v>
      </c>
      <c r="Q471" t="s">
        <v>39</v>
      </c>
      <c r="R471" s="1" t="s">
        <v>21</v>
      </c>
      <c r="S471" s="1" t="str">
        <f>IF(ISNUMBER(R471),"Yes","No")</f>
        <v>No</v>
      </c>
    </row>
    <row r="472" spans="1:19" x14ac:dyDescent="0.2">
      <c r="A472" t="s">
        <v>997</v>
      </c>
      <c r="B472" t="s">
        <v>998</v>
      </c>
      <c r="C472" t="s">
        <v>26</v>
      </c>
      <c r="D472" t="s">
        <v>27</v>
      </c>
      <c r="E472" t="s">
        <v>32</v>
      </c>
      <c r="F472" t="s">
        <v>17</v>
      </c>
      <c r="G472" t="s">
        <v>24</v>
      </c>
      <c r="H472">
        <v>45</v>
      </c>
      <c r="I472" t="str">
        <f>IF(H472&gt;54,"Old Adults 55+",IF(H472&gt;=31,"Adults 31-54",IF(H472&lt;31,"Young Adults 25-30","Invalid")))</f>
        <v>Adults 31-54</v>
      </c>
      <c r="J472" s="1">
        <v>41511</v>
      </c>
      <c r="K472" s="1" t="str">
        <f>IF(YEAR(J472)&gt;2016,"2017-2021",IF(YEAR(J472)&gt;2011,"2012-2016",IF(YEAR(J472)&gt;2006,"2007-2011",IF(YEAR(J472)&gt;2001,"2002-2006",IF(YEAR(J472)&gt;1996,"1997-2001",IF(YEAR(J472)&gt;=1992,"1992-1996","Invalid"))))))</f>
        <v>2012-2016</v>
      </c>
      <c r="L472" s="2">
        <v>99169</v>
      </c>
      <c r="M472" s="8">
        <v>0</v>
      </c>
      <c r="N472" s="11" t="str" cm="1">
        <f t="array" ref="N472">_xlfn.IFS(M472 = 0%, "0%", M472&gt;35%, "36%-40%",M472&gt;30%,"31%-35%", M472&gt;20%, "21%-30%",M472 &gt;15%,"16%-20%", M472&gt;10%, "11%-15%", M472 &gt;0%, "5%-10%")</f>
        <v>0%</v>
      </c>
      <c r="O472" s="9">
        <f>IF(M472&gt;0,L472+(L472*M472),L472)</f>
        <v>99169</v>
      </c>
      <c r="P472" t="s">
        <v>33</v>
      </c>
      <c r="Q472" t="s">
        <v>60</v>
      </c>
      <c r="R472" s="1" t="s">
        <v>21</v>
      </c>
      <c r="S472" s="1" t="str">
        <f>IF(ISNUMBER(R472),"Yes","No")</f>
        <v>No</v>
      </c>
    </row>
    <row r="473" spans="1:19" x14ac:dyDescent="0.2">
      <c r="A473" t="s">
        <v>754</v>
      </c>
      <c r="B473" t="s">
        <v>755</v>
      </c>
      <c r="C473" t="s">
        <v>86</v>
      </c>
      <c r="D473" t="s">
        <v>31</v>
      </c>
      <c r="E473" t="s">
        <v>16</v>
      </c>
      <c r="F473" t="s">
        <v>28</v>
      </c>
      <c r="G473" t="s">
        <v>51</v>
      </c>
      <c r="H473">
        <v>47</v>
      </c>
      <c r="I473" t="str">
        <f>IF(H473&gt;54,"Old Adults 55+",IF(H473&gt;=31,"Adults 31-54",IF(H473&lt;31,"Young Adults 25-30","Invalid")))</f>
        <v>Adults 31-54</v>
      </c>
      <c r="J473" s="1">
        <v>35990</v>
      </c>
      <c r="K473" s="1" t="str">
        <f>IF(YEAR(J473)&gt;2016,"2017-2021",IF(YEAR(J473)&gt;2011,"2012-2016",IF(YEAR(J473)&gt;2006,"2007-2011",IF(YEAR(J473)&gt;2001,"2002-2006",IF(YEAR(J473)&gt;1996,"1997-2001",IF(YEAR(J473)&gt;=1992,"1992-1996","Invalid"))))))</f>
        <v>1997-2001</v>
      </c>
      <c r="L473" s="2">
        <v>99091</v>
      </c>
      <c r="M473" s="8">
        <v>0</v>
      </c>
      <c r="N473" s="11" t="str" cm="1">
        <f t="array" ref="N473">_xlfn.IFS(M473 = 0%, "0%", M473&gt;35%, "36%-40%",M473&gt;30%,"31%-35%", M473&gt;20%, "21%-30%",M473 &gt;15%,"16%-20%", M473&gt;10%, "11%-15%", M473 &gt;0%, "5%-10%")</f>
        <v>0%</v>
      </c>
      <c r="O473" s="9">
        <f>IF(M473&gt;0,L473+(L473*M473),L473)</f>
        <v>99091</v>
      </c>
      <c r="P473" t="s">
        <v>19</v>
      </c>
      <c r="Q473" t="s">
        <v>25</v>
      </c>
      <c r="R473" s="1" t="s">
        <v>21</v>
      </c>
      <c r="S473" s="1" t="str">
        <f>IF(ISNUMBER(R473),"Yes","No")</f>
        <v>No</v>
      </c>
    </row>
    <row r="474" spans="1:19" x14ac:dyDescent="0.2">
      <c r="A474" t="s">
        <v>770</v>
      </c>
      <c r="B474" t="s">
        <v>771</v>
      </c>
      <c r="C474" t="s">
        <v>38</v>
      </c>
      <c r="D474" t="s">
        <v>27</v>
      </c>
      <c r="E474" t="s">
        <v>36</v>
      </c>
      <c r="F474" t="s">
        <v>17</v>
      </c>
      <c r="G474" t="s">
        <v>18</v>
      </c>
      <c r="H474">
        <v>36</v>
      </c>
      <c r="I474" t="str">
        <f>IF(H474&gt;54,"Old Adults 55+",IF(H474&gt;=31,"Adults 31-54",IF(H474&lt;31,"Young Adults 25-30","Invalid")))</f>
        <v>Adults 31-54</v>
      </c>
      <c r="J474" s="1">
        <v>41789</v>
      </c>
      <c r="K474" s="1" t="str">
        <f>IF(YEAR(J474)&gt;2016,"2017-2021",IF(YEAR(J474)&gt;2011,"2012-2016",IF(YEAR(J474)&gt;2006,"2007-2011",IF(YEAR(J474)&gt;2001,"2002-2006",IF(YEAR(J474)&gt;1996,"1997-2001",IF(YEAR(J474)&gt;=1992,"1992-1996","Invalid"))))))</f>
        <v>2012-2016</v>
      </c>
      <c r="L474" s="2">
        <v>99080</v>
      </c>
      <c r="M474" s="8">
        <v>0</v>
      </c>
      <c r="N474" s="11" t="str" cm="1">
        <f t="array" ref="N474">_xlfn.IFS(M474 = 0%, "0%", M474&gt;35%, "36%-40%",M474&gt;30%,"31%-35%", M474&gt;20%, "21%-30%",M474 &gt;15%,"16%-20%", M474&gt;10%, "11%-15%", M474 &gt;0%, "5%-10%")</f>
        <v>0%</v>
      </c>
      <c r="O474" s="9">
        <f>IF(M474&gt;0,L474+(L474*M474),L474)</f>
        <v>99080</v>
      </c>
      <c r="P474" t="s">
        <v>19</v>
      </c>
      <c r="Q474" t="s">
        <v>20</v>
      </c>
      <c r="R474" s="1" t="s">
        <v>21</v>
      </c>
      <c r="S474" s="1" t="str">
        <f>IF(ISNUMBER(R474),"Yes","No")</f>
        <v>No</v>
      </c>
    </row>
    <row r="475" spans="1:19" x14ac:dyDescent="0.2">
      <c r="A475" t="s">
        <v>613</v>
      </c>
      <c r="B475" t="s">
        <v>614</v>
      </c>
      <c r="C475" t="s">
        <v>42</v>
      </c>
      <c r="D475" t="s">
        <v>43</v>
      </c>
      <c r="E475" t="s">
        <v>32</v>
      </c>
      <c r="F475" t="s">
        <v>17</v>
      </c>
      <c r="G475" t="s">
        <v>24</v>
      </c>
      <c r="H475">
        <v>39</v>
      </c>
      <c r="I475" t="str">
        <f>IF(H475&gt;54,"Old Adults 55+",IF(H475&gt;=31,"Adults 31-54",IF(H475&lt;31,"Young Adults 25-30","Invalid")))</f>
        <v>Adults 31-54</v>
      </c>
      <c r="J475" s="1">
        <v>39391</v>
      </c>
      <c r="K475" s="1" t="str">
        <f>IF(YEAR(J475)&gt;2016,"2017-2021",IF(YEAR(J475)&gt;2011,"2012-2016",IF(YEAR(J475)&gt;2006,"2007-2011",IF(YEAR(J475)&gt;2001,"2002-2006",IF(YEAR(J475)&gt;1996,"1997-2001",IF(YEAR(J475)&gt;=1992,"1992-1996","Invalid"))))))</f>
        <v>2007-2011</v>
      </c>
      <c r="L475" s="2">
        <v>99017</v>
      </c>
      <c r="M475" s="8">
        <v>0</v>
      </c>
      <c r="N475" s="11" t="str" cm="1">
        <f t="array" ref="N475">_xlfn.IFS(M475 = 0%, "0%", M475&gt;35%, "36%-40%",M475&gt;30%,"31%-35%", M475&gt;20%, "21%-30%",M475 &gt;15%,"16%-20%", M475&gt;10%, "11%-15%", M475 &gt;0%, "5%-10%")</f>
        <v>0%</v>
      </c>
      <c r="O475" s="9">
        <f>IF(M475&gt;0,L475+(L475*M475),L475)</f>
        <v>99017</v>
      </c>
      <c r="P475" t="s">
        <v>33</v>
      </c>
      <c r="Q475" t="s">
        <v>60</v>
      </c>
      <c r="R475" s="1" t="s">
        <v>21</v>
      </c>
      <c r="S475" s="1" t="str">
        <f>IF(ISNUMBER(R475),"Yes","No")</f>
        <v>No</v>
      </c>
    </row>
    <row r="476" spans="1:19" x14ac:dyDescent="0.2">
      <c r="A476" t="s">
        <v>317</v>
      </c>
      <c r="B476" t="s">
        <v>963</v>
      </c>
      <c r="C476" t="s">
        <v>42</v>
      </c>
      <c r="D476" t="s">
        <v>65</v>
      </c>
      <c r="E476" t="s">
        <v>16</v>
      </c>
      <c r="F476" t="s">
        <v>28</v>
      </c>
      <c r="G476" t="s">
        <v>51</v>
      </c>
      <c r="H476">
        <v>58</v>
      </c>
      <c r="I476" t="str">
        <f>IF(H476&gt;54,"Old Adults 55+",IF(H476&gt;=31,"Adults 31-54",IF(H476&lt;31,"Young Adults 25-30","Invalid")))</f>
        <v>Old Adults 55+</v>
      </c>
      <c r="J476" s="1">
        <v>34592</v>
      </c>
      <c r="K476" s="1" t="str">
        <f>IF(YEAR(J476)&gt;2016,"2017-2021",IF(YEAR(J476)&gt;2011,"2012-2016",IF(YEAR(J476)&gt;2006,"2007-2011",IF(YEAR(J476)&gt;2001,"2002-2006",IF(YEAR(J476)&gt;1996,"1997-2001",IF(YEAR(J476)&gt;=1992,"1992-1996","Invalid"))))))</f>
        <v>1992-1996</v>
      </c>
      <c r="L476" s="2">
        <v>98769</v>
      </c>
      <c r="M476" s="8">
        <v>0</v>
      </c>
      <c r="N476" s="11" t="str" cm="1">
        <f t="array" ref="N476">_xlfn.IFS(M476 = 0%, "0%", M476&gt;35%, "36%-40%",M476&gt;30%,"31%-35%", M476&gt;20%, "21%-30%",M476 &gt;15%,"16%-20%", M476&gt;10%, "11%-15%", M476 &gt;0%, "5%-10%")</f>
        <v>0%</v>
      </c>
      <c r="O476" s="9">
        <f>IF(M476&gt;0,L476+(L476*M476),L476)</f>
        <v>98769</v>
      </c>
      <c r="P476" t="s">
        <v>52</v>
      </c>
      <c r="Q476" t="s">
        <v>66</v>
      </c>
      <c r="R476" s="1">
        <v>42646</v>
      </c>
      <c r="S476" s="1" t="str">
        <f>IF(ISNUMBER(R476),"Yes","No")</f>
        <v>Yes</v>
      </c>
    </row>
    <row r="477" spans="1:19" x14ac:dyDescent="0.2">
      <c r="A477" t="s">
        <v>87</v>
      </c>
      <c r="B477" t="s">
        <v>450</v>
      </c>
      <c r="C477" t="s">
        <v>30</v>
      </c>
      <c r="D477" t="s">
        <v>31</v>
      </c>
      <c r="E477" t="s">
        <v>32</v>
      </c>
      <c r="F477" t="s">
        <v>17</v>
      </c>
      <c r="G477" t="s">
        <v>51</v>
      </c>
      <c r="H477">
        <v>56</v>
      </c>
      <c r="I477" t="str">
        <f>IF(H477&gt;54,"Old Adults 55+",IF(H477&gt;=31,"Adults 31-54",IF(H477&lt;31,"Young Adults 25-30","Invalid")))</f>
        <v>Old Adults 55+</v>
      </c>
      <c r="J477" s="1">
        <v>38388</v>
      </c>
      <c r="K477" s="1" t="str">
        <f>IF(YEAR(J477)&gt;2016,"2017-2021",IF(YEAR(J477)&gt;2011,"2012-2016",IF(YEAR(J477)&gt;2006,"2007-2011",IF(YEAR(J477)&gt;2001,"2002-2006",IF(YEAR(J477)&gt;1996,"1997-2001",IF(YEAR(J477)&gt;=1992,"1992-1996","Invalid"))))))</f>
        <v>2002-2006</v>
      </c>
      <c r="L477" s="2">
        <v>98581</v>
      </c>
      <c r="M477" s="8">
        <v>0</v>
      </c>
      <c r="N477" s="11" t="str" cm="1">
        <f t="array" ref="N477">_xlfn.IFS(M477 = 0%, "0%", M477&gt;35%, "36%-40%",M477&gt;30%,"31%-35%", M477&gt;20%, "21%-30%",M477 &gt;15%,"16%-20%", M477&gt;10%, "11%-15%", M477 &gt;0%, "5%-10%")</f>
        <v>0%</v>
      </c>
      <c r="O477" s="9">
        <f>IF(M477&gt;0,L477+(L477*M477),L477)</f>
        <v>98581</v>
      </c>
      <c r="P477" t="s">
        <v>52</v>
      </c>
      <c r="Q477" t="s">
        <v>66</v>
      </c>
      <c r="R477" s="1" t="s">
        <v>21</v>
      </c>
      <c r="S477" s="1" t="str">
        <f>IF(ISNUMBER(R477),"Yes","No")</f>
        <v>No</v>
      </c>
    </row>
    <row r="478" spans="1:19" x14ac:dyDescent="0.2">
      <c r="A478" t="s">
        <v>1297</v>
      </c>
      <c r="B478" t="s">
        <v>1915</v>
      </c>
      <c r="C478" t="s">
        <v>42</v>
      </c>
      <c r="D478" t="s">
        <v>65</v>
      </c>
      <c r="E478" t="s">
        <v>36</v>
      </c>
      <c r="F478" t="s">
        <v>17</v>
      </c>
      <c r="G478" t="s">
        <v>24</v>
      </c>
      <c r="H478">
        <v>44</v>
      </c>
      <c r="I478" t="str">
        <f>IF(H478&gt;54,"Old Adults 55+",IF(H478&gt;=31,"Adults 31-54",IF(H478&lt;31,"Young Adults 25-30","Invalid")))</f>
        <v>Adults 31-54</v>
      </c>
      <c r="J478" s="1">
        <v>44314</v>
      </c>
      <c r="K478" s="1" t="str">
        <f>IF(YEAR(J478)&gt;2016,"2017-2021",IF(YEAR(J478)&gt;2011,"2012-2016",IF(YEAR(J478)&gt;2006,"2007-2011",IF(YEAR(J478)&gt;2001,"2002-2006",IF(YEAR(J478)&gt;1996,"1997-2001",IF(YEAR(J478)&gt;=1992,"1992-1996","Invalid"))))))</f>
        <v>2017-2021</v>
      </c>
      <c r="L478" s="2">
        <v>98520</v>
      </c>
      <c r="M478" s="8">
        <v>0</v>
      </c>
      <c r="N478" s="11" t="str" cm="1">
        <f t="array" ref="N478">_xlfn.IFS(M478 = 0%, "0%", M478&gt;35%, "36%-40%",M478&gt;30%,"31%-35%", M478&gt;20%, "21%-30%",M478 &gt;15%,"16%-20%", M478&gt;10%, "11%-15%", M478 &gt;0%, "5%-10%")</f>
        <v>0%</v>
      </c>
      <c r="O478" s="9">
        <f>IF(M478&gt;0,L478+(L478*M478),L478)</f>
        <v>98520</v>
      </c>
      <c r="P478" t="s">
        <v>19</v>
      </c>
      <c r="Q478" t="s">
        <v>45</v>
      </c>
      <c r="R478" s="1" t="s">
        <v>21</v>
      </c>
      <c r="S478" s="1" t="str">
        <f>IF(ISNUMBER(R478),"Yes","No")</f>
        <v>No</v>
      </c>
    </row>
    <row r="479" spans="1:19" x14ac:dyDescent="0.2">
      <c r="A479" t="s">
        <v>1973</v>
      </c>
      <c r="B479" t="s">
        <v>1974</v>
      </c>
      <c r="C479" t="s">
        <v>42</v>
      </c>
      <c r="D479" t="s">
        <v>43</v>
      </c>
      <c r="E479" t="s">
        <v>44</v>
      </c>
      <c r="F479" t="s">
        <v>28</v>
      </c>
      <c r="G479" t="s">
        <v>18</v>
      </c>
      <c r="H479">
        <v>33</v>
      </c>
      <c r="I479" t="str">
        <f>IF(H479&gt;54,"Old Adults 55+",IF(H479&gt;=31,"Adults 31-54",IF(H479&lt;31,"Young Adults 25-30","Invalid")))</f>
        <v>Adults 31-54</v>
      </c>
      <c r="J479" s="1">
        <v>42631</v>
      </c>
      <c r="K479" s="1" t="str">
        <f>IF(YEAR(J479)&gt;2016,"2017-2021",IF(YEAR(J479)&gt;2011,"2012-2016",IF(YEAR(J479)&gt;2006,"2007-2011",IF(YEAR(J479)&gt;2001,"2002-2006",IF(YEAR(J479)&gt;1996,"1997-2001",IF(YEAR(J479)&gt;=1992,"1992-1996","Invalid"))))))</f>
        <v>2012-2016</v>
      </c>
      <c r="L479" s="2">
        <v>98427</v>
      </c>
      <c r="M479" s="8">
        <v>0</v>
      </c>
      <c r="N479" s="11" t="str" cm="1">
        <f t="array" ref="N479">_xlfn.IFS(M479 = 0%, "0%", M479&gt;35%, "36%-40%",M479&gt;30%,"31%-35%", M479&gt;20%, "21%-30%",M479 &gt;15%,"16%-20%", M479&gt;10%, "11%-15%", M479 &gt;0%, "5%-10%")</f>
        <v>0%</v>
      </c>
      <c r="O479" s="9">
        <f>IF(M479&gt;0,L479+(L479*M479),L479)</f>
        <v>98427</v>
      </c>
      <c r="P479" t="s">
        <v>19</v>
      </c>
      <c r="Q479" t="s">
        <v>29</v>
      </c>
      <c r="R479" s="1" t="s">
        <v>21</v>
      </c>
      <c r="S479" s="1" t="str">
        <f>IF(ISNUMBER(R479),"Yes","No")</f>
        <v>No</v>
      </c>
    </row>
    <row r="480" spans="1:19" x14ac:dyDescent="0.2">
      <c r="A480" t="s">
        <v>1306</v>
      </c>
      <c r="B480" t="s">
        <v>1307</v>
      </c>
      <c r="C480" t="s">
        <v>86</v>
      </c>
      <c r="D480" t="s">
        <v>31</v>
      </c>
      <c r="E480" t="s">
        <v>44</v>
      </c>
      <c r="F480" t="s">
        <v>28</v>
      </c>
      <c r="G480" t="s">
        <v>51</v>
      </c>
      <c r="H480">
        <v>62</v>
      </c>
      <c r="I480" t="str">
        <f>IF(H480&gt;54,"Old Adults 55+",IF(H480&gt;=31,"Adults 31-54",IF(H480&lt;31,"Young Adults 25-30","Invalid")))</f>
        <v>Old Adults 55+</v>
      </c>
      <c r="J480" s="1">
        <v>34616</v>
      </c>
      <c r="K480" s="1" t="str">
        <f>IF(YEAR(J480)&gt;2016,"2017-2021",IF(YEAR(J480)&gt;2011,"2012-2016",IF(YEAR(J480)&gt;2006,"2007-2011",IF(YEAR(J480)&gt;2001,"2002-2006",IF(YEAR(J480)&gt;1996,"1997-2001",IF(YEAR(J480)&gt;=1992,"1992-1996","Invalid"))))))</f>
        <v>1992-1996</v>
      </c>
      <c r="L480" s="2">
        <v>98230</v>
      </c>
      <c r="M480" s="8">
        <v>0</v>
      </c>
      <c r="N480" s="11" t="str" cm="1">
        <f t="array" ref="N480">_xlfn.IFS(M480 = 0%, "0%", M480&gt;35%, "36%-40%",M480&gt;30%,"31%-35%", M480&gt;20%, "21%-30%",M480 &gt;15%,"16%-20%", M480&gt;10%, "11%-15%", M480 &gt;0%, "5%-10%")</f>
        <v>0%</v>
      </c>
      <c r="O480" s="9">
        <f>IF(M480&gt;0,L480+(L480*M480),L480)</f>
        <v>98230</v>
      </c>
      <c r="P480" t="s">
        <v>19</v>
      </c>
      <c r="Q480" t="s">
        <v>45</v>
      </c>
      <c r="R480" s="1" t="s">
        <v>21</v>
      </c>
      <c r="S480" s="1" t="str">
        <f>IF(ISNUMBER(R480),"Yes","No")</f>
        <v>No</v>
      </c>
    </row>
    <row r="481" spans="1:19" x14ac:dyDescent="0.2">
      <c r="A481" t="s">
        <v>1389</v>
      </c>
      <c r="B481" t="s">
        <v>1390</v>
      </c>
      <c r="C481" t="s">
        <v>42</v>
      </c>
      <c r="D481" t="s">
        <v>50</v>
      </c>
      <c r="E481" t="s">
        <v>36</v>
      </c>
      <c r="F481" t="s">
        <v>17</v>
      </c>
      <c r="G481" t="s">
        <v>51</v>
      </c>
      <c r="H481">
        <v>57</v>
      </c>
      <c r="I481" t="str">
        <f>IF(H481&gt;54,"Old Adults 55+",IF(H481&gt;=31,"Adults 31-54",IF(H481&lt;31,"Young Adults 25-30","Invalid")))</f>
        <v>Old Adults 55+</v>
      </c>
      <c r="J481" s="1">
        <v>39357</v>
      </c>
      <c r="K481" s="1" t="str">
        <f>IF(YEAR(J481)&gt;2016,"2017-2021",IF(YEAR(J481)&gt;2011,"2012-2016",IF(YEAR(J481)&gt;2006,"2007-2011",IF(YEAR(J481)&gt;2001,"2002-2006",IF(YEAR(J481)&gt;1996,"1997-2001",IF(YEAR(J481)&gt;=1992,"1992-1996","Invalid"))))))</f>
        <v>2007-2011</v>
      </c>
      <c r="L481" s="2">
        <v>98150</v>
      </c>
      <c r="M481" s="8">
        <v>0</v>
      </c>
      <c r="N481" s="11" t="str" cm="1">
        <f t="array" ref="N481">_xlfn.IFS(M481 = 0%, "0%", M481&gt;35%, "36%-40%",M481&gt;30%,"31%-35%", M481&gt;20%, "21%-30%",M481 &gt;15%,"16%-20%", M481&gt;10%, "11%-15%", M481 &gt;0%, "5%-10%")</f>
        <v>0%</v>
      </c>
      <c r="O481" s="9">
        <f>IF(M481&gt;0,L481+(L481*M481),L481)</f>
        <v>98150</v>
      </c>
      <c r="P481" t="s">
        <v>52</v>
      </c>
      <c r="Q481" t="s">
        <v>66</v>
      </c>
      <c r="R481" s="1" t="s">
        <v>21</v>
      </c>
      <c r="S481" s="1" t="str">
        <f>IF(ISNUMBER(R481),"Yes","No")</f>
        <v>No</v>
      </c>
    </row>
    <row r="482" spans="1:19" x14ac:dyDescent="0.2">
      <c r="A482" t="s">
        <v>1013</v>
      </c>
      <c r="B482" t="s">
        <v>1014</v>
      </c>
      <c r="C482" t="s">
        <v>97</v>
      </c>
      <c r="D482" t="s">
        <v>31</v>
      </c>
      <c r="E482" t="s">
        <v>16</v>
      </c>
      <c r="F482" t="s">
        <v>17</v>
      </c>
      <c r="G482" t="s">
        <v>18</v>
      </c>
      <c r="H482">
        <v>61</v>
      </c>
      <c r="I482" t="str">
        <f>IF(H482&gt;54,"Old Adults 55+",IF(H482&gt;=31,"Adults 31-54",IF(H482&lt;31,"Young Adults 25-30","Invalid")))</f>
        <v>Old Adults 55+</v>
      </c>
      <c r="J482" s="1">
        <v>40193</v>
      </c>
      <c r="K482" s="1" t="str">
        <f>IF(YEAR(J482)&gt;2016,"2017-2021",IF(YEAR(J482)&gt;2011,"2012-2016",IF(YEAR(J482)&gt;2006,"2007-2011",IF(YEAR(J482)&gt;2001,"2002-2006",IF(YEAR(J482)&gt;1996,"1997-2001",IF(YEAR(J482)&gt;=1992,"1992-1996","Invalid"))))))</f>
        <v>2007-2011</v>
      </c>
      <c r="L482" s="2">
        <v>98110</v>
      </c>
      <c r="M482" s="8">
        <v>0.13</v>
      </c>
      <c r="N482" s="11" t="str" cm="1">
        <f t="array" ref="N482">_xlfn.IFS(M482 = 0%, "0%", M482&gt;35%, "36%-40%",M482&gt;30%,"31%-35%", M482&gt;20%, "21%-30%",M482 &gt;15%,"16%-20%", M482&gt;10%, "11%-15%", M482 &gt;0%, "5%-10%")</f>
        <v>11%-15%</v>
      </c>
      <c r="O482" s="9">
        <f>IF(M482&gt;0,L482+(L482*M482),L482)</f>
        <v>110864.3</v>
      </c>
      <c r="P482" t="s">
        <v>19</v>
      </c>
      <c r="Q482" t="s">
        <v>20</v>
      </c>
      <c r="R482" s="1" t="s">
        <v>21</v>
      </c>
      <c r="S482" s="1" t="str">
        <f>IF(ISNUMBER(R482),"Yes","No")</f>
        <v>No</v>
      </c>
    </row>
    <row r="483" spans="1:19" x14ac:dyDescent="0.2">
      <c r="A483" t="s">
        <v>1503</v>
      </c>
      <c r="B483" t="s">
        <v>191</v>
      </c>
      <c r="C483" t="s">
        <v>42</v>
      </c>
      <c r="D483" t="s">
        <v>50</v>
      </c>
      <c r="E483" t="s">
        <v>16</v>
      </c>
      <c r="F483" t="s">
        <v>17</v>
      </c>
      <c r="G483" t="s">
        <v>24</v>
      </c>
      <c r="H483">
        <v>62</v>
      </c>
      <c r="I483" t="str">
        <f>IF(H483&gt;54,"Old Adults 55+",IF(H483&gt;=31,"Adults 31-54",IF(H483&lt;31,"Young Adults 25-30","Invalid")))</f>
        <v>Old Adults 55+</v>
      </c>
      <c r="J483" s="1">
        <v>43969</v>
      </c>
      <c r="K483" s="1" t="str">
        <f>IF(YEAR(J483)&gt;2016,"2017-2021",IF(YEAR(J483)&gt;2011,"2012-2016",IF(YEAR(J483)&gt;2006,"2007-2011",IF(YEAR(J483)&gt;2001,"2002-2006",IF(YEAR(J483)&gt;1996,"1997-2001",IF(YEAR(J483)&gt;=1992,"1992-1996","Invalid"))))))</f>
        <v>2017-2021</v>
      </c>
      <c r="L483" s="2">
        <v>97830</v>
      </c>
      <c r="M483" s="8">
        <v>0</v>
      </c>
      <c r="N483" s="11" t="str" cm="1">
        <f t="array" ref="N483">_xlfn.IFS(M483 = 0%, "0%", M483&gt;35%, "36%-40%",M483&gt;30%,"31%-35%", M483&gt;20%, "21%-30%",M483 &gt;15%,"16%-20%", M483&gt;10%, "11%-15%", M483 &gt;0%, "5%-10%")</f>
        <v>0%</v>
      </c>
      <c r="O483" s="9">
        <f>IF(M483&gt;0,L483+(L483*M483),L483)</f>
        <v>97830</v>
      </c>
      <c r="P483" t="s">
        <v>19</v>
      </c>
      <c r="Q483" t="s">
        <v>25</v>
      </c>
      <c r="R483" s="1" t="s">
        <v>21</v>
      </c>
      <c r="S483" s="1" t="str">
        <f>IF(ISNUMBER(R483),"Yes","No")</f>
        <v>No</v>
      </c>
    </row>
    <row r="484" spans="1:19" x14ac:dyDescent="0.2">
      <c r="A484" t="s">
        <v>910</v>
      </c>
      <c r="B484" t="s">
        <v>911</v>
      </c>
      <c r="C484" t="s">
        <v>88</v>
      </c>
      <c r="D484" t="s">
        <v>27</v>
      </c>
      <c r="E484" t="s">
        <v>32</v>
      </c>
      <c r="F484" t="s">
        <v>17</v>
      </c>
      <c r="G484" t="s">
        <v>18</v>
      </c>
      <c r="H484">
        <v>40</v>
      </c>
      <c r="I484" t="str">
        <f>IF(H484&gt;54,"Old Adults 55+",IF(H484&gt;=31,"Adults 31-54",IF(H484&lt;31,"Young Adults 25-30","Invalid")))</f>
        <v>Adults 31-54</v>
      </c>
      <c r="J484" s="1">
        <v>40522</v>
      </c>
      <c r="K484" s="1" t="str">
        <f>IF(YEAR(J484)&gt;2016,"2017-2021",IF(YEAR(J484)&gt;2011,"2012-2016",IF(YEAR(J484)&gt;2006,"2007-2011",IF(YEAR(J484)&gt;2001,"2002-2006",IF(YEAR(J484)&gt;1996,"1997-2001",IF(YEAR(J484)&gt;=1992,"1992-1996","Invalid"))))))</f>
        <v>2007-2011</v>
      </c>
      <c r="L484" s="2">
        <v>97807</v>
      </c>
      <c r="M484" s="8">
        <v>0</v>
      </c>
      <c r="N484" s="11" t="str" cm="1">
        <f t="array" ref="N484">_xlfn.IFS(M484 = 0%, "0%", M484&gt;35%, "36%-40%",M484&gt;30%,"31%-35%", M484&gt;20%, "21%-30%",M484 &gt;15%,"16%-20%", M484&gt;10%, "11%-15%", M484 &gt;0%, "5%-10%")</f>
        <v>0%</v>
      </c>
      <c r="O484" s="9">
        <f>IF(M484&gt;0,L484+(L484*M484),L484)</f>
        <v>97807</v>
      </c>
      <c r="P484" t="s">
        <v>19</v>
      </c>
      <c r="Q484" t="s">
        <v>20</v>
      </c>
      <c r="R484" s="1" t="s">
        <v>21</v>
      </c>
      <c r="S484" s="1" t="str">
        <f>IF(ISNUMBER(R484),"Yes","No")</f>
        <v>No</v>
      </c>
    </row>
    <row r="485" spans="1:19" x14ac:dyDescent="0.2">
      <c r="A485" t="s">
        <v>704</v>
      </c>
      <c r="B485" t="s">
        <v>705</v>
      </c>
      <c r="C485" t="s">
        <v>35</v>
      </c>
      <c r="D485" t="s">
        <v>27</v>
      </c>
      <c r="E485" t="s">
        <v>36</v>
      </c>
      <c r="F485" t="s">
        <v>17</v>
      </c>
      <c r="G485" t="s">
        <v>24</v>
      </c>
      <c r="H485">
        <v>50</v>
      </c>
      <c r="I485" t="str">
        <f>IF(H485&gt;54,"Old Adults 55+",IF(H485&gt;=31,"Adults 31-54",IF(H485&lt;31,"Young Adults 25-30","Invalid")))</f>
        <v>Adults 31-54</v>
      </c>
      <c r="J485" s="1">
        <v>36914</v>
      </c>
      <c r="K485" s="1" t="str">
        <f>IF(YEAR(J485)&gt;2016,"2017-2021",IF(YEAR(J485)&gt;2011,"2012-2016",IF(YEAR(J485)&gt;2006,"2007-2011",IF(YEAR(J485)&gt;2001,"2002-2006",IF(YEAR(J485)&gt;1996,"1997-2001",IF(YEAR(J485)&gt;=1992,"1992-1996","Invalid"))))))</f>
        <v>1997-2001</v>
      </c>
      <c r="L485" s="2">
        <v>97537</v>
      </c>
      <c r="M485" s="8">
        <v>0</v>
      </c>
      <c r="N485" s="11" t="str" cm="1">
        <f t="array" ref="N485">_xlfn.IFS(M485 = 0%, "0%", M485&gt;35%, "36%-40%",M485&gt;30%,"31%-35%", M485&gt;20%, "21%-30%",M485 &gt;15%,"16%-20%", M485&gt;10%, "11%-15%", M485 &gt;0%, "5%-10%")</f>
        <v>0%</v>
      </c>
      <c r="O485" s="9">
        <f>IF(M485&gt;0,L485+(L485*M485),L485)</f>
        <v>97537</v>
      </c>
      <c r="P485" t="s">
        <v>33</v>
      </c>
      <c r="Q485" t="s">
        <v>34</v>
      </c>
      <c r="R485" s="1" t="s">
        <v>21</v>
      </c>
      <c r="S485" s="1" t="str">
        <f>IF(ISNUMBER(R485),"Yes","No")</f>
        <v>No</v>
      </c>
    </row>
    <row r="486" spans="1:19" x14ac:dyDescent="0.2">
      <c r="A486" t="s">
        <v>1632</v>
      </c>
      <c r="B486" t="s">
        <v>1633</v>
      </c>
      <c r="C486" t="s">
        <v>26</v>
      </c>
      <c r="D486" t="s">
        <v>27</v>
      </c>
      <c r="E486" t="s">
        <v>36</v>
      </c>
      <c r="F486" t="s">
        <v>17</v>
      </c>
      <c r="G486" t="s">
        <v>24</v>
      </c>
      <c r="H486">
        <v>36</v>
      </c>
      <c r="I486" t="str">
        <f>IF(H486&gt;54,"Old Adults 55+",IF(H486&gt;=31,"Adults 31-54",IF(H486&lt;31,"Young Adults 25-30","Invalid")))</f>
        <v>Adults 31-54</v>
      </c>
      <c r="J486" s="1">
        <v>41964</v>
      </c>
      <c r="K486" s="1" t="str">
        <f>IF(YEAR(J486)&gt;2016,"2017-2021",IF(YEAR(J486)&gt;2011,"2012-2016",IF(YEAR(J486)&gt;2006,"2007-2011",IF(YEAR(J486)&gt;2001,"2002-2006",IF(YEAR(J486)&gt;1996,"1997-2001",IF(YEAR(J486)&gt;=1992,"1992-1996","Invalid"))))))</f>
        <v>2012-2016</v>
      </c>
      <c r="L486" s="2">
        <v>97500</v>
      </c>
      <c r="M486" s="8">
        <v>0</v>
      </c>
      <c r="N486" s="11" t="str" cm="1">
        <f t="array" ref="N486">_xlfn.IFS(M486 = 0%, "0%", M486&gt;35%, "36%-40%",M486&gt;30%,"31%-35%", M486&gt;20%, "21%-30%",M486 &gt;15%,"16%-20%", M486&gt;10%, "11%-15%", M486 &gt;0%, "5%-10%")</f>
        <v>0%</v>
      </c>
      <c r="O486" s="9">
        <f>IF(M486&gt;0,L486+(L486*M486),L486)</f>
        <v>97500</v>
      </c>
      <c r="P486" t="s">
        <v>19</v>
      </c>
      <c r="Q486" t="s">
        <v>45</v>
      </c>
      <c r="R486" s="1" t="s">
        <v>21</v>
      </c>
      <c r="S486" s="1" t="str">
        <f>IF(ISNUMBER(R486),"Yes","No")</f>
        <v>No</v>
      </c>
    </row>
    <row r="487" spans="1:19" x14ac:dyDescent="0.2">
      <c r="A487" t="s">
        <v>252</v>
      </c>
      <c r="B487" t="s">
        <v>1133</v>
      </c>
      <c r="C487" t="s">
        <v>56</v>
      </c>
      <c r="D487" t="s">
        <v>27</v>
      </c>
      <c r="E487" t="s">
        <v>16</v>
      </c>
      <c r="F487" t="s">
        <v>17</v>
      </c>
      <c r="G487" t="s">
        <v>18</v>
      </c>
      <c r="H487">
        <v>42</v>
      </c>
      <c r="I487" t="str">
        <f>IF(H487&gt;54,"Old Adults 55+",IF(H487&gt;=31,"Adults 31-54",IF(H487&lt;31,"Young Adults 25-30","Invalid")))</f>
        <v>Adults 31-54</v>
      </c>
      <c r="J487" s="1">
        <v>38777</v>
      </c>
      <c r="K487" s="1" t="str">
        <f>IF(YEAR(J487)&gt;2016,"2017-2021",IF(YEAR(J487)&gt;2011,"2012-2016",IF(YEAR(J487)&gt;2006,"2007-2011",IF(YEAR(J487)&gt;2001,"2002-2006",IF(YEAR(J487)&gt;1996,"1997-2001",IF(YEAR(J487)&gt;=1992,"1992-1996","Invalid"))))))</f>
        <v>2002-2006</v>
      </c>
      <c r="L487" s="2">
        <v>97433</v>
      </c>
      <c r="M487" s="8">
        <v>0.05</v>
      </c>
      <c r="N487" s="11" t="str" cm="1">
        <f t="array" ref="N487">_xlfn.IFS(M487 = 0%, "0%", M487&gt;35%, "36%-40%",M487&gt;30%,"31%-35%", M487&gt;20%, "21%-30%",M487 &gt;15%,"16%-20%", M487&gt;10%, "11%-15%", M487 &gt;0%, "5%-10%")</f>
        <v>5%-10%</v>
      </c>
      <c r="O487" s="9">
        <f>IF(M487&gt;0,L487+(L487*M487),L487)</f>
        <v>102304.65</v>
      </c>
      <c r="P487" t="s">
        <v>19</v>
      </c>
      <c r="Q487" t="s">
        <v>63</v>
      </c>
      <c r="R487" s="1">
        <v>42224</v>
      </c>
      <c r="S487" s="1" t="str">
        <f>IF(ISNUMBER(R487),"Yes","No")</f>
        <v>Yes</v>
      </c>
    </row>
    <row r="488" spans="1:19" x14ac:dyDescent="0.2">
      <c r="A488" t="s">
        <v>365</v>
      </c>
      <c r="B488" t="s">
        <v>1605</v>
      </c>
      <c r="C488" t="s">
        <v>129</v>
      </c>
      <c r="D488" t="s">
        <v>31</v>
      </c>
      <c r="E488" t="s">
        <v>44</v>
      </c>
      <c r="F488" t="s">
        <v>17</v>
      </c>
      <c r="G488" t="s">
        <v>51</v>
      </c>
      <c r="H488">
        <v>52</v>
      </c>
      <c r="I488" t="str">
        <f>IF(H488&gt;54,"Old Adults 55+",IF(H488&gt;=31,"Adults 31-54",IF(H488&lt;31,"Young Adults 25-30","Invalid")))</f>
        <v>Adults 31-54</v>
      </c>
      <c r="J488" s="1">
        <v>39532</v>
      </c>
      <c r="K488" s="1" t="str">
        <f>IF(YEAR(J488)&gt;2016,"2017-2021",IF(YEAR(J488)&gt;2011,"2012-2016",IF(YEAR(J488)&gt;2006,"2007-2011",IF(YEAR(J488)&gt;2001,"2002-2006",IF(YEAR(J488)&gt;1996,"1997-2001",IF(YEAR(J488)&gt;=1992,"1992-1996","Invalid"))))))</f>
        <v>2007-2011</v>
      </c>
      <c r="L488" s="2">
        <v>97398</v>
      </c>
      <c r="M488" s="8">
        <v>0</v>
      </c>
      <c r="N488" s="11" t="str" cm="1">
        <f t="array" ref="N488">_xlfn.IFS(M488 = 0%, "0%", M488&gt;35%, "36%-40%",M488&gt;30%,"31%-35%", M488&gt;20%, "21%-30%",M488 &gt;15%,"16%-20%", M488&gt;10%, "11%-15%", M488 &gt;0%, "5%-10%")</f>
        <v>0%</v>
      </c>
      <c r="O488" s="9">
        <f>IF(M488&gt;0,L488+(L488*M488),L488)</f>
        <v>97398</v>
      </c>
      <c r="P488" t="s">
        <v>52</v>
      </c>
      <c r="Q488" t="s">
        <v>81</v>
      </c>
      <c r="R488" s="1" t="s">
        <v>21</v>
      </c>
      <c r="S488" s="1" t="str">
        <f>IF(ISNUMBER(R488),"Yes","No")</f>
        <v>No</v>
      </c>
    </row>
    <row r="489" spans="1:19" x14ac:dyDescent="0.2">
      <c r="A489" t="s">
        <v>629</v>
      </c>
      <c r="B489" t="s">
        <v>630</v>
      </c>
      <c r="C489" t="s">
        <v>26</v>
      </c>
      <c r="D489" t="s">
        <v>27</v>
      </c>
      <c r="E489" t="s">
        <v>36</v>
      </c>
      <c r="F489" t="s">
        <v>28</v>
      </c>
      <c r="G489" t="s">
        <v>18</v>
      </c>
      <c r="H489">
        <v>40</v>
      </c>
      <c r="I489" t="str">
        <f>IF(H489&gt;54,"Old Adults 55+",IF(H489&gt;=31,"Adults 31-54",IF(H489&lt;31,"Young Adults 25-30","Invalid")))</f>
        <v>Adults 31-54</v>
      </c>
      <c r="J489" s="1">
        <v>40565</v>
      </c>
      <c r="K489" s="1" t="str">
        <f>IF(YEAR(J489)&gt;2016,"2017-2021",IF(YEAR(J489)&gt;2011,"2012-2016",IF(YEAR(J489)&gt;2006,"2007-2011",IF(YEAR(J489)&gt;2001,"2002-2006",IF(YEAR(J489)&gt;1996,"1997-2001",IF(YEAR(J489)&gt;=1992,"1992-1996","Invalid"))))))</f>
        <v>2007-2011</v>
      </c>
      <c r="L489" s="2">
        <v>97339</v>
      </c>
      <c r="M489" s="8">
        <v>0</v>
      </c>
      <c r="N489" s="11" t="str" cm="1">
        <f t="array" ref="N489">_xlfn.IFS(M489 = 0%, "0%", M489&gt;35%, "36%-40%",M489&gt;30%,"31%-35%", M489&gt;20%, "21%-30%",M489 &gt;15%,"16%-20%", M489&gt;10%, "11%-15%", M489 &gt;0%, "5%-10%")</f>
        <v>0%</v>
      </c>
      <c r="O489" s="9">
        <f>IF(M489&gt;0,L489+(L489*M489),L489)</f>
        <v>97339</v>
      </c>
      <c r="P489" t="s">
        <v>19</v>
      </c>
      <c r="Q489" t="s">
        <v>25</v>
      </c>
      <c r="R489" s="1" t="s">
        <v>21</v>
      </c>
      <c r="S489" s="1" t="str">
        <f>IF(ISNUMBER(R489),"Yes","No")</f>
        <v>No</v>
      </c>
    </row>
    <row r="490" spans="1:19" x14ac:dyDescent="0.2">
      <c r="A490" t="s">
        <v>1491</v>
      </c>
      <c r="B490" t="s">
        <v>1492</v>
      </c>
      <c r="C490" t="s">
        <v>26</v>
      </c>
      <c r="D490" t="s">
        <v>27</v>
      </c>
      <c r="E490" t="s">
        <v>16</v>
      </c>
      <c r="F490" t="s">
        <v>28</v>
      </c>
      <c r="G490" t="s">
        <v>51</v>
      </c>
      <c r="H490">
        <v>28</v>
      </c>
      <c r="I490" t="str">
        <f>IF(H490&gt;54,"Old Adults 55+",IF(H490&gt;=31,"Adults 31-54",IF(H490&lt;31,"Young Adults 25-30","Invalid")))</f>
        <v>Young Adults 25-30</v>
      </c>
      <c r="J490" s="1">
        <v>43006</v>
      </c>
      <c r="K490" s="1" t="str">
        <f>IF(YEAR(J490)&gt;2016,"2017-2021",IF(YEAR(J490)&gt;2011,"2012-2016",IF(YEAR(J490)&gt;2006,"2007-2011",IF(YEAR(J490)&gt;2001,"2002-2006",IF(YEAR(J490)&gt;1996,"1997-2001",IF(YEAR(J490)&gt;=1992,"1992-1996","Invalid"))))))</f>
        <v>2017-2021</v>
      </c>
      <c r="L490" s="2">
        <v>97336</v>
      </c>
      <c r="M490" s="8">
        <v>0</v>
      </c>
      <c r="N490" s="11" t="str" cm="1">
        <f t="array" ref="N490">_xlfn.IFS(M490 = 0%, "0%", M490&gt;35%, "36%-40%",M490&gt;30%,"31%-35%", M490&gt;20%, "21%-30%",M490 &gt;15%,"16%-20%", M490&gt;10%, "11%-15%", M490 &gt;0%, "5%-10%")</f>
        <v>0%</v>
      </c>
      <c r="O490" s="9">
        <f>IF(M490&gt;0,L490+(L490*M490),L490)</f>
        <v>97336</v>
      </c>
      <c r="P490" t="s">
        <v>19</v>
      </c>
      <c r="Q490" t="s">
        <v>25</v>
      </c>
      <c r="R490" s="1" t="s">
        <v>21</v>
      </c>
      <c r="S490" s="1" t="str">
        <f>IF(ISNUMBER(R490),"Yes","No")</f>
        <v>No</v>
      </c>
    </row>
    <row r="491" spans="1:19" x14ac:dyDescent="0.2">
      <c r="A491" t="s">
        <v>105</v>
      </c>
      <c r="B491" t="s">
        <v>1033</v>
      </c>
      <c r="C491" t="s">
        <v>42</v>
      </c>
      <c r="D491" t="s">
        <v>65</v>
      </c>
      <c r="E491" t="s">
        <v>16</v>
      </c>
      <c r="F491" t="s">
        <v>28</v>
      </c>
      <c r="G491" t="s">
        <v>24</v>
      </c>
      <c r="H491">
        <v>34</v>
      </c>
      <c r="I491" t="str">
        <f>IF(H491&gt;54,"Old Adults 55+",IF(H491&gt;=31,"Adults 31-54",IF(H491&lt;31,"Young Adults 25-30","Invalid")))</f>
        <v>Adults 31-54</v>
      </c>
      <c r="J491" s="1">
        <v>40750</v>
      </c>
      <c r="K491" s="1" t="str">
        <f>IF(YEAR(J491)&gt;2016,"2017-2021",IF(YEAR(J491)&gt;2011,"2012-2016",IF(YEAR(J491)&gt;2006,"2007-2011",IF(YEAR(J491)&gt;2001,"2002-2006",IF(YEAR(J491)&gt;1996,"1997-2001",IF(YEAR(J491)&gt;=1992,"1992-1996","Invalid"))))))</f>
        <v>2007-2011</v>
      </c>
      <c r="L491" s="2">
        <v>97231</v>
      </c>
      <c r="M491" s="8">
        <v>0</v>
      </c>
      <c r="N491" s="11" t="str" cm="1">
        <f t="array" ref="N491">_xlfn.IFS(M491 = 0%, "0%", M491&gt;35%, "36%-40%",M491&gt;30%,"31%-35%", M491&gt;20%, "21%-30%",M491 &gt;15%,"16%-20%", M491&gt;10%, "11%-15%", M491 &gt;0%, "5%-10%")</f>
        <v>0%</v>
      </c>
      <c r="O491" s="9">
        <f>IF(M491&gt;0,L491+(L491*M491),L491)</f>
        <v>97231</v>
      </c>
      <c r="P491" t="s">
        <v>33</v>
      </c>
      <c r="Q491" t="s">
        <v>60</v>
      </c>
      <c r="R491" s="1" t="s">
        <v>21</v>
      </c>
      <c r="S491" s="1" t="str">
        <f>IF(ISNUMBER(R491),"Yes","No")</f>
        <v>No</v>
      </c>
    </row>
    <row r="492" spans="1:19" x14ac:dyDescent="0.2">
      <c r="A492" t="s">
        <v>430</v>
      </c>
      <c r="B492" t="s">
        <v>431</v>
      </c>
      <c r="C492" t="s">
        <v>42</v>
      </c>
      <c r="D492" t="s">
        <v>65</v>
      </c>
      <c r="E492" t="s">
        <v>44</v>
      </c>
      <c r="F492" t="s">
        <v>28</v>
      </c>
      <c r="G492" t="s">
        <v>24</v>
      </c>
      <c r="H492">
        <v>31</v>
      </c>
      <c r="I492" t="str">
        <f>IF(H492&gt;54,"Old Adults 55+",IF(H492&gt;=31,"Adults 31-54",IF(H492&lt;31,"Young Adults 25-30","Invalid")))</f>
        <v>Adults 31-54</v>
      </c>
      <c r="J492" s="1">
        <v>43043</v>
      </c>
      <c r="K492" s="1" t="str">
        <f>IF(YEAR(J492)&gt;2016,"2017-2021",IF(YEAR(J492)&gt;2011,"2012-2016",IF(YEAR(J492)&gt;2006,"2007-2011",IF(YEAR(J492)&gt;2001,"2002-2006",IF(YEAR(J492)&gt;1996,"1997-2001",IF(YEAR(J492)&gt;=1992,"1992-1996","Invalid"))))))</f>
        <v>2017-2021</v>
      </c>
      <c r="L492" s="2">
        <v>97078</v>
      </c>
      <c r="M492" s="8">
        <v>0</v>
      </c>
      <c r="N492" s="11" t="str" cm="1">
        <f t="array" ref="N492">_xlfn.IFS(M492 = 0%, "0%", M492&gt;35%, "36%-40%",M492&gt;30%,"31%-35%", M492&gt;20%, "21%-30%",M492 &gt;15%,"16%-20%", M492&gt;10%, "11%-15%", M492 &gt;0%, "5%-10%")</f>
        <v>0%</v>
      </c>
      <c r="O492" s="9">
        <f>IF(M492&gt;0,L492+(L492*M492),L492)</f>
        <v>97078</v>
      </c>
      <c r="P492" t="s">
        <v>19</v>
      </c>
      <c r="Q492" t="s">
        <v>25</v>
      </c>
      <c r="R492" s="1">
        <v>43899</v>
      </c>
      <c r="S492" s="1" t="str">
        <f>IF(ISNUMBER(R492),"Yes","No")</f>
        <v>Yes</v>
      </c>
    </row>
    <row r="493" spans="1:19" x14ac:dyDescent="0.2">
      <c r="A493" t="s">
        <v>622</v>
      </c>
      <c r="B493" t="s">
        <v>623</v>
      </c>
      <c r="C493" t="s">
        <v>129</v>
      </c>
      <c r="D493" t="s">
        <v>31</v>
      </c>
      <c r="E493" t="s">
        <v>44</v>
      </c>
      <c r="F493" t="s">
        <v>28</v>
      </c>
      <c r="G493" t="s">
        <v>51</v>
      </c>
      <c r="H493">
        <v>46</v>
      </c>
      <c r="I493" t="str">
        <f>IF(H493&gt;54,"Old Adults 55+",IF(H493&gt;=31,"Adults 31-54",IF(H493&lt;31,"Young Adults 25-30","Invalid")))</f>
        <v>Adults 31-54</v>
      </c>
      <c r="J493" s="1">
        <v>36331</v>
      </c>
      <c r="K493" s="1" t="str">
        <f>IF(YEAR(J493)&gt;2016,"2017-2021",IF(YEAR(J493)&gt;2011,"2012-2016",IF(YEAR(J493)&gt;2006,"2007-2011",IF(YEAR(J493)&gt;2001,"2002-2006",IF(YEAR(J493)&gt;1996,"1997-2001",IF(YEAR(J493)&gt;=1992,"1992-1996","Invalid"))))))</f>
        <v>1997-2001</v>
      </c>
      <c r="L493" s="2">
        <v>96997</v>
      </c>
      <c r="M493" s="8">
        <v>0</v>
      </c>
      <c r="N493" s="11" t="str" cm="1">
        <f t="array" ref="N493">_xlfn.IFS(M493 = 0%, "0%", M493&gt;35%, "36%-40%",M493&gt;30%,"31%-35%", M493&gt;20%, "21%-30%",M493 &gt;15%,"16%-20%", M493&gt;10%, "11%-15%", M493 &gt;0%, "5%-10%")</f>
        <v>0%</v>
      </c>
      <c r="O493" s="9">
        <f>IF(M493&gt;0,L493+(L493*M493),L493)</f>
        <v>96997</v>
      </c>
      <c r="P493" t="s">
        <v>52</v>
      </c>
      <c r="Q493" t="s">
        <v>53</v>
      </c>
      <c r="R493" s="1" t="s">
        <v>21</v>
      </c>
      <c r="S493" s="1" t="str">
        <f>IF(ISNUMBER(R493),"Yes","No")</f>
        <v>No</v>
      </c>
    </row>
    <row r="494" spans="1:19" x14ac:dyDescent="0.2">
      <c r="A494" t="s">
        <v>1308</v>
      </c>
      <c r="B494" t="s">
        <v>1309</v>
      </c>
      <c r="C494" t="s">
        <v>58</v>
      </c>
      <c r="D494" t="s">
        <v>31</v>
      </c>
      <c r="E494" t="s">
        <v>16</v>
      </c>
      <c r="F494" t="s">
        <v>17</v>
      </c>
      <c r="G494" t="s">
        <v>24</v>
      </c>
      <c r="H494">
        <v>36</v>
      </c>
      <c r="I494" t="str">
        <f>IF(H494&gt;54,"Old Adults 55+",IF(H494&gt;=31,"Adults 31-54",IF(H494&lt;31,"Young Adults 25-30","Invalid")))</f>
        <v>Adults 31-54</v>
      </c>
      <c r="J494" s="1">
        <v>43448</v>
      </c>
      <c r="K494" s="1" t="str">
        <f>IF(YEAR(J494)&gt;2016,"2017-2021",IF(YEAR(J494)&gt;2011,"2012-2016",IF(YEAR(J494)&gt;2006,"2007-2011",IF(YEAR(J494)&gt;2001,"2002-2006",IF(YEAR(J494)&gt;1996,"1997-2001",IF(YEAR(J494)&gt;=1992,"1992-1996","Invalid"))))))</f>
        <v>2017-2021</v>
      </c>
      <c r="L494" s="2">
        <v>96757</v>
      </c>
      <c r="M494" s="8">
        <v>0</v>
      </c>
      <c r="N494" s="11" t="str" cm="1">
        <f t="array" ref="N494">_xlfn.IFS(M494 = 0%, "0%", M494&gt;35%, "36%-40%",M494&gt;30%,"31%-35%", M494&gt;20%, "21%-30%",M494 &gt;15%,"16%-20%", M494&gt;10%, "11%-15%", M494 &gt;0%, "5%-10%")</f>
        <v>0%</v>
      </c>
      <c r="O494" s="9">
        <f>IF(M494&gt;0,L494+(L494*M494),L494)</f>
        <v>96757</v>
      </c>
      <c r="P494" t="s">
        <v>19</v>
      </c>
      <c r="Q494" t="s">
        <v>29</v>
      </c>
      <c r="R494" s="1" t="s">
        <v>21</v>
      </c>
      <c r="S494" s="1" t="str">
        <f>IF(ISNUMBER(R494),"Yes","No")</f>
        <v>No</v>
      </c>
    </row>
    <row r="495" spans="1:19" x14ac:dyDescent="0.2">
      <c r="A495" t="s">
        <v>772</v>
      </c>
      <c r="B495" t="s">
        <v>773</v>
      </c>
      <c r="C495" t="s">
        <v>49</v>
      </c>
      <c r="D495" t="s">
        <v>50</v>
      </c>
      <c r="E495" t="s">
        <v>32</v>
      </c>
      <c r="F495" t="s">
        <v>17</v>
      </c>
      <c r="G495" t="s">
        <v>24</v>
      </c>
      <c r="H495">
        <v>40</v>
      </c>
      <c r="I495" t="str">
        <f>IF(H495&gt;54,"Old Adults 55+",IF(H495&gt;=31,"Adults 31-54",IF(H495&lt;31,"Young Adults 25-30","Invalid")))</f>
        <v>Adults 31-54</v>
      </c>
      <c r="J495" s="1">
        <v>40563</v>
      </c>
      <c r="K495" s="1" t="str">
        <f>IF(YEAR(J495)&gt;2016,"2017-2021",IF(YEAR(J495)&gt;2011,"2012-2016",IF(YEAR(J495)&gt;2006,"2007-2011",IF(YEAR(J495)&gt;2001,"2002-2006",IF(YEAR(J495)&gt;1996,"1997-2001",IF(YEAR(J495)&gt;=1992,"1992-1996","Invalid"))))))</f>
        <v>2007-2011</v>
      </c>
      <c r="L495" s="2">
        <v>96719</v>
      </c>
      <c r="M495" s="8">
        <v>0</v>
      </c>
      <c r="N495" s="11" t="str" cm="1">
        <f t="array" ref="N495">_xlfn.IFS(M495 = 0%, "0%", M495&gt;35%, "36%-40%",M495&gt;30%,"31%-35%", M495&gt;20%, "21%-30%",M495 &gt;15%,"16%-20%", M495&gt;10%, "11%-15%", M495 &gt;0%, "5%-10%")</f>
        <v>0%</v>
      </c>
      <c r="O495" s="9">
        <f>IF(M495&gt;0,L495+(L495*M495),L495)</f>
        <v>96719</v>
      </c>
      <c r="P495" t="s">
        <v>33</v>
      </c>
      <c r="Q495" t="s">
        <v>34</v>
      </c>
      <c r="R495" s="1" t="s">
        <v>21</v>
      </c>
      <c r="S495" s="1" t="str">
        <f>IF(ISNUMBER(R495),"Yes","No")</f>
        <v>No</v>
      </c>
    </row>
    <row r="496" spans="1:19" x14ac:dyDescent="0.2">
      <c r="A496" t="s">
        <v>1277</v>
      </c>
      <c r="B496" t="s">
        <v>1278</v>
      </c>
      <c r="C496" t="s">
        <v>84</v>
      </c>
      <c r="D496" t="s">
        <v>31</v>
      </c>
      <c r="E496" t="s">
        <v>44</v>
      </c>
      <c r="F496" t="s">
        <v>17</v>
      </c>
      <c r="G496" t="s">
        <v>18</v>
      </c>
      <c r="H496">
        <v>48</v>
      </c>
      <c r="I496" t="str">
        <f>IF(H496&gt;54,"Old Adults 55+",IF(H496&gt;=31,"Adults 31-54",IF(H496&lt;31,"Young Adults 25-30","Invalid")))</f>
        <v>Adults 31-54</v>
      </c>
      <c r="J496" s="1">
        <v>41907</v>
      </c>
      <c r="K496" s="1" t="str">
        <f>IF(YEAR(J496)&gt;2016,"2017-2021",IF(YEAR(J496)&gt;2011,"2012-2016",IF(YEAR(J496)&gt;2006,"2007-2011",IF(YEAR(J496)&gt;2001,"2002-2006",IF(YEAR(J496)&gt;1996,"1997-2001",IF(YEAR(J496)&gt;=1992,"1992-1996","Invalid"))))))</f>
        <v>2012-2016</v>
      </c>
      <c r="L496" s="2">
        <v>96693</v>
      </c>
      <c r="M496" s="8">
        <v>0</v>
      </c>
      <c r="N496" s="11" t="str" cm="1">
        <f t="array" ref="N496">_xlfn.IFS(M496 = 0%, "0%", M496&gt;35%, "36%-40%",M496&gt;30%,"31%-35%", M496&gt;20%, "21%-30%",M496 &gt;15%,"16%-20%", M496&gt;10%, "11%-15%", M496 &gt;0%, "5%-10%")</f>
        <v>0%</v>
      </c>
      <c r="O496" s="9">
        <f>IF(M496&gt;0,L496+(L496*M496),L496)</f>
        <v>96693</v>
      </c>
      <c r="P496" t="s">
        <v>19</v>
      </c>
      <c r="Q496" t="s">
        <v>20</v>
      </c>
      <c r="R496" s="1" t="s">
        <v>21</v>
      </c>
      <c r="S496" s="1" t="str">
        <f>IF(ISNUMBER(R496),"Yes","No")</f>
        <v>No</v>
      </c>
    </row>
    <row r="497" spans="1:19" x14ac:dyDescent="0.2">
      <c r="A497" t="s">
        <v>1109</v>
      </c>
      <c r="B497" t="s">
        <v>298</v>
      </c>
      <c r="C497" t="s">
        <v>30</v>
      </c>
      <c r="D497" t="s">
        <v>31</v>
      </c>
      <c r="E497" t="s">
        <v>32</v>
      </c>
      <c r="F497" t="s">
        <v>28</v>
      </c>
      <c r="G497" t="s">
        <v>51</v>
      </c>
      <c r="H497">
        <v>46</v>
      </c>
      <c r="I497" t="str">
        <f>IF(H497&gt;54,"Old Adults 55+",IF(H497&gt;=31,"Adults 31-54",IF(H497&lt;31,"Young Adults 25-30","Invalid")))</f>
        <v>Adults 31-54</v>
      </c>
      <c r="J497" s="1">
        <v>38464</v>
      </c>
      <c r="K497" s="1" t="str">
        <f>IF(YEAR(J497)&gt;2016,"2017-2021",IF(YEAR(J497)&gt;2011,"2012-2016",IF(YEAR(J497)&gt;2006,"2007-2011",IF(YEAR(J497)&gt;2001,"2002-2006",IF(YEAR(J497)&gt;1996,"1997-2001",IF(YEAR(J497)&gt;=1992,"1992-1996","Invalid"))))))</f>
        <v>2002-2006</v>
      </c>
      <c r="L497" s="2">
        <v>96639</v>
      </c>
      <c r="M497" s="8">
        <v>0</v>
      </c>
      <c r="N497" s="11" t="str" cm="1">
        <f t="array" ref="N497">_xlfn.IFS(M497 = 0%, "0%", M497&gt;35%, "36%-40%",M497&gt;30%,"31%-35%", M497&gt;20%, "21%-30%",M497 &gt;15%,"16%-20%", M497&gt;10%, "11%-15%", M497 &gt;0%, "5%-10%")</f>
        <v>0%</v>
      </c>
      <c r="O497" s="9">
        <f>IF(M497&gt;0,L497+(L497*M497),L497)</f>
        <v>96639</v>
      </c>
      <c r="P497" t="s">
        <v>52</v>
      </c>
      <c r="Q497" t="s">
        <v>66</v>
      </c>
      <c r="R497" s="1" t="s">
        <v>21</v>
      </c>
      <c r="S497" s="1" t="str">
        <f>IF(ISNUMBER(R497),"Yes","No")</f>
        <v>No</v>
      </c>
    </row>
    <row r="498" spans="1:19" x14ac:dyDescent="0.2">
      <c r="A498" t="s">
        <v>1100</v>
      </c>
      <c r="B498" t="s">
        <v>1101</v>
      </c>
      <c r="C498" t="s">
        <v>38</v>
      </c>
      <c r="D498" t="s">
        <v>27</v>
      </c>
      <c r="E498" t="s">
        <v>32</v>
      </c>
      <c r="F498" t="s">
        <v>17</v>
      </c>
      <c r="G498" t="s">
        <v>18</v>
      </c>
      <c r="H498">
        <v>42</v>
      </c>
      <c r="I498" t="str">
        <f>IF(H498&gt;54,"Old Adults 55+",IF(H498&gt;=31,"Adults 31-54",IF(H498&lt;31,"Young Adults 25-30","Invalid")))</f>
        <v>Adults 31-54</v>
      </c>
      <c r="J498" s="1">
        <v>43866</v>
      </c>
      <c r="K498" s="1" t="str">
        <f>IF(YEAR(J498)&gt;2016,"2017-2021",IF(YEAR(J498)&gt;2011,"2012-2016",IF(YEAR(J498)&gt;2006,"2007-2011",IF(YEAR(J498)&gt;2001,"2002-2006",IF(YEAR(J498)&gt;1996,"1997-2001",IF(YEAR(J498)&gt;=1992,"1992-1996","Invalid"))))))</f>
        <v>2017-2021</v>
      </c>
      <c r="L498" s="2">
        <v>96636</v>
      </c>
      <c r="M498" s="8">
        <v>0</v>
      </c>
      <c r="N498" s="11" t="str" cm="1">
        <f t="array" ref="N498">_xlfn.IFS(M498 = 0%, "0%", M498&gt;35%, "36%-40%",M498&gt;30%,"31%-35%", M498&gt;20%, "21%-30%",M498 &gt;15%,"16%-20%", M498&gt;10%, "11%-15%", M498 &gt;0%, "5%-10%")</f>
        <v>0%</v>
      </c>
      <c r="O498" s="9">
        <f>IF(M498&gt;0,L498+(L498*M498),L498)</f>
        <v>96636</v>
      </c>
      <c r="P498" t="s">
        <v>19</v>
      </c>
      <c r="Q498" t="s">
        <v>29</v>
      </c>
      <c r="R498" s="1" t="s">
        <v>21</v>
      </c>
      <c r="S498" s="1" t="str">
        <f>IF(ISNUMBER(R498),"Yes","No")</f>
        <v>No</v>
      </c>
    </row>
    <row r="499" spans="1:19" x14ac:dyDescent="0.2">
      <c r="A499" t="s">
        <v>1849</v>
      </c>
      <c r="B499" t="s">
        <v>1850</v>
      </c>
      <c r="C499" t="s">
        <v>49</v>
      </c>
      <c r="D499" t="s">
        <v>50</v>
      </c>
      <c r="E499" t="s">
        <v>44</v>
      </c>
      <c r="F499" t="s">
        <v>28</v>
      </c>
      <c r="G499" t="s">
        <v>18</v>
      </c>
      <c r="H499">
        <v>32</v>
      </c>
      <c r="I499" t="str">
        <f>IF(H499&gt;54,"Old Adults 55+",IF(H499&gt;=31,"Adults 31-54",IF(H499&lt;31,"Young Adults 25-30","Invalid")))</f>
        <v>Adults 31-54</v>
      </c>
      <c r="J499" s="1">
        <v>43864</v>
      </c>
      <c r="K499" s="1" t="str">
        <f>IF(YEAR(J499)&gt;2016,"2017-2021",IF(YEAR(J499)&gt;2011,"2012-2016",IF(YEAR(J499)&gt;2006,"2007-2011",IF(YEAR(J499)&gt;2001,"2002-2006",IF(YEAR(J499)&gt;1996,"1997-2001",IF(YEAR(J499)&gt;=1992,"1992-1996","Invalid"))))))</f>
        <v>2017-2021</v>
      </c>
      <c r="L499" s="2">
        <v>96598</v>
      </c>
      <c r="M499" s="8">
        <v>0</v>
      </c>
      <c r="N499" s="11" t="str" cm="1">
        <f t="array" ref="N499">_xlfn.IFS(M499 = 0%, "0%", M499&gt;35%, "36%-40%",M499&gt;30%,"31%-35%", M499&gt;20%, "21%-30%",M499 &gt;15%,"16%-20%", M499&gt;10%, "11%-15%", M499 &gt;0%, "5%-10%")</f>
        <v>0%</v>
      </c>
      <c r="O499" s="9">
        <f>IF(M499&gt;0,L499+(L499*M499),L499)</f>
        <v>96598</v>
      </c>
      <c r="P499" t="s">
        <v>19</v>
      </c>
      <c r="Q499" t="s">
        <v>39</v>
      </c>
      <c r="R499" s="1" t="s">
        <v>21</v>
      </c>
      <c r="S499" s="1" t="str">
        <f>IF(ISNUMBER(R499),"Yes","No")</f>
        <v>No</v>
      </c>
    </row>
    <row r="500" spans="1:19" x14ac:dyDescent="0.2">
      <c r="A500" t="s">
        <v>405</v>
      </c>
      <c r="B500" t="s">
        <v>706</v>
      </c>
      <c r="C500" t="s">
        <v>91</v>
      </c>
      <c r="D500" t="s">
        <v>27</v>
      </c>
      <c r="E500" t="s">
        <v>16</v>
      </c>
      <c r="F500" t="s">
        <v>28</v>
      </c>
      <c r="G500" t="s">
        <v>24</v>
      </c>
      <c r="H500">
        <v>31</v>
      </c>
      <c r="I500" t="str">
        <f>IF(H500&gt;54,"Old Adults 55+",IF(H500&gt;=31,"Adults 31-54",IF(H500&lt;31,"Young Adults 25-30","Invalid")))</f>
        <v>Adults 31-54</v>
      </c>
      <c r="J500" s="1">
        <v>44086</v>
      </c>
      <c r="K500" s="1" t="str">
        <f>IF(YEAR(J500)&gt;2016,"2017-2021",IF(YEAR(J500)&gt;2011,"2012-2016",IF(YEAR(J500)&gt;2006,"2007-2011",IF(YEAR(J500)&gt;2001,"2002-2006",IF(YEAR(J500)&gt;1996,"1997-2001",IF(YEAR(J500)&gt;=1992,"1992-1996","Invalid"))))))</f>
        <v>2017-2021</v>
      </c>
      <c r="L500" s="2">
        <v>96567</v>
      </c>
      <c r="M500" s="8">
        <v>0</v>
      </c>
      <c r="N500" s="11" t="str" cm="1">
        <f t="array" ref="N500">_xlfn.IFS(M500 = 0%, "0%", M500&gt;35%, "36%-40%",M500&gt;30%,"31%-35%", M500&gt;20%, "21%-30%",M500 &gt;15%,"16%-20%", M500&gt;10%, "11%-15%", M500 &gt;0%, "5%-10%")</f>
        <v>0%</v>
      </c>
      <c r="O500" s="9">
        <f>IF(M500&gt;0,L500+(L500*M500),L500)</f>
        <v>96567</v>
      </c>
      <c r="P500" t="s">
        <v>33</v>
      </c>
      <c r="Q500" t="s">
        <v>74</v>
      </c>
      <c r="R500" s="1" t="s">
        <v>21</v>
      </c>
      <c r="S500" s="1" t="str">
        <f>IF(ISNUMBER(R500),"Yes","No")</f>
        <v>No</v>
      </c>
    </row>
    <row r="501" spans="1:19" x14ac:dyDescent="0.2">
      <c r="A501" t="s">
        <v>1935</v>
      </c>
      <c r="B501" t="s">
        <v>1936</v>
      </c>
      <c r="C501" t="s">
        <v>71</v>
      </c>
      <c r="D501" t="s">
        <v>27</v>
      </c>
      <c r="E501" t="s">
        <v>16</v>
      </c>
      <c r="F501" t="s">
        <v>28</v>
      </c>
      <c r="G501" t="s">
        <v>18</v>
      </c>
      <c r="H501">
        <v>61</v>
      </c>
      <c r="I501" t="str">
        <f>IF(H501&gt;54,"Old Adults 55+",IF(H501&gt;=31,"Adults 31-54",IF(H501&lt;31,"Young Adults 25-30","Invalid")))</f>
        <v>Old Adults 55+</v>
      </c>
      <c r="J501" s="1">
        <v>42437</v>
      </c>
      <c r="K501" s="1" t="str">
        <f>IF(YEAR(J501)&gt;2016,"2017-2021",IF(YEAR(J501)&gt;2011,"2012-2016",IF(YEAR(J501)&gt;2006,"2007-2011",IF(YEAR(J501)&gt;2001,"2002-2006",IF(YEAR(J501)&gt;1996,"1997-2001",IF(YEAR(J501)&gt;=1992,"1992-1996","Invalid"))))))</f>
        <v>2012-2016</v>
      </c>
      <c r="L501" s="2">
        <v>96566</v>
      </c>
      <c r="M501" s="8">
        <v>0</v>
      </c>
      <c r="N501" s="11" t="str" cm="1">
        <f t="array" ref="N501">_xlfn.IFS(M501 = 0%, "0%", M501&gt;35%, "36%-40%",M501&gt;30%,"31%-35%", M501&gt;20%, "21%-30%",M501 &gt;15%,"16%-20%", M501&gt;10%, "11%-15%", M501 &gt;0%, "5%-10%")</f>
        <v>0%</v>
      </c>
      <c r="O501" s="9">
        <f>IF(M501&gt;0,L501+(L501*M501),L501)</f>
        <v>96566</v>
      </c>
      <c r="P501" t="s">
        <v>19</v>
      </c>
      <c r="Q501" t="s">
        <v>29</v>
      </c>
      <c r="R501" s="1" t="s">
        <v>21</v>
      </c>
      <c r="S501" s="1" t="str">
        <f>IF(ISNUMBER(R501),"Yes","No")</f>
        <v>No</v>
      </c>
    </row>
    <row r="502" spans="1:19" x14ac:dyDescent="0.2">
      <c r="A502" t="s">
        <v>1417</v>
      </c>
      <c r="B502" t="s">
        <v>1418</v>
      </c>
      <c r="C502" t="s">
        <v>98</v>
      </c>
      <c r="D502" t="s">
        <v>27</v>
      </c>
      <c r="E502" t="s">
        <v>16</v>
      </c>
      <c r="F502" t="s">
        <v>17</v>
      </c>
      <c r="G502" t="s">
        <v>24</v>
      </c>
      <c r="H502">
        <v>65</v>
      </c>
      <c r="I502" t="str">
        <f>IF(H502&gt;54,"Old Adults 55+",IF(H502&gt;=31,"Adults 31-54",IF(H502&lt;31,"Young Adults 25-30","Invalid")))</f>
        <v>Old Adults 55+</v>
      </c>
      <c r="J502" s="1">
        <v>37749</v>
      </c>
      <c r="K502" s="1" t="str">
        <f>IF(YEAR(J502)&gt;2016,"2017-2021",IF(YEAR(J502)&gt;2011,"2012-2016",IF(YEAR(J502)&gt;2006,"2007-2011",IF(YEAR(J502)&gt;2001,"2002-2006",IF(YEAR(J502)&gt;1996,"1997-2001",IF(YEAR(J502)&gt;=1992,"1992-1996","Invalid"))))))</f>
        <v>2002-2006</v>
      </c>
      <c r="L502" s="2">
        <v>96548</v>
      </c>
      <c r="M502" s="8">
        <v>0</v>
      </c>
      <c r="N502" s="11" t="str" cm="1">
        <f t="array" ref="N502">_xlfn.IFS(M502 = 0%, "0%", M502&gt;35%, "36%-40%",M502&gt;30%,"31%-35%", M502&gt;20%, "21%-30%",M502 &gt;15%,"16%-20%", M502&gt;10%, "11%-15%", M502 &gt;0%, "5%-10%")</f>
        <v>0%</v>
      </c>
      <c r="O502" s="9">
        <f>IF(M502&gt;0,L502+(L502*M502),L502)</f>
        <v>96548</v>
      </c>
      <c r="P502" t="s">
        <v>19</v>
      </c>
      <c r="Q502" t="s">
        <v>25</v>
      </c>
      <c r="R502" s="1" t="s">
        <v>21</v>
      </c>
      <c r="S502" s="1" t="str">
        <f>IF(ISNUMBER(R502),"Yes","No")</f>
        <v>No</v>
      </c>
    </row>
    <row r="503" spans="1:19" x14ac:dyDescent="0.2">
      <c r="A503" t="s">
        <v>292</v>
      </c>
      <c r="B503" t="s">
        <v>584</v>
      </c>
      <c r="C503" t="s">
        <v>86</v>
      </c>
      <c r="D503" t="s">
        <v>31</v>
      </c>
      <c r="E503" t="s">
        <v>32</v>
      </c>
      <c r="F503" t="s">
        <v>17</v>
      </c>
      <c r="G503" t="s">
        <v>18</v>
      </c>
      <c r="H503">
        <v>51</v>
      </c>
      <c r="I503" t="str">
        <f>IF(H503&gt;54,"Old Adults 55+",IF(H503&gt;=31,"Adults 31-54",IF(H503&lt;31,"Young Adults 25-30","Invalid")))</f>
        <v>Adults 31-54</v>
      </c>
      <c r="J503" s="1">
        <v>35055</v>
      </c>
      <c r="K503" s="1" t="str">
        <f>IF(YEAR(J503)&gt;2016,"2017-2021",IF(YEAR(J503)&gt;2011,"2012-2016",IF(YEAR(J503)&gt;2006,"2007-2011",IF(YEAR(J503)&gt;2001,"2002-2006",IF(YEAR(J503)&gt;1996,"1997-2001",IF(YEAR(J503)&gt;=1992,"1992-1996","Invalid"))))))</f>
        <v>1992-1996</v>
      </c>
      <c r="L503" s="2">
        <v>96475</v>
      </c>
      <c r="M503" s="8">
        <v>0</v>
      </c>
      <c r="N503" s="11" t="str" cm="1">
        <f t="array" ref="N503">_xlfn.IFS(M503 = 0%, "0%", M503&gt;35%, "36%-40%",M503&gt;30%,"31%-35%", M503&gt;20%, "21%-30%",M503 &gt;15%,"16%-20%", M503&gt;10%, "11%-15%", M503 &gt;0%, "5%-10%")</f>
        <v>0%</v>
      </c>
      <c r="O503" s="9">
        <f>IF(M503&gt;0,L503+(L503*M503),L503)</f>
        <v>96475</v>
      </c>
      <c r="P503" t="s">
        <v>19</v>
      </c>
      <c r="Q503" t="s">
        <v>25</v>
      </c>
      <c r="R503" s="1" t="s">
        <v>21</v>
      </c>
      <c r="S503" s="1" t="str">
        <f>IF(ISNUMBER(R503),"Yes","No")</f>
        <v>No</v>
      </c>
    </row>
    <row r="504" spans="1:19" x14ac:dyDescent="0.2">
      <c r="A504" t="s">
        <v>1328</v>
      </c>
      <c r="B504" t="s">
        <v>133</v>
      </c>
      <c r="C504" t="s">
        <v>30</v>
      </c>
      <c r="D504" t="s">
        <v>31</v>
      </c>
      <c r="E504" t="s">
        <v>44</v>
      </c>
      <c r="F504" t="s">
        <v>28</v>
      </c>
      <c r="G504" t="s">
        <v>51</v>
      </c>
      <c r="H504">
        <v>54</v>
      </c>
      <c r="I504" t="str">
        <f>IF(H504&gt;54,"Old Adults 55+",IF(H504&gt;=31,"Adults 31-54",IF(H504&lt;31,"Young Adults 25-30","Invalid")))</f>
        <v>Adults 31-54</v>
      </c>
      <c r="J504" s="1">
        <v>41028</v>
      </c>
      <c r="K504" s="1" t="str">
        <f>IF(YEAR(J504)&gt;2016,"2017-2021",IF(YEAR(J504)&gt;2011,"2012-2016",IF(YEAR(J504)&gt;2006,"2007-2011",IF(YEAR(J504)&gt;2001,"2002-2006",IF(YEAR(J504)&gt;1996,"1997-2001",IF(YEAR(J504)&gt;=1992,"1992-1996","Invalid"))))))</f>
        <v>2012-2016</v>
      </c>
      <c r="L504" s="2">
        <v>96441</v>
      </c>
      <c r="M504" s="8">
        <v>0</v>
      </c>
      <c r="N504" s="11" t="str" cm="1">
        <f t="array" ref="N504">_xlfn.IFS(M504 = 0%, "0%", M504&gt;35%, "36%-40%",M504&gt;30%,"31%-35%", M504&gt;20%, "21%-30%",M504 &gt;15%,"16%-20%", M504&gt;10%, "11%-15%", M504 &gt;0%, "5%-10%")</f>
        <v>0%</v>
      </c>
      <c r="O504" s="9">
        <f>IF(M504&gt;0,L504+(L504*M504),L504)</f>
        <v>96441</v>
      </c>
      <c r="P504" t="s">
        <v>52</v>
      </c>
      <c r="Q504" t="s">
        <v>53</v>
      </c>
      <c r="R504" s="1" t="s">
        <v>21</v>
      </c>
      <c r="S504" s="1" t="str">
        <f>IF(ISNUMBER(R504),"Yes","No")</f>
        <v>No</v>
      </c>
    </row>
    <row r="505" spans="1:19" x14ac:dyDescent="0.2">
      <c r="A505" t="s">
        <v>1648</v>
      </c>
      <c r="B505" t="s">
        <v>1649</v>
      </c>
      <c r="C505" t="s">
        <v>71</v>
      </c>
      <c r="D505" t="s">
        <v>27</v>
      </c>
      <c r="E505" t="s">
        <v>36</v>
      </c>
      <c r="F505" t="s">
        <v>17</v>
      </c>
      <c r="G505" t="s">
        <v>24</v>
      </c>
      <c r="H505">
        <v>33</v>
      </c>
      <c r="I505" t="str">
        <f>IF(H505&gt;54,"Old Adults 55+",IF(H505&gt;=31,"Adults 31-54",IF(H505&lt;31,"Young Adults 25-30","Invalid")))</f>
        <v>Adults 31-54</v>
      </c>
      <c r="J505" s="1">
        <v>41819</v>
      </c>
      <c r="K505" s="1" t="str">
        <f>IF(YEAR(J505)&gt;2016,"2017-2021",IF(YEAR(J505)&gt;2011,"2012-2016",IF(YEAR(J505)&gt;2006,"2007-2011",IF(YEAR(J505)&gt;2001,"2002-2006",IF(YEAR(J505)&gt;1996,"1997-2001",IF(YEAR(J505)&gt;=1992,"1992-1996","Invalid"))))))</f>
        <v>2012-2016</v>
      </c>
      <c r="L505" s="2">
        <v>96366</v>
      </c>
      <c r="M505" s="8">
        <v>0</v>
      </c>
      <c r="N505" s="11" t="str" cm="1">
        <f t="array" ref="N505">_xlfn.IFS(M505 = 0%, "0%", M505&gt;35%, "36%-40%",M505&gt;30%,"31%-35%", M505&gt;20%, "21%-30%",M505 &gt;15%,"16%-20%", M505&gt;10%, "11%-15%", M505 &gt;0%, "5%-10%")</f>
        <v>0%</v>
      </c>
      <c r="O505" s="9">
        <f>IF(M505&gt;0,L505+(L505*M505),L505)</f>
        <v>96366</v>
      </c>
      <c r="P505" t="s">
        <v>33</v>
      </c>
      <c r="Q505" t="s">
        <v>34</v>
      </c>
      <c r="R505" s="1" t="s">
        <v>21</v>
      </c>
      <c r="S505" s="1" t="str">
        <f>IF(ISNUMBER(R505),"Yes","No")</f>
        <v>No</v>
      </c>
    </row>
    <row r="506" spans="1:19" x14ac:dyDescent="0.2">
      <c r="A506" t="s">
        <v>1046</v>
      </c>
      <c r="B506" t="s">
        <v>1047</v>
      </c>
      <c r="C506" t="s">
        <v>71</v>
      </c>
      <c r="D506" t="s">
        <v>27</v>
      </c>
      <c r="E506" t="s">
        <v>16</v>
      </c>
      <c r="F506" t="s">
        <v>28</v>
      </c>
      <c r="G506" t="s">
        <v>24</v>
      </c>
      <c r="H506">
        <v>37</v>
      </c>
      <c r="I506" t="str">
        <f>IF(H506&gt;54,"Old Adults 55+",IF(H506&gt;=31,"Adults 31-54",IF(H506&lt;31,"Young Adults 25-30","Invalid")))</f>
        <v>Adults 31-54</v>
      </c>
      <c r="J506" s="1">
        <v>42922</v>
      </c>
      <c r="K506" s="1" t="str">
        <f>IF(YEAR(J506)&gt;2016,"2017-2021",IF(YEAR(J506)&gt;2011,"2012-2016",IF(YEAR(J506)&gt;2006,"2007-2011",IF(YEAR(J506)&gt;2001,"2002-2006",IF(YEAR(J506)&gt;1996,"1997-2001",IF(YEAR(J506)&gt;=1992,"1992-1996","Invalid"))))))</f>
        <v>2017-2021</v>
      </c>
      <c r="L506" s="2">
        <v>96331</v>
      </c>
      <c r="M506" s="8">
        <v>0</v>
      </c>
      <c r="N506" s="11" t="str" cm="1">
        <f t="array" ref="N506">_xlfn.IFS(M506 = 0%, "0%", M506&gt;35%, "36%-40%",M506&gt;30%,"31%-35%", M506&gt;20%, "21%-30%",M506 &gt;15%,"16%-20%", M506&gt;10%, "11%-15%", M506 &gt;0%, "5%-10%")</f>
        <v>0%</v>
      </c>
      <c r="O506" s="9">
        <f>IF(M506&gt;0,L506+(L506*M506),L506)</f>
        <v>96331</v>
      </c>
      <c r="P506" t="s">
        <v>33</v>
      </c>
      <c r="Q506" t="s">
        <v>74</v>
      </c>
      <c r="R506" s="1" t="s">
        <v>21</v>
      </c>
      <c r="S506" s="1" t="str">
        <f>IF(ISNUMBER(R506),"Yes","No")</f>
        <v>No</v>
      </c>
    </row>
    <row r="507" spans="1:19" x14ac:dyDescent="0.2">
      <c r="A507" t="s">
        <v>1724</v>
      </c>
      <c r="B507" t="s">
        <v>1725</v>
      </c>
      <c r="C507" t="s">
        <v>69</v>
      </c>
      <c r="D507" t="s">
        <v>31</v>
      </c>
      <c r="E507" t="s">
        <v>32</v>
      </c>
      <c r="F507" t="s">
        <v>28</v>
      </c>
      <c r="G507" t="s">
        <v>51</v>
      </c>
      <c r="H507">
        <v>59</v>
      </c>
      <c r="I507" t="str">
        <f>IF(H507&gt;54,"Old Adults 55+",IF(H507&gt;=31,"Adults 31-54",IF(H507&lt;31,"Young Adults 25-30","Invalid")))</f>
        <v>Old Adults 55+</v>
      </c>
      <c r="J507" s="1">
        <v>39701</v>
      </c>
      <c r="K507" s="1" t="str">
        <f>IF(YEAR(J507)&gt;2016,"2017-2021",IF(YEAR(J507)&gt;2011,"2012-2016",IF(YEAR(J507)&gt;2006,"2007-2011",IF(YEAR(J507)&gt;2001,"2002-2006",IF(YEAR(J507)&gt;1996,"1997-2001",IF(YEAR(J507)&gt;=1992,"1992-1996","Invalid"))))))</f>
        <v>2007-2011</v>
      </c>
      <c r="L507" s="2">
        <v>96313</v>
      </c>
      <c r="M507" s="8">
        <v>0</v>
      </c>
      <c r="N507" s="11" t="str" cm="1">
        <f t="array" ref="N507">_xlfn.IFS(M507 = 0%, "0%", M507&gt;35%, "36%-40%",M507&gt;30%,"31%-35%", M507&gt;20%, "21%-30%",M507 &gt;15%,"16%-20%", M507&gt;10%, "11%-15%", M507 &gt;0%, "5%-10%")</f>
        <v>0%</v>
      </c>
      <c r="O507" s="9">
        <f>IF(M507&gt;0,L507+(L507*M507),L507)</f>
        <v>96313</v>
      </c>
      <c r="P507" t="s">
        <v>19</v>
      </c>
      <c r="Q507" t="s">
        <v>25</v>
      </c>
      <c r="R507" s="1" t="s">
        <v>21</v>
      </c>
      <c r="S507" s="1" t="str">
        <f>IF(ISNUMBER(R507),"Yes","No")</f>
        <v>No</v>
      </c>
    </row>
    <row r="508" spans="1:19" x14ac:dyDescent="0.2">
      <c r="A508" t="s">
        <v>1448</v>
      </c>
      <c r="B508" t="s">
        <v>1449</v>
      </c>
      <c r="C508" t="s">
        <v>42</v>
      </c>
      <c r="D508" t="s">
        <v>50</v>
      </c>
      <c r="E508" t="s">
        <v>16</v>
      </c>
      <c r="F508" t="s">
        <v>28</v>
      </c>
      <c r="G508" t="s">
        <v>18</v>
      </c>
      <c r="H508">
        <v>30</v>
      </c>
      <c r="I508" t="str">
        <f>IF(H508&gt;54,"Old Adults 55+",IF(H508&gt;=31,"Adults 31-54",IF(H508&lt;31,"Young Adults 25-30","Invalid")))</f>
        <v>Young Adults 25-30</v>
      </c>
      <c r="J508" s="1">
        <v>43773</v>
      </c>
      <c r="K508" s="1" t="str">
        <f>IF(YEAR(J508)&gt;2016,"2017-2021",IF(YEAR(J508)&gt;2011,"2012-2016",IF(YEAR(J508)&gt;2006,"2007-2011",IF(YEAR(J508)&gt;2001,"2002-2006",IF(YEAR(J508)&gt;1996,"1997-2001",IF(YEAR(J508)&gt;=1992,"1992-1996","Invalid"))))))</f>
        <v>2017-2021</v>
      </c>
      <c r="L508" s="2">
        <v>96092</v>
      </c>
      <c r="M508" s="8">
        <v>0</v>
      </c>
      <c r="N508" s="11" t="str" cm="1">
        <f t="array" ref="N508">_xlfn.IFS(M508 = 0%, "0%", M508&gt;35%, "36%-40%",M508&gt;30%,"31%-35%", M508&gt;20%, "21%-30%",M508 &gt;15%,"16%-20%", M508&gt;10%, "11%-15%", M508 &gt;0%, "5%-10%")</f>
        <v>0%</v>
      </c>
      <c r="O508" s="9">
        <f>IF(M508&gt;0,L508+(L508*M508),L508)</f>
        <v>96092</v>
      </c>
      <c r="P508" t="s">
        <v>19</v>
      </c>
      <c r="Q508" t="s">
        <v>25</v>
      </c>
      <c r="R508" s="1" t="s">
        <v>21</v>
      </c>
      <c r="S508" s="1" t="str">
        <f>IF(ISNUMBER(R508),"Yes","No")</f>
        <v>No</v>
      </c>
    </row>
    <row r="509" spans="1:19" x14ac:dyDescent="0.2">
      <c r="A509" t="s">
        <v>789</v>
      </c>
      <c r="B509" t="s">
        <v>790</v>
      </c>
      <c r="C509" t="s">
        <v>58</v>
      </c>
      <c r="D509" t="s">
        <v>31</v>
      </c>
      <c r="E509" t="s">
        <v>16</v>
      </c>
      <c r="F509" t="s">
        <v>17</v>
      </c>
      <c r="G509" t="s">
        <v>51</v>
      </c>
      <c r="H509">
        <v>42</v>
      </c>
      <c r="I509" t="str">
        <f>IF(H509&gt;54,"Old Adults 55+",IF(H509&gt;=31,"Adults 31-54",IF(H509&lt;31,"Young Adults 25-30","Invalid")))</f>
        <v>Adults 31-54</v>
      </c>
      <c r="J509" s="1">
        <v>43062</v>
      </c>
      <c r="K509" s="1" t="str">
        <f>IF(YEAR(J509)&gt;2016,"2017-2021",IF(YEAR(J509)&gt;2011,"2012-2016",IF(YEAR(J509)&gt;2006,"2007-2011",IF(YEAR(J509)&gt;2001,"2002-2006",IF(YEAR(J509)&gt;1996,"1997-2001",IF(YEAR(J509)&gt;=1992,"1992-1996","Invalid"))))))</f>
        <v>2017-2021</v>
      </c>
      <c r="L509" s="2">
        <v>96023</v>
      </c>
      <c r="M509" s="8">
        <v>0</v>
      </c>
      <c r="N509" s="11" t="str" cm="1">
        <f t="array" ref="N509">_xlfn.IFS(M509 = 0%, "0%", M509&gt;35%, "36%-40%",M509&gt;30%,"31%-35%", M509&gt;20%, "21%-30%",M509 &gt;15%,"16%-20%", M509&gt;10%, "11%-15%", M509 &gt;0%, "5%-10%")</f>
        <v>0%</v>
      </c>
      <c r="O509" s="9">
        <f>IF(M509&gt;0,L509+(L509*M509),L509)</f>
        <v>96023</v>
      </c>
      <c r="P509" t="s">
        <v>19</v>
      </c>
      <c r="Q509" t="s">
        <v>45</v>
      </c>
      <c r="R509" s="1" t="s">
        <v>21</v>
      </c>
      <c r="S509" s="1" t="str">
        <f>IF(ISNUMBER(R509),"Yes","No")</f>
        <v>No</v>
      </c>
    </row>
    <row r="510" spans="1:19" x14ac:dyDescent="0.2">
      <c r="A510" t="s">
        <v>562</v>
      </c>
      <c r="B510" t="s">
        <v>563</v>
      </c>
      <c r="C510" t="s">
        <v>77</v>
      </c>
      <c r="D510" t="s">
        <v>23</v>
      </c>
      <c r="E510" t="s">
        <v>16</v>
      </c>
      <c r="F510" t="s">
        <v>28</v>
      </c>
      <c r="G510" t="s">
        <v>24</v>
      </c>
      <c r="H510">
        <v>53</v>
      </c>
      <c r="I510" t="str">
        <f>IF(H510&gt;54,"Old Adults 55+",IF(H510&gt;=31,"Adults 31-54",IF(H510&lt;31,"Young Adults 25-30","Invalid")))</f>
        <v>Adults 31-54</v>
      </c>
      <c r="J510" s="1">
        <v>37576</v>
      </c>
      <c r="K510" s="1" t="str">
        <f>IF(YEAR(J510)&gt;2016,"2017-2021",IF(YEAR(J510)&gt;2011,"2012-2016",IF(YEAR(J510)&gt;2006,"2007-2011",IF(YEAR(J510)&gt;2001,"2002-2006",IF(YEAR(J510)&gt;1996,"1997-2001",IF(YEAR(J510)&gt;=1992,"1992-1996","Invalid"))))))</f>
        <v>2002-2006</v>
      </c>
      <c r="L510" s="2">
        <v>95998</v>
      </c>
      <c r="M510" s="8">
        <v>0</v>
      </c>
      <c r="N510" s="11" t="str" cm="1">
        <f t="array" ref="N510">_xlfn.IFS(M510 = 0%, "0%", M510&gt;35%, "36%-40%",M510&gt;30%,"31%-35%", M510&gt;20%, "21%-30%",M510 &gt;15%,"16%-20%", M510&gt;10%, "11%-15%", M510 &gt;0%, "5%-10%")</f>
        <v>0%</v>
      </c>
      <c r="O510" s="9">
        <f>IF(M510&gt;0,L510+(L510*M510),L510)</f>
        <v>95998</v>
      </c>
      <c r="P510" t="s">
        <v>19</v>
      </c>
      <c r="Q510" t="s">
        <v>63</v>
      </c>
      <c r="R510" s="1" t="s">
        <v>21</v>
      </c>
      <c r="S510" s="1" t="str">
        <f>IF(ISNUMBER(R510),"Yes","No")</f>
        <v>No</v>
      </c>
    </row>
    <row r="511" spans="1:19" x14ac:dyDescent="0.2">
      <c r="A511" t="s">
        <v>957</v>
      </c>
      <c r="B511" t="s">
        <v>958</v>
      </c>
      <c r="C511" t="s">
        <v>82</v>
      </c>
      <c r="D511" t="s">
        <v>27</v>
      </c>
      <c r="E511" t="s">
        <v>44</v>
      </c>
      <c r="F511" t="s">
        <v>28</v>
      </c>
      <c r="G511" t="s">
        <v>24</v>
      </c>
      <c r="H511">
        <v>31</v>
      </c>
      <c r="I511" t="str">
        <f>IF(H511&gt;54,"Old Adults 55+",IF(H511&gt;=31,"Adults 31-54",IF(H511&lt;31,"Young Adults 25-30","Invalid")))</f>
        <v>Adults 31-54</v>
      </c>
      <c r="J511" s="1">
        <v>42780</v>
      </c>
      <c r="K511" s="1" t="str">
        <f>IF(YEAR(J511)&gt;2016,"2017-2021",IF(YEAR(J511)&gt;2011,"2012-2016",IF(YEAR(J511)&gt;2006,"2007-2011",IF(YEAR(J511)&gt;2001,"2002-2006",IF(YEAR(J511)&gt;1996,"1997-2001",IF(YEAR(J511)&gt;=1992,"1992-1996","Invalid"))))))</f>
        <v>2017-2021</v>
      </c>
      <c r="L511" s="2">
        <v>95963</v>
      </c>
      <c r="M511" s="8">
        <v>0</v>
      </c>
      <c r="N511" s="11" t="str" cm="1">
        <f t="array" ref="N511">_xlfn.IFS(M511 = 0%, "0%", M511&gt;35%, "36%-40%",M511&gt;30%,"31%-35%", M511&gt;20%, "21%-30%",M511 &gt;15%,"16%-20%", M511&gt;10%, "11%-15%", M511 &gt;0%, "5%-10%")</f>
        <v>0%</v>
      </c>
      <c r="O511" s="9">
        <f>IF(M511&gt;0,L511+(L511*M511),L511)</f>
        <v>95963</v>
      </c>
      <c r="P511" t="s">
        <v>33</v>
      </c>
      <c r="Q511" t="s">
        <v>34</v>
      </c>
      <c r="R511" s="1" t="s">
        <v>21</v>
      </c>
      <c r="S511" s="1" t="str">
        <f>IF(ISNUMBER(R511),"Yes","No")</f>
        <v>No</v>
      </c>
    </row>
    <row r="512" spans="1:19" x14ac:dyDescent="0.2">
      <c r="A512" t="s">
        <v>1979</v>
      </c>
      <c r="B512" t="s">
        <v>1980</v>
      </c>
      <c r="C512" t="s">
        <v>42</v>
      </c>
      <c r="D512" t="s">
        <v>15</v>
      </c>
      <c r="E512" t="s">
        <v>44</v>
      </c>
      <c r="F512" t="s">
        <v>17</v>
      </c>
      <c r="G512" t="s">
        <v>24</v>
      </c>
      <c r="H512">
        <v>33</v>
      </c>
      <c r="I512" t="str">
        <f>IF(H512&gt;54,"Old Adults 55+",IF(H512&gt;=31,"Adults 31-54",IF(H512&lt;31,"Young Adults 25-30","Invalid")))</f>
        <v>Adults 31-54</v>
      </c>
      <c r="J512" s="1">
        <v>40936</v>
      </c>
      <c r="K512" s="1" t="str">
        <f>IF(YEAR(J512)&gt;2016,"2017-2021",IF(YEAR(J512)&gt;2011,"2012-2016",IF(YEAR(J512)&gt;2006,"2007-2011",IF(YEAR(J512)&gt;2001,"2002-2006",IF(YEAR(J512)&gt;1996,"1997-2001",IF(YEAR(J512)&gt;=1992,"1992-1996","Invalid"))))))</f>
        <v>2012-2016</v>
      </c>
      <c r="L512" s="2">
        <v>95960</v>
      </c>
      <c r="M512" s="8">
        <v>0</v>
      </c>
      <c r="N512" s="11" t="str" cm="1">
        <f t="array" ref="N512">_xlfn.IFS(M512 = 0%, "0%", M512&gt;35%, "36%-40%",M512&gt;30%,"31%-35%", M512&gt;20%, "21%-30%",M512 &gt;15%,"16%-20%", M512&gt;10%, "11%-15%", M512 &gt;0%, "5%-10%")</f>
        <v>0%</v>
      </c>
      <c r="O512" s="9">
        <f>IF(M512&gt;0,L512+(L512*M512),L512)</f>
        <v>95960</v>
      </c>
      <c r="P512" t="s">
        <v>33</v>
      </c>
      <c r="Q512" t="s">
        <v>34</v>
      </c>
      <c r="R512" s="1" t="s">
        <v>21</v>
      </c>
      <c r="S512" s="1" t="str">
        <f>IF(ISNUMBER(R512),"Yes","No")</f>
        <v>No</v>
      </c>
    </row>
    <row r="513" spans="1:19" x14ac:dyDescent="0.2">
      <c r="A513" t="s">
        <v>1432</v>
      </c>
      <c r="B513" t="s">
        <v>1433</v>
      </c>
      <c r="C513" t="s">
        <v>56</v>
      </c>
      <c r="D513" t="s">
        <v>27</v>
      </c>
      <c r="E513" t="s">
        <v>16</v>
      </c>
      <c r="F513" t="s">
        <v>28</v>
      </c>
      <c r="G513" t="s">
        <v>47</v>
      </c>
      <c r="H513">
        <v>40</v>
      </c>
      <c r="I513" t="str">
        <f>IF(H513&gt;54,"Old Adults 55+",IF(H513&gt;=31,"Adults 31-54",IF(H513&lt;31,"Young Adults 25-30","Invalid")))</f>
        <v>Adults 31-54</v>
      </c>
      <c r="J513" s="1">
        <v>43520</v>
      </c>
      <c r="K513" s="1" t="str">
        <f>IF(YEAR(J513)&gt;2016,"2017-2021",IF(YEAR(J513)&gt;2011,"2012-2016",IF(YEAR(J513)&gt;2006,"2007-2011",IF(YEAR(J513)&gt;2001,"2002-2006",IF(YEAR(J513)&gt;1996,"1997-2001",IF(YEAR(J513)&gt;=1992,"1992-1996","Invalid"))))))</f>
        <v>2017-2021</v>
      </c>
      <c r="L513" s="2">
        <v>95899</v>
      </c>
      <c r="M513" s="8">
        <v>0.1</v>
      </c>
      <c r="N513" s="11" t="str" cm="1">
        <f t="array" ref="N513">_xlfn.IFS(M513 = 0%, "0%", M513&gt;35%, "36%-40%",M513&gt;30%,"31%-35%", M513&gt;20%, "21%-30%",M513 &gt;15%,"16%-20%", M513&gt;10%, "11%-15%", M513 &gt;0%, "5%-10%")</f>
        <v>5%-10%</v>
      </c>
      <c r="O513" s="9">
        <f>IF(M513&gt;0,L513+(L513*M513),L513)</f>
        <v>105488.9</v>
      </c>
      <c r="P513" t="s">
        <v>19</v>
      </c>
      <c r="Q513" t="s">
        <v>29</v>
      </c>
      <c r="R513" s="1">
        <v>44263</v>
      </c>
      <c r="S513" s="1" t="str">
        <f>IF(ISNUMBER(R513),"Yes","No")</f>
        <v>Yes</v>
      </c>
    </row>
    <row r="514" spans="1:19" x14ac:dyDescent="0.2">
      <c r="A514" t="s">
        <v>670</v>
      </c>
      <c r="B514" t="s">
        <v>671</v>
      </c>
      <c r="C514" t="s">
        <v>30</v>
      </c>
      <c r="D514" t="s">
        <v>31</v>
      </c>
      <c r="E514" t="s">
        <v>16</v>
      </c>
      <c r="F514" t="s">
        <v>17</v>
      </c>
      <c r="G514" t="s">
        <v>47</v>
      </c>
      <c r="H514">
        <v>27</v>
      </c>
      <c r="I514" t="str">
        <f>IF(H514&gt;54,"Old Adults 55+",IF(H514&gt;=31,"Adults 31-54",IF(H514&lt;31,"Young Adults 25-30","Invalid")))</f>
        <v>Young Adults 25-30</v>
      </c>
      <c r="J514" s="1">
        <v>44224</v>
      </c>
      <c r="K514" s="1" t="str">
        <f>IF(YEAR(J514)&gt;2016,"2017-2021",IF(YEAR(J514)&gt;2011,"2012-2016",IF(YEAR(J514)&gt;2006,"2007-2011",IF(YEAR(J514)&gt;2001,"2002-2006",IF(YEAR(J514)&gt;1996,"1997-2001",IF(YEAR(J514)&gt;=1992,"1992-1996","Invalid"))))))</f>
        <v>2017-2021</v>
      </c>
      <c r="L514" s="2">
        <v>95786</v>
      </c>
      <c r="M514" s="8">
        <v>0</v>
      </c>
      <c r="N514" s="11" t="str" cm="1">
        <f t="array" ref="N514">_xlfn.IFS(M514 = 0%, "0%", M514&gt;35%, "36%-40%",M514&gt;30%,"31%-35%", M514&gt;20%, "21%-30%",M514 &gt;15%,"16%-20%", M514&gt;10%, "11%-15%", M514 &gt;0%, "5%-10%")</f>
        <v>0%</v>
      </c>
      <c r="O514" s="9">
        <f>IF(M514&gt;0,L514+(L514*M514),L514)</f>
        <v>95786</v>
      </c>
      <c r="P514" t="s">
        <v>19</v>
      </c>
      <c r="Q514" t="s">
        <v>20</v>
      </c>
      <c r="R514" s="1" t="s">
        <v>21</v>
      </c>
      <c r="S514" s="1" t="str">
        <f>IF(ISNUMBER(R514),"Yes","No")</f>
        <v>No</v>
      </c>
    </row>
    <row r="515" spans="1:19" x14ac:dyDescent="0.2">
      <c r="A515" t="s">
        <v>251</v>
      </c>
      <c r="B515" t="s">
        <v>776</v>
      </c>
      <c r="C515" t="s">
        <v>97</v>
      </c>
      <c r="D515" t="s">
        <v>31</v>
      </c>
      <c r="E515" t="s">
        <v>32</v>
      </c>
      <c r="F515" t="s">
        <v>28</v>
      </c>
      <c r="G515" t="s">
        <v>24</v>
      </c>
      <c r="H515">
        <v>45</v>
      </c>
      <c r="I515" t="str">
        <f>IF(H515&gt;54,"Old Adults 55+",IF(H515&gt;=31,"Adults 31-54",IF(H515&lt;31,"Young Adults 25-30","Invalid")))</f>
        <v>Adults 31-54</v>
      </c>
      <c r="J515" s="1">
        <v>36993</v>
      </c>
      <c r="K515" s="1" t="str">
        <f>IF(YEAR(J515)&gt;2016,"2017-2021",IF(YEAR(J515)&gt;2011,"2012-2016",IF(YEAR(J515)&gt;2006,"2007-2011",IF(YEAR(J515)&gt;2001,"2002-2006",IF(YEAR(J515)&gt;1996,"1997-2001",IF(YEAR(J515)&gt;=1992,"1992-1996","Invalid"))))))</f>
        <v>1997-2001</v>
      </c>
      <c r="L515" s="2">
        <v>95743</v>
      </c>
      <c r="M515" s="8">
        <v>0.15</v>
      </c>
      <c r="N515" s="11" t="str" cm="1">
        <f t="array" ref="N515">_xlfn.IFS(M515 = 0%, "0%", M515&gt;35%, "36%-40%",M515&gt;30%,"31%-35%", M515&gt;20%, "21%-30%",M515 &gt;15%,"16%-20%", M515&gt;10%, "11%-15%", M515 &gt;0%, "5%-10%")</f>
        <v>11%-15%</v>
      </c>
      <c r="O515" s="9">
        <f>IF(M515&gt;0,L515+(L515*M515),L515)</f>
        <v>110104.45</v>
      </c>
      <c r="P515" t="s">
        <v>19</v>
      </c>
      <c r="Q515" t="s">
        <v>25</v>
      </c>
      <c r="R515" s="1">
        <v>40193</v>
      </c>
      <c r="S515" s="1" t="str">
        <f>IF(ISNUMBER(R515),"Yes","No")</f>
        <v>Yes</v>
      </c>
    </row>
    <row r="516" spans="1:19" x14ac:dyDescent="0.2">
      <c r="A516" t="s">
        <v>1464</v>
      </c>
      <c r="B516" t="s">
        <v>1465</v>
      </c>
      <c r="C516" t="s">
        <v>84</v>
      </c>
      <c r="D516" t="s">
        <v>31</v>
      </c>
      <c r="E516" t="s">
        <v>32</v>
      </c>
      <c r="F516" t="s">
        <v>28</v>
      </c>
      <c r="G516" t="s">
        <v>24</v>
      </c>
      <c r="H516">
        <v>28</v>
      </c>
      <c r="I516" t="str">
        <f>IF(H516&gt;54,"Old Adults 55+",IF(H516&gt;=31,"Adults 31-54",IF(H516&lt;31,"Young Adults 25-30","Invalid")))</f>
        <v>Young Adults 25-30</v>
      </c>
      <c r="J516" s="1">
        <v>44548</v>
      </c>
      <c r="K516" s="1" t="str">
        <f>IF(YEAR(J516)&gt;2016,"2017-2021",IF(YEAR(J516)&gt;2011,"2012-2016",IF(YEAR(J516)&gt;2006,"2007-2011",IF(YEAR(J516)&gt;2001,"2002-2006",IF(YEAR(J516)&gt;1996,"1997-2001",IF(YEAR(J516)&gt;=1992,"1992-1996","Invalid"))))))</f>
        <v>2017-2021</v>
      </c>
      <c r="L516" s="2">
        <v>95670</v>
      </c>
      <c r="M516" s="8">
        <v>0</v>
      </c>
      <c r="N516" s="11" t="str" cm="1">
        <f t="array" ref="N516">_xlfn.IFS(M516 = 0%, "0%", M516&gt;35%, "36%-40%",M516&gt;30%,"31%-35%", M516&gt;20%, "21%-30%",M516 &gt;15%,"16%-20%", M516&gt;10%, "11%-15%", M516 &gt;0%, "5%-10%")</f>
        <v>0%</v>
      </c>
      <c r="O516" s="9">
        <f>IF(M516&gt;0,L516+(L516*M516),L516)</f>
        <v>95670</v>
      </c>
      <c r="P516" t="s">
        <v>19</v>
      </c>
      <c r="Q516" t="s">
        <v>39</v>
      </c>
      <c r="R516" s="1" t="s">
        <v>21</v>
      </c>
      <c r="S516" s="1" t="str">
        <f>IF(ISNUMBER(R516),"Yes","No")</f>
        <v>No</v>
      </c>
    </row>
    <row r="517" spans="1:19" x14ac:dyDescent="0.2">
      <c r="A517" t="s">
        <v>739</v>
      </c>
      <c r="B517" t="s">
        <v>740</v>
      </c>
      <c r="C517" t="s">
        <v>69</v>
      </c>
      <c r="D517" t="s">
        <v>31</v>
      </c>
      <c r="E517" t="s">
        <v>44</v>
      </c>
      <c r="F517" t="s">
        <v>28</v>
      </c>
      <c r="G517" t="s">
        <v>18</v>
      </c>
      <c r="H517">
        <v>51</v>
      </c>
      <c r="I517" t="str">
        <f>IF(H517&gt;54,"Old Adults 55+",IF(H517&gt;=31,"Adults 31-54",IF(H517&lt;31,"Young Adults 25-30","Invalid")))</f>
        <v>Adults 31-54</v>
      </c>
      <c r="J517" s="1">
        <v>36442</v>
      </c>
      <c r="K517" s="1" t="str">
        <f>IF(YEAR(J517)&gt;2016,"2017-2021",IF(YEAR(J517)&gt;2011,"2012-2016",IF(YEAR(J517)&gt;2006,"2007-2011",IF(YEAR(J517)&gt;2001,"2002-2006",IF(YEAR(J517)&gt;1996,"1997-2001",IF(YEAR(J517)&gt;=1992,"1992-1996","Invalid"))))))</f>
        <v>1997-2001</v>
      </c>
      <c r="L517" s="2">
        <v>95639</v>
      </c>
      <c r="M517" s="8">
        <v>0</v>
      </c>
      <c r="N517" s="11" t="str" cm="1">
        <f t="array" ref="N517">_xlfn.IFS(M517 = 0%, "0%", M517&gt;35%, "36%-40%",M517&gt;30%,"31%-35%", M517&gt;20%, "21%-30%",M517 &gt;15%,"16%-20%", M517&gt;10%, "11%-15%", M517 &gt;0%, "5%-10%")</f>
        <v>0%</v>
      </c>
      <c r="O517" s="9">
        <f>IF(M517&gt;0,L517+(L517*M517),L517)</f>
        <v>95639</v>
      </c>
      <c r="P517" t="s">
        <v>19</v>
      </c>
      <c r="Q517" t="s">
        <v>25</v>
      </c>
      <c r="R517" s="1" t="s">
        <v>21</v>
      </c>
      <c r="S517" s="1" t="str">
        <f>IF(ISNUMBER(R517),"Yes","No")</f>
        <v>No</v>
      </c>
    </row>
    <row r="518" spans="1:19" x14ac:dyDescent="0.2">
      <c r="A518" t="s">
        <v>90</v>
      </c>
      <c r="B518" t="s">
        <v>1447</v>
      </c>
      <c r="C518" t="s">
        <v>84</v>
      </c>
      <c r="D518" t="s">
        <v>31</v>
      </c>
      <c r="E518" t="s">
        <v>36</v>
      </c>
      <c r="F518" t="s">
        <v>17</v>
      </c>
      <c r="G518" t="s">
        <v>47</v>
      </c>
      <c r="H518">
        <v>55</v>
      </c>
      <c r="I518" t="str">
        <f>IF(H518&gt;54,"Old Adults 55+",IF(H518&gt;=31,"Adults 31-54",IF(H518&lt;31,"Young Adults 25-30","Invalid")))</f>
        <v>Old Adults 55+</v>
      </c>
      <c r="J518" s="1">
        <v>44276</v>
      </c>
      <c r="K518" s="1" t="str">
        <f>IF(YEAR(J518)&gt;2016,"2017-2021",IF(YEAR(J518)&gt;2011,"2012-2016",IF(YEAR(J518)&gt;2006,"2007-2011",IF(YEAR(J518)&gt;2001,"2002-2006",IF(YEAR(J518)&gt;1996,"1997-2001",IF(YEAR(J518)&gt;=1992,"1992-1996","Invalid"))))))</f>
        <v>2017-2021</v>
      </c>
      <c r="L518" s="2">
        <v>95562</v>
      </c>
      <c r="M518" s="8">
        <v>0</v>
      </c>
      <c r="N518" s="11" t="str" cm="1">
        <f t="array" ref="N518">_xlfn.IFS(M518 = 0%, "0%", M518&gt;35%, "36%-40%",M518&gt;30%,"31%-35%", M518&gt;20%, "21%-30%",M518 &gt;15%,"16%-20%", M518&gt;10%, "11%-15%", M518 &gt;0%, "5%-10%")</f>
        <v>0%</v>
      </c>
      <c r="O518" s="9">
        <f>IF(M518&gt;0,L518+(L518*M518),L518)</f>
        <v>95562</v>
      </c>
      <c r="P518" t="s">
        <v>19</v>
      </c>
      <c r="Q518" t="s">
        <v>20</v>
      </c>
      <c r="R518" s="1" t="s">
        <v>21</v>
      </c>
      <c r="S518" s="1" t="str">
        <f>IF(ISNUMBER(R518),"Yes","No")</f>
        <v>No</v>
      </c>
    </row>
    <row r="519" spans="1:19" x14ac:dyDescent="0.2">
      <c r="A519" t="s">
        <v>1183</v>
      </c>
      <c r="B519" t="s">
        <v>1184</v>
      </c>
      <c r="C519" t="s">
        <v>42</v>
      </c>
      <c r="D519" t="s">
        <v>15</v>
      </c>
      <c r="E519" t="s">
        <v>32</v>
      </c>
      <c r="F519" t="s">
        <v>28</v>
      </c>
      <c r="G519" t="s">
        <v>51</v>
      </c>
      <c r="H519">
        <v>34</v>
      </c>
      <c r="I519" t="str">
        <f>IF(H519&gt;54,"Old Adults 55+",IF(H519&gt;=31,"Adults 31-54",IF(H519&lt;31,"Young Adults 25-30","Invalid")))</f>
        <v>Adults 31-54</v>
      </c>
      <c r="J519" s="1">
        <v>41886</v>
      </c>
      <c r="K519" s="1" t="str">
        <f>IF(YEAR(J519)&gt;2016,"2017-2021",IF(YEAR(J519)&gt;2011,"2012-2016",IF(YEAR(J519)&gt;2006,"2007-2011",IF(YEAR(J519)&gt;2001,"2002-2006",IF(YEAR(J519)&gt;1996,"1997-2001",IF(YEAR(J519)&gt;=1992,"1992-1996","Invalid"))))))</f>
        <v>2012-2016</v>
      </c>
      <c r="L519" s="2">
        <v>95499</v>
      </c>
      <c r="M519" s="8">
        <v>0</v>
      </c>
      <c r="N519" s="11" t="str" cm="1">
        <f t="array" ref="N519">_xlfn.IFS(M519 = 0%, "0%", M519&gt;35%, "36%-40%",M519&gt;30%,"31%-35%", M519&gt;20%, "21%-30%",M519 &gt;15%,"16%-20%", M519&gt;10%, "11%-15%", M519 &gt;0%, "5%-10%")</f>
        <v>0%</v>
      </c>
      <c r="O519" s="9">
        <f>IF(M519&gt;0,L519+(L519*M519),L519)</f>
        <v>95499</v>
      </c>
      <c r="P519" t="s">
        <v>52</v>
      </c>
      <c r="Q519" t="s">
        <v>53</v>
      </c>
      <c r="R519" s="1">
        <v>42958</v>
      </c>
      <c r="S519" s="1" t="str">
        <f>IF(ISNUMBER(R519),"Yes","No")</f>
        <v>Yes</v>
      </c>
    </row>
    <row r="520" spans="1:19" x14ac:dyDescent="0.2">
      <c r="A520" t="s">
        <v>362</v>
      </c>
      <c r="B520" t="s">
        <v>416</v>
      </c>
      <c r="C520" t="s">
        <v>42</v>
      </c>
      <c r="D520" t="s">
        <v>15</v>
      </c>
      <c r="E520" t="s">
        <v>36</v>
      </c>
      <c r="F520" t="s">
        <v>28</v>
      </c>
      <c r="G520" t="s">
        <v>24</v>
      </c>
      <c r="H520">
        <v>55</v>
      </c>
      <c r="I520" t="str">
        <f>IF(H520&gt;54,"Old Adults 55+",IF(H520&gt;=31,"Adults 31-54",IF(H520&lt;31,"Young Adults 25-30","Invalid")))</f>
        <v>Old Adults 55+</v>
      </c>
      <c r="J520" s="1">
        <v>35023</v>
      </c>
      <c r="K520" s="1" t="str">
        <f>IF(YEAR(J520)&gt;2016,"2017-2021",IF(YEAR(J520)&gt;2011,"2012-2016",IF(YEAR(J520)&gt;2006,"2007-2011",IF(YEAR(J520)&gt;2001,"2002-2006",IF(YEAR(J520)&gt;1996,"1997-2001",IF(YEAR(J520)&gt;=1992,"1992-1996","Invalid"))))))</f>
        <v>1992-1996</v>
      </c>
      <c r="L520" s="2">
        <v>95409</v>
      </c>
      <c r="M520" s="8">
        <v>0</v>
      </c>
      <c r="N520" s="11" t="str" cm="1">
        <f t="array" ref="N520">_xlfn.IFS(M520 = 0%, "0%", M520&gt;35%, "36%-40%",M520&gt;30%,"31%-35%", M520&gt;20%, "21%-30%",M520 &gt;15%,"16%-20%", M520&gt;10%, "11%-15%", M520 &gt;0%, "5%-10%")</f>
        <v>0%</v>
      </c>
      <c r="O520" s="9">
        <f>IF(M520&gt;0,L520+(L520*M520),L520)</f>
        <v>95409</v>
      </c>
      <c r="P520" t="s">
        <v>19</v>
      </c>
      <c r="Q520" t="s">
        <v>39</v>
      </c>
      <c r="R520" s="1" t="s">
        <v>21</v>
      </c>
      <c r="S520" s="1" t="str">
        <f>IF(ISNUMBER(R520),"Yes","No")</f>
        <v>No</v>
      </c>
    </row>
    <row r="521" spans="1:19" x14ac:dyDescent="0.2">
      <c r="A521" t="s">
        <v>228</v>
      </c>
      <c r="B521" t="s">
        <v>588</v>
      </c>
      <c r="C521" t="s">
        <v>49</v>
      </c>
      <c r="D521" t="s">
        <v>50</v>
      </c>
      <c r="E521" t="s">
        <v>32</v>
      </c>
      <c r="F521" t="s">
        <v>17</v>
      </c>
      <c r="G521" t="s">
        <v>24</v>
      </c>
      <c r="H521">
        <v>41</v>
      </c>
      <c r="I521" t="str">
        <f>IF(H521&gt;54,"Old Adults 55+",IF(H521&gt;=31,"Adults 31-54",IF(H521&lt;31,"Young Adults 25-30","Invalid")))</f>
        <v>Adults 31-54</v>
      </c>
      <c r="J521" s="1">
        <v>38398</v>
      </c>
      <c r="K521" s="1" t="str">
        <f>IF(YEAR(J521)&gt;2016,"2017-2021",IF(YEAR(J521)&gt;2011,"2012-2016",IF(YEAR(J521)&gt;2006,"2007-2011",IF(YEAR(J521)&gt;2001,"2002-2006",IF(YEAR(J521)&gt;1996,"1997-2001",IF(YEAR(J521)&gt;=1992,"1992-1996","Invalid"))))))</f>
        <v>2002-2006</v>
      </c>
      <c r="L521" s="2">
        <v>95372</v>
      </c>
      <c r="M521" s="8">
        <v>0</v>
      </c>
      <c r="N521" s="11" t="str" cm="1">
        <f t="array" ref="N521">_xlfn.IFS(M521 = 0%, "0%", M521&gt;35%, "36%-40%",M521&gt;30%,"31%-35%", M521&gt;20%, "21%-30%",M521 &gt;15%,"16%-20%", M521&gt;10%, "11%-15%", M521 &gt;0%, "5%-10%")</f>
        <v>0%</v>
      </c>
      <c r="O521" s="9">
        <f>IF(M521&gt;0,L521+(L521*M521),L521)</f>
        <v>95372</v>
      </c>
      <c r="P521" t="s">
        <v>33</v>
      </c>
      <c r="Q521" t="s">
        <v>74</v>
      </c>
      <c r="R521" s="1" t="s">
        <v>21</v>
      </c>
      <c r="S521" s="1" t="str">
        <f>IF(ISNUMBER(R521),"Yes","No")</f>
        <v>No</v>
      </c>
    </row>
    <row r="522" spans="1:19" x14ac:dyDescent="0.2">
      <c r="A522" t="s">
        <v>176</v>
      </c>
      <c r="B522" t="s">
        <v>1646</v>
      </c>
      <c r="C522" t="s">
        <v>98</v>
      </c>
      <c r="D522" t="s">
        <v>27</v>
      </c>
      <c r="E522" t="s">
        <v>32</v>
      </c>
      <c r="F522" t="s">
        <v>28</v>
      </c>
      <c r="G522" t="s">
        <v>24</v>
      </c>
      <c r="H522">
        <v>54</v>
      </c>
      <c r="I522" t="str">
        <f>IF(H522&gt;54,"Old Adults 55+",IF(H522&gt;=31,"Adults 31-54",IF(H522&lt;31,"Young Adults 25-30","Invalid")))</f>
        <v>Adults 31-54</v>
      </c>
      <c r="J522" s="1">
        <v>35961</v>
      </c>
      <c r="K522" s="1" t="str">
        <f>IF(YEAR(J522)&gt;2016,"2017-2021",IF(YEAR(J522)&gt;2011,"2012-2016",IF(YEAR(J522)&gt;2006,"2007-2011",IF(YEAR(J522)&gt;2001,"2002-2006",IF(YEAR(J522)&gt;1996,"1997-2001",IF(YEAR(J522)&gt;=1992,"1992-1996","Invalid"))))))</f>
        <v>1997-2001</v>
      </c>
      <c r="L522" s="2">
        <v>95239</v>
      </c>
      <c r="M522" s="8">
        <v>0</v>
      </c>
      <c r="N522" s="11" t="str" cm="1">
        <f t="array" ref="N522">_xlfn.IFS(M522 = 0%, "0%", M522&gt;35%, "36%-40%",M522&gt;30%,"31%-35%", M522&gt;20%, "21%-30%",M522 &gt;15%,"16%-20%", M522&gt;10%, "11%-15%", M522 &gt;0%, "5%-10%")</f>
        <v>0%</v>
      </c>
      <c r="O522" s="9">
        <f>IF(M522&gt;0,L522+(L522*M522),L522)</f>
        <v>95239</v>
      </c>
      <c r="P522" t="s">
        <v>19</v>
      </c>
      <c r="Q522" t="s">
        <v>39</v>
      </c>
      <c r="R522" s="1" t="s">
        <v>21</v>
      </c>
      <c r="S522" s="1" t="str">
        <f>IF(ISNUMBER(R522),"Yes","No")</f>
        <v>No</v>
      </c>
    </row>
    <row r="523" spans="1:19" x14ac:dyDescent="0.2">
      <c r="A523" t="s">
        <v>717</v>
      </c>
      <c r="B523" t="s">
        <v>718</v>
      </c>
      <c r="C523" t="s">
        <v>97</v>
      </c>
      <c r="D523" t="s">
        <v>31</v>
      </c>
      <c r="E523" t="s">
        <v>32</v>
      </c>
      <c r="F523" t="s">
        <v>28</v>
      </c>
      <c r="G523" t="s">
        <v>24</v>
      </c>
      <c r="H523">
        <v>57</v>
      </c>
      <c r="I523" t="str">
        <f>IF(H523&gt;54,"Old Adults 55+",IF(H523&gt;=31,"Adults 31-54",IF(H523&lt;31,"Young Adults 25-30","Invalid")))</f>
        <v>Old Adults 55+</v>
      </c>
      <c r="J523" s="1">
        <v>36275</v>
      </c>
      <c r="K523" s="1" t="str">
        <f>IF(YEAR(J523)&gt;2016,"2017-2021",IF(YEAR(J523)&gt;2011,"2012-2016",IF(YEAR(J523)&gt;2006,"2007-2011",IF(YEAR(J523)&gt;2001,"2002-2006",IF(YEAR(J523)&gt;1996,"1997-2001",IF(YEAR(J523)&gt;=1992,"1992-1996","Invalid"))))))</f>
        <v>1997-2001</v>
      </c>
      <c r="L523" s="2">
        <v>95061</v>
      </c>
      <c r="M523" s="8">
        <v>0.1</v>
      </c>
      <c r="N523" s="11" t="str" cm="1">
        <f t="array" ref="N523">_xlfn.IFS(M523 = 0%, "0%", M523&gt;35%, "36%-40%",M523&gt;30%,"31%-35%", M523&gt;20%, "21%-30%",M523 &gt;15%,"16%-20%", M523&gt;10%, "11%-15%", M523 &gt;0%, "5%-10%")</f>
        <v>5%-10%</v>
      </c>
      <c r="O523" s="9">
        <f>IF(M523&gt;0,L523+(L523*M523),L523)</f>
        <v>104567.1</v>
      </c>
      <c r="P523" t="s">
        <v>33</v>
      </c>
      <c r="Q523" t="s">
        <v>74</v>
      </c>
      <c r="R523" s="1" t="s">
        <v>21</v>
      </c>
      <c r="S523" s="1" t="str">
        <f>IF(ISNUMBER(R523),"Yes","No")</f>
        <v>No</v>
      </c>
    </row>
    <row r="524" spans="1:19" x14ac:dyDescent="0.2">
      <c r="A524" t="s">
        <v>322</v>
      </c>
      <c r="B524" t="s">
        <v>311</v>
      </c>
      <c r="C524" t="s">
        <v>42</v>
      </c>
      <c r="D524" t="s">
        <v>15</v>
      </c>
      <c r="E524" t="s">
        <v>32</v>
      </c>
      <c r="F524" t="s">
        <v>17</v>
      </c>
      <c r="G524" t="s">
        <v>18</v>
      </c>
      <c r="H524">
        <v>28</v>
      </c>
      <c r="I524" t="str">
        <f>IF(H524&gt;54,"Old Adults 55+",IF(H524&gt;=31,"Adults 31-54",IF(H524&lt;31,"Young Adults 25-30","Invalid")))</f>
        <v>Young Adults 25-30</v>
      </c>
      <c r="J524" s="1">
        <v>44078</v>
      </c>
      <c r="K524" s="1" t="str">
        <f>IF(YEAR(J524)&gt;2016,"2017-2021",IF(YEAR(J524)&gt;2011,"2012-2016",IF(YEAR(J524)&gt;2006,"2007-2011",IF(YEAR(J524)&gt;2001,"2002-2006",IF(YEAR(J524)&gt;1996,"1997-2001",IF(YEAR(J524)&gt;=1992,"1992-1996","Invalid"))))))</f>
        <v>2017-2021</v>
      </c>
      <c r="L524" s="2">
        <v>95045</v>
      </c>
      <c r="M524" s="8">
        <v>0</v>
      </c>
      <c r="N524" s="11" t="str" cm="1">
        <f t="array" ref="N524">_xlfn.IFS(M524 = 0%, "0%", M524&gt;35%, "36%-40%",M524&gt;30%,"31%-35%", M524&gt;20%, "21%-30%",M524 &gt;15%,"16%-20%", M524&gt;10%, "11%-15%", M524 &gt;0%, "5%-10%")</f>
        <v>0%</v>
      </c>
      <c r="O524" s="9">
        <f>IF(M524&gt;0,L524+(L524*M524),L524)</f>
        <v>95045</v>
      </c>
      <c r="P524" t="s">
        <v>19</v>
      </c>
      <c r="Q524" t="s">
        <v>20</v>
      </c>
      <c r="R524" s="1" t="s">
        <v>21</v>
      </c>
      <c r="S524" s="1" t="str">
        <f>IF(ISNUMBER(R524),"Yes","No")</f>
        <v>No</v>
      </c>
    </row>
    <row r="525" spans="1:19" x14ac:dyDescent="0.2">
      <c r="A525" t="s">
        <v>610</v>
      </c>
      <c r="B525" t="s">
        <v>1305</v>
      </c>
      <c r="C525" t="s">
        <v>42</v>
      </c>
      <c r="D525" t="s">
        <v>15</v>
      </c>
      <c r="E525" t="s">
        <v>44</v>
      </c>
      <c r="F525" t="s">
        <v>17</v>
      </c>
      <c r="G525" t="s">
        <v>24</v>
      </c>
      <c r="H525">
        <v>33</v>
      </c>
      <c r="I525" t="str">
        <f>IF(H525&gt;54,"Old Adults 55+",IF(H525&gt;=31,"Adults 31-54",IF(H525&lt;31,"Young Adults 25-30","Invalid")))</f>
        <v>Adults 31-54</v>
      </c>
      <c r="J525" s="1">
        <v>42285</v>
      </c>
      <c r="K525" s="1" t="str">
        <f>IF(YEAR(J525)&gt;2016,"2017-2021",IF(YEAR(J525)&gt;2011,"2012-2016",IF(YEAR(J525)&gt;2006,"2007-2011",IF(YEAR(J525)&gt;2001,"2002-2006",IF(YEAR(J525)&gt;1996,"1997-2001",IF(YEAR(J525)&gt;=1992,"1992-1996","Invalid"))))))</f>
        <v>2012-2016</v>
      </c>
      <c r="L525" s="2">
        <v>94876</v>
      </c>
      <c r="M525" s="8">
        <v>0</v>
      </c>
      <c r="N525" s="11" t="str" cm="1">
        <f t="array" ref="N525">_xlfn.IFS(M525 = 0%, "0%", M525&gt;35%, "36%-40%",M525&gt;30%,"31%-35%", M525&gt;20%, "21%-30%",M525 &gt;15%,"16%-20%", M525&gt;10%, "11%-15%", M525 &gt;0%, "5%-10%")</f>
        <v>0%</v>
      </c>
      <c r="O525" s="9">
        <f>IF(M525&gt;0,L525+(L525*M525),L525)</f>
        <v>94876</v>
      </c>
      <c r="P525" t="s">
        <v>19</v>
      </c>
      <c r="Q525" t="s">
        <v>45</v>
      </c>
      <c r="R525" s="1" t="s">
        <v>21</v>
      </c>
      <c r="S525" s="1" t="str">
        <f>IF(ISNUMBER(R525),"Yes","No")</f>
        <v>No</v>
      </c>
    </row>
    <row r="526" spans="1:19" x14ac:dyDescent="0.2">
      <c r="A526" t="s">
        <v>153</v>
      </c>
      <c r="B526" t="s">
        <v>1947</v>
      </c>
      <c r="C526" t="s">
        <v>91</v>
      </c>
      <c r="D526" t="s">
        <v>27</v>
      </c>
      <c r="E526" t="s">
        <v>32</v>
      </c>
      <c r="F526" t="s">
        <v>28</v>
      </c>
      <c r="G526" t="s">
        <v>51</v>
      </c>
      <c r="H526">
        <v>48</v>
      </c>
      <c r="I526" t="str">
        <f>IF(H526&gt;54,"Old Adults 55+",IF(H526&gt;=31,"Adults 31-54",IF(H526&lt;31,"Young Adults 25-30","Invalid")))</f>
        <v>Adults 31-54</v>
      </c>
      <c r="J526" s="1">
        <v>39635</v>
      </c>
      <c r="K526" s="1" t="str">
        <f>IF(YEAR(J526)&gt;2016,"2017-2021",IF(YEAR(J526)&gt;2011,"2012-2016",IF(YEAR(J526)&gt;2006,"2007-2011",IF(YEAR(J526)&gt;2001,"2002-2006",IF(YEAR(J526)&gt;1996,"1997-2001",IF(YEAR(J526)&gt;=1992,"1992-1996","Invalid"))))))</f>
        <v>2007-2011</v>
      </c>
      <c r="L526" s="2">
        <v>94815</v>
      </c>
      <c r="M526" s="8">
        <v>0</v>
      </c>
      <c r="N526" s="11" t="str" cm="1">
        <f t="array" ref="N526">_xlfn.IFS(M526 = 0%, "0%", M526&gt;35%, "36%-40%",M526&gt;30%,"31%-35%", M526&gt;20%, "21%-30%",M526 &gt;15%,"16%-20%", M526&gt;10%, "11%-15%", M526 &gt;0%, "5%-10%")</f>
        <v>0%</v>
      </c>
      <c r="O526" s="9">
        <f>IF(M526&gt;0,L526+(L526*M526),L526)</f>
        <v>94815</v>
      </c>
      <c r="P526" t="s">
        <v>19</v>
      </c>
      <c r="Q526" t="s">
        <v>20</v>
      </c>
      <c r="R526" s="1" t="s">
        <v>21</v>
      </c>
      <c r="S526" s="1" t="str">
        <f>IF(ISNUMBER(R526),"Yes","No")</f>
        <v>No</v>
      </c>
    </row>
    <row r="527" spans="1:19" x14ac:dyDescent="0.2">
      <c r="A527" t="s">
        <v>685</v>
      </c>
      <c r="B527" t="s">
        <v>686</v>
      </c>
      <c r="C527" t="s">
        <v>55</v>
      </c>
      <c r="D527" t="s">
        <v>27</v>
      </c>
      <c r="E527" t="s">
        <v>16</v>
      </c>
      <c r="F527" t="s">
        <v>28</v>
      </c>
      <c r="G527" t="s">
        <v>24</v>
      </c>
      <c r="H527">
        <v>46</v>
      </c>
      <c r="I527" t="str">
        <f>IF(H527&gt;54,"Old Adults 55+",IF(H527&gt;=31,"Adults 31-54",IF(H527&lt;31,"Young Adults 25-30","Invalid")))</f>
        <v>Adults 31-54</v>
      </c>
      <c r="J527" s="1">
        <v>44495</v>
      </c>
      <c r="K527" s="1" t="str">
        <f>IF(YEAR(J527)&gt;2016,"2017-2021",IF(YEAR(J527)&gt;2011,"2012-2016",IF(YEAR(J527)&gt;2006,"2007-2011",IF(YEAR(J527)&gt;2001,"2002-2006",IF(YEAR(J527)&gt;1996,"1997-2001",IF(YEAR(J527)&gt;=1992,"1992-1996","Invalid"))))))</f>
        <v>2017-2021</v>
      </c>
      <c r="L527" s="2">
        <v>94790</v>
      </c>
      <c r="M527" s="8">
        <v>0</v>
      </c>
      <c r="N527" s="11" t="str" cm="1">
        <f t="array" ref="N527">_xlfn.IFS(M527 = 0%, "0%", M527&gt;35%, "36%-40%",M527&gt;30%,"31%-35%", M527&gt;20%, "21%-30%",M527 &gt;15%,"16%-20%", M527&gt;10%, "11%-15%", M527 &gt;0%, "5%-10%")</f>
        <v>0%</v>
      </c>
      <c r="O527" s="9">
        <f>IF(M527&gt;0,L527+(L527*M527),L527)</f>
        <v>94790</v>
      </c>
      <c r="P527" t="s">
        <v>33</v>
      </c>
      <c r="Q527" t="s">
        <v>80</v>
      </c>
      <c r="R527" s="1" t="s">
        <v>21</v>
      </c>
      <c r="S527" s="1" t="str">
        <f>IF(ISNUMBER(R527),"Yes","No")</f>
        <v>No</v>
      </c>
    </row>
    <row r="528" spans="1:19" x14ac:dyDescent="0.2">
      <c r="A528" t="s">
        <v>213</v>
      </c>
      <c r="B528" t="s">
        <v>1893</v>
      </c>
      <c r="C528" t="s">
        <v>91</v>
      </c>
      <c r="D528" t="s">
        <v>27</v>
      </c>
      <c r="E528" t="s">
        <v>44</v>
      </c>
      <c r="F528" t="s">
        <v>28</v>
      </c>
      <c r="G528" t="s">
        <v>24</v>
      </c>
      <c r="H528">
        <v>34</v>
      </c>
      <c r="I528" t="str">
        <f>IF(H528&gt;54,"Old Adults 55+",IF(H528&gt;=31,"Adults 31-54",IF(H528&lt;31,"Young Adults 25-30","Invalid")))</f>
        <v>Adults 31-54</v>
      </c>
      <c r="J528" s="1">
        <v>43728</v>
      </c>
      <c r="K528" s="1" t="str">
        <f>IF(YEAR(J528)&gt;2016,"2017-2021",IF(YEAR(J528)&gt;2011,"2012-2016",IF(YEAR(J528)&gt;2006,"2007-2011",IF(YEAR(J528)&gt;2001,"2002-2006",IF(YEAR(J528)&gt;1996,"1997-2001",IF(YEAR(J528)&gt;=1992,"1992-1996","Invalid"))))))</f>
        <v>2017-2021</v>
      </c>
      <c r="L528" s="2">
        <v>94735</v>
      </c>
      <c r="M528" s="8">
        <v>0</v>
      </c>
      <c r="N528" s="11" t="str" cm="1">
        <f t="array" ref="N528">_xlfn.IFS(M528 = 0%, "0%", M528&gt;35%, "36%-40%",M528&gt;30%,"31%-35%", M528&gt;20%, "21%-30%",M528 &gt;15%,"16%-20%", M528&gt;10%, "11%-15%", M528 &gt;0%, "5%-10%")</f>
        <v>0%</v>
      </c>
      <c r="O528" s="9">
        <f>IF(M528&gt;0,L528+(L528*M528),L528)</f>
        <v>94735</v>
      </c>
      <c r="P528" t="s">
        <v>33</v>
      </c>
      <c r="Q528" t="s">
        <v>60</v>
      </c>
      <c r="R528" s="1" t="s">
        <v>21</v>
      </c>
      <c r="S528" s="1" t="str">
        <f>IF(ISNUMBER(R528),"Yes","No")</f>
        <v>No</v>
      </c>
    </row>
    <row r="529" spans="1:19" x14ac:dyDescent="0.2">
      <c r="A529" t="s">
        <v>1282</v>
      </c>
      <c r="B529" t="s">
        <v>1283</v>
      </c>
      <c r="C529" t="s">
        <v>30</v>
      </c>
      <c r="D529" t="s">
        <v>31</v>
      </c>
      <c r="E529" t="s">
        <v>16</v>
      </c>
      <c r="F529" t="s">
        <v>28</v>
      </c>
      <c r="G529" t="s">
        <v>51</v>
      </c>
      <c r="H529">
        <v>41</v>
      </c>
      <c r="I529" t="str">
        <f>IF(H529&gt;54,"Old Adults 55+",IF(H529&gt;=31,"Adults 31-54",IF(H529&lt;31,"Young Adults 25-30","Invalid")))</f>
        <v>Adults 31-54</v>
      </c>
      <c r="J529" s="1">
        <v>40929</v>
      </c>
      <c r="K529" s="1" t="str">
        <f>IF(YEAR(J529)&gt;2016,"2017-2021",IF(YEAR(J529)&gt;2011,"2012-2016",IF(YEAR(J529)&gt;2006,"2007-2011",IF(YEAR(J529)&gt;2001,"2002-2006",IF(YEAR(J529)&gt;1996,"1997-2001",IF(YEAR(J529)&gt;=1992,"1992-1996","Invalid"))))))</f>
        <v>2012-2016</v>
      </c>
      <c r="L529" s="2">
        <v>94658</v>
      </c>
      <c r="M529" s="8">
        <v>0</v>
      </c>
      <c r="N529" s="11" t="str" cm="1">
        <f t="array" ref="N529">_xlfn.IFS(M529 = 0%, "0%", M529&gt;35%, "36%-40%",M529&gt;30%,"31%-35%", M529&gt;20%, "21%-30%",M529 &gt;15%,"16%-20%", M529&gt;10%, "11%-15%", M529 &gt;0%, "5%-10%")</f>
        <v>0%</v>
      </c>
      <c r="O529" s="9">
        <f>IF(M529&gt;0,L529+(L529*M529),L529)</f>
        <v>94658</v>
      </c>
      <c r="P529" t="s">
        <v>19</v>
      </c>
      <c r="Q529" t="s">
        <v>45</v>
      </c>
      <c r="R529" s="1" t="s">
        <v>21</v>
      </c>
      <c r="S529" s="1" t="str">
        <f>IF(ISNUMBER(R529),"Yes","No")</f>
        <v>No</v>
      </c>
    </row>
    <row r="530" spans="1:19" x14ac:dyDescent="0.2">
      <c r="A530" t="s">
        <v>196</v>
      </c>
      <c r="B530" t="s">
        <v>1442</v>
      </c>
      <c r="C530" t="s">
        <v>38</v>
      </c>
      <c r="D530" t="s">
        <v>27</v>
      </c>
      <c r="E530" t="s">
        <v>36</v>
      </c>
      <c r="F530" t="s">
        <v>17</v>
      </c>
      <c r="G530" t="s">
        <v>18</v>
      </c>
      <c r="H530">
        <v>30</v>
      </c>
      <c r="I530" t="str">
        <f>IF(H530&gt;54,"Old Adults 55+",IF(H530&gt;=31,"Adults 31-54",IF(H530&lt;31,"Young Adults 25-30","Invalid")))</f>
        <v>Young Adults 25-30</v>
      </c>
      <c r="J530" s="1">
        <v>43864</v>
      </c>
      <c r="K530" s="1" t="str">
        <f>IF(YEAR(J530)&gt;2016,"2017-2021",IF(YEAR(J530)&gt;2011,"2012-2016",IF(YEAR(J530)&gt;2006,"2007-2011",IF(YEAR(J530)&gt;2001,"2002-2006",IF(YEAR(J530)&gt;1996,"1997-2001",IF(YEAR(J530)&gt;=1992,"1992-1996","Invalid"))))))</f>
        <v>2017-2021</v>
      </c>
      <c r="L530" s="2">
        <v>94652</v>
      </c>
      <c r="M530" s="8">
        <v>0</v>
      </c>
      <c r="N530" s="11" t="str" cm="1">
        <f t="array" ref="N530">_xlfn.IFS(M530 = 0%, "0%", M530&gt;35%, "36%-40%",M530&gt;30%,"31%-35%", M530&gt;20%, "21%-30%",M530 &gt;15%,"16%-20%", M530&gt;10%, "11%-15%", M530 &gt;0%, "5%-10%")</f>
        <v>0%</v>
      </c>
      <c r="O530" s="9">
        <f>IF(M530&gt;0,L530+(L530*M530),L530)</f>
        <v>94652</v>
      </c>
      <c r="P530" t="s">
        <v>19</v>
      </c>
      <c r="Q530" t="s">
        <v>63</v>
      </c>
      <c r="R530" s="1" t="s">
        <v>21</v>
      </c>
      <c r="S530" s="1" t="str">
        <f>IF(ISNUMBER(R530),"Yes","No")</f>
        <v>No</v>
      </c>
    </row>
    <row r="531" spans="1:19" x14ac:dyDescent="0.2">
      <c r="A531" t="s">
        <v>260</v>
      </c>
      <c r="B531" t="s">
        <v>1920</v>
      </c>
      <c r="C531" t="s">
        <v>71</v>
      </c>
      <c r="D531" t="s">
        <v>27</v>
      </c>
      <c r="E531" t="s">
        <v>44</v>
      </c>
      <c r="F531" t="s">
        <v>17</v>
      </c>
      <c r="G531" t="s">
        <v>51</v>
      </c>
      <c r="H531">
        <v>36</v>
      </c>
      <c r="I531" t="str">
        <f>IF(H531&gt;54,"Old Adults 55+",IF(H531&gt;=31,"Adults 31-54",IF(H531&lt;31,"Young Adults 25-30","Invalid")))</f>
        <v>Adults 31-54</v>
      </c>
      <c r="J531" s="1">
        <v>42677</v>
      </c>
      <c r="K531" s="1" t="str">
        <f>IF(YEAR(J531)&gt;2016,"2017-2021",IF(YEAR(J531)&gt;2011,"2012-2016",IF(YEAR(J531)&gt;2006,"2007-2011",IF(YEAR(J531)&gt;2001,"2002-2006",IF(YEAR(J531)&gt;1996,"1997-2001",IF(YEAR(J531)&gt;=1992,"1992-1996","Invalid"))))))</f>
        <v>2012-2016</v>
      </c>
      <c r="L531" s="2">
        <v>94618</v>
      </c>
      <c r="M531" s="8">
        <v>0</v>
      </c>
      <c r="N531" s="11" t="str" cm="1">
        <f t="array" ref="N531">_xlfn.IFS(M531 = 0%, "0%", M531&gt;35%, "36%-40%",M531&gt;30%,"31%-35%", M531&gt;20%, "21%-30%",M531 &gt;15%,"16%-20%", M531&gt;10%, "11%-15%", M531 &gt;0%, "5%-10%")</f>
        <v>0%</v>
      </c>
      <c r="O531" s="9">
        <f>IF(M531&gt;0,L531+(L531*M531),L531)</f>
        <v>94618</v>
      </c>
      <c r="P531" t="s">
        <v>19</v>
      </c>
      <c r="Q531" t="s">
        <v>29</v>
      </c>
      <c r="R531" s="1" t="s">
        <v>21</v>
      </c>
      <c r="S531" s="1" t="str">
        <f>IF(ISNUMBER(R531),"Yes","No")</f>
        <v>No</v>
      </c>
    </row>
    <row r="532" spans="1:19" x14ac:dyDescent="0.2">
      <c r="A532" t="s">
        <v>186</v>
      </c>
      <c r="B532" t="s">
        <v>601</v>
      </c>
      <c r="C532" t="s">
        <v>42</v>
      </c>
      <c r="D532" t="s">
        <v>43</v>
      </c>
      <c r="E532" t="s">
        <v>32</v>
      </c>
      <c r="F532" t="s">
        <v>17</v>
      </c>
      <c r="G532" t="s">
        <v>51</v>
      </c>
      <c r="H532">
        <v>42</v>
      </c>
      <c r="I532" t="str">
        <f>IF(H532&gt;54,"Old Adults 55+",IF(H532&gt;=31,"Adults 31-54",IF(H532&lt;31,"Young Adults 25-30","Invalid")))</f>
        <v>Adults 31-54</v>
      </c>
      <c r="J532" s="1">
        <v>44198</v>
      </c>
      <c r="K532" s="1" t="str">
        <f>IF(YEAR(J532)&gt;2016,"2017-2021",IF(YEAR(J532)&gt;2011,"2012-2016",IF(YEAR(J532)&gt;2006,"2007-2011",IF(YEAR(J532)&gt;2001,"2002-2006",IF(YEAR(J532)&gt;1996,"1997-2001",IF(YEAR(J532)&gt;=1992,"1992-1996","Invalid"))))))</f>
        <v>2017-2021</v>
      </c>
      <c r="L532" s="2">
        <v>94430</v>
      </c>
      <c r="M532" s="8">
        <v>0</v>
      </c>
      <c r="N532" s="11" t="str" cm="1">
        <f t="array" ref="N532">_xlfn.IFS(M532 = 0%, "0%", M532&gt;35%, "36%-40%",M532&gt;30%,"31%-35%", M532&gt;20%, "21%-30%",M532 &gt;15%,"16%-20%", M532&gt;10%, "11%-15%", M532 &gt;0%, "5%-10%")</f>
        <v>0%</v>
      </c>
      <c r="O532" s="9">
        <f>IF(M532&gt;0,L532+(L532*M532),L532)</f>
        <v>94430</v>
      </c>
      <c r="P532" t="s">
        <v>19</v>
      </c>
      <c r="Q532" t="s">
        <v>63</v>
      </c>
      <c r="R532" s="1" t="s">
        <v>21</v>
      </c>
      <c r="S532" s="1" t="str">
        <f>IF(ISNUMBER(R532),"Yes","No")</f>
        <v>No</v>
      </c>
    </row>
    <row r="533" spans="1:19" x14ac:dyDescent="0.2">
      <c r="A533" t="s">
        <v>1532</v>
      </c>
      <c r="B533" t="s">
        <v>67</v>
      </c>
      <c r="C533" t="s">
        <v>42</v>
      </c>
      <c r="D533" t="s">
        <v>65</v>
      </c>
      <c r="E533" t="s">
        <v>44</v>
      </c>
      <c r="F533" t="s">
        <v>28</v>
      </c>
      <c r="G533" t="s">
        <v>51</v>
      </c>
      <c r="H533">
        <v>62</v>
      </c>
      <c r="I533" t="str">
        <f>IF(H533&gt;54,"Old Adults 55+",IF(H533&gt;=31,"Adults 31-54",IF(H533&lt;31,"Young Adults 25-30","Invalid")))</f>
        <v>Old Adults 55+</v>
      </c>
      <c r="J533" s="1">
        <v>40591</v>
      </c>
      <c r="K533" s="1" t="str">
        <f>IF(YEAR(J533)&gt;2016,"2017-2021",IF(YEAR(J533)&gt;2011,"2012-2016",IF(YEAR(J533)&gt;2006,"2007-2011",IF(YEAR(J533)&gt;2001,"2002-2006",IF(YEAR(J533)&gt;1996,"1997-2001",IF(YEAR(J533)&gt;=1992,"1992-1996","Invalid"))))))</f>
        <v>2007-2011</v>
      </c>
      <c r="L533" s="2">
        <v>94422</v>
      </c>
      <c r="M533" s="8">
        <v>0</v>
      </c>
      <c r="N533" s="11" t="str" cm="1">
        <f t="array" ref="N533">_xlfn.IFS(M533 = 0%, "0%", M533&gt;35%, "36%-40%",M533&gt;30%,"31%-35%", M533&gt;20%, "21%-30%",M533 &gt;15%,"16%-20%", M533&gt;10%, "11%-15%", M533 &gt;0%, "5%-10%")</f>
        <v>0%</v>
      </c>
      <c r="O533" s="9">
        <f>IF(M533&gt;0,L533+(L533*M533),L533)</f>
        <v>94422</v>
      </c>
      <c r="P533" t="s">
        <v>19</v>
      </c>
      <c r="Q533" t="s">
        <v>39</v>
      </c>
      <c r="R533" s="1" t="s">
        <v>21</v>
      </c>
      <c r="S533" s="1" t="str">
        <f>IF(ISNUMBER(R533),"Yes","No")</f>
        <v>No</v>
      </c>
    </row>
    <row r="534" spans="1:19" x14ac:dyDescent="0.2">
      <c r="A534" t="s">
        <v>1566</v>
      </c>
      <c r="B534" t="s">
        <v>1567</v>
      </c>
      <c r="C534" t="s">
        <v>86</v>
      </c>
      <c r="D534" t="s">
        <v>31</v>
      </c>
      <c r="E534" t="s">
        <v>44</v>
      </c>
      <c r="F534" t="s">
        <v>28</v>
      </c>
      <c r="G534" t="s">
        <v>51</v>
      </c>
      <c r="H534">
        <v>54</v>
      </c>
      <c r="I534" t="str">
        <f>IF(H534&gt;54,"Old Adults 55+",IF(H534&gt;=31,"Adults 31-54",IF(H534&lt;31,"Young Adults 25-30","Invalid")))</f>
        <v>Adults 31-54</v>
      </c>
      <c r="J534" s="1">
        <v>41237</v>
      </c>
      <c r="K534" s="1" t="str">
        <f>IF(YEAR(J534)&gt;2016,"2017-2021",IF(YEAR(J534)&gt;2011,"2012-2016",IF(YEAR(J534)&gt;2006,"2007-2011",IF(YEAR(J534)&gt;2001,"2002-2006",IF(YEAR(J534)&gt;1996,"1997-2001",IF(YEAR(J534)&gt;=1992,"1992-1996","Invalid"))))))</f>
        <v>2012-2016</v>
      </c>
      <c r="L534" s="2">
        <v>94407</v>
      </c>
      <c r="M534" s="8">
        <v>0</v>
      </c>
      <c r="N534" s="11" t="str" cm="1">
        <f t="array" ref="N534">_xlfn.IFS(M534 = 0%, "0%", M534&gt;35%, "36%-40%",M534&gt;30%,"31%-35%", M534&gt;20%, "21%-30%",M534 &gt;15%,"16%-20%", M534&gt;10%, "11%-15%", M534 &gt;0%, "5%-10%")</f>
        <v>0%</v>
      </c>
      <c r="O534" s="9">
        <f>IF(M534&gt;0,L534+(L534*M534),L534)</f>
        <v>94407</v>
      </c>
      <c r="P534" t="s">
        <v>52</v>
      </c>
      <c r="Q534" t="s">
        <v>53</v>
      </c>
      <c r="R534" s="1" t="s">
        <v>21</v>
      </c>
      <c r="S534" s="1" t="str">
        <f>IF(ISNUMBER(R534),"Yes","No")</f>
        <v>No</v>
      </c>
    </row>
    <row r="535" spans="1:19" x14ac:dyDescent="0.2">
      <c r="A535" t="s">
        <v>1244</v>
      </c>
      <c r="B535" t="s">
        <v>1245</v>
      </c>
      <c r="C535" t="s">
        <v>88</v>
      </c>
      <c r="D535" t="s">
        <v>27</v>
      </c>
      <c r="E535" t="s">
        <v>44</v>
      </c>
      <c r="F535" t="s">
        <v>28</v>
      </c>
      <c r="G535" t="s">
        <v>18</v>
      </c>
      <c r="H535">
        <v>34</v>
      </c>
      <c r="I535" t="str">
        <f>IF(H535&gt;54,"Old Adults 55+",IF(H535&gt;=31,"Adults 31-54",IF(H535&lt;31,"Young Adults 25-30","Invalid")))</f>
        <v>Adults 31-54</v>
      </c>
      <c r="J535" s="1">
        <v>42514</v>
      </c>
      <c r="K535" s="1" t="str">
        <f>IF(YEAR(J535)&gt;2016,"2017-2021",IF(YEAR(J535)&gt;2011,"2012-2016",IF(YEAR(J535)&gt;2006,"2007-2011",IF(YEAR(J535)&gt;2001,"2002-2006",IF(YEAR(J535)&gt;1996,"1997-2001",IF(YEAR(J535)&gt;=1992,"1992-1996","Invalid"))))))</f>
        <v>2012-2016</v>
      </c>
      <c r="L535" s="2">
        <v>94352</v>
      </c>
      <c r="M535" s="8">
        <v>0</v>
      </c>
      <c r="N535" s="11" t="str" cm="1">
        <f t="array" ref="N535">_xlfn.IFS(M535 = 0%, "0%", M535&gt;35%, "36%-40%",M535&gt;30%,"31%-35%", M535&gt;20%, "21%-30%",M535 &gt;15%,"16%-20%", M535&gt;10%, "11%-15%", M535 &gt;0%, "5%-10%")</f>
        <v>0%</v>
      </c>
      <c r="O535" s="9">
        <f>IF(M535&gt;0,L535+(L535*M535),L535)</f>
        <v>94352</v>
      </c>
      <c r="P535" t="s">
        <v>19</v>
      </c>
      <c r="Q535" t="s">
        <v>45</v>
      </c>
      <c r="R535" s="1" t="s">
        <v>21</v>
      </c>
      <c r="S535" s="1" t="str">
        <f>IF(ISNUMBER(R535),"Yes","No")</f>
        <v>No</v>
      </c>
    </row>
    <row r="536" spans="1:19" x14ac:dyDescent="0.2">
      <c r="A536" t="s">
        <v>863</v>
      </c>
      <c r="B536" t="s">
        <v>864</v>
      </c>
      <c r="C536" t="s">
        <v>42</v>
      </c>
      <c r="D536" t="s">
        <v>50</v>
      </c>
      <c r="E536" t="s">
        <v>32</v>
      </c>
      <c r="F536" t="s">
        <v>28</v>
      </c>
      <c r="G536" t="s">
        <v>47</v>
      </c>
      <c r="H536">
        <v>43</v>
      </c>
      <c r="I536" t="str">
        <f>IF(H536&gt;54,"Old Adults 55+",IF(H536&gt;=31,"Adults 31-54",IF(H536&lt;31,"Young Adults 25-30","Invalid")))</f>
        <v>Adults 31-54</v>
      </c>
      <c r="J536" s="1">
        <v>38093</v>
      </c>
      <c r="K536" s="1" t="str">
        <f>IF(YEAR(J536)&gt;2016,"2017-2021",IF(YEAR(J536)&gt;2011,"2012-2016",IF(YEAR(J536)&gt;2006,"2007-2011",IF(YEAR(J536)&gt;2001,"2002-2006",IF(YEAR(J536)&gt;1996,"1997-2001",IF(YEAR(J536)&gt;=1992,"1992-1996","Invalid"))))))</f>
        <v>2002-2006</v>
      </c>
      <c r="L536" s="2">
        <v>94246</v>
      </c>
      <c r="M536" s="8">
        <v>0</v>
      </c>
      <c r="N536" s="11" t="str" cm="1">
        <f t="array" ref="N536">_xlfn.IFS(M536 = 0%, "0%", M536&gt;35%, "36%-40%",M536&gt;30%,"31%-35%", M536&gt;20%, "21%-30%",M536 &gt;15%,"16%-20%", M536&gt;10%, "11%-15%", M536 &gt;0%, "5%-10%")</f>
        <v>0%</v>
      </c>
      <c r="O536" s="9">
        <f>IF(M536&gt;0,L536+(L536*M536),L536)</f>
        <v>94246</v>
      </c>
      <c r="P536" t="s">
        <v>19</v>
      </c>
      <c r="Q536" t="s">
        <v>25</v>
      </c>
      <c r="R536" s="1" t="s">
        <v>21</v>
      </c>
      <c r="S536" s="1" t="str">
        <f>IF(ISNUMBER(R536),"Yes","No")</f>
        <v>No</v>
      </c>
    </row>
    <row r="537" spans="1:19" x14ac:dyDescent="0.2">
      <c r="A537" t="s">
        <v>531</v>
      </c>
      <c r="B537" t="s">
        <v>532</v>
      </c>
      <c r="C537" t="s">
        <v>56</v>
      </c>
      <c r="D537" t="s">
        <v>27</v>
      </c>
      <c r="E537" t="s">
        <v>36</v>
      </c>
      <c r="F537" t="s">
        <v>28</v>
      </c>
      <c r="G537" t="s">
        <v>24</v>
      </c>
      <c r="H537">
        <v>40</v>
      </c>
      <c r="I537" t="str">
        <f>IF(H537&gt;54,"Old Adults 55+",IF(H537&gt;=31,"Adults 31-54",IF(H537&lt;31,"Young Adults 25-30","Invalid")))</f>
        <v>Adults 31-54</v>
      </c>
      <c r="J537" s="1">
        <v>39265</v>
      </c>
      <c r="K537" s="1" t="str">
        <f>IF(YEAR(J537)&gt;2016,"2017-2021",IF(YEAR(J537)&gt;2011,"2012-2016",IF(YEAR(J537)&gt;2006,"2007-2011",IF(YEAR(J537)&gt;2001,"2002-2006",IF(YEAR(J537)&gt;1996,"1997-2001",IF(YEAR(J537)&gt;=1992,"1992-1996","Invalid"))))))</f>
        <v>2007-2011</v>
      </c>
      <c r="L537" s="2">
        <v>93971</v>
      </c>
      <c r="M537" s="8">
        <v>0.08</v>
      </c>
      <c r="N537" s="11" t="str" cm="1">
        <f t="array" ref="N537">_xlfn.IFS(M537 = 0%, "0%", M537&gt;35%, "36%-40%",M537&gt;30%,"31%-35%", M537&gt;20%, "21%-30%",M537 &gt;15%,"16%-20%", M537&gt;10%, "11%-15%", M537 &gt;0%, "5%-10%")</f>
        <v>5%-10%</v>
      </c>
      <c r="O537" s="9">
        <f>IF(M537&gt;0,L537+(L537*M537),L537)</f>
        <v>101488.68</v>
      </c>
      <c r="P537" t="s">
        <v>33</v>
      </c>
      <c r="Q537" t="s">
        <v>80</v>
      </c>
      <c r="R537" s="1" t="s">
        <v>21</v>
      </c>
      <c r="S537" s="1" t="str">
        <f>IF(ISNUMBER(R537),"Yes","No")</f>
        <v>No</v>
      </c>
    </row>
    <row r="538" spans="1:19" x14ac:dyDescent="0.2">
      <c r="A538" t="s">
        <v>683</v>
      </c>
      <c r="B538" t="s">
        <v>684</v>
      </c>
      <c r="C538" t="s">
        <v>77</v>
      </c>
      <c r="D538" t="s">
        <v>23</v>
      </c>
      <c r="E538" t="s">
        <v>36</v>
      </c>
      <c r="F538" t="s">
        <v>17</v>
      </c>
      <c r="G538" t="s">
        <v>51</v>
      </c>
      <c r="H538">
        <v>45</v>
      </c>
      <c r="I538" t="str">
        <f>IF(H538&gt;54,"Old Adults 55+",IF(H538&gt;=31,"Adults 31-54",IF(H538&lt;31,"Young Adults 25-30","Invalid")))</f>
        <v>Adults 31-54</v>
      </c>
      <c r="J538" s="1">
        <v>39437</v>
      </c>
      <c r="K538" s="1" t="str">
        <f>IF(YEAR(J538)&gt;2016,"2017-2021",IF(YEAR(J538)&gt;2011,"2012-2016",IF(YEAR(J538)&gt;2006,"2007-2011",IF(YEAR(J538)&gt;2001,"2002-2006",IF(YEAR(J538)&gt;1996,"1997-2001",IF(YEAR(J538)&gt;=1992,"1992-1996","Invalid"))))))</f>
        <v>2007-2011</v>
      </c>
      <c r="L538" s="2">
        <v>93840</v>
      </c>
      <c r="M538" s="8">
        <v>0</v>
      </c>
      <c r="N538" s="11" t="str" cm="1">
        <f t="array" ref="N538">_xlfn.IFS(M538 = 0%, "0%", M538&gt;35%, "36%-40%",M538&gt;30%,"31%-35%", M538&gt;20%, "21%-30%",M538 &gt;15%,"16%-20%", M538&gt;10%, "11%-15%", M538 &gt;0%, "5%-10%")</f>
        <v>0%</v>
      </c>
      <c r="O538" s="9">
        <f>IF(M538&gt;0,L538+(L538*M538),L538)</f>
        <v>93840</v>
      </c>
      <c r="P538" t="s">
        <v>52</v>
      </c>
      <c r="Q538" t="s">
        <v>81</v>
      </c>
      <c r="R538" s="1" t="s">
        <v>21</v>
      </c>
      <c r="S538" s="1" t="str">
        <f>IF(ISNUMBER(R538),"Yes","No")</f>
        <v>No</v>
      </c>
    </row>
    <row r="539" spans="1:19" x14ac:dyDescent="0.2">
      <c r="A539" t="s">
        <v>780</v>
      </c>
      <c r="B539" t="s">
        <v>781</v>
      </c>
      <c r="C539" t="s">
        <v>77</v>
      </c>
      <c r="D539" t="s">
        <v>23</v>
      </c>
      <c r="E539" t="s">
        <v>16</v>
      </c>
      <c r="F539" t="s">
        <v>28</v>
      </c>
      <c r="G539" t="s">
        <v>18</v>
      </c>
      <c r="H539">
        <v>30</v>
      </c>
      <c r="I539" t="str">
        <f>IF(H539&gt;54,"Old Adults 55+",IF(H539&gt;=31,"Adults 31-54",IF(H539&lt;31,"Young Adults 25-30","Invalid")))</f>
        <v>Young Adults 25-30</v>
      </c>
      <c r="J539" s="1">
        <v>42078</v>
      </c>
      <c r="K539" s="1" t="str">
        <f>IF(YEAR(J539)&gt;2016,"2017-2021",IF(YEAR(J539)&gt;2011,"2012-2016",IF(YEAR(J539)&gt;2006,"2007-2011",IF(YEAR(J539)&gt;2001,"2002-2006",IF(YEAR(J539)&gt;1996,"1997-2001",IF(YEAR(J539)&gt;=1992,"1992-1996","Invalid"))))))</f>
        <v>2012-2016</v>
      </c>
      <c r="L539" s="2">
        <v>93734</v>
      </c>
      <c r="M539" s="8">
        <v>0</v>
      </c>
      <c r="N539" s="11" t="str" cm="1">
        <f t="array" ref="N539">_xlfn.IFS(M539 = 0%, "0%", M539&gt;35%, "36%-40%",M539&gt;30%,"31%-35%", M539&gt;20%, "21%-30%",M539 &gt;15%,"16%-20%", M539&gt;10%, "11%-15%", M539 &gt;0%, "5%-10%")</f>
        <v>0%</v>
      </c>
      <c r="O539" s="9">
        <f>IF(M539&gt;0,L539+(L539*M539),L539)</f>
        <v>93734</v>
      </c>
      <c r="P539" t="s">
        <v>19</v>
      </c>
      <c r="Q539" t="s">
        <v>39</v>
      </c>
      <c r="R539" s="1" t="s">
        <v>21</v>
      </c>
      <c r="S539" s="1" t="str">
        <f>IF(ISNUMBER(R539),"Yes","No")</f>
        <v>No</v>
      </c>
    </row>
    <row r="540" spans="1:19" x14ac:dyDescent="0.2">
      <c r="A540" t="s">
        <v>135</v>
      </c>
      <c r="B540" t="s">
        <v>1591</v>
      </c>
      <c r="C540" t="s">
        <v>42</v>
      </c>
      <c r="D540" t="s">
        <v>65</v>
      </c>
      <c r="E540" t="s">
        <v>44</v>
      </c>
      <c r="F540" t="s">
        <v>28</v>
      </c>
      <c r="G540" t="s">
        <v>24</v>
      </c>
      <c r="H540">
        <v>54</v>
      </c>
      <c r="I540" t="str">
        <f>IF(H540&gt;54,"Old Adults 55+",IF(H540&gt;=31,"Adults 31-54",IF(H540&lt;31,"Young Adults 25-30","Invalid")))</f>
        <v>Adults 31-54</v>
      </c>
      <c r="J540" s="1">
        <v>42494</v>
      </c>
      <c r="K540" s="1" t="str">
        <f>IF(YEAR(J540)&gt;2016,"2017-2021",IF(YEAR(J540)&gt;2011,"2012-2016",IF(YEAR(J540)&gt;2006,"2007-2011",IF(YEAR(J540)&gt;2001,"2002-2006",IF(YEAR(J540)&gt;1996,"1997-2001",IF(YEAR(J540)&gt;=1992,"1992-1996","Invalid"))))))</f>
        <v>2012-2016</v>
      </c>
      <c r="L540" s="2">
        <v>93668</v>
      </c>
      <c r="M540" s="8">
        <v>0</v>
      </c>
      <c r="N540" s="11" t="str" cm="1">
        <f t="array" ref="N540">_xlfn.IFS(M540 = 0%, "0%", M540&gt;35%, "36%-40%",M540&gt;30%,"31%-35%", M540&gt;20%, "21%-30%",M540 &gt;15%,"16%-20%", M540&gt;10%, "11%-15%", M540 &gt;0%, "5%-10%")</f>
        <v>0%</v>
      </c>
      <c r="O540" s="9">
        <f>IF(M540&gt;0,L540+(L540*M540),L540)</f>
        <v>93668</v>
      </c>
      <c r="P540" t="s">
        <v>19</v>
      </c>
      <c r="Q540" t="s">
        <v>20</v>
      </c>
      <c r="R540" s="1" t="s">
        <v>21</v>
      </c>
      <c r="S540" s="1" t="str">
        <f>IF(ISNUMBER(R540),"Yes","No")</f>
        <v>No</v>
      </c>
    </row>
    <row r="541" spans="1:19" x14ac:dyDescent="0.2">
      <c r="A541" t="s">
        <v>1819</v>
      </c>
      <c r="B541" t="s">
        <v>1820</v>
      </c>
      <c r="C541" t="s">
        <v>42</v>
      </c>
      <c r="D541" t="s">
        <v>43</v>
      </c>
      <c r="E541" t="s">
        <v>44</v>
      </c>
      <c r="F541" t="s">
        <v>28</v>
      </c>
      <c r="G541" t="s">
        <v>24</v>
      </c>
      <c r="H541">
        <v>55</v>
      </c>
      <c r="I541" t="str">
        <f>IF(H541&gt;54,"Old Adults 55+",IF(H541&gt;=31,"Adults 31-54",IF(H541&lt;31,"Young Adults 25-30","Invalid")))</f>
        <v>Old Adults 55+</v>
      </c>
      <c r="J541" s="1">
        <v>38909</v>
      </c>
      <c r="K541" s="1" t="str">
        <f>IF(YEAR(J541)&gt;2016,"2017-2021",IF(YEAR(J541)&gt;2011,"2012-2016",IF(YEAR(J541)&gt;2006,"2007-2011",IF(YEAR(J541)&gt;2001,"2002-2006",IF(YEAR(J541)&gt;1996,"1997-2001",IF(YEAR(J541)&gt;=1992,"1992-1996","Invalid"))))))</f>
        <v>2002-2006</v>
      </c>
      <c r="L541" s="2">
        <v>93343</v>
      </c>
      <c r="M541" s="8">
        <v>0</v>
      </c>
      <c r="N541" s="11" t="str" cm="1">
        <f t="array" ref="N541">_xlfn.IFS(M541 = 0%, "0%", M541&gt;35%, "36%-40%",M541&gt;30%,"31%-35%", M541&gt;20%, "21%-30%",M541 &gt;15%,"16%-20%", M541&gt;10%, "11%-15%", M541 &gt;0%, "5%-10%")</f>
        <v>0%</v>
      </c>
      <c r="O541" s="9">
        <f>IF(M541&gt;0,L541+(L541*M541),L541)</f>
        <v>93343</v>
      </c>
      <c r="P541" t="s">
        <v>33</v>
      </c>
      <c r="Q541" t="s">
        <v>80</v>
      </c>
      <c r="R541" s="1" t="s">
        <v>21</v>
      </c>
      <c r="S541" s="1" t="str">
        <f>IF(ISNUMBER(R541),"Yes","No")</f>
        <v>No</v>
      </c>
    </row>
    <row r="542" spans="1:19" x14ac:dyDescent="0.2">
      <c r="A542" t="s">
        <v>238</v>
      </c>
      <c r="B542" t="s">
        <v>1469</v>
      </c>
      <c r="C542" t="s">
        <v>42</v>
      </c>
      <c r="D542" t="s">
        <v>50</v>
      </c>
      <c r="E542" t="s">
        <v>32</v>
      </c>
      <c r="F542" t="s">
        <v>17</v>
      </c>
      <c r="G542" t="s">
        <v>51</v>
      </c>
      <c r="H542">
        <v>52</v>
      </c>
      <c r="I542" t="str">
        <f>IF(H542&gt;54,"Old Adults 55+",IF(H542&gt;=31,"Adults 31-54",IF(H542&lt;31,"Young Adults 25-30","Invalid")))</f>
        <v>Adults 31-54</v>
      </c>
      <c r="J542" s="1">
        <v>34623</v>
      </c>
      <c r="K542" s="1" t="str">
        <f>IF(YEAR(J542)&gt;2016,"2017-2021",IF(YEAR(J542)&gt;2011,"2012-2016",IF(YEAR(J542)&gt;2006,"2007-2011",IF(YEAR(J542)&gt;2001,"2002-2006",IF(YEAR(J542)&gt;1996,"1997-2001",IF(YEAR(J542)&gt;=1992,"1992-1996","Invalid"))))))</f>
        <v>1992-1996</v>
      </c>
      <c r="L542" s="2">
        <v>93103</v>
      </c>
      <c r="M542" s="8">
        <v>0</v>
      </c>
      <c r="N542" s="11" t="str" cm="1">
        <f t="array" ref="N542">_xlfn.IFS(M542 = 0%, "0%", M542&gt;35%, "36%-40%",M542&gt;30%,"31%-35%", M542&gt;20%, "21%-30%",M542 &gt;15%,"16%-20%", M542&gt;10%, "11%-15%", M542 &gt;0%, "5%-10%")</f>
        <v>0%</v>
      </c>
      <c r="O542" s="9">
        <f>IF(M542&gt;0,L542+(L542*M542),L542)</f>
        <v>93103</v>
      </c>
      <c r="P542" t="s">
        <v>19</v>
      </c>
      <c r="Q542" t="s">
        <v>39</v>
      </c>
      <c r="R542" s="1" t="s">
        <v>21</v>
      </c>
      <c r="S542" s="1" t="str">
        <f>IF(ISNUMBER(R542),"Yes","No")</f>
        <v>No</v>
      </c>
    </row>
    <row r="543" spans="1:19" x14ac:dyDescent="0.2">
      <c r="A543" t="s">
        <v>190</v>
      </c>
      <c r="B543" t="s">
        <v>668</v>
      </c>
      <c r="C543" t="s">
        <v>77</v>
      </c>
      <c r="D543" t="s">
        <v>23</v>
      </c>
      <c r="E543" t="s">
        <v>16</v>
      </c>
      <c r="F543" t="s">
        <v>17</v>
      </c>
      <c r="G543" t="s">
        <v>24</v>
      </c>
      <c r="H543">
        <v>58</v>
      </c>
      <c r="I543" t="str">
        <f>IF(H543&gt;54,"Old Adults 55+",IF(H543&gt;=31,"Adults 31-54",IF(H543&lt;31,"Young Adults 25-30","Invalid")))</f>
        <v>Old Adults 55+</v>
      </c>
      <c r="J543" s="1">
        <v>34567</v>
      </c>
      <c r="K543" s="1" t="str">
        <f>IF(YEAR(J543)&gt;2016,"2017-2021",IF(YEAR(J543)&gt;2011,"2012-2016",IF(YEAR(J543)&gt;2006,"2007-2011",IF(YEAR(J543)&gt;2001,"2002-2006",IF(YEAR(J543)&gt;1996,"1997-2001",IF(YEAR(J543)&gt;=1992,"1992-1996","Invalid"))))))</f>
        <v>1992-1996</v>
      </c>
      <c r="L543" s="2">
        <v>93102</v>
      </c>
      <c r="M543" s="8">
        <v>0</v>
      </c>
      <c r="N543" s="11" t="str" cm="1">
        <f t="array" ref="N543">_xlfn.IFS(M543 = 0%, "0%", M543&gt;35%, "36%-40%",M543&gt;30%,"31%-35%", M543&gt;20%, "21%-30%",M543 &gt;15%,"16%-20%", M543&gt;10%, "11%-15%", M543 &gt;0%, "5%-10%")</f>
        <v>0%</v>
      </c>
      <c r="O543" s="9">
        <f>IF(M543&gt;0,L543+(L543*M543),L543)</f>
        <v>93102</v>
      </c>
      <c r="P543" t="s">
        <v>19</v>
      </c>
      <c r="Q543" t="s">
        <v>63</v>
      </c>
      <c r="R543" s="1">
        <v>41621</v>
      </c>
      <c r="S543" s="1" t="str">
        <f>IF(ISNUMBER(R543),"Yes","No")</f>
        <v>Yes</v>
      </c>
    </row>
    <row r="544" spans="1:19" x14ac:dyDescent="0.2">
      <c r="A544" t="s">
        <v>180</v>
      </c>
      <c r="B544" t="s">
        <v>147</v>
      </c>
      <c r="C544" t="s">
        <v>98</v>
      </c>
      <c r="D544" t="s">
        <v>27</v>
      </c>
      <c r="E544" t="s">
        <v>32</v>
      </c>
      <c r="F544" t="s">
        <v>28</v>
      </c>
      <c r="G544" t="s">
        <v>18</v>
      </c>
      <c r="H544">
        <v>48</v>
      </c>
      <c r="I544" t="str">
        <f>IF(H544&gt;54,"Old Adults 55+",IF(H544&gt;=31,"Adults 31-54",IF(H544&lt;31,"Young Adults 25-30","Invalid")))</f>
        <v>Adults 31-54</v>
      </c>
      <c r="J544" s="1">
        <v>37844</v>
      </c>
      <c r="K544" s="1" t="str">
        <f>IF(YEAR(J544)&gt;2016,"2017-2021",IF(YEAR(J544)&gt;2011,"2012-2016",IF(YEAR(J544)&gt;2006,"2007-2011",IF(YEAR(J544)&gt;2001,"2002-2006",IF(YEAR(J544)&gt;1996,"1997-2001",IF(YEAR(J544)&gt;=1992,"1992-1996","Invalid"))))))</f>
        <v>2002-2006</v>
      </c>
      <c r="L544" s="2">
        <v>93017</v>
      </c>
      <c r="M544" s="8">
        <v>0</v>
      </c>
      <c r="N544" s="11" t="str" cm="1">
        <f t="array" ref="N544">_xlfn.IFS(M544 = 0%, "0%", M544&gt;35%, "36%-40%",M544&gt;30%,"31%-35%", M544&gt;20%, "21%-30%",M544 &gt;15%,"16%-20%", M544&gt;10%, "11%-15%", M544 &gt;0%, "5%-10%")</f>
        <v>0%</v>
      </c>
      <c r="O544" s="9">
        <f>IF(M544&gt;0,L544+(L544*M544),L544)</f>
        <v>93017</v>
      </c>
      <c r="P544" t="s">
        <v>19</v>
      </c>
      <c r="Q544" t="s">
        <v>63</v>
      </c>
      <c r="R544" s="1" t="s">
        <v>21</v>
      </c>
      <c r="S544" s="1" t="str">
        <f>IF(ISNUMBER(R544),"Yes","No")</f>
        <v>No</v>
      </c>
    </row>
    <row r="545" spans="1:19" x14ac:dyDescent="0.2">
      <c r="A545" t="s">
        <v>125</v>
      </c>
      <c r="B545" t="s">
        <v>1667</v>
      </c>
      <c r="C545" t="s">
        <v>77</v>
      </c>
      <c r="D545" t="s">
        <v>23</v>
      </c>
      <c r="E545" t="s">
        <v>16</v>
      </c>
      <c r="F545" t="s">
        <v>17</v>
      </c>
      <c r="G545" t="s">
        <v>51</v>
      </c>
      <c r="H545">
        <v>52</v>
      </c>
      <c r="I545" t="str">
        <f>IF(H545&gt;54,"Old Adults 55+",IF(H545&gt;=31,"Adults 31-54",IF(H545&lt;31,"Young Adults 25-30","Invalid")))</f>
        <v>Adults 31-54</v>
      </c>
      <c r="J545" s="1">
        <v>36416</v>
      </c>
      <c r="K545" s="1" t="str">
        <f>IF(YEAR(J545)&gt;2016,"2017-2021",IF(YEAR(J545)&gt;2011,"2012-2016",IF(YEAR(J545)&gt;2006,"2007-2011",IF(YEAR(J545)&gt;2001,"2002-2006",IF(YEAR(J545)&gt;1996,"1997-2001",IF(YEAR(J545)&gt;=1992,"1992-1996","Invalid"))))))</f>
        <v>1997-2001</v>
      </c>
      <c r="L545" s="2">
        <v>92994</v>
      </c>
      <c r="M545" s="8">
        <v>0</v>
      </c>
      <c r="N545" s="11" t="str" cm="1">
        <f t="array" ref="N545">_xlfn.IFS(M545 = 0%, "0%", M545&gt;35%, "36%-40%",M545&gt;30%,"31%-35%", M545&gt;20%, "21%-30%",M545 &gt;15%,"16%-20%", M545&gt;10%, "11%-15%", M545 &gt;0%, "5%-10%")</f>
        <v>0%</v>
      </c>
      <c r="O545" s="9">
        <f>IF(M545&gt;0,L545+(L545*M545),L545)</f>
        <v>92994</v>
      </c>
      <c r="P545" t="s">
        <v>19</v>
      </c>
      <c r="Q545" t="s">
        <v>20</v>
      </c>
      <c r="R545" s="1" t="s">
        <v>21</v>
      </c>
      <c r="S545" s="1" t="str">
        <f>IF(ISNUMBER(R545),"Yes","No")</f>
        <v>No</v>
      </c>
    </row>
    <row r="546" spans="1:19" x14ac:dyDescent="0.2">
      <c r="A546" t="s">
        <v>479</v>
      </c>
      <c r="B546" t="s">
        <v>480</v>
      </c>
      <c r="C546" t="s">
        <v>26</v>
      </c>
      <c r="D546" t="s">
        <v>27</v>
      </c>
      <c r="E546" t="s">
        <v>16</v>
      </c>
      <c r="F546" t="s">
        <v>28</v>
      </c>
      <c r="G546" t="s">
        <v>18</v>
      </c>
      <c r="H546">
        <v>40</v>
      </c>
      <c r="I546" t="str">
        <f>IF(H546&gt;54,"Old Adults 55+",IF(H546&gt;=31,"Adults 31-54",IF(H546&lt;31,"Young Adults 25-30","Invalid")))</f>
        <v>Adults 31-54</v>
      </c>
      <c r="J546" s="1">
        <v>40486</v>
      </c>
      <c r="K546" s="1" t="str">
        <f>IF(YEAR(J546)&gt;2016,"2017-2021",IF(YEAR(J546)&gt;2011,"2012-2016",IF(YEAR(J546)&gt;2006,"2007-2011",IF(YEAR(J546)&gt;2001,"2002-2006",IF(YEAR(J546)&gt;1996,"1997-2001",IF(YEAR(J546)&gt;=1992,"1992-1996","Invalid"))))))</f>
        <v>2007-2011</v>
      </c>
      <c r="L546" s="2">
        <v>92952</v>
      </c>
      <c r="M546" s="8">
        <v>0</v>
      </c>
      <c r="N546" s="11" t="str" cm="1">
        <f t="array" ref="N546">_xlfn.IFS(M546 = 0%, "0%", M546&gt;35%, "36%-40%",M546&gt;30%,"31%-35%", M546&gt;20%, "21%-30%",M546 &gt;15%,"16%-20%", M546&gt;10%, "11%-15%", M546 &gt;0%, "5%-10%")</f>
        <v>0%</v>
      </c>
      <c r="O546" s="9">
        <f>IF(M546&gt;0,L546+(L546*M546),L546)</f>
        <v>92952</v>
      </c>
      <c r="P546" t="s">
        <v>19</v>
      </c>
      <c r="Q546" t="s">
        <v>63</v>
      </c>
      <c r="R546" s="1" t="s">
        <v>21</v>
      </c>
      <c r="S546" s="1" t="str">
        <f>IF(ISNUMBER(R546),"Yes","No")</f>
        <v>No</v>
      </c>
    </row>
    <row r="547" spans="1:19" x14ac:dyDescent="0.2">
      <c r="A547" t="s">
        <v>1419</v>
      </c>
      <c r="B547" t="s">
        <v>1420</v>
      </c>
      <c r="C547" t="s">
        <v>42</v>
      </c>
      <c r="D547" t="s">
        <v>65</v>
      </c>
      <c r="E547" t="s">
        <v>36</v>
      </c>
      <c r="F547" t="s">
        <v>17</v>
      </c>
      <c r="G547" t="s">
        <v>24</v>
      </c>
      <c r="H547">
        <v>43</v>
      </c>
      <c r="I547" t="str">
        <f>IF(H547&gt;54,"Old Adults 55+",IF(H547&gt;=31,"Adults 31-54",IF(H547&lt;31,"Young Adults 25-30","Invalid")))</f>
        <v>Adults 31-54</v>
      </c>
      <c r="J547" s="1">
        <v>41662</v>
      </c>
      <c r="K547" s="1" t="str">
        <f>IF(YEAR(J547)&gt;2016,"2017-2021",IF(YEAR(J547)&gt;2011,"2012-2016",IF(YEAR(J547)&gt;2006,"2007-2011",IF(YEAR(J547)&gt;2001,"2002-2006",IF(YEAR(J547)&gt;1996,"1997-2001",IF(YEAR(J547)&gt;=1992,"1992-1996","Invalid"))))))</f>
        <v>2012-2016</v>
      </c>
      <c r="L547" s="2">
        <v>92940</v>
      </c>
      <c r="M547" s="8">
        <v>0</v>
      </c>
      <c r="N547" s="11" t="str" cm="1">
        <f t="array" ref="N547">_xlfn.IFS(M547 = 0%, "0%", M547&gt;35%, "36%-40%",M547&gt;30%,"31%-35%", M547&gt;20%, "21%-30%",M547 &gt;15%,"16%-20%", M547&gt;10%, "11%-15%", M547 &gt;0%, "5%-10%")</f>
        <v>0%</v>
      </c>
      <c r="O547" s="9">
        <f>IF(M547&gt;0,L547+(L547*M547),L547)</f>
        <v>92940</v>
      </c>
      <c r="P547" t="s">
        <v>33</v>
      </c>
      <c r="Q547" t="s">
        <v>34</v>
      </c>
      <c r="R547" s="1" t="s">
        <v>21</v>
      </c>
      <c r="S547" s="1" t="str">
        <f>IF(ISNUMBER(R547),"Yes","No")</f>
        <v>No</v>
      </c>
    </row>
    <row r="548" spans="1:19" x14ac:dyDescent="0.2">
      <c r="A548" t="s">
        <v>336</v>
      </c>
      <c r="B548" t="s">
        <v>955</v>
      </c>
      <c r="C548" t="s">
        <v>30</v>
      </c>
      <c r="D548" t="s">
        <v>31</v>
      </c>
      <c r="E548" t="s">
        <v>36</v>
      </c>
      <c r="F548" t="s">
        <v>17</v>
      </c>
      <c r="G548" t="s">
        <v>51</v>
      </c>
      <c r="H548">
        <v>60</v>
      </c>
      <c r="I548" t="str">
        <f>IF(H548&gt;54,"Old Adults 55+",IF(H548&gt;=31,"Adults 31-54",IF(H548&lt;31,"Young Adults 25-30","Invalid")))</f>
        <v>Old Adults 55+</v>
      </c>
      <c r="J548" s="1">
        <v>35992</v>
      </c>
      <c r="K548" s="1" t="str">
        <f>IF(YEAR(J548)&gt;2016,"2017-2021",IF(YEAR(J548)&gt;2011,"2012-2016",IF(YEAR(J548)&gt;2006,"2007-2011",IF(YEAR(J548)&gt;2001,"2002-2006",IF(YEAR(J548)&gt;1996,"1997-2001",IF(YEAR(J548)&gt;=1992,"1992-1996","Invalid"))))))</f>
        <v>1997-2001</v>
      </c>
      <c r="L548" s="2">
        <v>92932</v>
      </c>
      <c r="M548" s="8">
        <v>0</v>
      </c>
      <c r="N548" s="11" t="str" cm="1">
        <f t="array" ref="N548">_xlfn.IFS(M548 = 0%, "0%", M548&gt;35%, "36%-40%",M548&gt;30%,"31%-35%", M548&gt;20%, "21%-30%",M548 &gt;15%,"16%-20%", M548&gt;10%, "11%-15%", M548 &gt;0%, "5%-10%")</f>
        <v>0%</v>
      </c>
      <c r="O548" s="9">
        <f>IF(M548&gt;0,L548+(L548*M548),L548)</f>
        <v>92932</v>
      </c>
      <c r="P548" t="s">
        <v>19</v>
      </c>
      <c r="Q548" t="s">
        <v>29</v>
      </c>
      <c r="R548" s="1" t="s">
        <v>21</v>
      </c>
      <c r="S548" s="1" t="str">
        <f>IF(ISNUMBER(R548),"Yes","No")</f>
        <v>No</v>
      </c>
    </row>
    <row r="549" spans="1:19" x14ac:dyDescent="0.2">
      <c r="A549" t="s">
        <v>674</v>
      </c>
      <c r="B549" t="s">
        <v>675</v>
      </c>
      <c r="C549" t="s">
        <v>26</v>
      </c>
      <c r="D549" t="s">
        <v>27</v>
      </c>
      <c r="E549" t="s">
        <v>36</v>
      </c>
      <c r="F549" t="s">
        <v>28</v>
      </c>
      <c r="G549" t="s">
        <v>51</v>
      </c>
      <c r="H549">
        <v>47</v>
      </c>
      <c r="I549" t="str">
        <f>IF(H549&gt;54,"Old Adults 55+",IF(H549&gt;=31,"Adults 31-54",IF(H549&lt;31,"Young Adults 25-30","Invalid")))</f>
        <v>Adults 31-54</v>
      </c>
      <c r="J549" s="1">
        <v>36233</v>
      </c>
      <c r="K549" s="1" t="str">
        <f>IF(YEAR(J549)&gt;2016,"2017-2021",IF(YEAR(J549)&gt;2011,"2012-2016",IF(YEAR(J549)&gt;2006,"2007-2011",IF(YEAR(J549)&gt;2001,"2002-2006",IF(YEAR(J549)&gt;1996,"1997-2001",IF(YEAR(J549)&gt;=1992,"1992-1996","Invalid"))))))</f>
        <v>1997-2001</v>
      </c>
      <c r="L549" s="2">
        <v>92897</v>
      </c>
      <c r="M549" s="8">
        <v>0</v>
      </c>
      <c r="N549" s="11" t="str" cm="1">
        <f t="array" ref="N549">_xlfn.IFS(M549 = 0%, "0%", M549&gt;35%, "36%-40%",M549&gt;30%,"31%-35%", M549&gt;20%, "21%-30%",M549 &gt;15%,"16%-20%", M549&gt;10%, "11%-15%", M549 &gt;0%, "5%-10%")</f>
        <v>0%</v>
      </c>
      <c r="O549" s="9">
        <f>IF(M549&gt;0,L549+(L549*M549),L549)</f>
        <v>92897</v>
      </c>
      <c r="P549" t="s">
        <v>52</v>
      </c>
      <c r="Q549" t="s">
        <v>53</v>
      </c>
      <c r="R549" s="1" t="s">
        <v>21</v>
      </c>
      <c r="S549" s="1" t="str">
        <f>IF(ISNUMBER(R549),"Yes","No")</f>
        <v>No</v>
      </c>
    </row>
    <row r="550" spans="1:19" x14ac:dyDescent="0.2">
      <c r="A550" t="s">
        <v>604</v>
      </c>
      <c r="B550" t="s">
        <v>605</v>
      </c>
      <c r="C550" t="s">
        <v>26</v>
      </c>
      <c r="D550" t="s">
        <v>27</v>
      </c>
      <c r="E550" t="s">
        <v>36</v>
      </c>
      <c r="F550" t="s">
        <v>17</v>
      </c>
      <c r="G550" t="s">
        <v>24</v>
      </c>
      <c r="H550">
        <v>55</v>
      </c>
      <c r="I550" t="str">
        <f>IF(H550&gt;54,"Old Adults 55+",IF(H550&gt;=31,"Adults 31-54",IF(H550&lt;31,"Young Adults 25-30","Invalid")))</f>
        <v>Old Adults 55+</v>
      </c>
      <c r="J550" s="1">
        <v>38573</v>
      </c>
      <c r="K550" s="1" t="str">
        <f>IF(YEAR(J550)&gt;2016,"2017-2021",IF(YEAR(J550)&gt;2011,"2012-2016",IF(YEAR(J550)&gt;2006,"2007-2011",IF(YEAR(J550)&gt;2001,"2002-2006",IF(YEAR(J550)&gt;1996,"1997-2001",IF(YEAR(J550)&gt;=1992,"1992-1996","Invalid"))))))</f>
        <v>2002-2006</v>
      </c>
      <c r="L550" s="2">
        <v>92771</v>
      </c>
      <c r="M550" s="8">
        <v>0</v>
      </c>
      <c r="N550" s="11" t="str" cm="1">
        <f t="array" ref="N550">_xlfn.IFS(M550 = 0%, "0%", M550&gt;35%, "36%-40%",M550&gt;30%,"31%-35%", M550&gt;20%, "21%-30%",M550 &gt;15%,"16%-20%", M550&gt;10%, "11%-15%", M550 &gt;0%, "5%-10%")</f>
        <v>0%</v>
      </c>
      <c r="O550" s="9">
        <f>IF(M550&gt;0,L550+(L550*M550),L550)</f>
        <v>92771</v>
      </c>
      <c r="P550" t="s">
        <v>19</v>
      </c>
      <c r="Q550" t="s">
        <v>45</v>
      </c>
      <c r="R550" s="1" t="s">
        <v>21</v>
      </c>
      <c r="S550" s="1" t="str">
        <f>IF(ISNUMBER(R550),"Yes","No")</f>
        <v>No</v>
      </c>
    </row>
    <row r="551" spans="1:19" x14ac:dyDescent="0.2">
      <c r="A551" t="s">
        <v>509</v>
      </c>
      <c r="B551" t="s">
        <v>510</v>
      </c>
      <c r="C551" t="s">
        <v>97</v>
      </c>
      <c r="D551" t="s">
        <v>31</v>
      </c>
      <c r="E551" t="s">
        <v>32</v>
      </c>
      <c r="F551" t="s">
        <v>17</v>
      </c>
      <c r="G551" t="s">
        <v>51</v>
      </c>
      <c r="H551">
        <v>44</v>
      </c>
      <c r="I551" t="str">
        <f>IF(H551&gt;54,"Old Adults 55+",IF(H551&gt;=31,"Adults 31-54",IF(H551&lt;31,"Young Adults 25-30","Invalid")))</f>
        <v>Adults 31-54</v>
      </c>
      <c r="J551" s="1">
        <v>39800</v>
      </c>
      <c r="K551" s="1" t="str">
        <f>IF(YEAR(J551)&gt;2016,"2017-2021",IF(YEAR(J551)&gt;2011,"2012-2016",IF(YEAR(J551)&gt;2006,"2007-2011",IF(YEAR(J551)&gt;2001,"2002-2006",IF(YEAR(J551)&gt;1996,"1997-2001",IF(YEAR(J551)&gt;=1992,"1992-1996","Invalid"))))))</f>
        <v>2007-2011</v>
      </c>
      <c r="L551" s="2">
        <v>92753</v>
      </c>
      <c r="M551" s="8">
        <v>0.13</v>
      </c>
      <c r="N551" s="11" t="str" cm="1">
        <f t="array" ref="N551">_xlfn.IFS(M551 = 0%, "0%", M551&gt;35%, "36%-40%",M551&gt;30%,"31%-35%", M551&gt;20%, "21%-30%",M551 &gt;15%,"16%-20%", M551&gt;10%, "11%-15%", M551 &gt;0%, "5%-10%")</f>
        <v>11%-15%</v>
      </c>
      <c r="O551" s="9">
        <f>IF(M551&gt;0,L551+(L551*M551),L551)</f>
        <v>104810.89</v>
      </c>
      <c r="P551" t="s">
        <v>19</v>
      </c>
      <c r="Q551" t="s">
        <v>25</v>
      </c>
      <c r="R551" s="1">
        <v>44371</v>
      </c>
      <c r="S551" s="1" t="str">
        <f>IF(ISNUMBER(R551),"Yes","No")</f>
        <v>Yes</v>
      </c>
    </row>
    <row r="552" spans="1:19" x14ac:dyDescent="0.2">
      <c r="A552" t="s">
        <v>1115</v>
      </c>
      <c r="B552" t="s">
        <v>1713</v>
      </c>
      <c r="C552" t="s">
        <v>55</v>
      </c>
      <c r="D552" t="s">
        <v>27</v>
      </c>
      <c r="E552" t="s">
        <v>36</v>
      </c>
      <c r="F552" t="s">
        <v>17</v>
      </c>
      <c r="G552" t="s">
        <v>24</v>
      </c>
      <c r="H552">
        <v>45</v>
      </c>
      <c r="I552" t="str">
        <f>IF(H552&gt;54,"Old Adults 55+",IF(H552&gt;=31,"Adults 31-54",IF(H552&lt;31,"Young Adults 25-30","Invalid")))</f>
        <v>Adults 31-54</v>
      </c>
      <c r="J552" s="1">
        <v>37445</v>
      </c>
      <c r="K552" s="1" t="str">
        <f>IF(YEAR(J552)&gt;2016,"2017-2021",IF(YEAR(J552)&gt;2011,"2012-2016",IF(YEAR(J552)&gt;2006,"2007-2011",IF(YEAR(J552)&gt;2001,"2002-2006",IF(YEAR(J552)&gt;1996,"1997-2001",IF(YEAR(J552)&gt;=1992,"1992-1996","Invalid"))))))</f>
        <v>2002-2006</v>
      </c>
      <c r="L552" s="2">
        <v>92655</v>
      </c>
      <c r="M552" s="8">
        <v>0</v>
      </c>
      <c r="N552" s="11" t="str" cm="1">
        <f t="array" ref="N552">_xlfn.IFS(M552 = 0%, "0%", M552&gt;35%, "36%-40%",M552&gt;30%,"31%-35%", M552&gt;20%, "21%-30%",M552 &gt;15%,"16%-20%", M552&gt;10%, "11%-15%", M552 &gt;0%, "5%-10%")</f>
        <v>0%</v>
      </c>
      <c r="O552" s="9">
        <f>IF(M552&gt;0,L552+(L552*M552),L552)</f>
        <v>92655</v>
      </c>
      <c r="P552" t="s">
        <v>33</v>
      </c>
      <c r="Q552" t="s">
        <v>34</v>
      </c>
      <c r="R552" s="1" t="s">
        <v>21</v>
      </c>
      <c r="S552" s="1" t="str">
        <f>IF(ISNUMBER(R552),"Yes","No")</f>
        <v>No</v>
      </c>
    </row>
    <row r="553" spans="1:19" x14ac:dyDescent="0.2">
      <c r="A553" t="s">
        <v>208</v>
      </c>
      <c r="B553" t="s">
        <v>713</v>
      </c>
      <c r="C553" t="s">
        <v>77</v>
      </c>
      <c r="D553" t="s">
        <v>23</v>
      </c>
      <c r="E553" t="s">
        <v>36</v>
      </c>
      <c r="F553" t="s">
        <v>28</v>
      </c>
      <c r="G553" t="s">
        <v>18</v>
      </c>
      <c r="H553">
        <v>33</v>
      </c>
      <c r="I553" t="str">
        <f>IF(H553&gt;54,"Old Adults 55+",IF(H553&gt;=31,"Adults 31-54",IF(H553&lt;31,"Young Adults 25-30","Invalid")))</f>
        <v>Adults 31-54</v>
      </c>
      <c r="J553" s="1">
        <v>42951</v>
      </c>
      <c r="K553" s="1" t="str">
        <f>IF(YEAR(J553)&gt;2016,"2017-2021",IF(YEAR(J553)&gt;2011,"2012-2016",IF(YEAR(J553)&gt;2006,"2007-2011",IF(YEAR(J553)&gt;2001,"2002-2006",IF(YEAR(J553)&gt;1996,"1997-2001",IF(YEAR(J553)&gt;=1992,"1992-1996","Invalid"))))))</f>
        <v>2017-2021</v>
      </c>
      <c r="L553" s="2">
        <v>92610</v>
      </c>
      <c r="M553" s="8">
        <v>0</v>
      </c>
      <c r="N553" s="11" t="str" cm="1">
        <f t="array" ref="N553">_xlfn.IFS(M553 = 0%, "0%", M553&gt;35%, "36%-40%",M553&gt;30%,"31%-35%", M553&gt;20%, "21%-30%",M553 &gt;15%,"16%-20%", M553&gt;10%, "11%-15%", M553 &gt;0%, "5%-10%")</f>
        <v>0%</v>
      </c>
      <c r="O553" s="9">
        <f>IF(M553&gt;0,L553+(L553*M553),L553)</f>
        <v>92610</v>
      </c>
      <c r="P553" t="s">
        <v>19</v>
      </c>
      <c r="Q553" t="s">
        <v>29</v>
      </c>
      <c r="R553" s="1" t="s">
        <v>21</v>
      </c>
      <c r="S553" s="1" t="str">
        <f>IF(ISNUMBER(R553),"Yes","No")</f>
        <v>No</v>
      </c>
    </row>
    <row r="554" spans="1:19" x14ac:dyDescent="0.2">
      <c r="A554" t="s">
        <v>1249</v>
      </c>
      <c r="B554" t="s">
        <v>1250</v>
      </c>
      <c r="C554" t="s">
        <v>89</v>
      </c>
      <c r="D554" t="s">
        <v>27</v>
      </c>
      <c r="E554" t="s">
        <v>36</v>
      </c>
      <c r="F554" t="s">
        <v>28</v>
      </c>
      <c r="G554" t="s">
        <v>24</v>
      </c>
      <c r="H554">
        <v>27</v>
      </c>
      <c r="I554" t="str">
        <f>IF(H554&gt;54,"Old Adults 55+",IF(H554&gt;=31,"Adults 31-54",IF(H554&lt;31,"Young Adults 25-30","Invalid")))</f>
        <v>Young Adults 25-30</v>
      </c>
      <c r="J554" s="1">
        <v>44189</v>
      </c>
      <c r="K554" s="1" t="str">
        <f>IF(YEAR(J554)&gt;2016,"2017-2021",IF(YEAR(J554)&gt;2011,"2012-2016",IF(YEAR(J554)&gt;2006,"2007-2011",IF(YEAR(J554)&gt;2001,"2002-2006",IF(YEAR(J554)&gt;1996,"1997-2001",IF(YEAR(J554)&gt;=1992,"1992-1996","Invalid"))))))</f>
        <v>2017-2021</v>
      </c>
      <c r="L554" s="2">
        <v>92321</v>
      </c>
      <c r="M554" s="8">
        <v>0</v>
      </c>
      <c r="N554" s="11" t="str" cm="1">
        <f t="array" ref="N554">_xlfn.IFS(M554 = 0%, "0%", M554&gt;35%, "36%-40%",M554&gt;30%,"31%-35%", M554&gt;20%, "21%-30%",M554 &gt;15%,"16%-20%", M554&gt;10%, "11%-15%", M554 &gt;0%, "5%-10%")</f>
        <v>0%</v>
      </c>
      <c r="O554" s="9">
        <f>IF(M554&gt;0,L554+(L554*M554),L554)</f>
        <v>92321</v>
      </c>
      <c r="P554" t="s">
        <v>19</v>
      </c>
      <c r="Q554" t="s">
        <v>20</v>
      </c>
      <c r="R554" s="1" t="s">
        <v>21</v>
      </c>
      <c r="S554" s="1" t="str">
        <f>IF(ISNUMBER(R554),"Yes","No")</f>
        <v>No</v>
      </c>
    </row>
    <row r="555" spans="1:19" x14ac:dyDescent="0.2">
      <c r="A555" t="s">
        <v>269</v>
      </c>
      <c r="B555" t="s">
        <v>1556</v>
      </c>
      <c r="C555" t="s">
        <v>42</v>
      </c>
      <c r="D555" t="s">
        <v>43</v>
      </c>
      <c r="E555" t="s">
        <v>32</v>
      </c>
      <c r="F555" t="s">
        <v>28</v>
      </c>
      <c r="G555" t="s">
        <v>24</v>
      </c>
      <c r="H555">
        <v>45</v>
      </c>
      <c r="I555" t="str">
        <f>IF(H555&gt;54,"Old Adults 55+",IF(H555&gt;=31,"Adults 31-54",IF(H555&lt;31,"Young Adults 25-30","Invalid")))</f>
        <v>Adults 31-54</v>
      </c>
      <c r="J555" s="1">
        <v>39347</v>
      </c>
      <c r="K555" s="1" t="str">
        <f>IF(YEAR(J555)&gt;2016,"2017-2021",IF(YEAR(J555)&gt;2011,"2012-2016",IF(YEAR(J555)&gt;2006,"2007-2011",IF(YEAR(J555)&gt;2001,"2002-2006",IF(YEAR(J555)&gt;1996,"1997-2001",IF(YEAR(J555)&gt;=1992,"1992-1996","Invalid"))))))</f>
        <v>2007-2011</v>
      </c>
      <c r="L555" s="2">
        <v>92293</v>
      </c>
      <c r="M555" s="8">
        <v>0</v>
      </c>
      <c r="N555" s="11" t="str" cm="1">
        <f t="array" ref="N555">_xlfn.IFS(M555 = 0%, "0%", M555&gt;35%, "36%-40%",M555&gt;30%,"31%-35%", M555&gt;20%, "21%-30%",M555 &gt;15%,"16%-20%", M555&gt;10%, "11%-15%", M555 &gt;0%, "5%-10%")</f>
        <v>0%</v>
      </c>
      <c r="O555" s="9">
        <f>IF(M555&gt;0,L555+(L555*M555),L555)</f>
        <v>92293</v>
      </c>
      <c r="P555" t="s">
        <v>33</v>
      </c>
      <c r="Q555" t="s">
        <v>34</v>
      </c>
      <c r="R555" s="1" t="s">
        <v>21</v>
      </c>
      <c r="S555" s="1" t="str">
        <f>IF(ISNUMBER(R555),"Yes","No")</f>
        <v>No</v>
      </c>
    </row>
    <row r="556" spans="1:19" x14ac:dyDescent="0.2">
      <c r="A556" t="s">
        <v>626</v>
      </c>
      <c r="B556" t="s">
        <v>1159</v>
      </c>
      <c r="C556" t="s">
        <v>30</v>
      </c>
      <c r="D556" t="s">
        <v>31</v>
      </c>
      <c r="E556" t="s">
        <v>36</v>
      </c>
      <c r="F556" t="s">
        <v>17</v>
      </c>
      <c r="G556" t="s">
        <v>24</v>
      </c>
      <c r="H556">
        <v>50</v>
      </c>
      <c r="I556" t="str">
        <f>IF(H556&gt;54,"Old Adults 55+",IF(H556&gt;=31,"Adults 31-54",IF(H556&lt;31,"Young Adults 25-30","Invalid")))</f>
        <v>Adults 31-54</v>
      </c>
      <c r="J556" s="1">
        <v>37446</v>
      </c>
      <c r="K556" s="1" t="str">
        <f>IF(YEAR(J556)&gt;2016,"2017-2021",IF(YEAR(J556)&gt;2011,"2012-2016",IF(YEAR(J556)&gt;2006,"2007-2011",IF(YEAR(J556)&gt;2001,"2002-2006",IF(YEAR(J556)&gt;1996,"1997-2001",IF(YEAR(J556)&gt;=1992,"1992-1996","Invalid"))))))</f>
        <v>2002-2006</v>
      </c>
      <c r="L556" s="2">
        <v>92209</v>
      </c>
      <c r="M556" s="8">
        <v>0</v>
      </c>
      <c r="N556" s="11" t="str" cm="1">
        <f t="array" ref="N556">_xlfn.IFS(M556 = 0%, "0%", M556&gt;35%, "36%-40%",M556&gt;30%,"31%-35%", M556&gt;20%, "21%-30%",M556 &gt;15%,"16%-20%", M556&gt;10%, "11%-15%", M556 &gt;0%, "5%-10%")</f>
        <v>0%</v>
      </c>
      <c r="O556" s="9">
        <f>IF(M556&gt;0,L556+(L556*M556),L556)</f>
        <v>92209</v>
      </c>
      <c r="P556" t="s">
        <v>33</v>
      </c>
      <c r="Q556" t="s">
        <v>74</v>
      </c>
      <c r="R556" s="1" t="s">
        <v>21</v>
      </c>
      <c r="S556" s="1" t="str">
        <f>IF(ISNUMBER(R556),"Yes","No")</f>
        <v>No</v>
      </c>
    </row>
    <row r="557" spans="1:19" x14ac:dyDescent="0.2">
      <c r="A557" t="s">
        <v>1777</v>
      </c>
      <c r="B557" t="s">
        <v>1778</v>
      </c>
      <c r="C557" t="s">
        <v>38</v>
      </c>
      <c r="D557" t="s">
        <v>27</v>
      </c>
      <c r="E557" t="s">
        <v>32</v>
      </c>
      <c r="F557" t="s">
        <v>28</v>
      </c>
      <c r="G557" t="s">
        <v>51</v>
      </c>
      <c r="H557">
        <v>30</v>
      </c>
      <c r="I557" t="str">
        <f>IF(H557&gt;54,"Old Adults 55+",IF(H557&gt;=31,"Adults 31-54",IF(H557&lt;31,"Young Adults 25-30","Invalid")))</f>
        <v>Young Adults 25-30</v>
      </c>
      <c r="J557" s="1">
        <v>42777</v>
      </c>
      <c r="K557" s="1" t="str">
        <f>IF(YEAR(J557)&gt;2016,"2017-2021",IF(YEAR(J557)&gt;2011,"2012-2016",IF(YEAR(J557)&gt;2006,"2007-2011",IF(YEAR(J557)&gt;2001,"2002-2006",IF(YEAR(J557)&gt;1996,"1997-2001",IF(YEAR(J557)&gt;=1992,"1992-1996","Invalid"))))))</f>
        <v>2017-2021</v>
      </c>
      <c r="L557" s="2">
        <v>92058</v>
      </c>
      <c r="M557" s="8">
        <v>0</v>
      </c>
      <c r="N557" s="11" t="str" cm="1">
        <f t="array" ref="N557">_xlfn.IFS(M557 = 0%, "0%", M557&gt;35%, "36%-40%",M557&gt;30%,"31%-35%", M557&gt;20%, "21%-30%",M557 &gt;15%,"16%-20%", M557&gt;10%, "11%-15%", M557 &gt;0%, "5%-10%")</f>
        <v>0%</v>
      </c>
      <c r="O557" s="9">
        <f>IF(M557&gt;0,L557+(L557*M557),L557)</f>
        <v>92058</v>
      </c>
      <c r="P557" t="s">
        <v>19</v>
      </c>
      <c r="Q557" t="s">
        <v>25</v>
      </c>
      <c r="R557" s="1" t="s">
        <v>21</v>
      </c>
      <c r="S557" s="1" t="str">
        <f>IF(ISNUMBER(R557),"Yes","No")</f>
        <v>No</v>
      </c>
    </row>
    <row r="558" spans="1:19" x14ac:dyDescent="0.2">
      <c r="A558" t="s">
        <v>727</v>
      </c>
      <c r="B558" t="s">
        <v>728</v>
      </c>
      <c r="C558" t="s">
        <v>82</v>
      </c>
      <c r="D558" t="s">
        <v>27</v>
      </c>
      <c r="E558" t="s">
        <v>36</v>
      </c>
      <c r="F558" t="s">
        <v>17</v>
      </c>
      <c r="G558" t="s">
        <v>51</v>
      </c>
      <c r="H558">
        <v>36</v>
      </c>
      <c r="I558" t="str">
        <f>IF(H558&gt;54,"Old Adults 55+",IF(H558&gt;=31,"Adults 31-54",IF(H558&lt;31,"Young Adults 25-30","Invalid")))</f>
        <v>Adults 31-54</v>
      </c>
      <c r="J558" s="1">
        <v>43818</v>
      </c>
      <c r="K558" s="1" t="str">
        <f>IF(YEAR(J558)&gt;2016,"2017-2021",IF(YEAR(J558)&gt;2011,"2012-2016",IF(YEAR(J558)&gt;2006,"2007-2011",IF(YEAR(J558)&gt;2001,"2002-2006",IF(YEAR(J558)&gt;1996,"1997-2001",IF(YEAR(J558)&gt;=1992,"1992-1996","Invalid"))))))</f>
        <v>2017-2021</v>
      </c>
      <c r="L558" s="2">
        <v>91954</v>
      </c>
      <c r="M558" s="8">
        <v>0</v>
      </c>
      <c r="N558" s="11" t="str" cm="1">
        <f t="array" ref="N558">_xlfn.IFS(M558 = 0%, "0%", M558&gt;35%, "36%-40%",M558&gt;30%,"31%-35%", M558&gt;20%, "21%-30%",M558 &gt;15%,"16%-20%", M558&gt;10%, "11%-15%", M558 &gt;0%, "5%-10%")</f>
        <v>0%</v>
      </c>
      <c r="O558" s="9">
        <f>IF(M558&gt;0,L558+(L558*M558),L558)</f>
        <v>91954</v>
      </c>
      <c r="P558" t="s">
        <v>19</v>
      </c>
      <c r="Q558" t="s">
        <v>29</v>
      </c>
      <c r="R558" s="1" t="s">
        <v>21</v>
      </c>
      <c r="S558" s="1" t="str">
        <f>IF(ISNUMBER(R558),"Yes","No")</f>
        <v>No</v>
      </c>
    </row>
    <row r="559" spans="1:19" x14ac:dyDescent="0.2">
      <c r="A559" t="s">
        <v>898</v>
      </c>
      <c r="B559" t="s">
        <v>899</v>
      </c>
      <c r="C559" t="s">
        <v>42</v>
      </c>
      <c r="D559" t="s">
        <v>65</v>
      </c>
      <c r="E559" t="s">
        <v>36</v>
      </c>
      <c r="F559" t="s">
        <v>28</v>
      </c>
      <c r="G559" t="s">
        <v>47</v>
      </c>
      <c r="H559">
        <v>51</v>
      </c>
      <c r="I559" t="str">
        <f>IF(H559&gt;54,"Old Adults 55+",IF(H559&gt;=31,"Adults 31-54",IF(H559&lt;31,"Young Adults 25-30","Invalid")))</f>
        <v>Adults 31-54</v>
      </c>
      <c r="J559" s="1">
        <v>44113</v>
      </c>
      <c r="K559" s="1" t="str">
        <f>IF(YEAR(J559)&gt;2016,"2017-2021",IF(YEAR(J559)&gt;2011,"2012-2016",IF(YEAR(J559)&gt;2006,"2007-2011",IF(YEAR(J559)&gt;2001,"2002-2006",IF(YEAR(J559)&gt;1996,"1997-2001",IF(YEAR(J559)&gt;=1992,"1992-1996","Invalid"))))))</f>
        <v>2017-2021</v>
      </c>
      <c r="L559" s="2">
        <v>91853</v>
      </c>
      <c r="M559" s="8">
        <v>0</v>
      </c>
      <c r="N559" s="11" t="str" cm="1">
        <f t="array" ref="N559">_xlfn.IFS(M559 = 0%, "0%", M559&gt;35%, "36%-40%",M559&gt;30%,"31%-35%", M559&gt;20%, "21%-30%",M559 &gt;15%,"16%-20%", M559&gt;10%, "11%-15%", M559 &gt;0%, "5%-10%")</f>
        <v>0%</v>
      </c>
      <c r="O559" s="9">
        <f>IF(M559&gt;0,L559+(L559*M559),L559)</f>
        <v>91853</v>
      </c>
      <c r="P559" t="s">
        <v>19</v>
      </c>
      <c r="Q559" t="s">
        <v>20</v>
      </c>
      <c r="R559" s="1" t="s">
        <v>21</v>
      </c>
      <c r="S559" s="1" t="str">
        <f>IF(ISNUMBER(R559),"Yes","No")</f>
        <v>No</v>
      </c>
    </row>
    <row r="560" spans="1:19" x14ac:dyDescent="0.2">
      <c r="A560" t="s">
        <v>364</v>
      </c>
      <c r="B560" t="s">
        <v>1239</v>
      </c>
      <c r="C560" t="s">
        <v>30</v>
      </c>
      <c r="D560" t="s">
        <v>31</v>
      </c>
      <c r="E560" t="s">
        <v>44</v>
      </c>
      <c r="F560" t="s">
        <v>28</v>
      </c>
      <c r="G560" t="s">
        <v>24</v>
      </c>
      <c r="H560">
        <v>29</v>
      </c>
      <c r="I560" t="str">
        <f>IF(H560&gt;54,"Old Adults 55+",IF(H560&gt;=31,"Adults 31-54",IF(H560&lt;31,"Young Adults 25-30","Invalid")))</f>
        <v>Young Adults 25-30</v>
      </c>
      <c r="J560" s="1">
        <v>44515</v>
      </c>
      <c r="K560" s="1" t="str">
        <f>IF(YEAR(J560)&gt;2016,"2017-2021",IF(YEAR(J560)&gt;2011,"2012-2016",IF(YEAR(J560)&gt;2006,"2007-2011",IF(YEAR(J560)&gt;2001,"2002-2006",IF(YEAR(J560)&gt;1996,"1997-2001",IF(YEAR(J560)&gt;=1992,"1992-1996","Invalid"))))))</f>
        <v>2017-2021</v>
      </c>
      <c r="L560" s="2">
        <v>91782</v>
      </c>
      <c r="M560" s="8">
        <v>0</v>
      </c>
      <c r="N560" s="11" t="str" cm="1">
        <f t="array" ref="N560">_xlfn.IFS(M560 = 0%, "0%", M560&gt;35%, "36%-40%",M560&gt;30%,"31%-35%", M560&gt;20%, "21%-30%",M560 &gt;15%,"16%-20%", M560&gt;10%, "11%-15%", M560 &gt;0%, "5%-10%")</f>
        <v>0%</v>
      </c>
      <c r="O560" s="9">
        <f>IF(M560&gt;0,L560+(L560*M560),L560)</f>
        <v>91782</v>
      </c>
      <c r="P560" t="s">
        <v>33</v>
      </c>
      <c r="Q560" t="s">
        <v>80</v>
      </c>
      <c r="R560" s="1" t="s">
        <v>21</v>
      </c>
      <c r="S560" s="1" t="str">
        <f>IF(ISNUMBER(R560),"Yes","No")</f>
        <v>No</v>
      </c>
    </row>
    <row r="561" spans="1:19" x14ac:dyDescent="0.2">
      <c r="A561" t="s">
        <v>582</v>
      </c>
      <c r="B561" t="s">
        <v>583</v>
      </c>
      <c r="C561" t="s">
        <v>129</v>
      </c>
      <c r="D561" t="s">
        <v>31</v>
      </c>
      <c r="E561" t="s">
        <v>16</v>
      </c>
      <c r="F561" t="s">
        <v>17</v>
      </c>
      <c r="G561" t="s">
        <v>51</v>
      </c>
      <c r="H561">
        <v>50</v>
      </c>
      <c r="I561" t="str">
        <f>IF(H561&gt;54,"Old Adults 55+",IF(H561&gt;=31,"Adults 31-54",IF(H561&lt;31,"Young Adults 25-30","Invalid")))</f>
        <v>Adults 31-54</v>
      </c>
      <c r="J561" s="1">
        <v>35726</v>
      </c>
      <c r="K561" s="1" t="str">
        <f>IF(YEAR(J561)&gt;2016,"2017-2021",IF(YEAR(J561)&gt;2011,"2012-2016",IF(YEAR(J561)&gt;2006,"2007-2011",IF(YEAR(J561)&gt;2001,"2002-2006",IF(YEAR(J561)&gt;1996,"1997-2001",IF(YEAR(J561)&gt;=1992,"1992-1996","Invalid"))))))</f>
        <v>1997-2001</v>
      </c>
      <c r="L561" s="2">
        <v>91763</v>
      </c>
      <c r="M561" s="8">
        <v>0</v>
      </c>
      <c r="N561" s="11" t="str" cm="1">
        <f t="array" ref="N561">_xlfn.IFS(M561 = 0%, "0%", M561&gt;35%, "36%-40%",M561&gt;30%,"31%-35%", M561&gt;20%, "21%-30%",M561 &gt;15%,"16%-20%", M561&gt;10%, "11%-15%", M561 &gt;0%, "5%-10%")</f>
        <v>0%</v>
      </c>
      <c r="O561" s="9">
        <f>IF(M561&gt;0,L561+(L561*M561),L561)</f>
        <v>91763</v>
      </c>
      <c r="P561" t="s">
        <v>19</v>
      </c>
      <c r="Q561" t="s">
        <v>25</v>
      </c>
      <c r="R561" s="1" t="s">
        <v>21</v>
      </c>
      <c r="S561" s="1" t="str">
        <f>IF(ISNUMBER(R561),"Yes","No")</f>
        <v>No</v>
      </c>
    </row>
    <row r="562" spans="1:19" x14ac:dyDescent="0.2">
      <c r="A562" t="s">
        <v>1787</v>
      </c>
      <c r="B562" t="s">
        <v>1788</v>
      </c>
      <c r="C562" t="s">
        <v>56</v>
      </c>
      <c r="D562" t="s">
        <v>27</v>
      </c>
      <c r="E562" t="s">
        <v>44</v>
      </c>
      <c r="F562" t="s">
        <v>17</v>
      </c>
      <c r="G562" t="s">
        <v>24</v>
      </c>
      <c r="H562">
        <v>48</v>
      </c>
      <c r="I562" t="str">
        <f>IF(H562&gt;54,"Old Adults 55+",IF(H562&gt;=31,"Adults 31-54",IF(H562&lt;31,"Young Adults 25-30","Invalid")))</f>
        <v>Adults 31-54</v>
      </c>
      <c r="J562" s="1">
        <v>41749</v>
      </c>
      <c r="K562" s="1" t="str">
        <f>IF(YEAR(J562)&gt;2016,"2017-2021",IF(YEAR(J562)&gt;2011,"2012-2016",IF(YEAR(J562)&gt;2006,"2007-2011",IF(YEAR(J562)&gt;2001,"2002-2006",IF(YEAR(J562)&gt;1996,"1997-2001",IF(YEAR(J562)&gt;=1992,"1992-1996","Invalid"))))))</f>
        <v>2012-2016</v>
      </c>
      <c r="L562" s="2">
        <v>91679</v>
      </c>
      <c r="M562" s="8">
        <v>7.0000000000000007E-2</v>
      </c>
      <c r="N562" s="11" t="str" cm="1">
        <f t="array" ref="N562">_xlfn.IFS(M562 = 0%, "0%", M562&gt;35%, "36%-40%",M562&gt;30%,"31%-35%", M562&gt;20%, "21%-30%",M562 &gt;15%,"16%-20%", M562&gt;10%, "11%-15%", M562 &gt;0%, "5%-10%")</f>
        <v>5%-10%</v>
      </c>
      <c r="O562" s="9">
        <f>IF(M562&gt;0,L562+(L562*M562),L562)</f>
        <v>98096.53</v>
      </c>
      <c r="P562" t="s">
        <v>33</v>
      </c>
      <c r="Q562" t="s">
        <v>80</v>
      </c>
      <c r="R562" s="1" t="s">
        <v>21</v>
      </c>
      <c r="S562" s="1" t="str">
        <f>IF(ISNUMBER(R562),"Yes","No")</f>
        <v>No</v>
      </c>
    </row>
    <row r="563" spans="1:19" x14ac:dyDescent="0.2">
      <c r="A563" t="s">
        <v>1261</v>
      </c>
      <c r="B563" t="s">
        <v>1262</v>
      </c>
      <c r="C563" t="s">
        <v>42</v>
      </c>
      <c r="D563" t="s">
        <v>43</v>
      </c>
      <c r="E563" t="s">
        <v>32</v>
      </c>
      <c r="F563" t="s">
        <v>28</v>
      </c>
      <c r="G563" t="s">
        <v>18</v>
      </c>
      <c r="H563">
        <v>33</v>
      </c>
      <c r="I563" t="str">
        <f>IF(H563&gt;54,"Old Adults 55+",IF(H563&gt;=31,"Adults 31-54",IF(H563&lt;31,"Young Adults 25-30","Invalid")))</f>
        <v>Adults 31-54</v>
      </c>
      <c r="J563" s="1">
        <v>42325</v>
      </c>
      <c r="K563" s="1" t="str">
        <f>IF(YEAR(J563)&gt;2016,"2017-2021",IF(YEAR(J563)&gt;2011,"2012-2016",IF(YEAR(J563)&gt;2006,"2007-2011",IF(YEAR(J563)&gt;2001,"2002-2006",IF(YEAR(J563)&gt;1996,"1997-2001",IF(YEAR(J563)&gt;=1992,"1992-1996","Invalid"))))))</f>
        <v>2012-2016</v>
      </c>
      <c r="L563" s="2">
        <v>91632</v>
      </c>
      <c r="M563" s="8">
        <v>0</v>
      </c>
      <c r="N563" s="11" t="str" cm="1">
        <f t="array" ref="N563">_xlfn.IFS(M563 = 0%, "0%", M563&gt;35%, "36%-40%",M563&gt;30%,"31%-35%", M563&gt;20%, "21%-30%",M563 &gt;15%,"16%-20%", M563&gt;10%, "11%-15%", M563 &gt;0%, "5%-10%")</f>
        <v>0%</v>
      </c>
      <c r="O563" s="9">
        <f>IF(M563&gt;0,L563+(L563*M563),L563)</f>
        <v>91632</v>
      </c>
      <c r="P563" t="s">
        <v>19</v>
      </c>
      <c r="Q563" t="s">
        <v>39</v>
      </c>
      <c r="R563" s="1" t="s">
        <v>21</v>
      </c>
      <c r="S563" s="1" t="str">
        <f>IF(ISNUMBER(R563),"Yes","No")</f>
        <v>No</v>
      </c>
    </row>
    <row r="564" spans="1:19" x14ac:dyDescent="0.2">
      <c r="A564" t="s">
        <v>1058</v>
      </c>
      <c r="B564" t="s">
        <v>1059</v>
      </c>
      <c r="C564" t="s">
        <v>59</v>
      </c>
      <c r="D564" t="s">
        <v>31</v>
      </c>
      <c r="E564" t="s">
        <v>16</v>
      </c>
      <c r="F564" t="s">
        <v>17</v>
      </c>
      <c r="G564" t="s">
        <v>18</v>
      </c>
      <c r="H564">
        <v>46</v>
      </c>
      <c r="I564" t="str">
        <f>IF(H564&gt;54,"Old Adults 55+",IF(H564&gt;=31,"Adults 31-54",IF(H564&lt;31,"Young Adults 25-30","Invalid")))</f>
        <v>Adults 31-54</v>
      </c>
      <c r="J564" s="1">
        <v>39471</v>
      </c>
      <c r="K564" s="1" t="str">
        <f>IF(YEAR(J564)&gt;2016,"2017-2021",IF(YEAR(J564)&gt;2011,"2012-2016",IF(YEAR(J564)&gt;2006,"2007-2011",IF(YEAR(J564)&gt;2001,"2002-2006",IF(YEAR(J564)&gt;1996,"1997-2001",IF(YEAR(J564)&gt;=1992,"1992-1996","Invalid"))))))</f>
        <v>2007-2011</v>
      </c>
      <c r="L564" s="2">
        <v>91621</v>
      </c>
      <c r="M564" s="8">
        <v>0</v>
      </c>
      <c r="N564" s="11" t="str" cm="1">
        <f t="array" ref="N564">_xlfn.IFS(M564 = 0%, "0%", M564&gt;35%, "36%-40%",M564&gt;30%,"31%-35%", M564&gt;20%, "21%-30%",M564 &gt;15%,"16%-20%", M564&gt;10%, "11%-15%", M564 &gt;0%, "5%-10%")</f>
        <v>0%</v>
      </c>
      <c r="O564" s="9">
        <f>IF(M564&gt;0,L564+(L564*M564),L564)</f>
        <v>91621</v>
      </c>
      <c r="P564" t="s">
        <v>19</v>
      </c>
      <c r="Q564" t="s">
        <v>20</v>
      </c>
      <c r="R564" s="1" t="s">
        <v>21</v>
      </c>
      <c r="S564" s="1" t="str">
        <f>IF(ISNUMBER(R564),"Yes","No")</f>
        <v>No</v>
      </c>
    </row>
    <row r="565" spans="1:19" x14ac:dyDescent="0.2">
      <c r="A565" t="s">
        <v>198</v>
      </c>
      <c r="B565" t="s">
        <v>1102</v>
      </c>
      <c r="C565" t="s">
        <v>98</v>
      </c>
      <c r="D565" t="s">
        <v>27</v>
      </c>
      <c r="E565" t="s">
        <v>36</v>
      </c>
      <c r="F565" t="s">
        <v>17</v>
      </c>
      <c r="G565" t="s">
        <v>47</v>
      </c>
      <c r="H565">
        <v>35</v>
      </c>
      <c r="I565" t="str">
        <f>IF(H565&gt;54,"Old Adults 55+",IF(H565&gt;=31,"Adults 31-54",IF(H565&lt;31,"Young Adults 25-30","Invalid")))</f>
        <v>Adults 31-54</v>
      </c>
      <c r="J565" s="1">
        <v>41941</v>
      </c>
      <c r="K565" s="1" t="str">
        <f>IF(YEAR(J565)&gt;2016,"2017-2021",IF(YEAR(J565)&gt;2011,"2012-2016",IF(YEAR(J565)&gt;2006,"2007-2011",IF(YEAR(J565)&gt;2001,"2002-2006",IF(YEAR(J565)&gt;1996,"1997-2001",IF(YEAR(J565)&gt;=1992,"1992-1996","Invalid"))))))</f>
        <v>2012-2016</v>
      </c>
      <c r="L565" s="2">
        <v>91592</v>
      </c>
      <c r="M565" s="8">
        <v>0</v>
      </c>
      <c r="N565" s="11" t="str" cm="1">
        <f t="array" ref="N565">_xlfn.IFS(M565 = 0%, "0%", M565&gt;35%, "36%-40%",M565&gt;30%,"31%-35%", M565&gt;20%, "21%-30%",M565 &gt;15%,"16%-20%", M565&gt;10%, "11%-15%", M565 &gt;0%, "5%-10%")</f>
        <v>0%</v>
      </c>
      <c r="O565" s="9">
        <f>IF(M565&gt;0,L565+(L565*M565),L565)</f>
        <v>91592</v>
      </c>
      <c r="P565" t="s">
        <v>19</v>
      </c>
      <c r="Q565" t="s">
        <v>20</v>
      </c>
      <c r="R565" s="1" t="s">
        <v>21</v>
      </c>
      <c r="S565" s="1" t="str">
        <f>IF(ISNUMBER(R565),"Yes","No")</f>
        <v>No</v>
      </c>
    </row>
    <row r="566" spans="1:19" x14ac:dyDescent="0.2">
      <c r="A566" t="s">
        <v>1886</v>
      </c>
      <c r="B566" t="s">
        <v>1887</v>
      </c>
      <c r="C566" t="s">
        <v>38</v>
      </c>
      <c r="D566" t="s">
        <v>27</v>
      </c>
      <c r="E566" t="s">
        <v>36</v>
      </c>
      <c r="F566" t="s">
        <v>17</v>
      </c>
      <c r="G566" t="s">
        <v>47</v>
      </c>
      <c r="H566">
        <v>37</v>
      </c>
      <c r="I566" t="str">
        <f>IF(H566&gt;54,"Old Adults 55+",IF(H566&gt;=31,"Adults 31-54",IF(H566&lt;31,"Young Adults 25-30","Invalid")))</f>
        <v>Adults 31-54</v>
      </c>
      <c r="J566" s="1">
        <v>42487</v>
      </c>
      <c r="K566" s="1" t="str">
        <f>IF(YEAR(J566)&gt;2016,"2017-2021",IF(YEAR(J566)&gt;2011,"2012-2016",IF(YEAR(J566)&gt;2006,"2007-2011",IF(YEAR(J566)&gt;2001,"2002-2006",IF(YEAR(J566)&gt;1996,"1997-2001",IF(YEAR(J566)&gt;=1992,"1992-1996","Invalid"))))))</f>
        <v>2012-2016</v>
      </c>
      <c r="L566" s="2">
        <v>91400</v>
      </c>
      <c r="M566" s="8">
        <v>0</v>
      </c>
      <c r="N566" s="11" t="str" cm="1">
        <f t="array" ref="N566">_xlfn.IFS(M566 = 0%, "0%", M566&gt;35%, "36%-40%",M566&gt;30%,"31%-35%", M566&gt;20%, "21%-30%",M566 &gt;15%,"16%-20%", M566&gt;10%, "11%-15%", M566 &gt;0%, "5%-10%")</f>
        <v>0%</v>
      </c>
      <c r="O566" s="9">
        <f>IF(M566&gt;0,L566+(L566*M566),L566)</f>
        <v>91400</v>
      </c>
      <c r="P566" t="s">
        <v>19</v>
      </c>
      <c r="Q566" t="s">
        <v>20</v>
      </c>
      <c r="R566" s="1" t="s">
        <v>21</v>
      </c>
      <c r="S566" s="1" t="str">
        <f>IF(ISNUMBER(R566),"Yes","No")</f>
        <v>No</v>
      </c>
    </row>
    <row r="567" spans="1:19" x14ac:dyDescent="0.2">
      <c r="A567" t="s">
        <v>120</v>
      </c>
      <c r="B567" t="s">
        <v>1490</v>
      </c>
      <c r="C567" t="s">
        <v>91</v>
      </c>
      <c r="D567" t="s">
        <v>27</v>
      </c>
      <c r="E567" t="s">
        <v>32</v>
      </c>
      <c r="F567" t="s">
        <v>28</v>
      </c>
      <c r="G567" t="s">
        <v>24</v>
      </c>
      <c r="H567">
        <v>51</v>
      </c>
      <c r="I567" t="str">
        <f>IF(H567&gt;54,"Old Adults 55+",IF(H567&gt;=31,"Adults 31-54",IF(H567&lt;31,"Young Adults 25-30","Invalid")))</f>
        <v>Adults 31-54</v>
      </c>
      <c r="J567" s="1">
        <v>37638</v>
      </c>
      <c r="K567" s="1" t="str">
        <f>IF(YEAR(J567)&gt;2016,"2017-2021",IF(YEAR(J567)&gt;2011,"2012-2016",IF(YEAR(J567)&gt;2006,"2007-2011",IF(YEAR(J567)&gt;2001,"2002-2006",IF(YEAR(J567)&gt;1996,"1997-2001",IF(YEAR(J567)&gt;=1992,"1992-1996","Invalid"))))))</f>
        <v>2002-2006</v>
      </c>
      <c r="L567" s="2">
        <v>91399</v>
      </c>
      <c r="M567" s="8">
        <v>0</v>
      </c>
      <c r="N567" s="11" t="str" cm="1">
        <f t="array" ref="N567">_xlfn.IFS(M567 = 0%, "0%", M567&gt;35%, "36%-40%",M567&gt;30%,"31%-35%", M567&gt;20%, "21%-30%",M567 &gt;15%,"16%-20%", M567&gt;10%, "11%-15%", M567 &gt;0%, "5%-10%")</f>
        <v>0%</v>
      </c>
      <c r="O567" s="9">
        <f>IF(M567&gt;0,L567+(L567*M567),L567)</f>
        <v>91399</v>
      </c>
      <c r="P567" t="s">
        <v>19</v>
      </c>
      <c r="Q567" t="s">
        <v>63</v>
      </c>
      <c r="R567" s="1" t="s">
        <v>21</v>
      </c>
      <c r="S567" s="1" t="str">
        <f>IF(ISNUMBER(R567),"Yes","No")</f>
        <v>No</v>
      </c>
    </row>
    <row r="568" spans="1:19" x14ac:dyDescent="0.2">
      <c r="A568" t="s">
        <v>1060</v>
      </c>
      <c r="B568" t="s">
        <v>1061</v>
      </c>
      <c r="C568" t="s">
        <v>42</v>
      </c>
      <c r="D568" t="s">
        <v>43</v>
      </c>
      <c r="E568" t="s">
        <v>16</v>
      </c>
      <c r="F568" t="s">
        <v>28</v>
      </c>
      <c r="G568" t="s">
        <v>51</v>
      </c>
      <c r="H568">
        <v>33</v>
      </c>
      <c r="I568" t="str">
        <f>IF(H568&gt;54,"Old Adults 55+",IF(H568&gt;=31,"Adults 31-54",IF(H568&lt;31,"Young Adults 25-30","Invalid")))</f>
        <v>Adults 31-54</v>
      </c>
      <c r="J568" s="1">
        <v>41973</v>
      </c>
      <c r="K568" s="1" t="str">
        <f>IF(YEAR(J568)&gt;2016,"2017-2021",IF(YEAR(J568)&gt;2011,"2012-2016",IF(YEAR(J568)&gt;2006,"2007-2011",IF(YEAR(J568)&gt;2001,"2002-2006",IF(YEAR(J568)&gt;1996,"1997-2001",IF(YEAR(J568)&gt;=1992,"1992-1996","Invalid"))))))</f>
        <v>2012-2016</v>
      </c>
      <c r="L568" s="2">
        <v>91280</v>
      </c>
      <c r="M568" s="8">
        <v>0</v>
      </c>
      <c r="N568" s="11" t="str" cm="1">
        <f t="array" ref="N568">_xlfn.IFS(M568 = 0%, "0%", M568&gt;35%, "36%-40%",M568&gt;30%,"31%-35%", M568&gt;20%, "21%-30%",M568 &gt;15%,"16%-20%", M568&gt;10%, "11%-15%", M568 &gt;0%, "5%-10%")</f>
        <v>0%</v>
      </c>
      <c r="O568" s="9">
        <f>IF(M568&gt;0,L568+(L568*M568),L568)</f>
        <v>91280</v>
      </c>
      <c r="P568" t="s">
        <v>19</v>
      </c>
      <c r="Q568" t="s">
        <v>45</v>
      </c>
      <c r="R568" s="1" t="s">
        <v>21</v>
      </c>
      <c r="S568" s="1" t="str">
        <f>IF(ISNUMBER(R568),"Yes","No")</f>
        <v>No</v>
      </c>
    </row>
    <row r="569" spans="1:19" x14ac:dyDescent="0.2">
      <c r="A569" t="s">
        <v>1354</v>
      </c>
      <c r="B569" t="s">
        <v>1355</v>
      </c>
      <c r="C569" t="s">
        <v>38</v>
      </c>
      <c r="D569" t="s">
        <v>27</v>
      </c>
      <c r="E569" t="s">
        <v>32</v>
      </c>
      <c r="F569" t="s">
        <v>28</v>
      </c>
      <c r="G569" t="s">
        <v>24</v>
      </c>
      <c r="H569">
        <v>45</v>
      </c>
      <c r="I569" t="str">
        <f>IF(H569&gt;54,"Old Adults 55+",IF(H569&gt;=31,"Adults 31-54",IF(H569&lt;31,"Young Adults 25-30","Invalid")))</f>
        <v>Adults 31-54</v>
      </c>
      <c r="J569" s="1">
        <v>36587</v>
      </c>
      <c r="K569" s="1" t="str">
        <f>IF(YEAR(J569)&gt;2016,"2017-2021",IF(YEAR(J569)&gt;2011,"2012-2016",IF(YEAR(J569)&gt;2006,"2007-2011",IF(YEAR(J569)&gt;2001,"2002-2006",IF(YEAR(J569)&gt;1996,"1997-2001",IF(YEAR(J569)&gt;=1992,"1992-1996","Invalid"))))))</f>
        <v>1997-2001</v>
      </c>
      <c r="L569" s="2">
        <v>91276</v>
      </c>
      <c r="M569" s="8">
        <v>0</v>
      </c>
      <c r="N569" s="11" t="str" cm="1">
        <f t="array" ref="N569">_xlfn.IFS(M569 = 0%, "0%", M569&gt;35%, "36%-40%",M569&gt;30%,"31%-35%", M569&gt;20%, "21%-30%",M569 &gt;15%,"16%-20%", M569&gt;10%, "11%-15%", M569 &gt;0%, "5%-10%")</f>
        <v>0%</v>
      </c>
      <c r="O569" s="9">
        <f>IF(M569&gt;0,L569+(L569*M569),L569)</f>
        <v>91276</v>
      </c>
      <c r="P569" t="s">
        <v>19</v>
      </c>
      <c r="Q569" t="s">
        <v>63</v>
      </c>
      <c r="R569" s="1" t="s">
        <v>21</v>
      </c>
      <c r="S569" s="1" t="str">
        <f>IF(ISNUMBER(R569),"Yes","No")</f>
        <v>No</v>
      </c>
    </row>
    <row r="570" spans="1:19" x14ac:dyDescent="0.2">
      <c r="A570" t="s">
        <v>1205</v>
      </c>
      <c r="B570" t="s">
        <v>1206</v>
      </c>
      <c r="C570" t="s">
        <v>86</v>
      </c>
      <c r="D570" t="s">
        <v>31</v>
      </c>
      <c r="E570" t="s">
        <v>36</v>
      </c>
      <c r="F570" t="s">
        <v>17</v>
      </c>
      <c r="G570" t="s">
        <v>51</v>
      </c>
      <c r="H570">
        <v>30</v>
      </c>
      <c r="I570" t="str">
        <f>IF(H570&gt;54,"Old Adults 55+",IF(H570&gt;=31,"Adults 31-54",IF(H570&lt;31,"Young Adults 25-30","Invalid")))</f>
        <v>Young Adults 25-30</v>
      </c>
      <c r="J570" s="1">
        <v>42516</v>
      </c>
      <c r="K570" s="1" t="str">
        <f>IF(YEAR(J570)&gt;2016,"2017-2021",IF(YEAR(J570)&gt;2011,"2012-2016",IF(YEAR(J570)&gt;2006,"2007-2011",IF(YEAR(J570)&gt;2001,"2002-2006",IF(YEAR(J570)&gt;1996,"1997-2001",IF(YEAR(J570)&gt;=1992,"1992-1996","Invalid"))))))</f>
        <v>2012-2016</v>
      </c>
      <c r="L570" s="2">
        <v>91134</v>
      </c>
      <c r="M570" s="8">
        <v>0</v>
      </c>
      <c r="N570" s="11" t="str" cm="1">
        <f t="array" ref="N570">_xlfn.IFS(M570 = 0%, "0%", M570&gt;35%, "36%-40%",M570&gt;30%,"31%-35%", M570&gt;20%, "21%-30%",M570 &gt;15%,"16%-20%", M570&gt;10%, "11%-15%", M570 &gt;0%, "5%-10%")</f>
        <v>0%</v>
      </c>
      <c r="O570" s="9">
        <f>IF(M570&gt;0,L570+(L570*M570),L570)</f>
        <v>91134</v>
      </c>
      <c r="P570" t="s">
        <v>52</v>
      </c>
      <c r="Q570" t="s">
        <v>53</v>
      </c>
      <c r="R570" s="1" t="s">
        <v>21</v>
      </c>
      <c r="S570" s="1" t="str">
        <f>IF(ISNUMBER(R570),"Yes","No")</f>
        <v>No</v>
      </c>
    </row>
    <row r="571" spans="1:19" x14ac:dyDescent="0.2">
      <c r="A571" t="s">
        <v>787</v>
      </c>
      <c r="B571" t="s">
        <v>1294</v>
      </c>
      <c r="C571" t="s">
        <v>88</v>
      </c>
      <c r="D571" t="s">
        <v>27</v>
      </c>
      <c r="E571" t="s">
        <v>32</v>
      </c>
      <c r="F571" t="s">
        <v>17</v>
      </c>
      <c r="G571" t="s">
        <v>51</v>
      </c>
      <c r="H571">
        <v>59</v>
      </c>
      <c r="I571" t="str">
        <f>IF(H571&gt;54,"Old Adults 55+",IF(H571&gt;=31,"Adults 31-54",IF(H571&lt;31,"Young Adults 25-30","Invalid")))</f>
        <v>Old Adults 55+</v>
      </c>
      <c r="J571" s="1">
        <v>41717</v>
      </c>
      <c r="K571" s="1" t="str">
        <f>IF(YEAR(J571)&gt;2016,"2017-2021",IF(YEAR(J571)&gt;2011,"2012-2016",IF(YEAR(J571)&gt;2006,"2007-2011",IF(YEAR(J571)&gt;2001,"2002-2006",IF(YEAR(J571)&gt;1996,"1997-2001",IF(YEAR(J571)&gt;=1992,"1992-1996","Invalid"))))))</f>
        <v>2012-2016</v>
      </c>
      <c r="L571" s="2">
        <v>90901</v>
      </c>
      <c r="M571" s="8">
        <v>0</v>
      </c>
      <c r="N571" s="11" t="str" cm="1">
        <f t="array" ref="N571">_xlfn.IFS(M571 = 0%, "0%", M571&gt;35%, "36%-40%",M571&gt;30%,"31%-35%", M571&gt;20%, "21%-30%",M571 &gt;15%,"16%-20%", M571&gt;10%, "11%-15%", M571 &gt;0%, "5%-10%")</f>
        <v>0%</v>
      </c>
      <c r="O571" s="9">
        <f>IF(M571&gt;0,L571+(L571*M571),L571)</f>
        <v>90901</v>
      </c>
      <c r="P571" t="s">
        <v>19</v>
      </c>
      <c r="Q571" t="s">
        <v>63</v>
      </c>
      <c r="R571" s="1" t="s">
        <v>21</v>
      </c>
      <c r="S571" s="1" t="str">
        <f>IF(ISNUMBER(R571),"Yes","No")</f>
        <v>No</v>
      </c>
    </row>
    <row r="572" spans="1:19" x14ac:dyDescent="0.2">
      <c r="A572" t="s">
        <v>1552</v>
      </c>
      <c r="B572" t="s">
        <v>1553</v>
      </c>
      <c r="C572" t="s">
        <v>77</v>
      </c>
      <c r="D572" t="s">
        <v>23</v>
      </c>
      <c r="E572" t="s">
        <v>16</v>
      </c>
      <c r="F572" t="s">
        <v>17</v>
      </c>
      <c r="G572" t="s">
        <v>24</v>
      </c>
      <c r="H572">
        <v>45</v>
      </c>
      <c r="I572" t="str">
        <f>IF(H572&gt;54,"Old Adults 55+",IF(H572&gt;=31,"Adults 31-54",IF(H572&lt;31,"Young Adults 25-30","Invalid")))</f>
        <v>Adults 31-54</v>
      </c>
      <c r="J572" s="1">
        <v>43581</v>
      </c>
      <c r="K572" s="1" t="str">
        <f>IF(YEAR(J572)&gt;2016,"2017-2021",IF(YEAR(J572)&gt;2011,"2012-2016",IF(YEAR(J572)&gt;2006,"2007-2011",IF(YEAR(J572)&gt;2001,"2002-2006",IF(YEAR(J572)&gt;1996,"1997-2001",IF(YEAR(J572)&gt;=1992,"1992-1996","Invalid"))))))</f>
        <v>2017-2021</v>
      </c>
      <c r="L572" s="2">
        <v>90870</v>
      </c>
      <c r="M572" s="8">
        <v>0</v>
      </c>
      <c r="N572" s="11" t="str" cm="1">
        <f t="array" ref="N572">_xlfn.IFS(M572 = 0%, "0%", M572&gt;35%, "36%-40%",M572&gt;30%,"31%-35%", M572&gt;20%, "21%-30%",M572 &gt;15%,"16%-20%", M572&gt;10%, "11%-15%", M572 &gt;0%, "5%-10%")</f>
        <v>0%</v>
      </c>
      <c r="O572" s="9">
        <f>IF(M572&gt;0,L572+(L572*M572),L572)</f>
        <v>90870</v>
      </c>
      <c r="P572" t="s">
        <v>19</v>
      </c>
      <c r="Q572" t="s">
        <v>20</v>
      </c>
      <c r="R572" s="1" t="s">
        <v>21</v>
      </c>
      <c r="S572" s="1" t="str">
        <f>IF(ISNUMBER(R572),"Yes","No")</f>
        <v>No</v>
      </c>
    </row>
    <row r="573" spans="1:19" x14ac:dyDescent="0.2">
      <c r="A573" t="s">
        <v>672</v>
      </c>
      <c r="B573" t="s">
        <v>673</v>
      </c>
      <c r="C573" t="s">
        <v>42</v>
      </c>
      <c r="D573" t="s">
        <v>50</v>
      </c>
      <c r="E573" t="s">
        <v>44</v>
      </c>
      <c r="F573" t="s">
        <v>28</v>
      </c>
      <c r="G573" t="s">
        <v>51</v>
      </c>
      <c r="H573">
        <v>61</v>
      </c>
      <c r="I573" t="str">
        <f>IF(H573&gt;54,"Old Adults 55+",IF(H573&gt;=31,"Adults 31-54",IF(H573&lt;31,"Young Adults 25-30","Invalid")))</f>
        <v>Old Adults 55+</v>
      </c>
      <c r="J573" s="1">
        <v>42858</v>
      </c>
      <c r="K573" s="1" t="str">
        <f>IF(YEAR(J573)&gt;2016,"2017-2021",IF(YEAR(J573)&gt;2011,"2012-2016",IF(YEAR(J573)&gt;2006,"2007-2011",IF(YEAR(J573)&gt;2001,"2002-2006",IF(YEAR(J573)&gt;1996,"1997-2001",IF(YEAR(J573)&gt;=1992,"1992-1996","Invalid"))))))</f>
        <v>2017-2021</v>
      </c>
      <c r="L573" s="2">
        <v>90855</v>
      </c>
      <c r="M573" s="8">
        <v>0</v>
      </c>
      <c r="N573" s="11" t="str" cm="1">
        <f t="array" ref="N573">_xlfn.IFS(M573 = 0%, "0%", M573&gt;35%, "36%-40%",M573&gt;30%,"31%-35%", M573&gt;20%, "21%-30%",M573 &gt;15%,"16%-20%", M573&gt;10%, "11%-15%", M573 &gt;0%, "5%-10%")</f>
        <v>0%</v>
      </c>
      <c r="O573" s="9">
        <f>IF(M573&gt;0,L573+(L573*M573),L573)</f>
        <v>90855</v>
      </c>
      <c r="P573" t="s">
        <v>52</v>
      </c>
      <c r="Q573" t="s">
        <v>53</v>
      </c>
      <c r="R573" s="1" t="s">
        <v>21</v>
      </c>
      <c r="S573" s="1" t="str">
        <f>IF(ISNUMBER(R573),"Yes","No")</f>
        <v>No</v>
      </c>
    </row>
    <row r="574" spans="1:19" x14ac:dyDescent="0.2">
      <c r="A574" t="s">
        <v>339</v>
      </c>
      <c r="B574" t="s">
        <v>1164</v>
      </c>
      <c r="C574" t="s">
        <v>89</v>
      </c>
      <c r="D574" t="s">
        <v>27</v>
      </c>
      <c r="E574" t="s">
        <v>16</v>
      </c>
      <c r="F574" t="s">
        <v>28</v>
      </c>
      <c r="G574" t="s">
        <v>24</v>
      </c>
      <c r="H574">
        <v>45</v>
      </c>
      <c r="I574" t="str">
        <f>IF(H574&gt;54,"Old Adults 55+",IF(H574&gt;=31,"Adults 31-54",IF(H574&lt;31,"Young Adults 25-30","Invalid")))</f>
        <v>Adults 31-54</v>
      </c>
      <c r="J574" s="1">
        <v>40235</v>
      </c>
      <c r="K574" s="1" t="str">
        <f>IF(YEAR(J574)&gt;2016,"2017-2021",IF(YEAR(J574)&gt;2011,"2012-2016",IF(YEAR(J574)&gt;2006,"2007-2011",IF(YEAR(J574)&gt;2001,"2002-2006",IF(YEAR(J574)&gt;1996,"1997-2001",IF(YEAR(J574)&gt;=1992,"1992-1996","Invalid"))))))</f>
        <v>2007-2011</v>
      </c>
      <c r="L574" s="2">
        <v>90770</v>
      </c>
      <c r="M574" s="8">
        <v>0</v>
      </c>
      <c r="N574" s="11" t="str" cm="1">
        <f t="array" ref="N574">_xlfn.IFS(M574 = 0%, "0%", M574&gt;35%, "36%-40%",M574&gt;30%,"31%-35%", M574&gt;20%, "21%-30%",M574 &gt;15%,"16%-20%", M574&gt;10%, "11%-15%", M574 &gt;0%, "5%-10%")</f>
        <v>0%</v>
      </c>
      <c r="O574" s="9">
        <f>IF(M574&gt;0,L574+(L574*M574),L574)</f>
        <v>90770</v>
      </c>
      <c r="P574" t="s">
        <v>19</v>
      </c>
      <c r="Q574" t="s">
        <v>29</v>
      </c>
      <c r="R574" s="1" t="s">
        <v>21</v>
      </c>
      <c r="S574" s="1" t="str">
        <f>IF(ISNUMBER(R574),"Yes","No")</f>
        <v>No</v>
      </c>
    </row>
    <row r="575" spans="1:19" x14ac:dyDescent="0.2">
      <c r="A575" t="s">
        <v>501</v>
      </c>
      <c r="B575" t="s">
        <v>502</v>
      </c>
      <c r="C575" t="s">
        <v>69</v>
      </c>
      <c r="D575" t="s">
        <v>31</v>
      </c>
      <c r="E575" t="s">
        <v>36</v>
      </c>
      <c r="F575" t="s">
        <v>17</v>
      </c>
      <c r="G575" t="s">
        <v>24</v>
      </c>
      <c r="H575">
        <v>46</v>
      </c>
      <c r="I575" t="str">
        <f>IF(H575&gt;54,"Old Adults 55+",IF(H575&gt;=31,"Adults 31-54",IF(H575&lt;31,"Young Adults 25-30","Invalid")))</f>
        <v>Adults 31-54</v>
      </c>
      <c r="J575" s="1">
        <v>37041</v>
      </c>
      <c r="K575" s="1" t="str">
        <f>IF(YEAR(J575)&gt;2016,"2017-2021",IF(YEAR(J575)&gt;2011,"2012-2016",IF(YEAR(J575)&gt;2006,"2007-2011",IF(YEAR(J575)&gt;2001,"2002-2006",IF(YEAR(J575)&gt;1996,"1997-2001",IF(YEAR(J575)&gt;=1992,"1992-1996","Invalid"))))))</f>
        <v>1997-2001</v>
      </c>
      <c r="L575" s="2">
        <v>90678</v>
      </c>
      <c r="M575" s="8">
        <v>0</v>
      </c>
      <c r="N575" s="11" t="str" cm="1">
        <f t="array" ref="N575">_xlfn.IFS(M575 = 0%, "0%", M575&gt;35%, "36%-40%",M575&gt;30%,"31%-35%", M575&gt;20%, "21%-30%",M575 &gt;15%,"16%-20%", M575&gt;10%, "11%-15%", M575 &gt;0%, "5%-10%")</f>
        <v>0%</v>
      </c>
      <c r="O575" s="9">
        <f>IF(M575&gt;0,L575+(L575*M575),L575)</f>
        <v>90678</v>
      </c>
      <c r="P575" t="s">
        <v>19</v>
      </c>
      <c r="Q575" t="s">
        <v>29</v>
      </c>
      <c r="R575" s="1" t="s">
        <v>21</v>
      </c>
      <c r="S575" s="1" t="str">
        <f>IF(ISNUMBER(R575),"Yes","No")</f>
        <v>No</v>
      </c>
    </row>
    <row r="576" spans="1:19" x14ac:dyDescent="0.2">
      <c r="A576" t="s">
        <v>217</v>
      </c>
      <c r="B576" t="s">
        <v>1818</v>
      </c>
      <c r="C576" t="s">
        <v>88</v>
      </c>
      <c r="D576" t="s">
        <v>27</v>
      </c>
      <c r="E576" t="s">
        <v>44</v>
      </c>
      <c r="F576" t="s">
        <v>17</v>
      </c>
      <c r="G576" t="s">
        <v>24</v>
      </c>
      <c r="H576">
        <v>39</v>
      </c>
      <c r="I576" t="str">
        <f>IF(H576&gt;54,"Old Adults 55+",IF(H576&gt;=31,"Adults 31-54",IF(H576&lt;31,"Young Adults 25-30","Invalid")))</f>
        <v>Adults 31-54</v>
      </c>
      <c r="J576" s="1">
        <v>43943</v>
      </c>
      <c r="K576" s="1" t="str">
        <f>IF(YEAR(J576)&gt;2016,"2017-2021",IF(YEAR(J576)&gt;2011,"2012-2016",IF(YEAR(J576)&gt;2006,"2007-2011",IF(YEAR(J576)&gt;2001,"2002-2006",IF(YEAR(J576)&gt;1996,"1997-2001",IF(YEAR(J576)&gt;=1992,"1992-1996","Invalid"))))))</f>
        <v>2017-2021</v>
      </c>
      <c r="L576" s="2">
        <v>90535</v>
      </c>
      <c r="M576" s="8">
        <v>0</v>
      </c>
      <c r="N576" s="11" t="str" cm="1">
        <f t="array" ref="N576">_xlfn.IFS(M576 = 0%, "0%", M576&gt;35%, "36%-40%",M576&gt;30%,"31%-35%", M576&gt;20%, "21%-30%",M576 &gt;15%,"16%-20%", M576&gt;10%, "11%-15%", M576 &gt;0%, "5%-10%")</f>
        <v>0%</v>
      </c>
      <c r="O576" s="9">
        <f>IF(M576&gt;0,L576+(L576*M576),L576)</f>
        <v>90535</v>
      </c>
      <c r="P576" t="s">
        <v>19</v>
      </c>
      <c r="Q576" t="s">
        <v>45</v>
      </c>
      <c r="R576" s="1" t="s">
        <v>21</v>
      </c>
      <c r="S576" s="1" t="str">
        <f>IF(ISNUMBER(R576),"Yes","No")</f>
        <v>No</v>
      </c>
    </row>
    <row r="577" spans="1:19" x14ac:dyDescent="0.2">
      <c r="A577" t="s">
        <v>1804</v>
      </c>
      <c r="B577" t="s">
        <v>1805</v>
      </c>
      <c r="C577" t="s">
        <v>71</v>
      </c>
      <c r="D577" t="s">
        <v>27</v>
      </c>
      <c r="E577" t="s">
        <v>44</v>
      </c>
      <c r="F577" t="s">
        <v>17</v>
      </c>
      <c r="G577" t="s">
        <v>51</v>
      </c>
      <c r="H577">
        <v>36</v>
      </c>
      <c r="I577" t="str">
        <f>IF(H577&gt;54,"Old Adults 55+",IF(H577&gt;=31,"Adults 31-54",IF(H577&lt;31,"Young Adults 25-30","Invalid")))</f>
        <v>Adults 31-54</v>
      </c>
      <c r="J577" s="1">
        <v>44217</v>
      </c>
      <c r="K577" s="1" t="str">
        <f>IF(YEAR(J577)&gt;2016,"2017-2021",IF(YEAR(J577)&gt;2011,"2012-2016",IF(YEAR(J577)&gt;2006,"2007-2011",IF(YEAR(J577)&gt;2001,"2002-2006",IF(YEAR(J577)&gt;1996,"1997-2001",IF(YEAR(J577)&gt;=1992,"1992-1996","Invalid"))))))</f>
        <v>2017-2021</v>
      </c>
      <c r="L577" s="2">
        <v>90333</v>
      </c>
      <c r="M577" s="8">
        <v>0</v>
      </c>
      <c r="N577" s="11" t="str" cm="1">
        <f t="array" ref="N577">_xlfn.IFS(M577 = 0%, "0%", M577&gt;35%, "36%-40%",M577&gt;30%,"31%-35%", M577&gt;20%, "21%-30%",M577 &gt;15%,"16%-20%", M577&gt;10%, "11%-15%", M577 &gt;0%, "5%-10%")</f>
        <v>0%</v>
      </c>
      <c r="O577" s="9">
        <f>IF(M577&gt;0,L577+(L577*M577),L577)</f>
        <v>90333</v>
      </c>
      <c r="P577" t="s">
        <v>52</v>
      </c>
      <c r="Q577" t="s">
        <v>66</v>
      </c>
      <c r="R577" s="1" t="s">
        <v>21</v>
      </c>
      <c r="S577" s="1" t="str">
        <f>IF(ISNUMBER(R577),"Yes","No")</f>
        <v>No</v>
      </c>
    </row>
    <row r="578" spans="1:19" x14ac:dyDescent="0.2">
      <c r="A578" t="s">
        <v>367</v>
      </c>
      <c r="B578" t="s">
        <v>608</v>
      </c>
      <c r="C578" t="s">
        <v>38</v>
      </c>
      <c r="D578" t="s">
        <v>27</v>
      </c>
      <c r="E578" t="s">
        <v>44</v>
      </c>
      <c r="F578" t="s">
        <v>28</v>
      </c>
      <c r="G578" t="s">
        <v>47</v>
      </c>
      <c r="H578">
        <v>28</v>
      </c>
      <c r="I578" t="str">
        <f>IF(H578&gt;54,"Old Adults 55+",IF(H578&gt;=31,"Adults 31-54",IF(H578&lt;31,"Young Adults 25-30","Invalid")))</f>
        <v>Young Adults 25-30</v>
      </c>
      <c r="J578" s="1">
        <v>43530</v>
      </c>
      <c r="K578" s="1" t="str">
        <f>IF(YEAR(J578)&gt;2016,"2017-2021",IF(YEAR(J578)&gt;2011,"2012-2016",IF(YEAR(J578)&gt;2006,"2007-2011",IF(YEAR(J578)&gt;2001,"2002-2006",IF(YEAR(J578)&gt;1996,"1997-2001",IF(YEAR(J578)&gt;=1992,"1992-1996","Invalid"))))))</f>
        <v>2017-2021</v>
      </c>
      <c r="L578" s="2">
        <v>90304</v>
      </c>
      <c r="M578" s="8">
        <v>0</v>
      </c>
      <c r="N578" s="11" t="str" cm="1">
        <f t="array" ref="N578">_xlfn.IFS(M578 = 0%, "0%", M578&gt;35%, "36%-40%",M578&gt;30%,"31%-35%", M578&gt;20%, "21%-30%",M578 &gt;15%,"16%-20%", M578&gt;10%, "11%-15%", M578 &gt;0%, "5%-10%")</f>
        <v>0%</v>
      </c>
      <c r="O578" s="9">
        <f>IF(M578&gt;0,L578+(L578*M578),L578)</f>
        <v>90304</v>
      </c>
      <c r="P578" t="s">
        <v>19</v>
      </c>
      <c r="Q578" t="s">
        <v>20</v>
      </c>
      <c r="R578" s="1" t="s">
        <v>21</v>
      </c>
      <c r="S578" s="1" t="str">
        <f>IF(ISNUMBER(R578),"Yes","No")</f>
        <v>No</v>
      </c>
    </row>
    <row r="579" spans="1:19" x14ac:dyDescent="0.2">
      <c r="A579" t="s">
        <v>1179</v>
      </c>
      <c r="B579" t="s">
        <v>1180</v>
      </c>
      <c r="C579" t="s">
        <v>82</v>
      </c>
      <c r="D579" t="s">
        <v>27</v>
      </c>
      <c r="E579" t="s">
        <v>32</v>
      </c>
      <c r="F579" t="s">
        <v>17</v>
      </c>
      <c r="G579" t="s">
        <v>24</v>
      </c>
      <c r="H579">
        <v>60</v>
      </c>
      <c r="I579" t="str">
        <f>IF(H579&gt;54,"Old Adults 55+",IF(H579&gt;=31,"Adults 31-54",IF(H579&lt;31,"Young Adults 25-30","Invalid")))</f>
        <v>Old Adults 55+</v>
      </c>
      <c r="J579" s="1">
        <v>38027</v>
      </c>
      <c r="K579" s="1" t="str">
        <f>IF(YEAR(J579)&gt;2016,"2017-2021",IF(YEAR(J579)&gt;2011,"2012-2016",IF(YEAR(J579)&gt;2006,"2007-2011",IF(YEAR(J579)&gt;2001,"2002-2006",IF(YEAR(J579)&gt;1996,"1997-2001",IF(YEAR(J579)&gt;=1992,"1992-1996","Invalid"))))))</f>
        <v>2002-2006</v>
      </c>
      <c r="L579" s="2">
        <v>90258</v>
      </c>
      <c r="M579" s="8">
        <v>0</v>
      </c>
      <c r="N579" s="11" t="str" cm="1">
        <f t="array" ref="N579">_xlfn.IFS(M579 = 0%, "0%", M579&gt;35%, "36%-40%",M579&gt;30%,"31%-35%", M579&gt;20%, "21%-30%",M579 &gt;15%,"16%-20%", M579&gt;10%, "11%-15%", M579 &gt;0%, "5%-10%")</f>
        <v>0%</v>
      </c>
      <c r="O579" s="9">
        <f>IF(M579&gt;0,L579+(L579*M579),L579)</f>
        <v>90258</v>
      </c>
      <c r="P579" t="s">
        <v>33</v>
      </c>
      <c r="Q579" t="s">
        <v>80</v>
      </c>
      <c r="R579" s="1" t="s">
        <v>21</v>
      </c>
      <c r="S579" s="1" t="str">
        <f>IF(ISNUMBER(R579),"Yes","No")</f>
        <v>No</v>
      </c>
    </row>
    <row r="580" spans="1:19" x14ac:dyDescent="0.2">
      <c r="A580" t="s">
        <v>1185</v>
      </c>
      <c r="B580" t="s">
        <v>386</v>
      </c>
      <c r="C580" t="s">
        <v>42</v>
      </c>
      <c r="D580" t="s">
        <v>65</v>
      </c>
      <c r="E580" t="s">
        <v>16</v>
      </c>
      <c r="F580" t="s">
        <v>17</v>
      </c>
      <c r="G580" t="s">
        <v>51</v>
      </c>
      <c r="H580">
        <v>53</v>
      </c>
      <c r="I580" t="str">
        <f>IF(H580&gt;54,"Old Adults 55+",IF(H580&gt;=31,"Adults 31-54",IF(H580&lt;31,"Young Adults 25-30","Invalid")))</f>
        <v>Adults 31-54</v>
      </c>
      <c r="J580" s="1">
        <v>38344</v>
      </c>
      <c r="K580" s="1" t="str">
        <f>IF(YEAR(J580)&gt;2016,"2017-2021",IF(YEAR(J580)&gt;2011,"2012-2016",IF(YEAR(J580)&gt;2006,"2007-2011",IF(YEAR(J580)&gt;2001,"2002-2006",IF(YEAR(J580)&gt;1996,"1997-2001",IF(YEAR(J580)&gt;=1992,"1992-1996","Invalid"))))))</f>
        <v>2002-2006</v>
      </c>
      <c r="L580" s="2">
        <v>90212</v>
      </c>
      <c r="M580" s="8">
        <v>0</v>
      </c>
      <c r="N580" s="11" t="str" cm="1">
        <f t="array" ref="N580">_xlfn.IFS(M580 = 0%, "0%", M580&gt;35%, "36%-40%",M580&gt;30%,"31%-35%", M580&gt;20%, "21%-30%",M580 &gt;15%,"16%-20%", M580&gt;10%, "11%-15%", M580 &gt;0%, "5%-10%")</f>
        <v>0%</v>
      </c>
      <c r="O580" s="9">
        <f>IF(M580&gt;0,L580+(L580*M580),L580)</f>
        <v>90212</v>
      </c>
      <c r="P580" t="s">
        <v>52</v>
      </c>
      <c r="Q580" t="s">
        <v>53</v>
      </c>
      <c r="R580" s="1" t="s">
        <v>21</v>
      </c>
      <c r="S580" s="1" t="str">
        <f>IF(ISNUMBER(R580),"Yes","No")</f>
        <v>No</v>
      </c>
    </row>
    <row r="581" spans="1:19" x14ac:dyDescent="0.2">
      <c r="A581" t="s">
        <v>143</v>
      </c>
      <c r="B581" t="s">
        <v>1204</v>
      </c>
      <c r="C581" t="s">
        <v>42</v>
      </c>
      <c r="D581" t="s">
        <v>65</v>
      </c>
      <c r="E581" t="s">
        <v>36</v>
      </c>
      <c r="F581" t="s">
        <v>17</v>
      </c>
      <c r="G581" t="s">
        <v>18</v>
      </c>
      <c r="H581">
        <v>56</v>
      </c>
      <c r="I581" t="str">
        <f>IF(H581&gt;54,"Old Adults 55+",IF(H581&gt;=31,"Adults 31-54",IF(H581&lt;31,"Young Adults 25-30","Invalid")))</f>
        <v>Old Adults 55+</v>
      </c>
      <c r="J581" s="1">
        <v>43169</v>
      </c>
      <c r="K581" s="1" t="str">
        <f>IF(YEAR(J581)&gt;2016,"2017-2021",IF(YEAR(J581)&gt;2011,"2012-2016",IF(YEAR(J581)&gt;2006,"2007-2011",IF(YEAR(J581)&gt;2001,"2002-2006",IF(YEAR(J581)&gt;1996,"1997-2001",IF(YEAR(J581)&gt;=1992,"1992-1996","Invalid"))))))</f>
        <v>2017-2021</v>
      </c>
      <c r="L581" s="2">
        <v>90040</v>
      </c>
      <c r="M581" s="8">
        <v>0</v>
      </c>
      <c r="N581" s="11" t="str" cm="1">
        <f t="array" ref="N581">_xlfn.IFS(M581 = 0%, "0%", M581&gt;35%, "36%-40%",M581&gt;30%,"31%-35%", M581&gt;20%, "21%-30%",M581 &gt;15%,"16%-20%", M581&gt;10%, "11%-15%", M581 &gt;0%, "5%-10%")</f>
        <v>0%</v>
      </c>
      <c r="O581" s="9">
        <f>IF(M581&gt;0,L581+(L581*M581),L581)</f>
        <v>90040</v>
      </c>
      <c r="P581" t="s">
        <v>19</v>
      </c>
      <c r="Q581" t="s">
        <v>20</v>
      </c>
      <c r="R581" s="1" t="s">
        <v>21</v>
      </c>
      <c r="S581" s="1" t="str">
        <f>IF(ISNUMBER(R581),"Yes","No")</f>
        <v>No</v>
      </c>
    </row>
    <row r="582" spans="1:19" x14ac:dyDescent="0.2">
      <c r="A582" t="s">
        <v>886</v>
      </c>
      <c r="B582" t="s">
        <v>887</v>
      </c>
      <c r="C582" t="s">
        <v>42</v>
      </c>
      <c r="D582" t="s">
        <v>65</v>
      </c>
      <c r="E582" t="s">
        <v>36</v>
      </c>
      <c r="F582" t="s">
        <v>28</v>
      </c>
      <c r="G582" t="s">
        <v>24</v>
      </c>
      <c r="H582">
        <v>40</v>
      </c>
      <c r="I582" t="str">
        <f>IF(H582&gt;54,"Old Adults 55+",IF(H582&gt;=31,"Adults 31-54",IF(H582&lt;31,"Young Adults 25-30","Invalid")))</f>
        <v>Adults 31-54</v>
      </c>
      <c r="J582" s="1">
        <v>42384</v>
      </c>
      <c r="K582" s="1" t="str">
        <f>IF(YEAR(J582)&gt;2016,"2017-2021",IF(YEAR(J582)&gt;2011,"2012-2016",IF(YEAR(J582)&gt;2006,"2007-2011",IF(YEAR(J582)&gt;2001,"2002-2006",IF(YEAR(J582)&gt;1996,"1997-2001",IF(YEAR(J582)&gt;=1992,"1992-1996","Invalid"))))))</f>
        <v>2012-2016</v>
      </c>
      <c r="L582" s="2">
        <v>89984</v>
      </c>
      <c r="M582" s="8">
        <v>0</v>
      </c>
      <c r="N582" s="11" t="str" cm="1">
        <f t="array" ref="N582">_xlfn.IFS(M582 = 0%, "0%", M582&gt;35%, "36%-40%",M582&gt;30%,"31%-35%", M582&gt;20%, "21%-30%",M582 &gt;15%,"16%-20%", M582&gt;10%, "11%-15%", M582 &gt;0%, "5%-10%")</f>
        <v>0%</v>
      </c>
      <c r="O582" s="9">
        <f>IF(M582&gt;0,L582+(L582*M582),L582)</f>
        <v>89984</v>
      </c>
      <c r="P582" t="s">
        <v>33</v>
      </c>
      <c r="Q582" t="s">
        <v>34</v>
      </c>
      <c r="R582" s="1" t="s">
        <v>21</v>
      </c>
      <c r="S582" s="1" t="str">
        <f>IF(ISNUMBER(R582),"Yes","No")</f>
        <v>No</v>
      </c>
    </row>
    <row r="583" spans="1:19" x14ac:dyDescent="0.2">
      <c r="A583" t="s">
        <v>337</v>
      </c>
      <c r="B583" t="s">
        <v>1275</v>
      </c>
      <c r="C583" t="s">
        <v>42</v>
      </c>
      <c r="D583" t="s">
        <v>65</v>
      </c>
      <c r="E583" t="s">
        <v>44</v>
      </c>
      <c r="F583" t="s">
        <v>17</v>
      </c>
      <c r="G583" t="s">
        <v>24</v>
      </c>
      <c r="H583">
        <v>45</v>
      </c>
      <c r="I583" t="str">
        <f>IF(H583&gt;54,"Old Adults 55+",IF(H583&gt;=31,"Adults 31-54",IF(H583&lt;31,"Young Adults 25-30","Invalid")))</f>
        <v>Adults 31-54</v>
      </c>
      <c r="J583" s="1">
        <v>43999</v>
      </c>
      <c r="K583" s="1" t="str">
        <f>IF(YEAR(J583)&gt;2016,"2017-2021",IF(YEAR(J583)&gt;2011,"2012-2016",IF(YEAR(J583)&gt;2006,"2007-2011",IF(YEAR(J583)&gt;2001,"2002-2006",IF(YEAR(J583)&gt;1996,"1997-2001",IF(YEAR(J583)&gt;=1992,"1992-1996","Invalid"))))))</f>
        <v>2017-2021</v>
      </c>
      <c r="L583" s="2">
        <v>89841</v>
      </c>
      <c r="M583" s="8">
        <v>0</v>
      </c>
      <c r="N583" s="11" t="str" cm="1">
        <f t="array" ref="N583">_xlfn.IFS(M583 = 0%, "0%", M583&gt;35%, "36%-40%",M583&gt;30%,"31%-35%", M583&gt;20%, "21%-30%",M583 &gt;15%,"16%-20%", M583&gt;10%, "11%-15%", M583 &gt;0%, "5%-10%")</f>
        <v>0%</v>
      </c>
      <c r="O583" s="9">
        <f>IF(M583&gt;0,L583+(L583*M583),L583)</f>
        <v>89841</v>
      </c>
      <c r="P583" t="s">
        <v>33</v>
      </c>
      <c r="Q583" t="s">
        <v>60</v>
      </c>
      <c r="R583" s="1" t="s">
        <v>21</v>
      </c>
      <c r="S583" s="1" t="str">
        <f>IF(ISNUMBER(R583),"Yes","No")</f>
        <v>No</v>
      </c>
    </row>
    <row r="584" spans="1:19" x14ac:dyDescent="0.2">
      <c r="A584" t="s">
        <v>1611</v>
      </c>
      <c r="B584" t="s">
        <v>1612</v>
      </c>
      <c r="C584" t="s">
        <v>42</v>
      </c>
      <c r="D584" t="s">
        <v>50</v>
      </c>
      <c r="E584" t="s">
        <v>36</v>
      </c>
      <c r="F584" t="s">
        <v>17</v>
      </c>
      <c r="G584" t="s">
        <v>18</v>
      </c>
      <c r="H584">
        <v>53</v>
      </c>
      <c r="I584" t="str">
        <f>IF(H584&gt;54,"Old Adults 55+",IF(H584&gt;=31,"Adults 31-54",IF(H584&lt;31,"Young Adults 25-30","Invalid")))</f>
        <v>Adults 31-54</v>
      </c>
      <c r="J584" s="1">
        <v>42952</v>
      </c>
      <c r="K584" s="1" t="str">
        <f>IF(YEAR(J584)&gt;2016,"2017-2021",IF(YEAR(J584)&gt;2011,"2012-2016",IF(YEAR(J584)&gt;2006,"2007-2011",IF(YEAR(J584)&gt;2001,"2002-2006",IF(YEAR(J584)&gt;1996,"1997-2001",IF(YEAR(J584)&gt;=1992,"1992-1996","Invalid"))))))</f>
        <v>2017-2021</v>
      </c>
      <c r="L584" s="2">
        <v>89769</v>
      </c>
      <c r="M584" s="8">
        <v>0</v>
      </c>
      <c r="N584" s="11" t="str" cm="1">
        <f t="array" ref="N584">_xlfn.IFS(M584 = 0%, "0%", M584&gt;35%, "36%-40%",M584&gt;30%,"31%-35%", M584&gt;20%, "21%-30%",M584 &gt;15%,"16%-20%", M584&gt;10%, "11%-15%", M584 &gt;0%, "5%-10%")</f>
        <v>0%</v>
      </c>
      <c r="O584" s="9">
        <f>IF(M584&gt;0,L584+(L584*M584),L584)</f>
        <v>89769</v>
      </c>
      <c r="P584" t="s">
        <v>19</v>
      </c>
      <c r="Q584" t="s">
        <v>63</v>
      </c>
      <c r="R584" s="1" t="s">
        <v>21</v>
      </c>
      <c r="S584" s="1" t="str">
        <f>IF(ISNUMBER(R584),"Yes","No")</f>
        <v>No</v>
      </c>
    </row>
    <row r="585" spans="1:19" x14ac:dyDescent="0.2">
      <c r="A585" t="s">
        <v>777</v>
      </c>
      <c r="B585" t="s">
        <v>778</v>
      </c>
      <c r="C585" t="s">
        <v>86</v>
      </c>
      <c r="D585" t="s">
        <v>31</v>
      </c>
      <c r="E585" t="s">
        <v>16</v>
      </c>
      <c r="F585" t="s">
        <v>17</v>
      </c>
      <c r="G585" t="s">
        <v>18</v>
      </c>
      <c r="H585">
        <v>44</v>
      </c>
      <c r="I585" t="str">
        <f>IF(H585&gt;54,"Old Adults 55+",IF(H585&gt;=31,"Adults 31-54",IF(H585&lt;31,"Young Adults 25-30","Invalid")))</f>
        <v>Adults 31-54</v>
      </c>
      <c r="J585" s="1">
        <v>40060</v>
      </c>
      <c r="K585" s="1" t="str">
        <f>IF(YEAR(J585)&gt;2016,"2017-2021",IF(YEAR(J585)&gt;2011,"2012-2016",IF(YEAR(J585)&gt;2006,"2007-2011",IF(YEAR(J585)&gt;2001,"2002-2006",IF(YEAR(J585)&gt;1996,"1997-2001",IF(YEAR(J585)&gt;=1992,"1992-1996","Invalid"))))))</f>
        <v>2007-2011</v>
      </c>
      <c r="L585" s="2">
        <v>89695</v>
      </c>
      <c r="M585" s="8">
        <v>0</v>
      </c>
      <c r="N585" s="11" t="str" cm="1">
        <f t="array" ref="N585">_xlfn.IFS(M585 = 0%, "0%", M585&gt;35%, "36%-40%",M585&gt;30%,"31%-35%", M585&gt;20%, "21%-30%",M585 &gt;15%,"16%-20%", M585&gt;10%, "11%-15%", M585 &gt;0%, "5%-10%")</f>
        <v>0%</v>
      </c>
      <c r="O585" s="9">
        <f>IF(M585&gt;0,L585+(L585*M585),L585)</f>
        <v>89695</v>
      </c>
      <c r="P585" t="s">
        <v>19</v>
      </c>
      <c r="Q585" t="s">
        <v>25</v>
      </c>
      <c r="R585" s="1" t="s">
        <v>21</v>
      </c>
      <c r="S585" s="1" t="str">
        <f>IF(ISNUMBER(R585),"Yes","No")</f>
        <v>No</v>
      </c>
    </row>
    <row r="586" spans="1:19" x14ac:dyDescent="0.2">
      <c r="A586" t="s">
        <v>1959</v>
      </c>
      <c r="B586" t="s">
        <v>1960</v>
      </c>
      <c r="C586" t="s">
        <v>129</v>
      </c>
      <c r="D586" t="s">
        <v>31</v>
      </c>
      <c r="E586" t="s">
        <v>32</v>
      </c>
      <c r="F586" t="s">
        <v>17</v>
      </c>
      <c r="G586" t="s">
        <v>24</v>
      </c>
      <c r="H586">
        <v>45</v>
      </c>
      <c r="I586" t="str">
        <f>IF(H586&gt;54,"Old Adults 55+",IF(H586&gt;=31,"Adults 31-54",IF(H586&lt;31,"Young Adults 25-30","Invalid")))</f>
        <v>Adults 31-54</v>
      </c>
      <c r="J586" s="1">
        <v>40967</v>
      </c>
      <c r="K586" s="1" t="str">
        <f>IF(YEAR(J586)&gt;2016,"2017-2021",IF(YEAR(J586)&gt;2011,"2012-2016",IF(YEAR(J586)&gt;2006,"2007-2011",IF(YEAR(J586)&gt;2001,"2002-2006",IF(YEAR(J586)&gt;1996,"1997-2001",IF(YEAR(J586)&gt;=1992,"1992-1996","Invalid"))))))</f>
        <v>2012-2016</v>
      </c>
      <c r="L586" s="2">
        <v>89659</v>
      </c>
      <c r="M586" s="8">
        <v>0</v>
      </c>
      <c r="N586" s="11" t="str" cm="1">
        <f t="array" ref="N586">_xlfn.IFS(M586 = 0%, "0%", M586&gt;35%, "36%-40%",M586&gt;30%,"31%-35%", M586&gt;20%, "21%-30%",M586 &gt;15%,"16%-20%", M586&gt;10%, "11%-15%", M586 &gt;0%, "5%-10%")</f>
        <v>0%</v>
      </c>
      <c r="O586" s="9">
        <f>IF(M586&gt;0,L586+(L586*M586),L586)</f>
        <v>89659</v>
      </c>
      <c r="P586" t="s">
        <v>33</v>
      </c>
      <c r="Q586" t="s">
        <v>60</v>
      </c>
      <c r="R586" s="1" t="s">
        <v>21</v>
      </c>
      <c r="S586" s="1" t="str">
        <f>IF(ISNUMBER(R586),"Yes","No")</f>
        <v>No</v>
      </c>
    </row>
    <row r="587" spans="1:19" x14ac:dyDescent="0.2">
      <c r="A587" t="s">
        <v>142</v>
      </c>
      <c r="B587" t="s">
        <v>1123</v>
      </c>
      <c r="C587" t="s">
        <v>42</v>
      </c>
      <c r="D587" t="s">
        <v>15</v>
      </c>
      <c r="E587" t="s">
        <v>44</v>
      </c>
      <c r="F587" t="s">
        <v>17</v>
      </c>
      <c r="G587" t="s">
        <v>24</v>
      </c>
      <c r="H587">
        <v>63</v>
      </c>
      <c r="I587" t="str">
        <f>IF(H587&gt;54,"Old Adults 55+",IF(H587&gt;=31,"Adults 31-54",IF(H587&lt;31,"Young Adults 25-30","Invalid")))</f>
        <v>Old Adults 55+</v>
      </c>
      <c r="J587" s="1">
        <v>36525</v>
      </c>
      <c r="K587" s="1" t="str">
        <f>IF(YEAR(J587)&gt;2016,"2017-2021",IF(YEAR(J587)&gt;2011,"2012-2016",IF(YEAR(J587)&gt;2006,"2007-2011",IF(YEAR(J587)&gt;2001,"2002-2006",IF(YEAR(J587)&gt;1996,"1997-2001",IF(YEAR(J587)&gt;=1992,"1992-1996","Invalid"))))))</f>
        <v>1997-2001</v>
      </c>
      <c r="L587" s="2">
        <v>89523</v>
      </c>
      <c r="M587" s="8">
        <v>0</v>
      </c>
      <c r="N587" s="11" t="str" cm="1">
        <f t="array" ref="N587">_xlfn.IFS(M587 = 0%, "0%", M587&gt;35%, "36%-40%",M587&gt;30%,"31%-35%", M587&gt;20%, "21%-30%",M587 &gt;15%,"16%-20%", M587&gt;10%, "11%-15%", M587 &gt;0%, "5%-10%")</f>
        <v>0%</v>
      </c>
      <c r="O587" s="9">
        <f>IF(M587&gt;0,L587+(L587*M587),L587)</f>
        <v>89523</v>
      </c>
      <c r="P587" t="s">
        <v>19</v>
      </c>
      <c r="Q587" t="s">
        <v>39</v>
      </c>
      <c r="R587" s="1" t="s">
        <v>21</v>
      </c>
      <c r="S587" s="1" t="str">
        <f>IF(ISNUMBER(R587),"Yes","No")</f>
        <v>No</v>
      </c>
    </row>
    <row r="588" spans="1:19" x14ac:dyDescent="0.2">
      <c r="A588" t="s">
        <v>117</v>
      </c>
      <c r="B588" t="s">
        <v>680</v>
      </c>
      <c r="C588" t="s">
        <v>49</v>
      </c>
      <c r="D588" t="s">
        <v>50</v>
      </c>
      <c r="E588" t="s">
        <v>16</v>
      </c>
      <c r="F588" t="s">
        <v>17</v>
      </c>
      <c r="G588" t="s">
        <v>18</v>
      </c>
      <c r="H588">
        <v>30</v>
      </c>
      <c r="I588" t="str">
        <f>IF(H588&gt;54,"Old Adults 55+",IF(H588&gt;=31,"Adults 31-54",IF(H588&lt;31,"Young Adults 25-30","Invalid")))</f>
        <v>Young Adults 25-30</v>
      </c>
      <c r="J588" s="1">
        <v>42722</v>
      </c>
      <c r="K588" s="1" t="str">
        <f>IF(YEAR(J588)&gt;2016,"2017-2021",IF(YEAR(J588)&gt;2011,"2012-2016",IF(YEAR(J588)&gt;2006,"2007-2011",IF(YEAR(J588)&gt;2001,"2002-2006",IF(YEAR(J588)&gt;1996,"1997-2001",IF(YEAR(J588)&gt;=1992,"1992-1996","Invalid"))))))</f>
        <v>2012-2016</v>
      </c>
      <c r="L588" s="2">
        <v>89458</v>
      </c>
      <c r="M588" s="8">
        <v>0</v>
      </c>
      <c r="N588" s="11" t="str" cm="1">
        <f t="array" ref="N588">_xlfn.IFS(M588 = 0%, "0%", M588&gt;35%, "36%-40%",M588&gt;30%,"31%-35%", M588&gt;20%, "21%-30%",M588 &gt;15%,"16%-20%", M588&gt;10%, "11%-15%", M588 &gt;0%, "5%-10%")</f>
        <v>0%</v>
      </c>
      <c r="O588" s="9">
        <f>IF(M588&gt;0,L588+(L588*M588),L588)</f>
        <v>89458</v>
      </c>
      <c r="P588" t="s">
        <v>19</v>
      </c>
      <c r="Q588" t="s">
        <v>25</v>
      </c>
      <c r="R588" s="1" t="s">
        <v>21</v>
      </c>
      <c r="S588" s="1" t="str">
        <f>IF(ISNUMBER(R588),"Yes","No")</f>
        <v>No</v>
      </c>
    </row>
    <row r="589" spans="1:19" x14ac:dyDescent="0.2">
      <c r="A589" t="s">
        <v>1284</v>
      </c>
      <c r="B589" t="s">
        <v>1285</v>
      </c>
      <c r="C589" t="s">
        <v>30</v>
      </c>
      <c r="D589" t="s">
        <v>31</v>
      </c>
      <c r="E589" t="s">
        <v>16</v>
      </c>
      <c r="F589" t="s">
        <v>28</v>
      </c>
      <c r="G589" t="s">
        <v>24</v>
      </c>
      <c r="H589">
        <v>55</v>
      </c>
      <c r="I589" t="str">
        <f>IF(H589&gt;54,"Old Adults 55+",IF(H589&gt;=31,"Adults 31-54",IF(H589&lt;31,"Young Adults 25-30","Invalid")))</f>
        <v>Old Adults 55+</v>
      </c>
      <c r="J589" s="1">
        <v>40663</v>
      </c>
      <c r="K589" s="1" t="str">
        <f>IF(YEAR(J589)&gt;2016,"2017-2021",IF(YEAR(J589)&gt;2011,"2012-2016",IF(YEAR(J589)&gt;2006,"2007-2011",IF(YEAR(J589)&gt;2001,"2002-2006",IF(YEAR(J589)&gt;1996,"1997-2001",IF(YEAR(J589)&gt;=1992,"1992-1996","Invalid"))))))</f>
        <v>2007-2011</v>
      </c>
      <c r="L589" s="2">
        <v>89419</v>
      </c>
      <c r="M589" s="8">
        <v>0</v>
      </c>
      <c r="N589" s="11" t="str" cm="1">
        <f t="array" ref="N589">_xlfn.IFS(M589 = 0%, "0%", M589&gt;35%, "36%-40%",M589&gt;30%,"31%-35%", M589&gt;20%, "21%-30%",M589 &gt;15%,"16%-20%", M589&gt;10%, "11%-15%", M589 &gt;0%, "5%-10%")</f>
        <v>0%</v>
      </c>
      <c r="O589" s="9">
        <f>IF(M589&gt;0,L589+(L589*M589),L589)</f>
        <v>89419</v>
      </c>
      <c r="P589" t="s">
        <v>33</v>
      </c>
      <c r="Q589" t="s">
        <v>74</v>
      </c>
      <c r="R589" s="1" t="s">
        <v>21</v>
      </c>
      <c r="S589" s="1" t="str">
        <f>IF(ISNUMBER(R589),"Yes","No")</f>
        <v>No</v>
      </c>
    </row>
    <row r="590" spans="1:19" x14ac:dyDescent="0.2">
      <c r="A590" t="s">
        <v>1689</v>
      </c>
      <c r="B590" t="s">
        <v>1690</v>
      </c>
      <c r="C590" t="s">
        <v>42</v>
      </c>
      <c r="D590" t="s">
        <v>65</v>
      </c>
      <c r="E590" t="s">
        <v>44</v>
      </c>
      <c r="F590" t="s">
        <v>17</v>
      </c>
      <c r="G590" t="s">
        <v>18</v>
      </c>
      <c r="H590">
        <v>38</v>
      </c>
      <c r="I590" t="str">
        <f>IF(H590&gt;54,"Old Adults 55+",IF(H590&gt;=31,"Adults 31-54",IF(H590&lt;31,"Young Adults 25-30","Invalid")))</f>
        <v>Adults 31-54</v>
      </c>
      <c r="J590" s="1">
        <v>44036</v>
      </c>
      <c r="K590" s="1" t="str">
        <f>IF(YEAR(J590)&gt;2016,"2017-2021",IF(YEAR(J590)&gt;2011,"2012-2016",IF(YEAR(J590)&gt;2006,"2007-2011",IF(YEAR(J590)&gt;2001,"2002-2006",IF(YEAR(J590)&gt;1996,"1997-2001",IF(YEAR(J590)&gt;=1992,"1992-1996","Invalid"))))))</f>
        <v>2017-2021</v>
      </c>
      <c r="L590" s="2">
        <v>89390</v>
      </c>
      <c r="M590" s="8">
        <v>0</v>
      </c>
      <c r="N590" s="11" t="str" cm="1">
        <f t="array" ref="N590">_xlfn.IFS(M590 = 0%, "0%", M590&gt;35%, "36%-40%",M590&gt;30%,"31%-35%", M590&gt;20%, "21%-30%",M590 &gt;15%,"16%-20%", M590&gt;10%, "11%-15%", M590 &gt;0%, "5%-10%")</f>
        <v>0%</v>
      </c>
      <c r="O590" s="9">
        <f>IF(M590&gt;0,L590+(L590*M590),L590)</f>
        <v>89390</v>
      </c>
      <c r="P590" t="s">
        <v>19</v>
      </c>
      <c r="Q590" t="s">
        <v>63</v>
      </c>
      <c r="R590" s="1" t="s">
        <v>21</v>
      </c>
      <c r="S590" s="1" t="str">
        <f>IF(ISNUMBER(R590),"Yes","No")</f>
        <v>No</v>
      </c>
    </row>
    <row r="591" spans="1:19" x14ac:dyDescent="0.2">
      <c r="A591" t="s">
        <v>1137</v>
      </c>
      <c r="B591" t="s">
        <v>1138</v>
      </c>
      <c r="C591" t="s">
        <v>42</v>
      </c>
      <c r="D591" t="s">
        <v>43</v>
      </c>
      <c r="E591" t="s">
        <v>32</v>
      </c>
      <c r="F591" t="s">
        <v>17</v>
      </c>
      <c r="G591" t="s">
        <v>51</v>
      </c>
      <c r="H591">
        <v>32</v>
      </c>
      <c r="I591" t="str">
        <f>IF(H591&gt;54,"Old Adults 55+",IF(H591&gt;=31,"Adults 31-54",IF(H591&lt;31,"Young Adults 25-30","Invalid")))</f>
        <v>Adults 31-54</v>
      </c>
      <c r="J591" s="1">
        <v>41590</v>
      </c>
      <c r="K591" s="1" t="str">
        <f>IF(YEAR(J591)&gt;2016,"2017-2021",IF(YEAR(J591)&gt;2011,"2012-2016",IF(YEAR(J591)&gt;2006,"2007-2011",IF(YEAR(J591)&gt;2001,"2002-2006",IF(YEAR(J591)&gt;1996,"1997-2001",IF(YEAR(J591)&gt;=1992,"1992-1996","Invalid"))))))</f>
        <v>2012-2016</v>
      </c>
      <c r="L591" s="2">
        <v>88895</v>
      </c>
      <c r="M591" s="8">
        <v>0</v>
      </c>
      <c r="N591" s="11" t="str" cm="1">
        <f t="array" ref="N591">_xlfn.IFS(M591 = 0%, "0%", M591&gt;35%, "36%-40%",M591&gt;30%,"31%-35%", M591&gt;20%, "21%-30%",M591 &gt;15%,"16%-20%", M591&gt;10%, "11%-15%", M591 &gt;0%, "5%-10%")</f>
        <v>0%</v>
      </c>
      <c r="O591" s="9">
        <f>IF(M591&gt;0,L591+(L591*M591),L591)</f>
        <v>88895</v>
      </c>
      <c r="P591" t="s">
        <v>19</v>
      </c>
      <c r="Q591" t="s">
        <v>20</v>
      </c>
      <c r="R591" s="1" t="s">
        <v>21</v>
      </c>
      <c r="S591" s="1" t="str">
        <f>IF(ISNUMBER(R591),"Yes","No")</f>
        <v>No</v>
      </c>
    </row>
    <row r="592" spans="1:19" x14ac:dyDescent="0.2">
      <c r="A592" t="s">
        <v>1598</v>
      </c>
      <c r="B592" t="s">
        <v>1599</v>
      </c>
      <c r="C592" t="s">
        <v>26</v>
      </c>
      <c r="D592" t="s">
        <v>27</v>
      </c>
      <c r="E592" t="s">
        <v>16</v>
      </c>
      <c r="F592" t="s">
        <v>17</v>
      </c>
      <c r="G592" t="s">
        <v>18</v>
      </c>
      <c r="H592">
        <v>49</v>
      </c>
      <c r="I592" t="str">
        <f>IF(H592&gt;54,"Old Adults 55+",IF(H592&gt;=31,"Adults 31-54",IF(H592&lt;31,"Young Adults 25-30","Invalid")))</f>
        <v>Adults 31-54</v>
      </c>
      <c r="J592" s="1">
        <v>41703</v>
      </c>
      <c r="K592" s="1" t="str">
        <f>IF(YEAR(J592)&gt;2016,"2017-2021",IF(YEAR(J592)&gt;2011,"2012-2016",IF(YEAR(J592)&gt;2006,"2007-2011",IF(YEAR(J592)&gt;2001,"2002-2006",IF(YEAR(J592)&gt;1996,"1997-2001",IF(YEAR(J592)&gt;=1992,"1992-1996","Invalid"))))))</f>
        <v>2012-2016</v>
      </c>
      <c r="L592" s="2">
        <v>88777</v>
      </c>
      <c r="M592" s="8">
        <v>0</v>
      </c>
      <c r="N592" s="11" t="str" cm="1">
        <f t="array" ref="N592">_xlfn.IFS(M592 = 0%, "0%", M592&gt;35%, "36%-40%",M592&gt;30%,"31%-35%", M592&gt;20%, "21%-30%",M592 &gt;15%,"16%-20%", M592&gt;10%, "11%-15%", M592 &gt;0%, "5%-10%")</f>
        <v>0%</v>
      </c>
      <c r="O592" s="9">
        <f>IF(M592&gt;0,L592+(L592*M592),L592)</f>
        <v>88777</v>
      </c>
      <c r="P592" t="s">
        <v>19</v>
      </c>
      <c r="Q592" t="s">
        <v>20</v>
      </c>
      <c r="R592" s="1" t="s">
        <v>21</v>
      </c>
      <c r="S592" s="1" t="str">
        <f>IF(ISNUMBER(R592),"Yes","No")</f>
        <v>No</v>
      </c>
    </row>
    <row r="593" spans="1:19" x14ac:dyDescent="0.2">
      <c r="A593" t="s">
        <v>146</v>
      </c>
      <c r="B593" t="s">
        <v>649</v>
      </c>
      <c r="C593" t="s">
        <v>129</v>
      </c>
      <c r="D593" t="s">
        <v>31</v>
      </c>
      <c r="E593" t="s">
        <v>44</v>
      </c>
      <c r="F593" t="s">
        <v>28</v>
      </c>
      <c r="G593" t="s">
        <v>18</v>
      </c>
      <c r="H593">
        <v>30</v>
      </c>
      <c r="I593" t="str">
        <f>IF(H593&gt;54,"Old Adults 55+",IF(H593&gt;=31,"Adults 31-54",IF(H593&lt;31,"Young Adults 25-30","Invalid")))</f>
        <v>Young Adults 25-30</v>
      </c>
      <c r="J593" s="1">
        <v>44471</v>
      </c>
      <c r="K593" s="1" t="str">
        <f>IF(YEAR(J593)&gt;2016,"2017-2021",IF(YEAR(J593)&gt;2011,"2012-2016",IF(YEAR(J593)&gt;2006,"2007-2011",IF(YEAR(J593)&gt;2001,"2002-2006",IF(YEAR(J593)&gt;1996,"1997-2001",IF(YEAR(J593)&gt;=1992,"1992-1996","Invalid"))))))</f>
        <v>2017-2021</v>
      </c>
      <c r="L593" s="2">
        <v>88758</v>
      </c>
      <c r="M593" s="8">
        <v>0</v>
      </c>
      <c r="N593" s="11" t="str" cm="1">
        <f t="array" ref="N593">_xlfn.IFS(M593 = 0%, "0%", M593&gt;35%, "36%-40%",M593&gt;30%,"31%-35%", M593&gt;20%, "21%-30%",M593 &gt;15%,"16%-20%", M593&gt;10%, "11%-15%", M593 &gt;0%, "5%-10%")</f>
        <v>0%</v>
      </c>
      <c r="O593" s="9">
        <f>IF(M593&gt;0,L593+(L593*M593),L593)</f>
        <v>88758</v>
      </c>
      <c r="P593" t="s">
        <v>19</v>
      </c>
      <c r="Q593" t="s">
        <v>63</v>
      </c>
      <c r="R593" s="1" t="s">
        <v>21</v>
      </c>
      <c r="S593" s="1" t="str">
        <f>IF(ISNUMBER(R593),"Yes","No")</f>
        <v>No</v>
      </c>
    </row>
    <row r="594" spans="1:19" x14ac:dyDescent="0.2">
      <c r="A594" t="s">
        <v>204</v>
      </c>
      <c r="B594" t="s">
        <v>1905</v>
      </c>
      <c r="C594" t="s">
        <v>56</v>
      </c>
      <c r="D594" t="s">
        <v>27</v>
      </c>
      <c r="E594" t="s">
        <v>44</v>
      </c>
      <c r="F594" t="s">
        <v>17</v>
      </c>
      <c r="G594" t="s">
        <v>24</v>
      </c>
      <c r="H594">
        <v>36</v>
      </c>
      <c r="I594" t="str">
        <f>IF(H594&gt;54,"Old Adults 55+",IF(H594&gt;=31,"Adults 31-54",IF(H594&lt;31,"Young Adults 25-30","Invalid")))</f>
        <v>Adults 31-54</v>
      </c>
      <c r="J594" s="1">
        <v>41972</v>
      </c>
      <c r="K594" s="1" t="str">
        <f>IF(YEAR(J594)&gt;2016,"2017-2021",IF(YEAR(J594)&gt;2011,"2012-2016",IF(YEAR(J594)&gt;2006,"2007-2011",IF(YEAR(J594)&gt;2001,"2002-2006",IF(YEAR(J594)&gt;1996,"1997-2001",IF(YEAR(J594)&gt;=1992,"1992-1996","Invalid"))))))</f>
        <v>2012-2016</v>
      </c>
      <c r="L594" s="2">
        <v>88730</v>
      </c>
      <c r="M594" s="8">
        <v>0.08</v>
      </c>
      <c r="N594" s="11" t="str" cm="1">
        <f t="array" ref="N594">_xlfn.IFS(M594 = 0%, "0%", M594&gt;35%, "36%-40%",M594&gt;30%,"31%-35%", M594&gt;20%, "21%-30%",M594 &gt;15%,"16%-20%", M594&gt;10%, "11%-15%", M594 &gt;0%, "5%-10%")</f>
        <v>5%-10%</v>
      </c>
      <c r="O594" s="9">
        <f>IF(M594&gt;0,L594+(L594*M594),L594)</f>
        <v>95828.4</v>
      </c>
      <c r="P594" t="s">
        <v>33</v>
      </c>
      <c r="Q594" t="s">
        <v>80</v>
      </c>
      <c r="R594" s="1" t="s">
        <v>21</v>
      </c>
      <c r="S594" s="1" t="str">
        <f>IF(ISNUMBER(R594),"Yes","No")</f>
        <v>No</v>
      </c>
    </row>
    <row r="595" spans="1:19" x14ac:dyDescent="0.2">
      <c r="A595" t="s">
        <v>148</v>
      </c>
      <c r="B595" t="s">
        <v>1302</v>
      </c>
      <c r="C595" t="s">
        <v>77</v>
      </c>
      <c r="D595" t="s">
        <v>23</v>
      </c>
      <c r="E595" t="s">
        <v>32</v>
      </c>
      <c r="F595" t="s">
        <v>17</v>
      </c>
      <c r="G595" t="s">
        <v>18</v>
      </c>
      <c r="H595">
        <v>30</v>
      </c>
      <c r="I595" t="str">
        <f>IF(H595&gt;54,"Old Adults 55+",IF(H595&gt;=31,"Adults 31-54",IF(H595&lt;31,"Young Adults 25-30","Invalid")))</f>
        <v>Young Adults 25-30</v>
      </c>
      <c r="J595" s="1">
        <v>42761</v>
      </c>
      <c r="K595" s="1" t="str">
        <f>IF(YEAR(J595)&gt;2016,"2017-2021",IF(YEAR(J595)&gt;2011,"2012-2016",IF(YEAR(J595)&gt;2006,"2007-2011",IF(YEAR(J595)&gt;2001,"2002-2006",IF(YEAR(J595)&gt;1996,"1997-2001",IF(YEAR(J595)&gt;=1992,"1992-1996","Invalid"))))))</f>
        <v>2017-2021</v>
      </c>
      <c r="L595" s="2">
        <v>88663</v>
      </c>
      <c r="M595" s="8">
        <v>0</v>
      </c>
      <c r="N595" s="11" t="str" cm="1">
        <f t="array" ref="N595">_xlfn.IFS(M595 = 0%, "0%", M595&gt;35%, "36%-40%",M595&gt;30%,"31%-35%", M595&gt;20%, "21%-30%",M595 &gt;15%,"16%-20%", M595&gt;10%, "11%-15%", M595 &gt;0%, "5%-10%")</f>
        <v>0%</v>
      </c>
      <c r="O595" s="9">
        <f>IF(M595&gt;0,L595+(L595*M595),L595)</f>
        <v>88663</v>
      </c>
      <c r="P595" t="s">
        <v>19</v>
      </c>
      <c r="Q595" t="s">
        <v>39</v>
      </c>
      <c r="R595" s="1" t="s">
        <v>21</v>
      </c>
      <c r="S595" s="1" t="str">
        <f>IF(ISNUMBER(R595),"Yes","No")</f>
        <v>No</v>
      </c>
    </row>
    <row r="596" spans="1:19" x14ac:dyDescent="0.2">
      <c r="A596" t="s">
        <v>360</v>
      </c>
      <c r="B596" t="s">
        <v>1786</v>
      </c>
      <c r="C596" t="s">
        <v>71</v>
      </c>
      <c r="D596" t="s">
        <v>27</v>
      </c>
      <c r="E596" t="s">
        <v>32</v>
      </c>
      <c r="F596" t="s">
        <v>28</v>
      </c>
      <c r="G596" t="s">
        <v>47</v>
      </c>
      <c r="H596">
        <v>61</v>
      </c>
      <c r="I596" t="str">
        <f>IF(H596&gt;54,"Old Adults 55+",IF(H596&gt;=31,"Adults 31-54",IF(H596&lt;31,"Young Adults 25-30","Invalid")))</f>
        <v>Old Adults 55+</v>
      </c>
      <c r="J596" s="1">
        <v>38013</v>
      </c>
      <c r="K596" s="1" t="str">
        <f>IF(YEAR(J596)&gt;2016,"2017-2021",IF(YEAR(J596)&gt;2011,"2012-2016",IF(YEAR(J596)&gt;2006,"2007-2011",IF(YEAR(J596)&gt;2001,"2002-2006",IF(YEAR(J596)&gt;1996,"1997-2001",IF(YEAR(J596)&gt;=1992,"1992-1996","Invalid"))))))</f>
        <v>2002-2006</v>
      </c>
      <c r="L596" s="2">
        <v>88478</v>
      </c>
      <c r="M596" s="8">
        <v>0</v>
      </c>
      <c r="N596" s="11" t="str" cm="1">
        <f t="array" ref="N596">_xlfn.IFS(M596 = 0%, "0%", M596&gt;35%, "36%-40%",M596&gt;30%,"31%-35%", M596&gt;20%, "21%-30%",M596 &gt;15%,"16%-20%", M596&gt;10%, "11%-15%", M596 &gt;0%, "5%-10%")</f>
        <v>0%</v>
      </c>
      <c r="O596" s="9">
        <f>IF(M596&gt;0,L596+(L596*M596),L596)</f>
        <v>88478</v>
      </c>
      <c r="P596" t="s">
        <v>19</v>
      </c>
      <c r="Q596" t="s">
        <v>25</v>
      </c>
      <c r="R596" s="1" t="s">
        <v>21</v>
      </c>
      <c r="S596" s="1" t="str">
        <f>IF(ISNUMBER(R596),"Yes","No")</f>
        <v>No</v>
      </c>
    </row>
    <row r="597" spans="1:19" x14ac:dyDescent="0.2">
      <c r="A597" t="s">
        <v>1226</v>
      </c>
      <c r="B597" t="s">
        <v>1227</v>
      </c>
      <c r="C597" t="s">
        <v>42</v>
      </c>
      <c r="D597" t="s">
        <v>50</v>
      </c>
      <c r="E597" t="s">
        <v>36</v>
      </c>
      <c r="F597" t="s">
        <v>17</v>
      </c>
      <c r="G597" t="s">
        <v>51</v>
      </c>
      <c r="H597">
        <v>33</v>
      </c>
      <c r="I597" t="str">
        <f>IF(H597&gt;54,"Old Adults 55+",IF(H597&gt;=31,"Adults 31-54",IF(H597&lt;31,"Young Adults 25-30","Invalid")))</f>
        <v>Adults 31-54</v>
      </c>
      <c r="J597" s="1">
        <v>41043</v>
      </c>
      <c r="K597" s="1" t="str">
        <f>IF(YEAR(J597)&gt;2016,"2017-2021",IF(YEAR(J597)&gt;2011,"2012-2016",IF(YEAR(J597)&gt;2006,"2007-2011",IF(YEAR(J597)&gt;2001,"2002-2006",IF(YEAR(J597)&gt;1996,"1997-2001",IF(YEAR(J597)&gt;=1992,"1992-1996","Invalid"))))))</f>
        <v>2012-2016</v>
      </c>
      <c r="L597" s="2">
        <v>88343</v>
      </c>
      <c r="M597" s="8">
        <v>0</v>
      </c>
      <c r="N597" s="11" t="str" cm="1">
        <f t="array" ref="N597">_xlfn.IFS(M597 = 0%, "0%", M597&gt;35%, "36%-40%",M597&gt;30%,"31%-35%", M597&gt;20%, "21%-30%",M597 &gt;15%,"16%-20%", M597&gt;10%, "11%-15%", M597 &gt;0%, "5%-10%")</f>
        <v>0%</v>
      </c>
      <c r="O597" s="9">
        <f>IF(M597&gt;0,L597+(L597*M597),L597)</f>
        <v>88343</v>
      </c>
      <c r="P597" t="s">
        <v>52</v>
      </c>
      <c r="Q597" t="s">
        <v>66</v>
      </c>
      <c r="R597" s="1" t="s">
        <v>21</v>
      </c>
      <c r="S597" s="1" t="str">
        <f>IF(ISNUMBER(R597),"Yes","No")</f>
        <v>No</v>
      </c>
    </row>
    <row r="598" spans="1:19" x14ac:dyDescent="0.2">
      <c r="A598" t="s">
        <v>868</v>
      </c>
      <c r="B598" t="s">
        <v>132</v>
      </c>
      <c r="C598" t="s">
        <v>59</v>
      </c>
      <c r="D598" t="s">
        <v>31</v>
      </c>
      <c r="E598" t="s">
        <v>16</v>
      </c>
      <c r="F598" t="s">
        <v>28</v>
      </c>
      <c r="G598" t="s">
        <v>51</v>
      </c>
      <c r="H598">
        <v>52</v>
      </c>
      <c r="I598" t="str">
        <f>IF(H598&gt;54,"Old Adults 55+",IF(H598&gt;=31,"Adults 31-54",IF(H598&lt;31,"Young Adults 25-30","Invalid")))</f>
        <v>Adults 31-54</v>
      </c>
      <c r="J598" s="1">
        <v>44022</v>
      </c>
      <c r="K598" s="1" t="str">
        <f>IF(YEAR(J598)&gt;2016,"2017-2021",IF(YEAR(J598)&gt;2011,"2012-2016",IF(YEAR(J598)&gt;2006,"2007-2011",IF(YEAR(J598)&gt;2001,"2002-2006",IF(YEAR(J598)&gt;1996,"1997-2001",IF(YEAR(J598)&gt;=1992,"1992-1996","Invalid"))))))</f>
        <v>2017-2021</v>
      </c>
      <c r="L598" s="2">
        <v>88272</v>
      </c>
      <c r="M598" s="8">
        <v>0</v>
      </c>
      <c r="N598" s="11" t="str" cm="1">
        <f t="array" ref="N598">_xlfn.IFS(M598 = 0%, "0%", M598&gt;35%, "36%-40%",M598&gt;30%,"31%-35%", M598&gt;20%, "21%-30%",M598 &gt;15%,"16%-20%", M598&gt;10%, "11%-15%", M598 &gt;0%, "5%-10%")</f>
        <v>0%</v>
      </c>
      <c r="O598" s="9">
        <f>IF(M598&gt;0,L598+(L598*M598),L598)</f>
        <v>88272</v>
      </c>
      <c r="P598" t="s">
        <v>52</v>
      </c>
      <c r="Q598" t="s">
        <v>53</v>
      </c>
      <c r="R598" s="1" t="s">
        <v>21</v>
      </c>
      <c r="S598" s="1" t="str">
        <f>IF(ISNUMBER(R598),"Yes","No")</f>
        <v>No</v>
      </c>
    </row>
    <row r="599" spans="1:19" x14ac:dyDescent="0.2">
      <c r="A599" t="s">
        <v>158</v>
      </c>
      <c r="B599" t="s">
        <v>1303</v>
      </c>
      <c r="C599" t="s">
        <v>129</v>
      </c>
      <c r="D599" t="s">
        <v>31</v>
      </c>
      <c r="E599" t="s">
        <v>36</v>
      </c>
      <c r="F599" t="s">
        <v>28</v>
      </c>
      <c r="G599" t="s">
        <v>24</v>
      </c>
      <c r="H599">
        <v>60</v>
      </c>
      <c r="I599" t="str">
        <f>IF(H599&gt;54,"Old Adults 55+",IF(H599&gt;=31,"Adults 31-54",IF(H599&lt;31,"Young Adults 25-30","Invalid")))</f>
        <v>Old Adults 55+</v>
      </c>
      <c r="J599" s="1">
        <v>33890</v>
      </c>
      <c r="K599" s="1" t="str">
        <f>IF(YEAR(J599)&gt;2016,"2017-2021",IF(YEAR(J599)&gt;2011,"2012-2016",IF(YEAR(J599)&gt;2006,"2007-2011",IF(YEAR(J599)&gt;2001,"2002-2006",IF(YEAR(J599)&gt;1996,"1997-2001",IF(YEAR(J599)&gt;=1992,"1992-1996","Invalid"))))))</f>
        <v>1992-1996</v>
      </c>
      <c r="L599" s="2">
        <v>88213</v>
      </c>
      <c r="M599" s="8">
        <v>0</v>
      </c>
      <c r="N599" s="11" t="str" cm="1">
        <f t="array" ref="N599">_xlfn.IFS(M599 = 0%, "0%", M599&gt;35%, "36%-40%",M599&gt;30%,"31%-35%", M599&gt;20%, "21%-30%",M599 &gt;15%,"16%-20%", M599&gt;10%, "11%-15%", M599 &gt;0%, "5%-10%")</f>
        <v>0%</v>
      </c>
      <c r="O599" s="9">
        <f>IF(M599&gt;0,L599+(L599*M599),L599)</f>
        <v>88213</v>
      </c>
      <c r="P599" t="s">
        <v>33</v>
      </c>
      <c r="Q599" t="s">
        <v>80</v>
      </c>
      <c r="R599" s="1" t="s">
        <v>21</v>
      </c>
      <c r="S599" s="1" t="str">
        <f>IF(ISNUMBER(R599),"Yes","No")</f>
        <v>No</v>
      </c>
    </row>
    <row r="600" spans="1:19" x14ac:dyDescent="0.2">
      <c r="A600" t="s">
        <v>1770</v>
      </c>
      <c r="B600" t="s">
        <v>1771</v>
      </c>
      <c r="C600" t="s">
        <v>82</v>
      </c>
      <c r="D600" t="s">
        <v>27</v>
      </c>
      <c r="E600" t="s">
        <v>36</v>
      </c>
      <c r="F600" t="s">
        <v>28</v>
      </c>
      <c r="G600" t="s">
        <v>24</v>
      </c>
      <c r="H600">
        <v>45</v>
      </c>
      <c r="I600" t="str">
        <f>IF(H600&gt;54,"Old Adults 55+",IF(H600&gt;=31,"Adults 31-54",IF(H600&lt;31,"Young Adults 25-30","Invalid")))</f>
        <v>Adults 31-54</v>
      </c>
      <c r="J600" s="1">
        <v>40253</v>
      </c>
      <c r="K600" s="1" t="str">
        <f>IF(YEAR(J600)&gt;2016,"2017-2021",IF(YEAR(J600)&gt;2011,"2012-2016",IF(YEAR(J600)&gt;2006,"2007-2011",IF(YEAR(J600)&gt;2001,"2002-2006",IF(YEAR(J600)&gt;1996,"1997-2001",IF(YEAR(J600)&gt;=1992,"1992-1996","Invalid"))))))</f>
        <v>2007-2011</v>
      </c>
      <c r="L600" s="2">
        <v>88182</v>
      </c>
      <c r="M600" s="8">
        <v>0</v>
      </c>
      <c r="N600" s="11" t="str" cm="1">
        <f t="array" ref="N600">_xlfn.IFS(M600 = 0%, "0%", M600&gt;35%, "36%-40%",M600&gt;30%,"31%-35%", M600&gt;20%, "21%-30%",M600 &gt;15%,"16%-20%", M600&gt;10%, "11%-15%", M600 &gt;0%, "5%-10%")</f>
        <v>0%</v>
      </c>
      <c r="O600" s="9">
        <f>IF(M600&gt;0,L600+(L600*M600),L600)</f>
        <v>88182</v>
      </c>
      <c r="P600" t="s">
        <v>33</v>
      </c>
      <c r="Q600" t="s">
        <v>34</v>
      </c>
      <c r="R600" s="1" t="s">
        <v>21</v>
      </c>
      <c r="S600" s="1" t="str">
        <f>IF(ISNUMBER(R600),"Yes","No")</f>
        <v>No</v>
      </c>
    </row>
    <row r="601" spans="1:19" x14ac:dyDescent="0.2">
      <c r="A601" t="s">
        <v>567</v>
      </c>
      <c r="B601" t="s">
        <v>568</v>
      </c>
      <c r="C601" t="s">
        <v>71</v>
      </c>
      <c r="D601" t="s">
        <v>27</v>
      </c>
      <c r="E601" t="s">
        <v>36</v>
      </c>
      <c r="F601" t="s">
        <v>17</v>
      </c>
      <c r="G601" t="s">
        <v>51</v>
      </c>
      <c r="H601">
        <v>32</v>
      </c>
      <c r="I601" t="str">
        <f>IF(H601&gt;54,"Old Adults 55+",IF(H601&gt;=31,"Adults 31-54",IF(H601&lt;31,"Young Adults 25-30","Invalid")))</f>
        <v>Adults 31-54</v>
      </c>
      <c r="J601" s="1">
        <v>44474</v>
      </c>
      <c r="K601" s="1" t="str">
        <f>IF(YEAR(J601)&gt;2016,"2017-2021",IF(YEAR(J601)&gt;2011,"2012-2016",IF(YEAR(J601)&gt;2006,"2007-2011",IF(YEAR(J601)&gt;2001,"2002-2006",IF(YEAR(J601)&gt;1996,"1997-2001",IF(YEAR(J601)&gt;=1992,"1992-1996","Invalid"))))))</f>
        <v>2017-2021</v>
      </c>
      <c r="L601" s="2">
        <v>88072</v>
      </c>
      <c r="M601" s="8">
        <v>0</v>
      </c>
      <c r="N601" s="11" t="str" cm="1">
        <f t="array" ref="N601">_xlfn.IFS(M601 = 0%, "0%", M601&gt;35%, "36%-40%",M601&gt;30%,"31%-35%", M601&gt;20%, "21%-30%",M601 &gt;15%,"16%-20%", M601&gt;10%, "11%-15%", M601 &gt;0%, "5%-10%")</f>
        <v>0%</v>
      </c>
      <c r="O601" s="9">
        <f>IF(M601&gt;0,L601+(L601*M601),L601)</f>
        <v>88072</v>
      </c>
      <c r="P601" t="s">
        <v>52</v>
      </c>
      <c r="Q601" t="s">
        <v>53</v>
      </c>
      <c r="R601" s="1" t="s">
        <v>21</v>
      </c>
      <c r="S601" s="1" t="str">
        <f>IF(ISNUMBER(R601),"Yes","No")</f>
        <v>No</v>
      </c>
    </row>
    <row r="602" spans="1:19" x14ac:dyDescent="0.2">
      <c r="A602" t="s">
        <v>629</v>
      </c>
      <c r="B602" t="s">
        <v>929</v>
      </c>
      <c r="C602" t="s">
        <v>30</v>
      </c>
      <c r="D602" t="s">
        <v>31</v>
      </c>
      <c r="E602" t="s">
        <v>32</v>
      </c>
      <c r="F602" t="s">
        <v>17</v>
      </c>
      <c r="G602" t="s">
        <v>18</v>
      </c>
      <c r="H602">
        <v>45</v>
      </c>
      <c r="I602" t="str">
        <f>IF(H602&gt;54,"Old Adults 55+",IF(H602&gt;=31,"Adults 31-54",IF(H602&lt;31,"Young Adults 25-30","Invalid")))</f>
        <v>Adults 31-54</v>
      </c>
      <c r="J602" s="1">
        <v>43635</v>
      </c>
      <c r="K602" s="1" t="str">
        <f>IF(YEAR(J602)&gt;2016,"2017-2021",IF(YEAR(J602)&gt;2011,"2012-2016",IF(YEAR(J602)&gt;2006,"2007-2011",IF(YEAR(J602)&gt;2001,"2002-2006",IF(YEAR(J602)&gt;1996,"1997-2001",IF(YEAR(J602)&gt;=1992,"1992-1996","Invalid"))))))</f>
        <v>2017-2021</v>
      </c>
      <c r="L602" s="2">
        <v>88045</v>
      </c>
      <c r="M602" s="8">
        <v>0</v>
      </c>
      <c r="N602" s="11" t="str" cm="1">
        <f t="array" ref="N602">_xlfn.IFS(M602 = 0%, "0%", M602&gt;35%, "36%-40%",M602&gt;30%,"31%-35%", M602&gt;20%, "21%-30%",M602 &gt;15%,"16%-20%", M602&gt;10%, "11%-15%", M602 &gt;0%, "5%-10%")</f>
        <v>0%</v>
      </c>
      <c r="O602" s="9">
        <f>IF(M602&gt;0,L602+(L602*M602),L602)</f>
        <v>88045</v>
      </c>
      <c r="P602" t="s">
        <v>19</v>
      </c>
      <c r="Q602" t="s">
        <v>20</v>
      </c>
      <c r="R602" s="1" t="s">
        <v>21</v>
      </c>
      <c r="S602" s="1" t="str">
        <f>IF(ISNUMBER(R602),"Yes","No")</f>
        <v>No</v>
      </c>
    </row>
    <row r="603" spans="1:19" x14ac:dyDescent="0.2">
      <c r="A603" t="s">
        <v>117</v>
      </c>
      <c r="B603" t="s">
        <v>1621</v>
      </c>
      <c r="C603" t="s">
        <v>98</v>
      </c>
      <c r="D603" t="s">
        <v>27</v>
      </c>
      <c r="E603" t="s">
        <v>16</v>
      </c>
      <c r="F603" t="s">
        <v>28</v>
      </c>
      <c r="G603" t="s">
        <v>24</v>
      </c>
      <c r="H603">
        <v>55</v>
      </c>
      <c r="I603" t="str">
        <f>IF(H603&gt;54,"Old Adults 55+",IF(H603&gt;=31,"Adults 31-54",IF(H603&lt;31,"Young Adults 25-30","Invalid")))</f>
        <v>Old Adults 55+</v>
      </c>
      <c r="J603" s="1">
        <v>42683</v>
      </c>
      <c r="K603" s="1" t="str">
        <f>IF(YEAR(J603)&gt;2016,"2017-2021",IF(YEAR(J603)&gt;2011,"2012-2016",IF(YEAR(J603)&gt;2006,"2007-2011",IF(YEAR(J603)&gt;2001,"2002-2006",IF(YEAR(J603)&gt;1996,"1997-2001",IF(YEAR(J603)&gt;=1992,"1992-1996","Invalid"))))))</f>
        <v>2012-2016</v>
      </c>
      <c r="L603" s="2">
        <v>87851</v>
      </c>
      <c r="M603" s="8">
        <v>0</v>
      </c>
      <c r="N603" s="11" t="str" cm="1">
        <f t="array" ref="N603">_xlfn.IFS(M603 = 0%, "0%", M603&gt;35%, "36%-40%",M603&gt;30%,"31%-35%", M603&gt;20%, "21%-30%",M603 &gt;15%,"16%-20%", M603&gt;10%, "11%-15%", M603 &gt;0%, "5%-10%")</f>
        <v>0%</v>
      </c>
      <c r="O603" s="9">
        <f>IF(M603&gt;0,L603+(L603*M603),L603)</f>
        <v>87851</v>
      </c>
      <c r="P603" t="s">
        <v>33</v>
      </c>
      <c r="Q603" t="s">
        <v>80</v>
      </c>
      <c r="R603" s="1" t="s">
        <v>21</v>
      </c>
      <c r="S603" s="1" t="str">
        <f>IF(ISNUMBER(R603),"Yes","No")</f>
        <v>No</v>
      </c>
    </row>
    <row r="604" spans="1:19" x14ac:dyDescent="0.2">
      <c r="A604" t="s">
        <v>1113</v>
      </c>
      <c r="B604" t="s">
        <v>1114</v>
      </c>
      <c r="C604" t="s">
        <v>89</v>
      </c>
      <c r="D604" t="s">
        <v>27</v>
      </c>
      <c r="E604" t="s">
        <v>36</v>
      </c>
      <c r="F604" t="s">
        <v>17</v>
      </c>
      <c r="G604" t="s">
        <v>18</v>
      </c>
      <c r="H604">
        <v>47</v>
      </c>
      <c r="I604" t="str">
        <f>IF(H604&gt;54,"Old Adults 55+",IF(H604&gt;=31,"Adults 31-54",IF(H604&lt;31,"Young Adults 25-30","Invalid")))</f>
        <v>Adults 31-54</v>
      </c>
      <c r="J604" s="1">
        <v>43309</v>
      </c>
      <c r="K604" s="1" t="str">
        <f>IF(YEAR(J604)&gt;2016,"2017-2021",IF(YEAR(J604)&gt;2011,"2012-2016",IF(YEAR(J604)&gt;2006,"2007-2011",IF(YEAR(J604)&gt;2001,"2002-2006",IF(YEAR(J604)&gt;1996,"1997-2001",IF(YEAR(J604)&gt;=1992,"1992-1996","Invalid"))))))</f>
        <v>2017-2021</v>
      </c>
      <c r="L604" s="2">
        <v>87806</v>
      </c>
      <c r="M604" s="8">
        <v>0</v>
      </c>
      <c r="N604" s="11" t="str" cm="1">
        <f t="array" ref="N604">_xlfn.IFS(M604 = 0%, "0%", M604&gt;35%, "36%-40%",M604&gt;30%,"31%-35%", M604&gt;20%, "21%-30%",M604 &gt;15%,"16%-20%", M604&gt;10%, "11%-15%", M604 &gt;0%, "5%-10%")</f>
        <v>0%</v>
      </c>
      <c r="O604" s="9">
        <f>IF(M604&gt;0,L604+(L604*M604),L604)</f>
        <v>87806</v>
      </c>
      <c r="P604" t="s">
        <v>19</v>
      </c>
      <c r="Q604" t="s">
        <v>63</v>
      </c>
      <c r="R604" s="1" t="s">
        <v>21</v>
      </c>
      <c r="S604" s="1" t="str">
        <f>IF(ISNUMBER(R604),"Yes","No")</f>
        <v>No</v>
      </c>
    </row>
    <row r="605" spans="1:19" x14ac:dyDescent="0.2">
      <c r="A605" t="s">
        <v>127</v>
      </c>
      <c r="B605" t="s">
        <v>1458</v>
      </c>
      <c r="C605" t="s">
        <v>98</v>
      </c>
      <c r="D605" t="s">
        <v>27</v>
      </c>
      <c r="E605" t="s">
        <v>32</v>
      </c>
      <c r="F605" t="s">
        <v>28</v>
      </c>
      <c r="G605" t="s">
        <v>51</v>
      </c>
      <c r="H605">
        <v>40</v>
      </c>
      <c r="I605" t="str">
        <f>IF(H605&gt;54,"Old Adults 55+",IF(H605&gt;=31,"Adults 31-54",IF(H605&lt;31,"Young Adults 25-30","Invalid")))</f>
        <v>Adults 31-54</v>
      </c>
      <c r="J605" s="1">
        <v>44465</v>
      </c>
      <c r="K605" s="1" t="str">
        <f>IF(YEAR(J605)&gt;2016,"2017-2021",IF(YEAR(J605)&gt;2011,"2012-2016",IF(YEAR(J605)&gt;2006,"2007-2011",IF(YEAR(J605)&gt;2001,"2002-2006",IF(YEAR(J605)&gt;1996,"1997-2001",IF(YEAR(J605)&gt;=1992,"1992-1996","Invalid"))))))</f>
        <v>2017-2021</v>
      </c>
      <c r="L605" s="2">
        <v>87770</v>
      </c>
      <c r="M605" s="8">
        <v>0</v>
      </c>
      <c r="N605" s="11" t="str" cm="1">
        <f t="array" ref="N605">_xlfn.IFS(M605 = 0%, "0%", M605&gt;35%, "36%-40%",M605&gt;30%,"31%-35%", M605&gt;20%, "21%-30%",M605 &gt;15%,"16%-20%", M605&gt;10%, "11%-15%", M605 &gt;0%, "5%-10%")</f>
        <v>0%</v>
      </c>
      <c r="O605" s="9">
        <f>IF(M605&gt;0,L605+(L605*M605),L605)</f>
        <v>87770</v>
      </c>
      <c r="P605" t="s">
        <v>19</v>
      </c>
      <c r="Q605" t="s">
        <v>25</v>
      </c>
      <c r="R605" s="1" t="s">
        <v>21</v>
      </c>
      <c r="S605" s="1" t="str">
        <f>IF(ISNUMBER(R605),"Yes","No")</f>
        <v>No</v>
      </c>
    </row>
    <row r="606" spans="1:19" x14ac:dyDescent="0.2">
      <c r="A606" t="s">
        <v>993</v>
      </c>
      <c r="B606" t="s">
        <v>994</v>
      </c>
      <c r="C606" t="s">
        <v>129</v>
      </c>
      <c r="D606" t="s">
        <v>31</v>
      </c>
      <c r="E606" t="s">
        <v>16</v>
      </c>
      <c r="F606" t="s">
        <v>17</v>
      </c>
      <c r="G606" t="s">
        <v>51</v>
      </c>
      <c r="H606">
        <v>30</v>
      </c>
      <c r="I606" t="str">
        <f>IF(H606&gt;54,"Old Adults 55+",IF(H606&gt;=31,"Adults 31-54",IF(H606&lt;31,"Young Adults 25-30","Invalid")))</f>
        <v>Young Adults 25-30</v>
      </c>
      <c r="J606" s="1">
        <v>43086</v>
      </c>
      <c r="K606" s="1" t="str">
        <f>IF(YEAR(J606)&gt;2016,"2017-2021",IF(YEAR(J606)&gt;2011,"2012-2016",IF(YEAR(J606)&gt;2006,"2007-2011",IF(YEAR(J606)&gt;2001,"2002-2006",IF(YEAR(J606)&gt;1996,"1997-2001",IF(YEAR(J606)&gt;=1992,"1992-1996","Invalid"))))))</f>
        <v>2017-2021</v>
      </c>
      <c r="L606" s="2">
        <v>87744</v>
      </c>
      <c r="M606" s="8">
        <v>0</v>
      </c>
      <c r="N606" s="11" t="str" cm="1">
        <f t="array" ref="N606">_xlfn.IFS(M606 = 0%, "0%", M606&gt;35%, "36%-40%",M606&gt;30%,"31%-35%", M606&gt;20%, "21%-30%",M606 &gt;15%,"16%-20%", M606&gt;10%, "11%-15%", M606 &gt;0%, "5%-10%")</f>
        <v>0%</v>
      </c>
      <c r="O606" s="9">
        <f>IF(M606&gt;0,L606+(L606*M606),L606)</f>
        <v>87744</v>
      </c>
      <c r="P606" t="s">
        <v>52</v>
      </c>
      <c r="Q606" t="s">
        <v>53</v>
      </c>
      <c r="R606" s="1" t="s">
        <v>21</v>
      </c>
      <c r="S606" s="1" t="str">
        <f>IF(ISNUMBER(R606),"Yes","No")</f>
        <v>No</v>
      </c>
    </row>
    <row r="607" spans="1:19" x14ac:dyDescent="0.2">
      <c r="A607" t="s">
        <v>332</v>
      </c>
      <c r="B607" t="s">
        <v>731</v>
      </c>
      <c r="C607" t="s">
        <v>98</v>
      </c>
      <c r="D607" t="s">
        <v>27</v>
      </c>
      <c r="E607" t="s">
        <v>36</v>
      </c>
      <c r="F607" t="s">
        <v>28</v>
      </c>
      <c r="G607" t="s">
        <v>51</v>
      </c>
      <c r="H607">
        <v>29</v>
      </c>
      <c r="I607" t="str">
        <f>IF(H607&gt;54,"Old Adults 55+",IF(H607&gt;=31,"Adults 31-54",IF(H607&lt;31,"Young Adults 25-30","Invalid")))</f>
        <v>Young Adults 25-30</v>
      </c>
      <c r="J607" s="1">
        <v>42866</v>
      </c>
      <c r="K607" s="1" t="str">
        <f>IF(YEAR(J607)&gt;2016,"2017-2021",IF(YEAR(J607)&gt;2011,"2012-2016",IF(YEAR(J607)&gt;2006,"2007-2011",IF(YEAR(J607)&gt;2001,"2002-2006",IF(YEAR(J607)&gt;1996,"1997-2001",IF(YEAR(J607)&gt;=1992,"1992-1996","Invalid"))))))</f>
        <v>2017-2021</v>
      </c>
      <c r="L607" s="2">
        <v>87536</v>
      </c>
      <c r="M607" s="8">
        <v>0</v>
      </c>
      <c r="N607" s="11" t="str" cm="1">
        <f t="array" ref="N607">_xlfn.IFS(M607 = 0%, "0%", M607&gt;35%, "36%-40%",M607&gt;30%,"31%-35%", M607&gt;20%, "21%-30%",M607 &gt;15%,"16%-20%", M607&gt;10%, "11%-15%", M607 &gt;0%, "5%-10%")</f>
        <v>0%</v>
      </c>
      <c r="O607" s="9">
        <f>IF(M607&gt;0,L607+(L607*M607),L607)</f>
        <v>87536</v>
      </c>
      <c r="P607" t="s">
        <v>19</v>
      </c>
      <c r="Q607" t="s">
        <v>63</v>
      </c>
      <c r="R607" s="1" t="s">
        <v>21</v>
      </c>
      <c r="S607" s="1" t="str">
        <f>IF(ISNUMBER(R607),"Yes","No")</f>
        <v>No</v>
      </c>
    </row>
    <row r="608" spans="1:19" x14ac:dyDescent="0.2">
      <c r="A608" t="s">
        <v>1217</v>
      </c>
      <c r="B608" t="s">
        <v>1218</v>
      </c>
      <c r="C608" t="s">
        <v>49</v>
      </c>
      <c r="D608" t="s">
        <v>50</v>
      </c>
      <c r="E608" t="s">
        <v>44</v>
      </c>
      <c r="F608" t="s">
        <v>17</v>
      </c>
      <c r="G608" t="s">
        <v>51</v>
      </c>
      <c r="H608">
        <v>26</v>
      </c>
      <c r="I608" t="str">
        <f>IF(H608&gt;54,"Old Adults 55+",IF(H608&gt;=31,"Adults 31-54",IF(H608&lt;31,"Young Adults 25-30","Invalid")))</f>
        <v>Young Adults 25-30</v>
      </c>
      <c r="J608" s="1">
        <v>44236</v>
      </c>
      <c r="K608" s="1" t="str">
        <f>IF(YEAR(J608)&gt;2016,"2017-2021",IF(YEAR(J608)&gt;2011,"2012-2016",IF(YEAR(J608)&gt;2006,"2007-2011",IF(YEAR(J608)&gt;2001,"2002-2006",IF(YEAR(J608)&gt;1996,"1997-2001",IF(YEAR(J608)&gt;=1992,"1992-1996","Invalid"))))))</f>
        <v>2017-2021</v>
      </c>
      <c r="L608" s="2">
        <v>87427</v>
      </c>
      <c r="M608" s="8">
        <v>0</v>
      </c>
      <c r="N608" s="11" t="str" cm="1">
        <f t="array" ref="N608">_xlfn.IFS(M608 = 0%, "0%", M608&gt;35%, "36%-40%",M608&gt;30%,"31%-35%", M608&gt;20%, "21%-30%",M608 &gt;15%,"16%-20%", M608&gt;10%, "11%-15%", M608 &gt;0%, "5%-10%")</f>
        <v>0%</v>
      </c>
      <c r="O608" s="9">
        <f>IF(M608&gt;0,L608+(L608*M608),L608)</f>
        <v>87427</v>
      </c>
      <c r="P608" t="s">
        <v>52</v>
      </c>
      <c r="Q608" t="s">
        <v>53</v>
      </c>
      <c r="R608" s="1" t="s">
        <v>21</v>
      </c>
      <c r="S608" s="1" t="str">
        <f>IF(ISNUMBER(R608),"Yes","No")</f>
        <v>No</v>
      </c>
    </row>
    <row r="609" spans="1:19" x14ac:dyDescent="0.2">
      <c r="A609" t="s">
        <v>345</v>
      </c>
      <c r="B609" t="s">
        <v>1413</v>
      </c>
      <c r="C609" t="s">
        <v>97</v>
      </c>
      <c r="D609" t="s">
        <v>31</v>
      </c>
      <c r="E609" t="s">
        <v>16</v>
      </c>
      <c r="F609" t="s">
        <v>17</v>
      </c>
      <c r="G609" t="s">
        <v>51</v>
      </c>
      <c r="H609">
        <v>37</v>
      </c>
      <c r="I609" t="str">
        <f>IF(H609&gt;54,"Old Adults 55+",IF(H609&gt;=31,"Adults 31-54",IF(H609&lt;31,"Young Adults 25-30","Invalid")))</f>
        <v>Adults 31-54</v>
      </c>
      <c r="J609" s="1">
        <v>43461</v>
      </c>
      <c r="K609" s="1" t="str">
        <f>IF(YEAR(J609)&gt;2016,"2017-2021",IF(YEAR(J609)&gt;2011,"2012-2016",IF(YEAR(J609)&gt;2006,"2007-2011",IF(YEAR(J609)&gt;2001,"2002-2006",IF(YEAR(J609)&gt;1996,"1997-2001",IF(YEAR(J609)&gt;=1992,"1992-1996","Invalid"))))))</f>
        <v>2017-2021</v>
      </c>
      <c r="L609" s="2">
        <v>87359</v>
      </c>
      <c r="M609" s="8">
        <v>0.11</v>
      </c>
      <c r="N609" s="11" t="str" cm="1">
        <f t="array" ref="N609">_xlfn.IFS(M609 = 0%, "0%", M609&gt;35%, "36%-40%",M609&gt;30%,"31%-35%", M609&gt;20%, "21%-30%",M609 &gt;15%,"16%-20%", M609&gt;10%, "11%-15%", M609 &gt;0%, "5%-10%")</f>
        <v>11%-15%</v>
      </c>
      <c r="O609" s="9">
        <f>IF(M609&gt;0,L609+(L609*M609),L609)</f>
        <v>96968.49</v>
      </c>
      <c r="P609" t="s">
        <v>52</v>
      </c>
      <c r="Q609" t="s">
        <v>66</v>
      </c>
      <c r="R609" s="1" t="s">
        <v>21</v>
      </c>
      <c r="S609" s="1" t="str">
        <f>IF(ISNUMBER(R609),"Yes","No")</f>
        <v>No</v>
      </c>
    </row>
    <row r="610" spans="1:19" x14ac:dyDescent="0.2">
      <c r="A610" t="s">
        <v>1534</v>
      </c>
      <c r="B610" t="s">
        <v>1535</v>
      </c>
      <c r="C610" t="s">
        <v>129</v>
      </c>
      <c r="D610" t="s">
        <v>31</v>
      </c>
      <c r="E610" t="s">
        <v>44</v>
      </c>
      <c r="F610" t="s">
        <v>28</v>
      </c>
      <c r="G610" t="s">
        <v>18</v>
      </c>
      <c r="H610">
        <v>45</v>
      </c>
      <c r="I610" t="str">
        <f>IF(H610&gt;54,"Old Adults 55+",IF(H610&gt;=31,"Adults 31-54",IF(H610&lt;31,"Young Adults 25-30","Invalid")))</f>
        <v>Adults 31-54</v>
      </c>
      <c r="J610" s="1">
        <v>42329</v>
      </c>
      <c r="K610" s="1" t="str">
        <f>IF(YEAR(J610)&gt;2016,"2017-2021",IF(YEAR(J610)&gt;2011,"2012-2016",IF(YEAR(J610)&gt;2006,"2007-2011",IF(YEAR(J610)&gt;2001,"2002-2006",IF(YEAR(J610)&gt;1996,"1997-2001",IF(YEAR(J610)&gt;=1992,"1992-1996","Invalid"))))))</f>
        <v>2012-2016</v>
      </c>
      <c r="L610" s="2">
        <v>87292</v>
      </c>
      <c r="M610" s="8">
        <v>0</v>
      </c>
      <c r="N610" s="11" t="str" cm="1">
        <f t="array" ref="N610">_xlfn.IFS(M610 = 0%, "0%", M610&gt;35%, "36%-40%",M610&gt;30%,"31%-35%", M610&gt;20%, "21%-30%",M610 &gt;15%,"16%-20%", M610&gt;10%, "11%-15%", M610 &gt;0%, "5%-10%")</f>
        <v>0%</v>
      </c>
      <c r="O610" s="9">
        <f>IF(M610&gt;0,L610+(L610*M610),L610)</f>
        <v>87292</v>
      </c>
      <c r="P610" t="s">
        <v>19</v>
      </c>
      <c r="Q610" t="s">
        <v>29</v>
      </c>
      <c r="R610" s="1" t="s">
        <v>21</v>
      </c>
      <c r="S610" s="1" t="str">
        <f>IF(ISNUMBER(R610),"Yes","No")</f>
        <v>No</v>
      </c>
    </row>
    <row r="611" spans="1:19" x14ac:dyDescent="0.2">
      <c r="A611" t="s">
        <v>209</v>
      </c>
      <c r="B611" t="s">
        <v>948</v>
      </c>
      <c r="C611" t="s">
        <v>71</v>
      </c>
      <c r="D611" t="s">
        <v>27</v>
      </c>
      <c r="E611" t="s">
        <v>36</v>
      </c>
      <c r="F611" t="s">
        <v>28</v>
      </c>
      <c r="G611" t="s">
        <v>18</v>
      </c>
      <c r="H611">
        <v>54</v>
      </c>
      <c r="I611" t="str">
        <f>IF(H611&gt;54,"Old Adults 55+",IF(H611&gt;=31,"Adults 31-54",IF(H611&lt;31,"Young Adults 25-30","Invalid")))</f>
        <v>Adults 31-54</v>
      </c>
      <c r="J611" s="1">
        <v>34631</v>
      </c>
      <c r="K611" s="1" t="str">
        <f>IF(YEAR(J611)&gt;2016,"2017-2021",IF(YEAR(J611)&gt;2011,"2012-2016",IF(YEAR(J611)&gt;2006,"2007-2011",IF(YEAR(J611)&gt;2001,"2002-2006",IF(YEAR(J611)&gt;1996,"1997-2001",IF(YEAR(J611)&gt;=1992,"1992-1996","Invalid"))))))</f>
        <v>1992-1996</v>
      </c>
      <c r="L611" s="2">
        <v>87216</v>
      </c>
      <c r="M611" s="8">
        <v>0</v>
      </c>
      <c r="N611" s="11" t="str" cm="1">
        <f t="array" ref="N611">_xlfn.IFS(M611 = 0%, "0%", M611&gt;35%, "36%-40%",M611&gt;30%,"31%-35%", M611&gt;20%, "21%-30%",M611 &gt;15%,"16%-20%", M611&gt;10%, "11%-15%", M611 &gt;0%, "5%-10%")</f>
        <v>0%</v>
      </c>
      <c r="O611" s="9">
        <f>IF(M611&gt;0,L611+(L611*M611),L611)</f>
        <v>87216</v>
      </c>
      <c r="P611" t="s">
        <v>19</v>
      </c>
      <c r="Q611" t="s">
        <v>45</v>
      </c>
      <c r="R611" s="1" t="s">
        <v>21</v>
      </c>
      <c r="S611" s="1" t="str">
        <f>IF(ISNUMBER(R611),"Yes","No")</f>
        <v>No</v>
      </c>
    </row>
    <row r="612" spans="1:19" x14ac:dyDescent="0.2">
      <c r="A612" t="s">
        <v>824</v>
      </c>
      <c r="B612" t="s">
        <v>825</v>
      </c>
      <c r="C612" t="s">
        <v>77</v>
      </c>
      <c r="D612" t="s">
        <v>23</v>
      </c>
      <c r="E612" t="s">
        <v>36</v>
      </c>
      <c r="F612" t="s">
        <v>28</v>
      </c>
      <c r="G612" t="s">
        <v>51</v>
      </c>
      <c r="H612">
        <v>48</v>
      </c>
      <c r="I612" t="str">
        <f>IF(H612&gt;54,"Old Adults 55+",IF(H612&gt;=31,"Adults 31-54",IF(H612&lt;31,"Young Adults 25-30","Invalid")))</f>
        <v>Adults 31-54</v>
      </c>
      <c r="J612" s="1">
        <v>38454</v>
      </c>
      <c r="K612" s="1" t="str">
        <f>IF(YEAR(J612)&gt;2016,"2017-2021",IF(YEAR(J612)&gt;2011,"2012-2016",IF(YEAR(J612)&gt;2006,"2007-2011",IF(YEAR(J612)&gt;2001,"2002-2006",IF(YEAR(J612)&gt;1996,"1997-2001",IF(YEAR(J612)&gt;=1992,"1992-1996","Invalid"))))))</f>
        <v>2002-2006</v>
      </c>
      <c r="L612" s="2">
        <v>87158</v>
      </c>
      <c r="M612" s="8">
        <v>0</v>
      </c>
      <c r="N612" s="11" t="str" cm="1">
        <f t="array" ref="N612">_xlfn.IFS(M612 = 0%, "0%", M612&gt;35%, "36%-40%",M612&gt;30%,"31%-35%", M612&gt;20%, "21%-30%",M612 &gt;15%,"16%-20%", M612&gt;10%, "11%-15%", M612 &gt;0%, "5%-10%")</f>
        <v>0%</v>
      </c>
      <c r="O612" s="9">
        <f>IF(M612&gt;0,L612+(L612*M612),L612)</f>
        <v>87158</v>
      </c>
      <c r="P612" t="s">
        <v>52</v>
      </c>
      <c r="Q612" t="s">
        <v>81</v>
      </c>
      <c r="R612" s="1" t="s">
        <v>21</v>
      </c>
      <c r="S612" s="1" t="str">
        <f>IF(ISNUMBER(R612),"Yes","No")</f>
        <v>No</v>
      </c>
    </row>
    <row r="613" spans="1:19" x14ac:dyDescent="0.2">
      <c r="A613" t="s">
        <v>1548</v>
      </c>
      <c r="B613" t="s">
        <v>1549</v>
      </c>
      <c r="C613" t="s">
        <v>86</v>
      </c>
      <c r="D613" t="s">
        <v>31</v>
      </c>
      <c r="E613" t="s">
        <v>44</v>
      </c>
      <c r="F613" t="s">
        <v>17</v>
      </c>
      <c r="G613" t="s">
        <v>24</v>
      </c>
      <c r="H613">
        <v>51</v>
      </c>
      <c r="I613" t="str">
        <f>IF(H613&gt;54,"Old Adults 55+",IF(H613&gt;=31,"Adults 31-54",IF(H613&lt;31,"Young Adults 25-30","Invalid")))</f>
        <v>Adults 31-54</v>
      </c>
      <c r="J613" s="1">
        <v>42777</v>
      </c>
      <c r="K613" s="1" t="str">
        <f>IF(YEAR(J613)&gt;2016,"2017-2021",IF(YEAR(J613)&gt;2011,"2012-2016",IF(YEAR(J613)&gt;2006,"2007-2011",IF(YEAR(J613)&gt;2001,"2002-2006",IF(YEAR(J613)&gt;1996,"1997-2001",IF(YEAR(J613)&gt;=1992,"1992-1996","Invalid"))))))</f>
        <v>2017-2021</v>
      </c>
      <c r="L613" s="2">
        <v>87036</v>
      </c>
      <c r="M613" s="8">
        <v>0</v>
      </c>
      <c r="N613" s="11" t="str" cm="1">
        <f t="array" ref="N613">_xlfn.IFS(M613 = 0%, "0%", M613&gt;35%, "36%-40%",M613&gt;30%,"31%-35%", M613&gt;20%, "21%-30%",M613 &gt;15%,"16%-20%", M613&gt;10%, "11%-15%", M613 &gt;0%, "5%-10%")</f>
        <v>0%</v>
      </c>
      <c r="O613" s="9">
        <f>IF(M613&gt;0,L613+(L613*M613),L613)</f>
        <v>87036</v>
      </c>
      <c r="P613" t="s">
        <v>33</v>
      </c>
      <c r="Q613" t="s">
        <v>80</v>
      </c>
      <c r="R613" s="1" t="s">
        <v>21</v>
      </c>
      <c r="S613" s="1" t="str">
        <f>IF(ISNUMBER(R613),"Yes","No")</f>
        <v>No</v>
      </c>
    </row>
    <row r="614" spans="1:19" x14ac:dyDescent="0.2">
      <c r="A614" t="s">
        <v>366</v>
      </c>
      <c r="B614" t="s">
        <v>530</v>
      </c>
      <c r="C614" t="s">
        <v>58</v>
      </c>
      <c r="D614" t="s">
        <v>31</v>
      </c>
      <c r="E614" t="s">
        <v>16</v>
      </c>
      <c r="F614" t="s">
        <v>17</v>
      </c>
      <c r="G614" t="s">
        <v>24</v>
      </c>
      <c r="H614">
        <v>30</v>
      </c>
      <c r="I614" t="str">
        <f>IF(H614&gt;54,"Old Adults 55+",IF(H614&gt;=31,"Adults 31-54",IF(H614&lt;31,"Young Adults 25-30","Invalid")))</f>
        <v>Young Adults 25-30</v>
      </c>
      <c r="J614" s="1">
        <v>42877</v>
      </c>
      <c r="K614" s="1" t="str">
        <f>IF(YEAR(J614)&gt;2016,"2017-2021",IF(YEAR(J614)&gt;2011,"2012-2016",IF(YEAR(J614)&gt;2006,"2007-2011",IF(YEAR(J614)&gt;2001,"2002-2006",IF(YEAR(J614)&gt;1996,"1997-2001",IF(YEAR(J614)&gt;=1992,"1992-1996","Invalid"))))))</f>
        <v>2017-2021</v>
      </c>
      <c r="L614" s="2">
        <v>86858</v>
      </c>
      <c r="M614" s="8">
        <v>0</v>
      </c>
      <c r="N614" s="11" t="str" cm="1">
        <f t="array" ref="N614">_xlfn.IFS(M614 = 0%, "0%", M614&gt;35%, "36%-40%",M614&gt;30%,"31%-35%", M614&gt;20%, "21%-30%",M614 &gt;15%,"16%-20%", M614&gt;10%, "11%-15%", M614 &gt;0%, "5%-10%")</f>
        <v>0%</v>
      </c>
      <c r="O614" s="9">
        <f>IF(M614&gt;0,L614+(L614*M614),L614)</f>
        <v>86858</v>
      </c>
      <c r="P614" t="s">
        <v>33</v>
      </c>
      <c r="Q614" t="s">
        <v>80</v>
      </c>
      <c r="R614" s="1">
        <v>43016</v>
      </c>
      <c r="S614" s="1" t="str">
        <f>IF(ISNUMBER(R614),"Yes","No")</f>
        <v>Yes</v>
      </c>
    </row>
    <row r="615" spans="1:19" x14ac:dyDescent="0.2">
      <c r="A615" t="s">
        <v>393</v>
      </c>
      <c r="B615" t="s">
        <v>1015</v>
      </c>
      <c r="C615" t="s">
        <v>71</v>
      </c>
      <c r="D615" t="s">
        <v>27</v>
      </c>
      <c r="E615" t="s">
        <v>44</v>
      </c>
      <c r="F615" t="s">
        <v>17</v>
      </c>
      <c r="G615" t="s">
        <v>18</v>
      </c>
      <c r="H615">
        <v>59</v>
      </c>
      <c r="I615" t="str">
        <f>IF(H615&gt;54,"Old Adults 55+",IF(H615&gt;=31,"Adults 31-54",IF(H615&lt;31,"Young Adults 25-30","Invalid")))</f>
        <v>Old Adults 55+</v>
      </c>
      <c r="J615" s="1">
        <v>43028</v>
      </c>
      <c r="K615" s="1" t="str">
        <f>IF(YEAR(J615)&gt;2016,"2017-2021",IF(YEAR(J615)&gt;2011,"2012-2016",IF(YEAR(J615)&gt;2006,"2007-2011",IF(YEAR(J615)&gt;2001,"2002-2006",IF(YEAR(J615)&gt;1996,"1997-2001",IF(YEAR(J615)&gt;=1992,"1992-1996","Invalid"))))))</f>
        <v>2017-2021</v>
      </c>
      <c r="L615" s="2">
        <v>86831</v>
      </c>
      <c r="M615" s="8">
        <v>0</v>
      </c>
      <c r="N615" s="11" t="str" cm="1">
        <f t="array" ref="N615">_xlfn.IFS(M615 = 0%, "0%", M615&gt;35%, "36%-40%",M615&gt;30%,"31%-35%", M615&gt;20%, "21%-30%",M615 &gt;15%,"16%-20%", M615&gt;10%, "11%-15%", M615 &gt;0%, "5%-10%")</f>
        <v>0%</v>
      </c>
      <c r="O615" s="9">
        <f>IF(M615&gt;0,L615+(L615*M615),L615)</f>
        <v>86831</v>
      </c>
      <c r="P615" t="s">
        <v>19</v>
      </c>
      <c r="Q615" t="s">
        <v>39</v>
      </c>
      <c r="R615" s="1" t="s">
        <v>21</v>
      </c>
      <c r="S615" s="1" t="str">
        <f>IF(ISNUMBER(R615),"Yes","No")</f>
        <v>No</v>
      </c>
    </row>
    <row r="616" spans="1:19" x14ac:dyDescent="0.2">
      <c r="A616" t="s">
        <v>173</v>
      </c>
      <c r="B616" t="s">
        <v>973</v>
      </c>
      <c r="C616" t="s">
        <v>82</v>
      </c>
      <c r="D616" t="s">
        <v>27</v>
      </c>
      <c r="E616" t="s">
        <v>36</v>
      </c>
      <c r="F616" t="s">
        <v>17</v>
      </c>
      <c r="G616" t="s">
        <v>24</v>
      </c>
      <c r="H616">
        <v>30</v>
      </c>
      <c r="I616" t="str">
        <f>IF(H616&gt;54,"Old Adults 55+",IF(H616&gt;=31,"Adults 31-54",IF(H616&lt;31,"Young Adults 25-30","Invalid")))</f>
        <v>Young Adults 25-30</v>
      </c>
      <c r="J616" s="1">
        <v>43553</v>
      </c>
      <c r="K616" s="1" t="str">
        <f>IF(YEAR(J616)&gt;2016,"2017-2021",IF(YEAR(J616)&gt;2011,"2012-2016",IF(YEAR(J616)&gt;2006,"2007-2011",IF(YEAR(J616)&gt;2001,"2002-2006",IF(YEAR(J616)&gt;1996,"1997-2001",IF(YEAR(J616)&gt;=1992,"1992-1996","Invalid"))))))</f>
        <v>2017-2021</v>
      </c>
      <c r="L616" s="2">
        <v>86774</v>
      </c>
      <c r="M616" s="8">
        <v>0</v>
      </c>
      <c r="N616" s="11" t="str" cm="1">
        <f t="array" ref="N616">_xlfn.IFS(M616 = 0%, "0%", M616&gt;35%, "36%-40%",M616&gt;30%,"31%-35%", M616&gt;20%, "21%-30%",M616 &gt;15%,"16%-20%", M616&gt;10%, "11%-15%", M616 &gt;0%, "5%-10%")</f>
        <v>0%</v>
      </c>
      <c r="O616" s="9">
        <f>IF(M616&gt;0,L616+(L616*M616),L616)</f>
        <v>86774</v>
      </c>
      <c r="P616" t="s">
        <v>33</v>
      </c>
      <c r="Q616" t="s">
        <v>34</v>
      </c>
      <c r="R616" s="1" t="s">
        <v>21</v>
      </c>
      <c r="S616" s="1" t="str">
        <f>IF(ISNUMBER(R616),"Yes","No")</f>
        <v>No</v>
      </c>
    </row>
    <row r="617" spans="1:19" x14ac:dyDescent="0.2">
      <c r="A617" t="s">
        <v>654</v>
      </c>
      <c r="B617" t="s">
        <v>655</v>
      </c>
      <c r="C617" t="s">
        <v>42</v>
      </c>
      <c r="D617" t="s">
        <v>50</v>
      </c>
      <c r="E617" t="s">
        <v>44</v>
      </c>
      <c r="F617" t="s">
        <v>17</v>
      </c>
      <c r="G617" t="s">
        <v>18</v>
      </c>
      <c r="H617">
        <v>49</v>
      </c>
      <c r="I617" t="str">
        <f>IF(H617&gt;54,"Old Adults 55+",IF(H617&gt;=31,"Adults 31-54",IF(H617&lt;31,"Young Adults 25-30","Invalid")))</f>
        <v>Adults 31-54</v>
      </c>
      <c r="J617" s="1">
        <v>35200</v>
      </c>
      <c r="K617" s="1" t="str">
        <f>IF(YEAR(J617)&gt;2016,"2017-2021",IF(YEAR(J617)&gt;2011,"2012-2016",IF(YEAR(J617)&gt;2006,"2007-2011",IF(YEAR(J617)&gt;2001,"2002-2006",IF(YEAR(J617)&gt;1996,"1997-2001",IF(YEAR(J617)&gt;=1992,"1992-1996","Invalid"))))))</f>
        <v>1992-1996</v>
      </c>
      <c r="L617" s="2">
        <v>86658</v>
      </c>
      <c r="M617" s="8">
        <v>0</v>
      </c>
      <c r="N617" s="11" t="str" cm="1">
        <f t="array" ref="N617">_xlfn.IFS(M617 = 0%, "0%", M617&gt;35%, "36%-40%",M617&gt;30%,"31%-35%", M617&gt;20%, "21%-30%",M617 &gt;15%,"16%-20%", M617&gt;10%, "11%-15%", M617 &gt;0%, "5%-10%")</f>
        <v>0%</v>
      </c>
      <c r="O617" s="9">
        <f>IF(M617&gt;0,L617+(L617*M617),L617)</f>
        <v>86658</v>
      </c>
      <c r="P617" t="s">
        <v>19</v>
      </c>
      <c r="Q617" t="s">
        <v>39</v>
      </c>
      <c r="R617" s="1" t="s">
        <v>21</v>
      </c>
      <c r="S617" s="1" t="str">
        <f>IF(ISNUMBER(R617),"Yes","No")</f>
        <v>No</v>
      </c>
    </row>
    <row r="618" spans="1:19" x14ac:dyDescent="0.2">
      <c r="A618" t="s">
        <v>635</v>
      </c>
      <c r="B618" t="s">
        <v>636</v>
      </c>
      <c r="C618" t="s">
        <v>59</v>
      </c>
      <c r="D618" t="s">
        <v>31</v>
      </c>
      <c r="E618" t="s">
        <v>16</v>
      </c>
      <c r="F618" t="s">
        <v>17</v>
      </c>
      <c r="G618" t="s">
        <v>24</v>
      </c>
      <c r="H618">
        <v>46</v>
      </c>
      <c r="I618" t="str">
        <f>IF(H618&gt;54,"Old Adults 55+",IF(H618&gt;=31,"Adults 31-54",IF(H618&lt;31,"Young Adults 25-30","Invalid")))</f>
        <v>Adults 31-54</v>
      </c>
      <c r="J618" s="1">
        <v>44206</v>
      </c>
      <c r="K618" s="1" t="str">
        <f>IF(YEAR(J618)&gt;2016,"2017-2021",IF(YEAR(J618)&gt;2011,"2012-2016",IF(YEAR(J618)&gt;2006,"2007-2011",IF(YEAR(J618)&gt;2001,"2002-2006",IF(YEAR(J618)&gt;1996,"1997-2001",IF(YEAR(J618)&gt;=1992,"1992-1996","Invalid"))))))</f>
        <v>2017-2021</v>
      </c>
      <c r="L618" s="2">
        <v>86538</v>
      </c>
      <c r="M618" s="8">
        <v>0</v>
      </c>
      <c r="N618" s="11" t="str" cm="1">
        <f t="array" ref="N618">_xlfn.IFS(M618 = 0%, "0%", M618&gt;35%, "36%-40%",M618&gt;30%,"31%-35%", M618&gt;20%, "21%-30%",M618 &gt;15%,"16%-20%", M618&gt;10%, "11%-15%", M618 &gt;0%, "5%-10%")</f>
        <v>0%</v>
      </c>
      <c r="O618" s="9">
        <f>IF(M618&gt;0,L618+(L618*M618),L618)</f>
        <v>86538</v>
      </c>
      <c r="P618" t="s">
        <v>33</v>
      </c>
      <c r="Q618" t="s">
        <v>34</v>
      </c>
      <c r="R618" s="1" t="s">
        <v>21</v>
      </c>
      <c r="S618" s="1" t="str">
        <f>IF(ISNUMBER(R618),"Yes","No")</f>
        <v>No</v>
      </c>
    </row>
    <row r="619" spans="1:19" x14ac:dyDescent="0.2">
      <c r="A619" t="s">
        <v>232</v>
      </c>
      <c r="B619" t="s">
        <v>1009</v>
      </c>
      <c r="C619" t="s">
        <v>42</v>
      </c>
      <c r="D619" t="s">
        <v>43</v>
      </c>
      <c r="E619" t="s">
        <v>32</v>
      </c>
      <c r="F619" t="s">
        <v>17</v>
      </c>
      <c r="G619" t="s">
        <v>24</v>
      </c>
      <c r="H619">
        <v>46</v>
      </c>
      <c r="I619" t="str">
        <f>IF(H619&gt;54,"Old Adults 55+",IF(H619&gt;=31,"Adults 31-54",IF(H619&lt;31,"Young Adults 25-30","Invalid")))</f>
        <v>Adults 31-54</v>
      </c>
      <c r="J619" s="1">
        <v>37271</v>
      </c>
      <c r="K619" s="1" t="str">
        <f>IF(YEAR(J619)&gt;2016,"2017-2021",IF(YEAR(J619)&gt;2011,"2012-2016",IF(YEAR(J619)&gt;2006,"2007-2011",IF(YEAR(J619)&gt;2001,"2002-2006",IF(YEAR(J619)&gt;1996,"1997-2001",IF(YEAR(J619)&gt;=1992,"1992-1996","Invalid"))))))</f>
        <v>2002-2006</v>
      </c>
      <c r="L619" s="2">
        <v>86510</v>
      </c>
      <c r="M619" s="8">
        <v>0</v>
      </c>
      <c r="N619" s="11" t="str" cm="1">
        <f t="array" ref="N619">_xlfn.IFS(M619 = 0%, "0%", M619&gt;35%, "36%-40%",M619&gt;30%,"31%-35%", M619&gt;20%, "21%-30%",M619 &gt;15%,"16%-20%", M619&gt;10%, "11%-15%", M619 &gt;0%, "5%-10%")</f>
        <v>0%</v>
      </c>
      <c r="O619" s="9">
        <f>IF(M619&gt;0,L619+(L619*M619),L619)</f>
        <v>86510</v>
      </c>
      <c r="P619" t="s">
        <v>33</v>
      </c>
      <c r="Q619" t="s">
        <v>60</v>
      </c>
      <c r="R619" s="1">
        <v>37623</v>
      </c>
      <c r="S619" s="1" t="str">
        <f>IF(ISNUMBER(R619),"Yes","No")</f>
        <v>Yes</v>
      </c>
    </row>
    <row r="620" spans="1:19" x14ac:dyDescent="0.2">
      <c r="A620" t="s">
        <v>75</v>
      </c>
      <c r="B620" t="s">
        <v>930</v>
      </c>
      <c r="C620" t="s">
        <v>56</v>
      </c>
      <c r="D620" t="s">
        <v>27</v>
      </c>
      <c r="E620" t="s">
        <v>44</v>
      </c>
      <c r="F620" t="s">
        <v>17</v>
      </c>
      <c r="G620" t="s">
        <v>47</v>
      </c>
      <c r="H620">
        <v>45</v>
      </c>
      <c r="I620" t="str">
        <f>IF(H620&gt;54,"Old Adults 55+",IF(H620&gt;=31,"Adults 31-54",IF(H620&lt;31,"Young Adults 25-30","Invalid")))</f>
        <v>Adults 31-54</v>
      </c>
      <c r="J620" s="1">
        <v>43185</v>
      </c>
      <c r="K620" s="1" t="str">
        <f>IF(YEAR(J620)&gt;2016,"2017-2021",IF(YEAR(J620)&gt;2011,"2012-2016",IF(YEAR(J620)&gt;2006,"2007-2011",IF(YEAR(J620)&gt;2001,"2002-2006",IF(YEAR(J620)&gt;1996,"1997-2001",IF(YEAR(J620)&gt;=1992,"1992-1996","Invalid"))))))</f>
        <v>2017-2021</v>
      </c>
      <c r="L620" s="2">
        <v>86478</v>
      </c>
      <c r="M620" s="8">
        <v>0.06</v>
      </c>
      <c r="N620" s="11" t="str" cm="1">
        <f t="array" ref="N620">_xlfn.IFS(M620 = 0%, "0%", M620&gt;35%, "36%-40%",M620&gt;30%,"31%-35%", M620&gt;20%, "21%-30%",M620 &gt;15%,"16%-20%", M620&gt;10%, "11%-15%", M620 &gt;0%, "5%-10%")</f>
        <v>5%-10%</v>
      </c>
      <c r="O620" s="9">
        <f>IF(M620&gt;0,L620+(L620*M620),L620)</f>
        <v>91666.68</v>
      </c>
      <c r="P620" t="s">
        <v>19</v>
      </c>
      <c r="Q620" t="s">
        <v>25</v>
      </c>
      <c r="R620" s="1" t="s">
        <v>21</v>
      </c>
      <c r="S620" s="1" t="str">
        <f>IF(ISNUMBER(R620),"Yes","No")</f>
        <v>No</v>
      </c>
    </row>
    <row r="621" spans="1:19" x14ac:dyDescent="0.2">
      <c r="A621" t="s">
        <v>1729</v>
      </c>
      <c r="B621" t="s">
        <v>1730</v>
      </c>
      <c r="C621" t="s">
        <v>84</v>
      </c>
      <c r="D621" t="s">
        <v>31</v>
      </c>
      <c r="E621" t="s">
        <v>32</v>
      </c>
      <c r="F621" t="s">
        <v>17</v>
      </c>
      <c r="G621" t="s">
        <v>24</v>
      </c>
      <c r="H621">
        <v>25</v>
      </c>
      <c r="I621" t="str">
        <f>IF(H621&gt;54,"Old Adults 55+",IF(H621&gt;=31,"Adults 31-54",IF(H621&lt;31,"Young Adults 25-30","Invalid")))</f>
        <v>Young Adults 25-30</v>
      </c>
      <c r="J621" s="1">
        <v>44370</v>
      </c>
      <c r="K621" s="1" t="str">
        <f>IF(YEAR(J621)&gt;2016,"2017-2021",IF(YEAR(J621)&gt;2011,"2012-2016",IF(YEAR(J621)&gt;2006,"2007-2011",IF(YEAR(J621)&gt;2001,"2002-2006",IF(YEAR(J621)&gt;1996,"1997-2001",IF(YEAR(J621)&gt;=1992,"1992-1996","Invalid"))))))</f>
        <v>2017-2021</v>
      </c>
      <c r="L621" s="2">
        <v>86464</v>
      </c>
      <c r="M621" s="8">
        <v>0</v>
      </c>
      <c r="N621" s="11" t="str" cm="1">
        <f t="array" ref="N621">_xlfn.IFS(M621 = 0%, "0%", M621&gt;35%, "36%-40%",M621&gt;30%,"31%-35%", M621&gt;20%, "21%-30%",M621 &gt;15%,"16%-20%", M621&gt;10%, "11%-15%", M621 &gt;0%, "5%-10%")</f>
        <v>0%</v>
      </c>
      <c r="O621" s="9">
        <f>IF(M621&gt;0,L621+(L621*M621),L621)</f>
        <v>86464</v>
      </c>
      <c r="P621" t="s">
        <v>33</v>
      </c>
      <c r="Q621" t="s">
        <v>74</v>
      </c>
      <c r="R621" s="1" t="s">
        <v>21</v>
      </c>
      <c r="S621" s="1" t="str">
        <f>IF(ISNUMBER(R621),"Yes","No")</f>
        <v>No</v>
      </c>
    </row>
    <row r="622" spans="1:19" x14ac:dyDescent="0.2">
      <c r="A622" t="s">
        <v>230</v>
      </c>
      <c r="B622" t="s">
        <v>644</v>
      </c>
      <c r="C622" t="s">
        <v>55</v>
      </c>
      <c r="D622" t="s">
        <v>27</v>
      </c>
      <c r="E622" t="s">
        <v>16</v>
      </c>
      <c r="F622" t="s">
        <v>28</v>
      </c>
      <c r="G622" t="s">
        <v>51</v>
      </c>
      <c r="H622">
        <v>51</v>
      </c>
      <c r="I622" t="str">
        <f>IF(H622&gt;54,"Old Adults 55+",IF(H622&gt;=31,"Adults 31-54",IF(H622&lt;31,"Young Adults 25-30","Invalid")))</f>
        <v>Adults 31-54</v>
      </c>
      <c r="J622" s="1">
        <v>39553</v>
      </c>
      <c r="K622" s="1" t="str">
        <f>IF(YEAR(J622)&gt;2016,"2017-2021",IF(YEAR(J622)&gt;2011,"2012-2016",IF(YEAR(J622)&gt;2006,"2007-2011",IF(YEAR(J622)&gt;2001,"2002-2006",IF(YEAR(J622)&gt;1996,"1997-2001",IF(YEAR(J622)&gt;=1992,"1992-1996","Invalid"))))))</f>
        <v>2007-2011</v>
      </c>
      <c r="L622" s="2">
        <v>86431</v>
      </c>
      <c r="M622" s="8">
        <v>0</v>
      </c>
      <c r="N622" s="11" t="str" cm="1">
        <f t="array" ref="N622">_xlfn.IFS(M622 = 0%, "0%", M622&gt;35%, "36%-40%",M622&gt;30%,"31%-35%", M622&gt;20%, "21%-30%",M622 &gt;15%,"16%-20%", M622&gt;10%, "11%-15%", M622 &gt;0%, "5%-10%")</f>
        <v>0%</v>
      </c>
      <c r="O622" s="9">
        <f>IF(M622&gt;0,L622+(L622*M622),L622)</f>
        <v>86431</v>
      </c>
      <c r="P622" t="s">
        <v>19</v>
      </c>
      <c r="Q622" t="s">
        <v>29</v>
      </c>
      <c r="R622" s="1" t="s">
        <v>21</v>
      </c>
      <c r="S622" s="1" t="str">
        <f>IF(ISNUMBER(R622),"Yes","No")</f>
        <v>No</v>
      </c>
    </row>
    <row r="623" spans="1:19" x14ac:dyDescent="0.2">
      <c r="A623" t="s">
        <v>570</v>
      </c>
      <c r="B623" t="s">
        <v>1416</v>
      </c>
      <c r="C623" t="s">
        <v>88</v>
      </c>
      <c r="D623" t="s">
        <v>27</v>
      </c>
      <c r="E623" t="s">
        <v>36</v>
      </c>
      <c r="F623" t="s">
        <v>28</v>
      </c>
      <c r="G623" t="s">
        <v>24</v>
      </c>
      <c r="H623">
        <v>43</v>
      </c>
      <c r="I623" t="str">
        <f>IF(H623&gt;54,"Old Adults 55+",IF(H623&gt;=31,"Adults 31-54",IF(H623&lt;31,"Young Adults 25-30","Invalid")))</f>
        <v>Adults 31-54</v>
      </c>
      <c r="J623" s="1">
        <v>42753</v>
      </c>
      <c r="K623" s="1" t="str">
        <f>IF(YEAR(J623)&gt;2016,"2017-2021",IF(YEAR(J623)&gt;2011,"2012-2016",IF(YEAR(J623)&gt;2006,"2007-2011",IF(YEAR(J623)&gt;2001,"2002-2006",IF(YEAR(J623)&gt;1996,"1997-2001",IF(YEAR(J623)&gt;=1992,"1992-1996","Invalid"))))))</f>
        <v>2017-2021</v>
      </c>
      <c r="L623" s="2">
        <v>86417</v>
      </c>
      <c r="M623" s="8">
        <v>0</v>
      </c>
      <c r="N623" s="11" t="str" cm="1">
        <f t="array" ref="N623">_xlfn.IFS(M623 = 0%, "0%", M623&gt;35%, "36%-40%",M623&gt;30%,"31%-35%", M623&gt;20%, "21%-30%",M623 &gt;15%,"16%-20%", M623&gt;10%, "11%-15%", M623 &gt;0%, "5%-10%")</f>
        <v>0%</v>
      </c>
      <c r="O623" s="9">
        <f>IF(M623&gt;0,L623+(L623*M623),L623)</f>
        <v>86417</v>
      </c>
      <c r="P623" t="s">
        <v>19</v>
      </c>
      <c r="Q623" t="s">
        <v>20</v>
      </c>
      <c r="R623" s="1" t="s">
        <v>21</v>
      </c>
      <c r="S623" s="1" t="str">
        <f>IF(ISNUMBER(R623),"Yes","No")</f>
        <v>No</v>
      </c>
    </row>
    <row r="624" spans="1:19" x14ac:dyDescent="0.2">
      <c r="A624" t="s">
        <v>333</v>
      </c>
      <c r="B624" t="s">
        <v>472</v>
      </c>
      <c r="C624" t="s">
        <v>77</v>
      </c>
      <c r="D624" t="s">
        <v>23</v>
      </c>
      <c r="E624" t="s">
        <v>44</v>
      </c>
      <c r="F624" t="s">
        <v>28</v>
      </c>
      <c r="G624" t="s">
        <v>24</v>
      </c>
      <c r="H624">
        <v>30</v>
      </c>
      <c r="I624" t="str">
        <f>IF(H624&gt;54,"Old Adults 55+",IF(H624&gt;=31,"Adults 31-54",IF(H624&lt;31,"Young Adults 25-30","Invalid")))</f>
        <v>Young Adults 25-30</v>
      </c>
      <c r="J624" s="1">
        <v>42884</v>
      </c>
      <c r="K624" s="1" t="str">
        <f>IF(YEAR(J624)&gt;2016,"2017-2021",IF(YEAR(J624)&gt;2011,"2012-2016",IF(YEAR(J624)&gt;2006,"2007-2011",IF(YEAR(J624)&gt;2001,"2002-2006",IF(YEAR(J624)&gt;1996,"1997-2001",IF(YEAR(J624)&gt;=1992,"1992-1996","Invalid"))))))</f>
        <v>2017-2021</v>
      </c>
      <c r="L624" s="2">
        <v>86317</v>
      </c>
      <c r="M624" s="8">
        <v>0</v>
      </c>
      <c r="N624" s="11" t="str" cm="1">
        <f t="array" ref="N624">_xlfn.IFS(M624 = 0%, "0%", M624&gt;35%, "36%-40%",M624&gt;30%,"31%-35%", M624&gt;20%, "21%-30%",M624 &gt;15%,"16%-20%", M624&gt;10%, "11%-15%", M624 &gt;0%, "5%-10%")</f>
        <v>0%</v>
      </c>
      <c r="O624" s="9">
        <f>IF(M624&gt;0,L624+(L624*M624),L624)</f>
        <v>86317</v>
      </c>
      <c r="P624" t="s">
        <v>33</v>
      </c>
      <c r="Q624" t="s">
        <v>34</v>
      </c>
      <c r="R624" s="1">
        <v>42932</v>
      </c>
      <c r="S624" s="1" t="str">
        <f>IF(ISNUMBER(R624),"Yes","No")</f>
        <v>Yes</v>
      </c>
    </row>
    <row r="625" spans="1:19" x14ac:dyDescent="0.2">
      <c r="A625" t="s">
        <v>526</v>
      </c>
      <c r="B625" t="s">
        <v>527</v>
      </c>
      <c r="C625" t="s">
        <v>84</v>
      </c>
      <c r="D625" t="s">
        <v>31</v>
      </c>
      <c r="E625" t="s">
        <v>32</v>
      </c>
      <c r="F625" t="s">
        <v>28</v>
      </c>
      <c r="G625" t="s">
        <v>24</v>
      </c>
      <c r="H625">
        <v>55</v>
      </c>
      <c r="I625" t="str">
        <f>IF(H625&gt;54,"Old Adults 55+",IF(H625&gt;=31,"Adults 31-54",IF(H625&lt;31,"Young Adults 25-30","Invalid")))</f>
        <v>Old Adults 55+</v>
      </c>
      <c r="J625" s="1">
        <v>36041</v>
      </c>
      <c r="K625" s="1" t="str">
        <f>IF(YEAR(J625)&gt;2016,"2017-2021",IF(YEAR(J625)&gt;2011,"2012-2016",IF(YEAR(J625)&gt;2006,"2007-2011",IF(YEAR(J625)&gt;2001,"2002-2006",IF(YEAR(J625)&gt;1996,"1997-2001",IF(YEAR(J625)&gt;=1992,"1992-1996","Invalid"))))))</f>
        <v>1997-2001</v>
      </c>
      <c r="L625" s="2">
        <v>86299</v>
      </c>
      <c r="M625" s="8">
        <v>0</v>
      </c>
      <c r="N625" s="11" t="str" cm="1">
        <f t="array" ref="N625">_xlfn.IFS(M625 = 0%, "0%", M625&gt;35%, "36%-40%",M625&gt;30%,"31%-35%", M625&gt;20%, "21%-30%",M625 &gt;15%,"16%-20%", M625&gt;10%, "11%-15%", M625 &gt;0%, "5%-10%")</f>
        <v>0%</v>
      </c>
      <c r="O625" s="9">
        <f>IF(M625&gt;0,L625+(L625*M625),L625)</f>
        <v>86299</v>
      </c>
      <c r="P625" t="s">
        <v>19</v>
      </c>
      <c r="Q625" t="s">
        <v>63</v>
      </c>
      <c r="R625" s="1" t="s">
        <v>21</v>
      </c>
      <c r="S625" s="1" t="str">
        <f>IF(ISNUMBER(R625),"Yes","No")</f>
        <v>No</v>
      </c>
    </row>
    <row r="626" spans="1:19" x14ac:dyDescent="0.2">
      <c r="A626" t="s">
        <v>1124</v>
      </c>
      <c r="B626" t="s">
        <v>1125</v>
      </c>
      <c r="C626" t="s">
        <v>38</v>
      </c>
      <c r="D626" t="s">
        <v>27</v>
      </c>
      <c r="E626" t="s">
        <v>32</v>
      </c>
      <c r="F626" t="s">
        <v>17</v>
      </c>
      <c r="G626" t="s">
        <v>24</v>
      </c>
      <c r="H626">
        <v>53</v>
      </c>
      <c r="I626" t="str">
        <f>IF(H626&gt;54,"Old Adults 55+",IF(H626&gt;=31,"Adults 31-54",IF(H626&lt;31,"Young Adults 25-30","Invalid")))</f>
        <v>Adults 31-54</v>
      </c>
      <c r="J626" s="1">
        <v>40744</v>
      </c>
      <c r="K626" s="1" t="str">
        <f>IF(YEAR(J626)&gt;2016,"2017-2021",IF(YEAR(J626)&gt;2011,"2012-2016",IF(YEAR(J626)&gt;2006,"2007-2011",IF(YEAR(J626)&gt;2001,"2002-2006",IF(YEAR(J626)&gt;1996,"1997-2001",IF(YEAR(J626)&gt;=1992,"1992-1996","Invalid"))))))</f>
        <v>2007-2011</v>
      </c>
      <c r="L626" s="2">
        <v>86173</v>
      </c>
      <c r="M626" s="8">
        <v>0</v>
      </c>
      <c r="N626" s="11" t="str" cm="1">
        <f t="array" ref="N626">_xlfn.IFS(M626 = 0%, "0%", M626&gt;35%, "36%-40%",M626&gt;30%,"31%-35%", M626&gt;20%, "21%-30%",M626 &gt;15%,"16%-20%", M626&gt;10%, "11%-15%", M626 &gt;0%, "5%-10%")</f>
        <v>0%</v>
      </c>
      <c r="O626" s="9">
        <f>IF(M626&gt;0,L626+(L626*M626),L626)</f>
        <v>86173</v>
      </c>
      <c r="P626" t="s">
        <v>33</v>
      </c>
      <c r="Q626" t="s">
        <v>80</v>
      </c>
      <c r="R626" s="1" t="s">
        <v>21</v>
      </c>
      <c r="S626" s="1" t="str">
        <f>IF(ISNUMBER(R626),"Yes","No")</f>
        <v>No</v>
      </c>
    </row>
    <row r="627" spans="1:19" x14ac:dyDescent="0.2">
      <c r="A627" t="s">
        <v>880</v>
      </c>
      <c r="B627" t="s">
        <v>881</v>
      </c>
      <c r="C627" t="s">
        <v>55</v>
      </c>
      <c r="D627" t="s">
        <v>27</v>
      </c>
      <c r="E627" t="s">
        <v>36</v>
      </c>
      <c r="F627" t="s">
        <v>17</v>
      </c>
      <c r="G627" t="s">
        <v>24</v>
      </c>
      <c r="H627">
        <v>58</v>
      </c>
      <c r="I627" t="str">
        <f>IF(H627&gt;54,"Old Adults 55+",IF(H627&gt;=31,"Adults 31-54",IF(H627&lt;31,"Young Adults 25-30","Invalid")))</f>
        <v>Old Adults 55+</v>
      </c>
      <c r="J627" s="1">
        <v>38521</v>
      </c>
      <c r="K627" s="1" t="str">
        <f>IF(YEAR(J627)&gt;2016,"2017-2021",IF(YEAR(J627)&gt;2011,"2012-2016",IF(YEAR(J627)&gt;2006,"2007-2011",IF(YEAR(J627)&gt;2001,"2002-2006",IF(YEAR(J627)&gt;1996,"1997-2001",IF(YEAR(J627)&gt;=1992,"1992-1996","Invalid"))))))</f>
        <v>2002-2006</v>
      </c>
      <c r="L627" s="2">
        <v>86089</v>
      </c>
      <c r="M627" s="8">
        <v>0</v>
      </c>
      <c r="N627" s="11" t="str" cm="1">
        <f t="array" ref="N627">_xlfn.IFS(M627 = 0%, "0%", M627&gt;35%, "36%-40%",M627&gt;30%,"31%-35%", M627&gt;20%, "21%-30%",M627 &gt;15%,"16%-20%", M627&gt;10%, "11%-15%", M627 &gt;0%, "5%-10%")</f>
        <v>0%</v>
      </c>
      <c r="O627" s="9">
        <f>IF(M627&gt;0,L627+(L627*M627),L627)</f>
        <v>86089</v>
      </c>
      <c r="P627" t="s">
        <v>19</v>
      </c>
      <c r="Q627" t="s">
        <v>20</v>
      </c>
      <c r="R627" s="1" t="s">
        <v>21</v>
      </c>
      <c r="S627" s="1" t="str">
        <f>IF(ISNUMBER(R627),"Yes","No")</f>
        <v>No</v>
      </c>
    </row>
    <row r="628" spans="1:19" x14ac:dyDescent="0.2">
      <c r="A628" t="s">
        <v>759</v>
      </c>
      <c r="B628" t="s">
        <v>760</v>
      </c>
      <c r="C628" t="s">
        <v>42</v>
      </c>
      <c r="D628" t="s">
        <v>15</v>
      </c>
      <c r="E628" t="s">
        <v>32</v>
      </c>
      <c r="F628" t="s">
        <v>28</v>
      </c>
      <c r="G628" t="s">
        <v>51</v>
      </c>
      <c r="H628">
        <v>46</v>
      </c>
      <c r="I628" t="str">
        <f>IF(H628&gt;54,"Old Adults 55+",IF(H628&gt;=31,"Adults 31-54",IF(H628&lt;31,"Young Adults 25-30","Invalid")))</f>
        <v>Adults 31-54</v>
      </c>
      <c r="J628" s="1">
        <v>41294</v>
      </c>
      <c r="K628" s="1" t="str">
        <f>IF(YEAR(J628)&gt;2016,"2017-2021",IF(YEAR(J628)&gt;2011,"2012-2016",IF(YEAR(J628)&gt;2006,"2007-2011",IF(YEAR(J628)&gt;2001,"2002-2006",IF(YEAR(J628)&gt;1996,"1997-2001",IF(YEAR(J628)&gt;=1992,"1992-1996","Invalid"))))))</f>
        <v>2012-2016</v>
      </c>
      <c r="L628" s="2">
        <v>86061</v>
      </c>
      <c r="M628" s="8">
        <v>0</v>
      </c>
      <c r="N628" s="11" t="str" cm="1">
        <f t="array" ref="N628">_xlfn.IFS(M628 = 0%, "0%", M628&gt;35%, "36%-40%",M628&gt;30%,"31%-35%", M628&gt;20%, "21%-30%",M628 &gt;15%,"16%-20%", M628&gt;10%, "11%-15%", M628 &gt;0%, "5%-10%")</f>
        <v>0%</v>
      </c>
      <c r="O628" s="9">
        <f>IF(M628&gt;0,L628+(L628*M628),L628)</f>
        <v>86061</v>
      </c>
      <c r="P628" t="s">
        <v>52</v>
      </c>
      <c r="Q628" t="s">
        <v>66</v>
      </c>
      <c r="R628" s="1" t="s">
        <v>21</v>
      </c>
      <c r="S628" s="1" t="str">
        <f>IF(ISNUMBER(R628),"Yes","No")</f>
        <v>No</v>
      </c>
    </row>
    <row r="629" spans="1:19" x14ac:dyDescent="0.2">
      <c r="A629" t="s">
        <v>1007</v>
      </c>
      <c r="B629" t="s">
        <v>1008</v>
      </c>
      <c r="C629" t="s">
        <v>129</v>
      </c>
      <c r="D629" t="s">
        <v>31</v>
      </c>
      <c r="E629" t="s">
        <v>44</v>
      </c>
      <c r="F629" t="s">
        <v>17</v>
      </c>
      <c r="G629" t="s">
        <v>51</v>
      </c>
      <c r="H629">
        <v>36</v>
      </c>
      <c r="I629" t="str">
        <f>IF(H629&gt;54,"Old Adults 55+",IF(H629&gt;=31,"Adults 31-54",IF(H629&lt;31,"Young Adults 25-30","Invalid")))</f>
        <v>Adults 31-54</v>
      </c>
      <c r="J629" s="1">
        <v>42443</v>
      </c>
      <c r="K629" s="1" t="str">
        <f>IF(YEAR(J629)&gt;2016,"2017-2021",IF(YEAR(J629)&gt;2011,"2012-2016",IF(YEAR(J629)&gt;2006,"2007-2011",IF(YEAR(J629)&gt;2001,"2002-2006",IF(YEAR(J629)&gt;1996,"1997-2001",IF(YEAR(J629)&gt;=1992,"1992-1996","Invalid"))))))</f>
        <v>2012-2016</v>
      </c>
      <c r="L629" s="2">
        <v>85870</v>
      </c>
      <c r="M629" s="8">
        <v>0</v>
      </c>
      <c r="N629" s="11" t="str" cm="1">
        <f t="array" ref="N629">_xlfn.IFS(M629 = 0%, "0%", M629&gt;35%, "36%-40%",M629&gt;30%,"31%-35%", M629&gt;20%, "21%-30%",M629 &gt;15%,"16%-20%", M629&gt;10%, "11%-15%", M629 &gt;0%, "5%-10%")</f>
        <v>0%</v>
      </c>
      <c r="O629" s="9">
        <f>IF(M629&gt;0,L629+(L629*M629),L629)</f>
        <v>85870</v>
      </c>
      <c r="P629" t="s">
        <v>52</v>
      </c>
      <c r="Q629" t="s">
        <v>53</v>
      </c>
      <c r="R629" s="1" t="s">
        <v>21</v>
      </c>
      <c r="S629" s="1" t="str">
        <f>IF(ISNUMBER(R629),"Yes","No")</f>
        <v>No</v>
      </c>
    </row>
    <row r="630" spans="1:19" x14ac:dyDescent="0.2">
      <c r="A630" t="s">
        <v>1966</v>
      </c>
      <c r="B630" t="s">
        <v>1967</v>
      </c>
      <c r="C630" t="s">
        <v>77</v>
      </c>
      <c r="D630" t="s">
        <v>23</v>
      </c>
      <c r="E630" t="s">
        <v>16</v>
      </c>
      <c r="F630" t="s">
        <v>28</v>
      </c>
      <c r="G630" t="s">
        <v>51</v>
      </c>
      <c r="H630">
        <v>48</v>
      </c>
      <c r="I630" t="str">
        <f>IF(H630&gt;54,"Old Adults 55+",IF(H630&gt;=31,"Adults 31-54",IF(H630&lt;31,"Young Adults 25-30","Invalid")))</f>
        <v>Adults 31-54</v>
      </c>
      <c r="J630" s="1">
        <v>35907</v>
      </c>
      <c r="K630" s="1" t="str">
        <f>IF(YEAR(J630)&gt;2016,"2017-2021",IF(YEAR(J630)&gt;2011,"2012-2016",IF(YEAR(J630)&gt;2006,"2007-2011",IF(YEAR(J630)&gt;2001,"2002-2006",IF(YEAR(J630)&gt;1996,"1997-2001",IF(YEAR(J630)&gt;=1992,"1992-1996","Invalid"))))))</f>
        <v>1997-2001</v>
      </c>
      <c r="L630" s="2">
        <v>85369</v>
      </c>
      <c r="M630" s="8">
        <v>0</v>
      </c>
      <c r="N630" s="11" t="str" cm="1">
        <f t="array" ref="N630">_xlfn.IFS(M630 = 0%, "0%", M630&gt;35%, "36%-40%",M630&gt;30%,"31%-35%", M630&gt;20%, "21%-30%",M630 &gt;15%,"16%-20%", M630&gt;10%, "11%-15%", M630 &gt;0%, "5%-10%")</f>
        <v>0%</v>
      </c>
      <c r="O630" s="9">
        <f>IF(M630&gt;0,L630+(L630*M630),L630)</f>
        <v>85369</v>
      </c>
      <c r="P630" t="s">
        <v>52</v>
      </c>
      <c r="Q630" t="s">
        <v>81</v>
      </c>
      <c r="R630" s="1">
        <v>38318</v>
      </c>
      <c r="S630" s="1" t="str">
        <f>IF(ISNUMBER(R630),"Yes","No")</f>
        <v>Yes</v>
      </c>
    </row>
    <row r="631" spans="1:19" x14ac:dyDescent="0.2">
      <c r="A631" t="s">
        <v>375</v>
      </c>
      <c r="B631" t="s">
        <v>1189</v>
      </c>
      <c r="C631" t="s">
        <v>56</v>
      </c>
      <c r="D631" t="s">
        <v>27</v>
      </c>
      <c r="E631" t="s">
        <v>36</v>
      </c>
      <c r="F631" t="s">
        <v>28</v>
      </c>
      <c r="G631" t="s">
        <v>51</v>
      </c>
      <c r="H631">
        <v>60</v>
      </c>
      <c r="I631" t="str">
        <f>IF(H631&gt;54,"Old Adults 55+",IF(H631&gt;=31,"Adults 31-54",IF(H631&lt;31,"Young Adults 25-30","Invalid")))</f>
        <v>Old Adults 55+</v>
      </c>
      <c r="J631" s="1">
        <v>36010</v>
      </c>
      <c r="K631" s="1" t="str">
        <f>IF(YEAR(J631)&gt;2016,"2017-2021",IF(YEAR(J631)&gt;2011,"2012-2016",IF(YEAR(J631)&gt;2006,"2007-2011",IF(YEAR(J631)&gt;2001,"2002-2006",IF(YEAR(J631)&gt;1996,"1997-2001",IF(YEAR(J631)&gt;=1992,"1992-1996","Invalid"))))))</f>
        <v>1997-2001</v>
      </c>
      <c r="L631" s="2">
        <v>85120</v>
      </c>
      <c r="M631" s="8">
        <v>0.09</v>
      </c>
      <c r="N631" s="11" t="str" cm="1">
        <f t="array" ref="N631">_xlfn.IFS(M631 = 0%, "0%", M631&gt;35%, "36%-40%",M631&gt;30%,"31%-35%", M631&gt;20%, "21%-30%",M631 &gt;15%,"16%-20%", M631&gt;10%, "11%-15%", M631 &gt;0%, "5%-10%")</f>
        <v>5%-10%</v>
      </c>
      <c r="O631" s="9">
        <f>IF(M631&gt;0,L631+(L631*M631),L631)</f>
        <v>92780.800000000003</v>
      </c>
      <c r="P631" t="s">
        <v>19</v>
      </c>
      <c r="Q631" t="s">
        <v>63</v>
      </c>
      <c r="R631" s="1" t="s">
        <v>21</v>
      </c>
      <c r="S631" s="1" t="str">
        <f>IF(ISNUMBER(R631),"Yes","No")</f>
        <v>No</v>
      </c>
    </row>
    <row r="632" spans="1:19" x14ac:dyDescent="0.2">
      <c r="A632" t="s">
        <v>100</v>
      </c>
      <c r="B632" t="s">
        <v>415</v>
      </c>
      <c r="C632" t="s">
        <v>56</v>
      </c>
      <c r="D632" t="s">
        <v>27</v>
      </c>
      <c r="E632" t="s">
        <v>36</v>
      </c>
      <c r="F632" t="s">
        <v>17</v>
      </c>
      <c r="G632" t="s">
        <v>18</v>
      </c>
      <c r="H632">
        <v>26</v>
      </c>
      <c r="I632" t="str">
        <f>IF(H632&gt;54,"Old Adults 55+",IF(H632&gt;=31,"Adults 31-54",IF(H632&lt;31,"Young Adults 25-30","Invalid")))</f>
        <v>Young Adults 25-30</v>
      </c>
      <c r="J632" s="1">
        <v>43735</v>
      </c>
      <c r="K632" s="1" t="str">
        <f>IF(YEAR(J632)&gt;2016,"2017-2021",IF(YEAR(J632)&gt;2011,"2012-2016",IF(YEAR(J632)&gt;2006,"2007-2011",IF(YEAR(J632)&gt;2001,"2002-2006",IF(YEAR(J632)&gt;1996,"1997-2001",IF(YEAR(J632)&gt;=1992,"1992-1996","Invalid"))))))</f>
        <v>2017-2021</v>
      </c>
      <c r="L632" s="2">
        <v>84913</v>
      </c>
      <c r="M632" s="8">
        <v>7.0000000000000007E-2</v>
      </c>
      <c r="N632" s="11" t="str" cm="1">
        <f t="array" ref="N632">_xlfn.IFS(M632 = 0%, "0%", M632&gt;35%, "36%-40%",M632&gt;30%,"31%-35%", M632&gt;20%, "21%-30%",M632 &gt;15%,"16%-20%", M632&gt;10%, "11%-15%", M632 &gt;0%, "5%-10%")</f>
        <v>5%-10%</v>
      </c>
      <c r="O632" s="9">
        <f>IF(M632&gt;0,L632+(L632*M632),L632)</f>
        <v>90856.91</v>
      </c>
      <c r="P632" t="s">
        <v>19</v>
      </c>
      <c r="Q632" t="s">
        <v>20</v>
      </c>
      <c r="R632" s="1" t="s">
        <v>21</v>
      </c>
      <c r="S632" s="1" t="str">
        <f>IF(ISNUMBER(R632),"Yes","No")</f>
        <v>No</v>
      </c>
    </row>
    <row r="633" spans="1:19" x14ac:dyDescent="0.2">
      <c r="A633" t="s">
        <v>553</v>
      </c>
      <c r="B633" t="s">
        <v>554</v>
      </c>
      <c r="C633" t="s">
        <v>35</v>
      </c>
      <c r="D633" t="s">
        <v>27</v>
      </c>
      <c r="E633" t="s">
        <v>36</v>
      </c>
      <c r="F633" t="s">
        <v>28</v>
      </c>
      <c r="G633" t="s">
        <v>18</v>
      </c>
      <c r="H633">
        <v>29</v>
      </c>
      <c r="I633" t="str">
        <f>IF(H633&gt;54,"Old Adults 55+",IF(H633&gt;=31,"Adults 31-54",IF(H633&lt;31,"Young Adults 25-30","Invalid")))</f>
        <v>Young Adults 25-30</v>
      </c>
      <c r="J633" s="1">
        <v>43444</v>
      </c>
      <c r="K633" s="1" t="str">
        <f>IF(YEAR(J633)&gt;2016,"2017-2021",IF(YEAR(J633)&gt;2011,"2012-2016",IF(YEAR(J633)&gt;2006,"2007-2011",IF(YEAR(J633)&gt;2001,"2002-2006",IF(YEAR(J633)&gt;1996,"1997-2001",IF(YEAR(J633)&gt;=1992,"1992-1996","Invalid"))))))</f>
        <v>2017-2021</v>
      </c>
      <c r="L633" s="2">
        <v>84596</v>
      </c>
      <c r="M633" s="8">
        <v>0</v>
      </c>
      <c r="N633" s="11" t="str" cm="1">
        <f t="array" ref="N633">_xlfn.IFS(M633 = 0%, "0%", M633&gt;35%, "36%-40%",M633&gt;30%,"31%-35%", M633&gt;20%, "21%-30%",M633 &gt;15%,"16%-20%", M633&gt;10%, "11%-15%", M633 &gt;0%, "5%-10%")</f>
        <v>0%</v>
      </c>
      <c r="O633" s="9">
        <f>IF(M633&gt;0,L633+(L633*M633),L633)</f>
        <v>84596</v>
      </c>
      <c r="P633" t="s">
        <v>19</v>
      </c>
      <c r="Q633" t="s">
        <v>45</v>
      </c>
      <c r="R633" s="1" t="s">
        <v>21</v>
      </c>
      <c r="S633" s="1" t="str">
        <f>IF(ISNUMBER(R633),"Yes","No")</f>
        <v>No</v>
      </c>
    </row>
    <row r="634" spans="1:19" x14ac:dyDescent="0.2">
      <c r="A634" t="s">
        <v>1581</v>
      </c>
      <c r="B634" t="s">
        <v>1582</v>
      </c>
      <c r="C634" t="s">
        <v>82</v>
      </c>
      <c r="D634" t="s">
        <v>27</v>
      </c>
      <c r="E634" t="s">
        <v>32</v>
      </c>
      <c r="F634" t="s">
        <v>28</v>
      </c>
      <c r="G634" t="s">
        <v>51</v>
      </c>
      <c r="H634">
        <v>39</v>
      </c>
      <c r="I634" t="str">
        <f>IF(H634&gt;54,"Old Adults 55+",IF(H634&gt;=31,"Adults 31-54",IF(H634&lt;31,"Young Adults 25-30","Invalid")))</f>
        <v>Adults 31-54</v>
      </c>
      <c r="J634" s="1">
        <v>42664</v>
      </c>
      <c r="K634" s="1" t="str">
        <f>IF(YEAR(J634)&gt;2016,"2017-2021",IF(YEAR(J634)&gt;2011,"2012-2016",IF(YEAR(J634)&gt;2006,"2007-2011",IF(YEAR(J634)&gt;2001,"2002-2006",IF(YEAR(J634)&gt;1996,"1997-2001",IF(YEAR(J634)&gt;=1992,"1992-1996","Invalid"))))))</f>
        <v>2012-2016</v>
      </c>
      <c r="L634" s="2">
        <v>84297</v>
      </c>
      <c r="M634" s="8">
        <v>0</v>
      </c>
      <c r="N634" s="11" t="str" cm="1">
        <f t="array" ref="N634">_xlfn.IFS(M634 = 0%, "0%", M634&gt;35%, "36%-40%",M634&gt;30%,"31%-35%", M634&gt;20%, "21%-30%",M634 &gt;15%,"16%-20%", M634&gt;10%, "11%-15%", M634 &gt;0%, "5%-10%")</f>
        <v>0%</v>
      </c>
      <c r="O634" s="9">
        <f>IF(M634&gt;0,L634+(L634*M634),L634)</f>
        <v>84297</v>
      </c>
      <c r="P634" t="s">
        <v>52</v>
      </c>
      <c r="Q634" t="s">
        <v>81</v>
      </c>
      <c r="R634" s="1" t="s">
        <v>21</v>
      </c>
      <c r="S634" s="1" t="str">
        <f>IF(ISNUMBER(R634),"Yes","No")</f>
        <v>No</v>
      </c>
    </row>
    <row r="635" spans="1:19" x14ac:dyDescent="0.2">
      <c r="A635" t="s">
        <v>1111</v>
      </c>
      <c r="B635" t="s">
        <v>1112</v>
      </c>
      <c r="C635" t="s">
        <v>56</v>
      </c>
      <c r="D635" t="s">
        <v>27</v>
      </c>
      <c r="E635" t="s">
        <v>44</v>
      </c>
      <c r="F635" t="s">
        <v>28</v>
      </c>
      <c r="G635" t="s">
        <v>24</v>
      </c>
      <c r="H635">
        <v>53</v>
      </c>
      <c r="I635" t="str">
        <f>IF(H635&gt;54,"Old Adults 55+",IF(H635&gt;=31,"Adults 31-54",IF(H635&lt;31,"Young Adults 25-30","Invalid")))</f>
        <v>Adults 31-54</v>
      </c>
      <c r="J635" s="1">
        <v>39487</v>
      </c>
      <c r="K635" s="1" t="str">
        <f>IF(YEAR(J635)&gt;2016,"2017-2021",IF(YEAR(J635)&gt;2011,"2012-2016",IF(YEAR(J635)&gt;2006,"2007-2011",IF(YEAR(J635)&gt;2001,"2002-2006",IF(YEAR(J635)&gt;1996,"1997-2001",IF(YEAR(J635)&gt;=1992,"1992-1996","Invalid"))))))</f>
        <v>2007-2011</v>
      </c>
      <c r="L635" s="2">
        <v>84193</v>
      </c>
      <c r="M635" s="8">
        <v>0.09</v>
      </c>
      <c r="N635" s="11" t="str" cm="1">
        <f t="array" ref="N635">_xlfn.IFS(M635 = 0%, "0%", M635&gt;35%, "36%-40%",M635&gt;30%,"31%-35%", M635&gt;20%, "21%-30%",M635 &gt;15%,"16%-20%", M635&gt;10%, "11%-15%", M635 &gt;0%, "5%-10%")</f>
        <v>5%-10%</v>
      </c>
      <c r="O635" s="9">
        <f>IF(M635&gt;0,L635+(L635*M635),L635)</f>
        <v>91770.37</v>
      </c>
      <c r="P635" t="s">
        <v>33</v>
      </c>
      <c r="Q635" t="s">
        <v>74</v>
      </c>
      <c r="R635" s="1" t="s">
        <v>21</v>
      </c>
      <c r="S635" s="1" t="str">
        <f>IF(ISNUMBER(R635),"Yes","No")</f>
        <v>No</v>
      </c>
    </row>
    <row r="636" spans="1:19" x14ac:dyDescent="0.2">
      <c r="A636" t="s">
        <v>497</v>
      </c>
      <c r="B636" t="s">
        <v>498</v>
      </c>
      <c r="C636" t="s">
        <v>129</v>
      </c>
      <c r="D636" t="s">
        <v>31</v>
      </c>
      <c r="E636" t="s">
        <v>16</v>
      </c>
      <c r="F636" t="s">
        <v>17</v>
      </c>
      <c r="G636" t="s">
        <v>18</v>
      </c>
      <c r="H636">
        <v>33</v>
      </c>
      <c r="I636" t="str">
        <f>IF(H636&gt;54,"Old Adults 55+",IF(H636&gt;=31,"Adults 31-54",IF(H636&lt;31,"Young Adults 25-30","Invalid")))</f>
        <v>Adults 31-54</v>
      </c>
      <c r="J636" s="1">
        <v>43456</v>
      </c>
      <c r="K636" s="1" t="str">
        <f>IF(YEAR(J636)&gt;2016,"2017-2021",IF(YEAR(J636)&gt;2011,"2012-2016",IF(YEAR(J636)&gt;2006,"2007-2011",IF(YEAR(J636)&gt;2001,"2002-2006",IF(YEAR(J636)&gt;1996,"1997-2001",IF(YEAR(J636)&gt;=1992,"1992-1996","Invalid"))))))</f>
        <v>2017-2021</v>
      </c>
      <c r="L636" s="2">
        <v>83990</v>
      </c>
      <c r="M636" s="8">
        <v>0</v>
      </c>
      <c r="N636" s="11" t="str" cm="1">
        <f t="array" ref="N636">_xlfn.IFS(M636 = 0%, "0%", M636&gt;35%, "36%-40%",M636&gt;30%,"31%-35%", M636&gt;20%, "21%-30%",M636 &gt;15%,"16%-20%", M636&gt;10%, "11%-15%", M636 &gt;0%, "5%-10%")</f>
        <v>0%</v>
      </c>
      <c r="O636" s="9">
        <f>IF(M636&gt;0,L636+(L636*M636),L636)</f>
        <v>83990</v>
      </c>
      <c r="P636" t="s">
        <v>19</v>
      </c>
      <c r="Q636" t="s">
        <v>20</v>
      </c>
      <c r="R636" s="1" t="s">
        <v>21</v>
      </c>
      <c r="S636" s="1" t="str">
        <f>IF(ISNUMBER(R636),"Yes","No")</f>
        <v>No</v>
      </c>
    </row>
    <row r="637" spans="1:19" x14ac:dyDescent="0.2">
      <c r="A637" t="s">
        <v>144</v>
      </c>
      <c r="B637" t="s">
        <v>965</v>
      </c>
      <c r="C637" t="s">
        <v>55</v>
      </c>
      <c r="D637" t="s">
        <v>27</v>
      </c>
      <c r="E637" t="s">
        <v>36</v>
      </c>
      <c r="F637" t="s">
        <v>17</v>
      </c>
      <c r="G637" t="s">
        <v>51</v>
      </c>
      <c r="H637">
        <v>25</v>
      </c>
      <c r="I637" t="str">
        <f>IF(H637&gt;54,"Old Adults 55+",IF(H637&gt;=31,"Adults 31-54",IF(H637&lt;31,"Young Adults 25-30","Invalid")))</f>
        <v>Young Adults 25-30</v>
      </c>
      <c r="J637" s="1">
        <v>44327</v>
      </c>
      <c r="K637" s="1" t="str">
        <f>IF(YEAR(J637)&gt;2016,"2017-2021",IF(YEAR(J637)&gt;2011,"2012-2016",IF(YEAR(J637)&gt;2006,"2007-2011",IF(YEAR(J637)&gt;2001,"2002-2006",IF(YEAR(J637)&gt;1996,"1997-2001",IF(YEAR(J637)&gt;=1992,"1992-1996","Invalid"))))))</f>
        <v>2017-2021</v>
      </c>
      <c r="L637" s="2">
        <v>83934</v>
      </c>
      <c r="M637" s="8">
        <v>0</v>
      </c>
      <c r="N637" s="11" t="str" cm="1">
        <f t="array" ref="N637">_xlfn.IFS(M637 = 0%, "0%", M637&gt;35%, "36%-40%",M637&gt;30%,"31%-35%", M637&gt;20%, "21%-30%",M637 &gt;15%,"16%-20%", M637&gt;10%, "11%-15%", M637 &gt;0%, "5%-10%")</f>
        <v>0%</v>
      </c>
      <c r="O637" s="9">
        <f>IF(M637&gt;0,L637+(L637*M637),L637)</f>
        <v>83934</v>
      </c>
      <c r="P637" t="s">
        <v>19</v>
      </c>
      <c r="Q637" t="s">
        <v>45</v>
      </c>
      <c r="R637" s="1" t="s">
        <v>21</v>
      </c>
      <c r="S637" s="1" t="str">
        <f>IF(ISNUMBER(R637),"Yes","No")</f>
        <v>No</v>
      </c>
    </row>
    <row r="638" spans="1:19" x14ac:dyDescent="0.2">
      <c r="A638" t="s">
        <v>888</v>
      </c>
      <c r="B638" t="s">
        <v>889</v>
      </c>
      <c r="C638" t="s">
        <v>97</v>
      </c>
      <c r="D638" t="s">
        <v>31</v>
      </c>
      <c r="E638" t="s">
        <v>44</v>
      </c>
      <c r="F638" t="s">
        <v>17</v>
      </c>
      <c r="G638" t="s">
        <v>24</v>
      </c>
      <c r="H638">
        <v>65</v>
      </c>
      <c r="I638" t="str">
        <f>IF(H638&gt;54,"Old Adults 55+",IF(H638&gt;=31,"Adults 31-54",IF(H638&lt;31,"Young Adults 25-30","Invalid")))</f>
        <v>Old Adults 55+</v>
      </c>
      <c r="J638" s="1">
        <v>38792</v>
      </c>
      <c r="K638" s="1" t="str">
        <f>IF(YEAR(J638)&gt;2016,"2017-2021",IF(YEAR(J638)&gt;2011,"2012-2016",IF(YEAR(J638)&gt;2006,"2007-2011",IF(YEAR(J638)&gt;2001,"2002-2006",IF(YEAR(J638)&gt;1996,"1997-2001",IF(YEAR(J638)&gt;=1992,"1992-1996","Invalid"))))))</f>
        <v>2002-2006</v>
      </c>
      <c r="L638" s="2">
        <v>83756</v>
      </c>
      <c r="M638" s="8">
        <v>0.14000000000000001</v>
      </c>
      <c r="N638" s="11" t="str" cm="1">
        <f t="array" ref="N638">_xlfn.IFS(M638 = 0%, "0%", M638&gt;35%, "36%-40%",M638&gt;30%,"31%-35%", M638&gt;20%, "21%-30%",M638 &gt;15%,"16%-20%", M638&gt;10%, "11%-15%", M638 &gt;0%, "5%-10%")</f>
        <v>11%-15%</v>
      </c>
      <c r="O638" s="9">
        <f>IF(M638&gt;0,L638+(L638*M638),L638)</f>
        <v>95481.84</v>
      </c>
      <c r="P638" t="s">
        <v>33</v>
      </c>
      <c r="Q638" t="s">
        <v>74</v>
      </c>
      <c r="R638" s="1" t="s">
        <v>21</v>
      </c>
      <c r="S638" s="1" t="str">
        <f>IF(ISNUMBER(R638),"Yes","No")</f>
        <v>No</v>
      </c>
    </row>
    <row r="639" spans="1:19" x14ac:dyDescent="0.2">
      <c r="A639" t="s">
        <v>1668</v>
      </c>
      <c r="B639" t="s">
        <v>1669</v>
      </c>
      <c r="C639" t="s">
        <v>42</v>
      </c>
      <c r="D639" t="s">
        <v>50</v>
      </c>
      <c r="E639" t="s">
        <v>44</v>
      </c>
      <c r="F639" t="s">
        <v>28</v>
      </c>
      <c r="G639" t="s">
        <v>24</v>
      </c>
      <c r="H639">
        <v>59</v>
      </c>
      <c r="I639" t="str">
        <f>IF(H639&gt;54,"Old Adults 55+",IF(H639&gt;=31,"Adults 31-54",IF(H639&lt;31,"Young Adults 25-30","Invalid")))</f>
        <v>Old Adults 55+</v>
      </c>
      <c r="J639" s="1">
        <v>35502</v>
      </c>
      <c r="K639" s="1" t="str">
        <f>IF(YEAR(J639)&gt;2016,"2017-2021",IF(YEAR(J639)&gt;2011,"2012-2016",IF(YEAR(J639)&gt;2006,"2007-2011",IF(YEAR(J639)&gt;2001,"2002-2006",IF(YEAR(J639)&gt;1996,"1997-2001",IF(YEAR(J639)&gt;=1992,"1992-1996","Invalid"))))))</f>
        <v>1997-2001</v>
      </c>
      <c r="L639" s="2">
        <v>83685</v>
      </c>
      <c r="M639" s="8">
        <v>0</v>
      </c>
      <c r="N639" s="11" t="str" cm="1">
        <f t="array" ref="N639">_xlfn.IFS(M639 = 0%, "0%", M639&gt;35%, "36%-40%",M639&gt;30%,"31%-35%", M639&gt;20%, "21%-30%",M639 &gt;15%,"16%-20%", M639&gt;10%, "11%-15%", M639 &gt;0%, "5%-10%")</f>
        <v>0%</v>
      </c>
      <c r="O639" s="9">
        <f>IF(M639&gt;0,L639+(L639*M639),L639)</f>
        <v>83685</v>
      </c>
      <c r="P639" t="s">
        <v>33</v>
      </c>
      <c r="Q639" t="s">
        <v>60</v>
      </c>
      <c r="R639" s="1" t="s">
        <v>21</v>
      </c>
      <c r="S639" s="1" t="str">
        <f>IF(ISNUMBER(R639),"Yes","No")</f>
        <v>No</v>
      </c>
    </row>
    <row r="640" spans="1:19" x14ac:dyDescent="0.2">
      <c r="A640" t="s">
        <v>391</v>
      </c>
      <c r="B640" t="s">
        <v>650</v>
      </c>
      <c r="C640" t="s">
        <v>88</v>
      </c>
      <c r="D640" t="s">
        <v>27</v>
      </c>
      <c r="E640" t="s">
        <v>16</v>
      </c>
      <c r="F640" t="s">
        <v>28</v>
      </c>
      <c r="G640" t="s">
        <v>24</v>
      </c>
      <c r="H640">
        <v>54</v>
      </c>
      <c r="I640" t="str">
        <f>IF(H640&gt;54,"Old Adults 55+",IF(H640&gt;=31,"Adults 31-54",IF(H640&lt;31,"Young Adults 25-30","Invalid")))</f>
        <v>Adults 31-54</v>
      </c>
      <c r="J640" s="1">
        <v>41468</v>
      </c>
      <c r="K640" s="1" t="str">
        <f>IF(YEAR(J640)&gt;2016,"2017-2021",IF(YEAR(J640)&gt;2011,"2012-2016",IF(YEAR(J640)&gt;2006,"2007-2011",IF(YEAR(J640)&gt;2001,"2002-2006",IF(YEAR(J640)&gt;1996,"1997-2001",IF(YEAR(J640)&gt;=1992,"1992-1996","Invalid"))))))</f>
        <v>2012-2016</v>
      </c>
      <c r="L640" s="2">
        <v>83639</v>
      </c>
      <c r="M640" s="8">
        <v>0</v>
      </c>
      <c r="N640" s="11" t="str" cm="1">
        <f t="array" ref="N640">_xlfn.IFS(M640 = 0%, "0%", M640&gt;35%, "36%-40%",M640&gt;30%,"31%-35%", M640&gt;20%, "21%-30%",M640 &gt;15%,"16%-20%", M640&gt;10%, "11%-15%", M640 &gt;0%, "5%-10%")</f>
        <v>0%</v>
      </c>
      <c r="O640" s="9">
        <f>IF(M640&gt;0,L640+(L640*M640),L640)</f>
        <v>83639</v>
      </c>
      <c r="P640" t="s">
        <v>33</v>
      </c>
      <c r="Q640" t="s">
        <v>60</v>
      </c>
      <c r="R640" s="1" t="s">
        <v>21</v>
      </c>
      <c r="S640" s="1" t="str">
        <f>IF(ISNUMBER(R640),"Yes","No")</f>
        <v>No</v>
      </c>
    </row>
    <row r="641" spans="1:19" x14ac:dyDescent="0.2">
      <c r="A641" t="s">
        <v>1735</v>
      </c>
      <c r="B641" t="s">
        <v>1736</v>
      </c>
      <c r="C641" t="s">
        <v>38</v>
      </c>
      <c r="D641" t="s">
        <v>27</v>
      </c>
      <c r="E641" t="s">
        <v>36</v>
      </c>
      <c r="F641" t="s">
        <v>17</v>
      </c>
      <c r="G641" t="s">
        <v>24</v>
      </c>
      <c r="H641">
        <v>50</v>
      </c>
      <c r="I641" t="str">
        <f>IF(H641&gt;54,"Old Adults 55+",IF(H641&gt;=31,"Adults 31-54",IF(H641&lt;31,"Young Adults 25-30","Invalid")))</f>
        <v>Adults 31-54</v>
      </c>
      <c r="J641" s="1">
        <v>44445</v>
      </c>
      <c r="K641" s="1" t="str">
        <f>IF(YEAR(J641)&gt;2016,"2017-2021",IF(YEAR(J641)&gt;2011,"2012-2016",IF(YEAR(J641)&gt;2006,"2007-2011",IF(YEAR(J641)&gt;2001,"2002-2006",IF(YEAR(J641)&gt;1996,"1997-2001",IF(YEAR(J641)&gt;=1992,"1992-1996","Invalid"))))))</f>
        <v>2017-2021</v>
      </c>
      <c r="L641" s="2">
        <v>83418</v>
      </c>
      <c r="M641" s="8">
        <v>0</v>
      </c>
      <c r="N641" s="11" t="str" cm="1">
        <f t="array" ref="N641">_xlfn.IFS(M641 = 0%, "0%", M641&gt;35%, "36%-40%",M641&gt;30%,"31%-35%", M641&gt;20%, "21%-30%",M641 &gt;15%,"16%-20%", M641&gt;10%, "11%-15%", M641 &gt;0%, "5%-10%")</f>
        <v>0%</v>
      </c>
      <c r="O641" s="9">
        <f>IF(M641&gt;0,L641+(L641*M641),L641)</f>
        <v>83418</v>
      </c>
      <c r="P641" t="s">
        <v>33</v>
      </c>
      <c r="Q641" t="s">
        <v>74</v>
      </c>
      <c r="R641" s="1" t="s">
        <v>21</v>
      </c>
      <c r="S641" s="1" t="str">
        <f>IF(ISNUMBER(R641),"Yes","No")</f>
        <v>No</v>
      </c>
    </row>
    <row r="642" spans="1:19" x14ac:dyDescent="0.2">
      <c r="A642" t="s">
        <v>150</v>
      </c>
      <c r="B642" t="s">
        <v>286</v>
      </c>
      <c r="C642" t="s">
        <v>84</v>
      </c>
      <c r="D642" t="s">
        <v>31</v>
      </c>
      <c r="E642" t="s">
        <v>16</v>
      </c>
      <c r="F642" t="s">
        <v>28</v>
      </c>
      <c r="G642" t="s">
        <v>24</v>
      </c>
      <c r="H642">
        <v>55</v>
      </c>
      <c r="I642" t="str">
        <f>IF(H642&gt;54,"Old Adults 55+",IF(H642&gt;=31,"Adults 31-54",IF(H642&lt;31,"Young Adults 25-30","Invalid")))</f>
        <v>Old Adults 55+</v>
      </c>
      <c r="J642" s="1">
        <v>43219</v>
      </c>
      <c r="K642" s="1" t="str">
        <f>IF(YEAR(J642)&gt;2016,"2017-2021",IF(YEAR(J642)&gt;2011,"2012-2016",IF(YEAR(J642)&gt;2006,"2007-2011",IF(YEAR(J642)&gt;2001,"2002-2006",IF(YEAR(J642)&gt;1996,"1997-2001",IF(YEAR(J642)&gt;=1992,"1992-1996","Invalid"))))))</f>
        <v>2017-2021</v>
      </c>
      <c r="L642" s="2">
        <v>83378</v>
      </c>
      <c r="M642" s="8">
        <v>0</v>
      </c>
      <c r="N642" s="11" t="str" cm="1">
        <f t="array" ref="N642">_xlfn.IFS(M642 = 0%, "0%", M642&gt;35%, "36%-40%",M642&gt;30%,"31%-35%", M642&gt;20%, "21%-30%",M642 &gt;15%,"16%-20%", M642&gt;10%, "11%-15%", M642 &gt;0%, "5%-10%")</f>
        <v>0%</v>
      </c>
      <c r="O642" s="9">
        <f>IF(M642&gt;0,L642+(L642*M642),L642)</f>
        <v>83378</v>
      </c>
      <c r="P642" t="s">
        <v>33</v>
      </c>
      <c r="Q642" t="s">
        <v>60</v>
      </c>
      <c r="R642" s="1" t="s">
        <v>21</v>
      </c>
      <c r="S642" s="1" t="str">
        <f>IF(ISNUMBER(R642),"Yes","No")</f>
        <v>No</v>
      </c>
    </row>
    <row r="643" spans="1:19" x14ac:dyDescent="0.2">
      <c r="A643" t="s">
        <v>205</v>
      </c>
      <c r="B643" t="s">
        <v>791</v>
      </c>
      <c r="C643" t="s">
        <v>42</v>
      </c>
      <c r="D643" t="s">
        <v>43</v>
      </c>
      <c r="E643" t="s">
        <v>16</v>
      </c>
      <c r="F643" t="s">
        <v>17</v>
      </c>
      <c r="G643" t="s">
        <v>18</v>
      </c>
      <c r="H643">
        <v>34</v>
      </c>
      <c r="I643" t="str">
        <f>IF(H643&gt;54,"Old Adults 55+",IF(H643&gt;=31,"Adults 31-54",IF(H643&lt;31,"Young Adults 25-30","Invalid")))</f>
        <v>Adults 31-54</v>
      </c>
      <c r="J643" s="1">
        <v>41085</v>
      </c>
      <c r="K643" s="1" t="str">
        <f>IF(YEAR(J643)&gt;2016,"2017-2021",IF(YEAR(J643)&gt;2011,"2012-2016",IF(YEAR(J643)&gt;2006,"2007-2011",IF(YEAR(J643)&gt;2001,"2002-2006",IF(YEAR(J643)&gt;1996,"1997-2001",IF(YEAR(J643)&gt;=1992,"1992-1996","Invalid"))))))</f>
        <v>2012-2016</v>
      </c>
      <c r="L643" s="2">
        <v>83066</v>
      </c>
      <c r="M643" s="8">
        <v>0</v>
      </c>
      <c r="N643" s="11" t="str" cm="1">
        <f t="array" ref="N643">_xlfn.IFS(M643 = 0%, "0%", M643&gt;35%, "36%-40%",M643&gt;30%,"31%-35%", M643&gt;20%, "21%-30%",M643 &gt;15%,"16%-20%", M643&gt;10%, "11%-15%", M643 &gt;0%, "5%-10%")</f>
        <v>0%</v>
      </c>
      <c r="O643" s="9">
        <f>IF(M643&gt;0,L643+(L643*M643),L643)</f>
        <v>83066</v>
      </c>
      <c r="P643" t="s">
        <v>19</v>
      </c>
      <c r="Q643" t="s">
        <v>20</v>
      </c>
      <c r="R643" s="1">
        <v>41430</v>
      </c>
      <c r="S643" s="1" t="str">
        <f>IF(ISNUMBER(R643),"Yes","No")</f>
        <v>Yes</v>
      </c>
    </row>
    <row r="644" spans="1:19" x14ac:dyDescent="0.2">
      <c r="A644" t="s">
        <v>1279</v>
      </c>
      <c r="B644" t="s">
        <v>1280</v>
      </c>
      <c r="C644" t="s">
        <v>58</v>
      </c>
      <c r="D644" t="s">
        <v>31</v>
      </c>
      <c r="E644" t="s">
        <v>44</v>
      </c>
      <c r="F644" t="s">
        <v>17</v>
      </c>
      <c r="G644" t="s">
        <v>51</v>
      </c>
      <c r="H644">
        <v>48</v>
      </c>
      <c r="I644" t="str">
        <f>IF(H644&gt;54,"Old Adults 55+",IF(H644&gt;=31,"Adults 31-54",IF(H644&lt;31,"Young Adults 25-30","Invalid")))</f>
        <v>Adults 31-54</v>
      </c>
      <c r="J644" s="1">
        <v>39991</v>
      </c>
      <c r="K644" s="1" t="str">
        <f>IF(YEAR(J644)&gt;2016,"2017-2021",IF(YEAR(J644)&gt;2011,"2012-2016",IF(YEAR(J644)&gt;2006,"2007-2011",IF(YEAR(J644)&gt;2001,"2002-2006",IF(YEAR(J644)&gt;1996,"1997-2001",IF(YEAR(J644)&gt;=1992,"1992-1996","Invalid"))))))</f>
        <v>2007-2011</v>
      </c>
      <c r="L644" s="2">
        <v>82907</v>
      </c>
      <c r="M644" s="8">
        <v>0</v>
      </c>
      <c r="N644" s="11" t="str" cm="1">
        <f t="array" ref="N644">_xlfn.IFS(M644 = 0%, "0%", M644&gt;35%, "36%-40%",M644&gt;30%,"31%-35%", M644&gt;20%, "21%-30%",M644 &gt;15%,"16%-20%", M644&gt;10%, "11%-15%", M644 &gt;0%, "5%-10%")</f>
        <v>0%</v>
      </c>
      <c r="O644" s="9">
        <f>IF(M644&gt;0,L644+(L644*M644),L644)</f>
        <v>82907</v>
      </c>
      <c r="P644" t="s">
        <v>19</v>
      </c>
      <c r="Q644" t="s">
        <v>63</v>
      </c>
      <c r="R644" s="1" t="s">
        <v>21</v>
      </c>
      <c r="S644" s="1" t="str">
        <f>IF(ISNUMBER(R644),"Yes","No")</f>
        <v>No</v>
      </c>
    </row>
    <row r="645" spans="1:19" x14ac:dyDescent="0.2">
      <c r="A645" t="s">
        <v>470</v>
      </c>
      <c r="B645" t="s">
        <v>471</v>
      </c>
      <c r="C645" t="s">
        <v>26</v>
      </c>
      <c r="D645" t="s">
        <v>27</v>
      </c>
      <c r="E645" t="s">
        <v>32</v>
      </c>
      <c r="F645" t="s">
        <v>17</v>
      </c>
      <c r="G645" t="s">
        <v>51</v>
      </c>
      <c r="H645">
        <v>57</v>
      </c>
      <c r="I645" t="str">
        <f>IF(H645&gt;54,"Old Adults 55+",IF(H645&gt;=31,"Adults 31-54",IF(H645&lt;31,"Young Adults 25-30","Invalid")))</f>
        <v>Old Adults 55+</v>
      </c>
      <c r="J645" s="1">
        <v>34337</v>
      </c>
      <c r="K645" s="1" t="str">
        <f>IF(YEAR(J645)&gt;2016,"2017-2021",IF(YEAR(J645)&gt;2011,"2012-2016",IF(YEAR(J645)&gt;2006,"2007-2011",IF(YEAR(J645)&gt;2001,"2002-2006",IF(YEAR(J645)&gt;1996,"1997-2001",IF(YEAR(J645)&gt;=1992,"1992-1996","Invalid"))))))</f>
        <v>1992-1996</v>
      </c>
      <c r="L645" s="2">
        <v>82872</v>
      </c>
      <c r="M645" s="8">
        <v>0</v>
      </c>
      <c r="N645" s="11" t="str" cm="1">
        <f t="array" ref="N645">_xlfn.IFS(M645 = 0%, "0%", M645&gt;35%, "36%-40%",M645&gt;30%,"31%-35%", M645&gt;20%, "21%-30%",M645 &gt;15%,"16%-20%", M645&gt;10%, "11%-15%", M645 &gt;0%, "5%-10%")</f>
        <v>0%</v>
      </c>
      <c r="O645" s="9">
        <f>IF(M645&gt;0,L645+(L645*M645),L645)</f>
        <v>82872</v>
      </c>
      <c r="P645" t="s">
        <v>52</v>
      </c>
      <c r="Q645" t="s">
        <v>81</v>
      </c>
      <c r="R645" s="1" t="s">
        <v>21</v>
      </c>
      <c r="S645" s="1" t="str">
        <f>IF(ISNUMBER(R645),"Yes","No")</f>
        <v>No</v>
      </c>
    </row>
    <row r="646" spans="1:19" x14ac:dyDescent="0.2">
      <c r="A646" t="s">
        <v>245</v>
      </c>
      <c r="B646" t="s">
        <v>658</v>
      </c>
      <c r="C646" t="s">
        <v>26</v>
      </c>
      <c r="D646" t="s">
        <v>27</v>
      </c>
      <c r="E646" t="s">
        <v>36</v>
      </c>
      <c r="F646" t="s">
        <v>17</v>
      </c>
      <c r="G646" t="s">
        <v>24</v>
      </c>
      <c r="H646">
        <v>62</v>
      </c>
      <c r="I646" t="str">
        <f>IF(H646&gt;54,"Old Adults 55+",IF(H646&gt;=31,"Adults 31-54",IF(H646&lt;31,"Young Adults 25-30","Invalid")))</f>
        <v>Old Adults 55+</v>
      </c>
      <c r="J646" s="1">
        <v>39887</v>
      </c>
      <c r="K646" s="1" t="str">
        <f>IF(YEAR(J646)&gt;2016,"2017-2021",IF(YEAR(J646)&gt;2011,"2012-2016",IF(YEAR(J646)&gt;2006,"2007-2011",IF(YEAR(J646)&gt;2001,"2002-2006",IF(YEAR(J646)&gt;1996,"1997-2001",IF(YEAR(J646)&gt;=1992,"1992-1996","Invalid"))))))</f>
        <v>2007-2011</v>
      </c>
      <c r="L646" s="2">
        <v>82839</v>
      </c>
      <c r="M646" s="8">
        <v>0</v>
      </c>
      <c r="N646" s="11" t="str" cm="1">
        <f t="array" ref="N646">_xlfn.IFS(M646 = 0%, "0%", M646&gt;35%, "36%-40%",M646&gt;30%,"31%-35%", M646&gt;20%, "21%-30%",M646 &gt;15%,"16%-20%", M646&gt;10%, "11%-15%", M646 &gt;0%, "5%-10%")</f>
        <v>0%</v>
      </c>
      <c r="O646" s="9">
        <f>IF(M646&gt;0,L646+(L646*M646),L646)</f>
        <v>82839</v>
      </c>
      <c r="P646" t="s">
        <v>19</v>
      </c>
      <c r="Q646" t="s">
        <v>45</v>
      </c>
      <c r="R646" s="1" t="s">
        <v>21</v>
      </c>
      <c r="S646" s="1" t="str">
        <f>IF(ISNUMBER(R646),"Yes","No")</f>
        <v>No</v>
      </c>
    </row>
    <row r="647" spans="1:19" x14ac:dyDescent="0.2">
      <c r="A647" t="s">
        <v>483</v>
      </c>
      <c r="B647" t="s">
        <v>1682</v>
      </c>
      <c r="C647" t="s">
        <v>55</v>
      </c>
      <c r="D647" t="s">
        <v>27</v>
      </c>
      <c r="E647" t="s">
        <v>44</v>
      </c>
      <c r="F647" t="s">
        <v>17</v>
      </c>
      <c r="G647" t="s">
        <v>24</v>
      </c>
      <c r="H647">
        <v>56</v>
      </c>
      <c r="I647" t="str">
        <f>IF(H647&gt;54,"Old Adults 55+",IF(H647&gt;=31,"Adults 31-54",IF(H647&lt;31,"Young Adults 25-30","Invalid")))</f>
        <v>Old Adults 55+</v>
      </c>
      <c r="J647" s="1">
        <v>35238</v>
      </c>
      <c r="K647" s="1" t="str">
        <f>IF(YEAR(J647)&gt;2016,"2017-2021",IF(YEAR(J647)&gt;2011,"2012-2016",IF(YEAR(J647)&gt;2006,"2007-2011",IF(YEAR(J647)&gt;2001,"2002-2006",IF(YEAR(J647)&gt;1996,"1997-2001",IF(YEAR(J647)&gt;=1992,"1992-1996","Invalid"))))))</f>
        <v>1992-1996</v>
      </c>
      <c r="L647" s="2">
        <v>82806</v>
      </c>
      <c r="M647" s="8">
        <v>0</v>
      </c>
      <c r="N647" s="11" t="str" cm="1">
        <f t="array" ref="N647">_xlfn.IFS(M647 = 0%, "0%", M647&gt;35%, "36%-40%",M647&gt;30%,"31%-35%", M647&gt;20%, "21%-30%",M647 &gt;15%,"16%-20%", M647&gt;10%, "11%-15%", M647 &gt;0%, "5%-10%")</f>
        <v>0%</v>
      </c>
      <c r="O647" s="9">
        <f>IF(M647&gt;0,L647+(L647*M647),L647)</f>
        <v>82806</v>
      </c>
      <c r="P647" t="s">
        <v>19</v>
      </c>
      <c r="Q647" t="s">
        <v>63</v>
      </c>
      <c r="R647" s="1" t="s">
        <v>21</v>
      </c>
      <c r="S647" s="1" t="str">
        <f>IF(ISNUMBER(R647),"Yes","No")</f>
        <v>No</v>
      </c>
    </row>
    <row r="648" spans="1:19" x14ac:dyDescent="0.2">
      <c r="A648" t="s">
        <v>768</v>
      </c>
      <c r="B648" t="s">
        <v>769</v>
      </c>
      <c r="C648" t="s">
        <v>42</v>
      </c>
      <c r="D648" t="s">
        <v>50</v>
      </c>
      <c r="E648" t="s">
        <v>32</v>
      </c>
      <c r="F648" t="s">
        <v>17</v>
      </c>
      <c r="G648" t="s">
        <v>18</v>
      </c>
      <c r="H648">
        <v>28</v>
      </c>
      <c r="I648" t="str">
        <f>IF(H648&gt;54,"Old Adults 55+",IF(H648&gt;=31,"Adults 31-54",IF(H648&lt;31,"Young Adults 25-30","Invalid")))</f>
        <v>Young Adults 25-30</v>
      </c>
      <c r="J648" s="1">
        <v>44380</v>
      </c>
      <c r="K648" s="1" t="str">
        <f>IF(YEAR(J648)&gt;2016,"2017-2021",IF(YEAR(J648)&gt;2011,"2012-2016",IF(YEAR(J648)&gt;2006,"2007-2011",IF(YEAR(J648)&gt;2001,"2002-2006",IF(YEAR(J648)&gt;1996,"1997-2001",IF(YEAR(J648)&gt;=1992,"1992-1996","Invalid"))))))</f>
        <v>2017-2021</v>
      </c>
      <c r="L648" s="2">
        <v>82739</v>
      </c>
      <c r="M648" s="8">
        <v>0</v>
      </c>
      <c r="N648" s="11" t="str" cm="1">
        <f t="array" ref="N648">_xlfn.IFS(M648 = 0%, "0%", M648&gt;35%, "36%-40%",M648&gt;30%,"31%-35%", M648&gt;20%, "21%-30%",M648 &gt;15%,"16%-20%", M648&gt;10%, "11%-15%", M648 &gt;0%, "5%-10%")</f>
        <v>0%</v>
      </c>
      <c r="O648" s="9">
        <f>IF(M648&gt;0,L648+(L648*M648),L648)</f>
        <v>82739</v>
      </c>
      <c r="P648" t="s">
        <v>19</v>
      </c>
      <c r="Q648" t="s">
        <v>39</v>
      </c>
      <c r="R648" s="1" t="s">
        <v>21</v>
      </c>
      <c r="S648" s="1" t="str">
        <f>IF(ISNUMBER(R648),"Yes","No")</f>
        <v>No</v>
      </c>
    </row>
    <row r="649" spans="1:19" x14ac:dyDescent="0.2">
      <c r="A649" t="s">
        <v>1254</v>
      </c>
      <c r="B649" t="s">
        <v>1255</v>
      </c>
      <c r="C649" t="s">
        <v>91</v>
      </c>
      <c r="D649" t="s">
        <v>27</v>
      </c>
      <c r="E649" t="s">
        <v>36</v>
      </c>
      <c r="F649" t="s">
        <v>17</v>
      </c>
      <c r="G649" t="s">
        <v>51</v>
      </c>
      <c r="H649">
        <v>44</v>
      </c>
      <c r="I649" t="str">
        <f>IF(H649&gt;54,"Old Adults 55+",IF(H649&gt;=31,"Adults 31-54",IF(H649&lt;31,"Young Adults 25-30","Invalid")))</f>
        <v>Adults 31-54</v>
      </c>
      <c r="J649" s="1">
        <v>40603</v>
      </c>
      <c r="K649" s="1" t="str">
        <f>IF(YEAR(J649)&gt;2016,"2017-2021",IF(YEAR(J649)&gt;2011,"2012-2016",IF(YEAR(J649)&gt;2006,"2007-2011",IF(YEAR(J649)&gt;2001,"2002-2006",IF(YEAR(J649)&gt;1996,"1997-2001",IF(YEAR(J649)&gt;=1992,"1992-1996","Invalid"))))))</f>
        <v>2007-2011</v>
      </c>
      <c r="L649" s="2">
        <v>82462</v>
      </c>
      <c r="M649" s="8">
        <v>0</v>
      </c>
      <c r="N649" s="11" t="str" cm="1">
        <f t="array" ref="N649">_xlfn.IFS(M649 = 0%, "0%", M649&gt;35%, "36%-40%",M649&gt;30%,"31%-35%", M649&gt;20%, "21%-30%",M649 &gt;15%,"16%-20%", M649&gt;10%, "11%-15%", M649 &gt;0%, "5%-10%")</f>
        <v>0%</v>
      </c>
      <c r="O649" s="9">
        <f>IF(M649&gt;0,L649+(L649*M649),L649)</f>
        <v>82462</v>
      </c>
      <c r="P649" t="s">
        <v>19</v>
      </c>
      <c r="Q649" t="s">
        <v>25</v>
      </c>
      <c r="R649" s="1" t="s">
        <v>21</v>
      </c>
      <c r="S649" s="1" t="str">
        <f>IF(ISNUMBER(R649),"Yes","No")</f>
        <v>No</v>
      </c>
    </row>
    <row r="650" spans="1:19" x14ac:dyDescent="0.2">
      <c r="A650" t="s">
        <v>156</v>
      </c>
      <c r="B650" t="s">
        <v>1057</v>
      </c>
      <c r="C650" t="s">
        <v>42</v>
      </c>
      <c r="D650" t="s">
        <v>43</v>
      </c>
      <c r="E650" t="s">
        <v>36</v>
      </c>
      <c r="F650" t="s">
        <v>28</v>
      </c>
      <c r="G650" t="s">
        <v>24</v>
      </c>
      <c r="H650">
        <v>51</v>
      </c>
      <c r="I650" t="str">
        <f>IF(H650&gt;54,"Old Adults 55+",IF(H650&gt;=31,"Adults 31-54",IF(H650&lt;31,"Young Adults 25-30","Invalid")))</f>
        <v>Adults 31-54</v>
      </c>
      <c r="J650" s="1">
        <v>41013</v>
      </c>
      <c r="K650" s="1" t="str">
        <f>IF(YEAR(J650)&gt;2016,"2017-2021",IF(YEAR(J650)&gt;2011,"2012-2016",IF(YEAR(J650)&gt;2006,"2007-2011",IF(YEAR(J650)&gt;2001,"2002-2006",IF(YEAR(J650)&gt;1996,"1997-2001",IF(YEAR(J650)&gt;=1992,"1992-1996","Invalid"))))))</f>
        <v>2012-2016</v>
      </c>
      <c r="L650" s="2">
        <v>82300</v>
      </c>
      <c r="M650" s="8">
        <v>0</v>
      </c>
      <c r="N650" s="11" t="str" cm="1">
        <f t="array" ref="N650">_xlfn.IFS(M650 = 0%, "0%", M650&gt;35%, "36%-40%",M650&gt;30%,"31%-35%", M650&gt;20%, "21%-30%",M650 &gt;15%,"16%-20%", M650&gt;10%, "11%-15%", M650 &gt;0%, "5%-10%")</f>
        <v>0%</v>
      </c>
      <c r="O650" s="9">
        <f>IF(M650&gt;0,L650+(L650*M650),L650)</f>
        <v>82300</v>
      </c>
      <c r="P650" t="s">
        <v>33</v>
      </c>
      <c r="Q650" t="s">
        <v>34</v>
      </c>
      <c r="R650" s="1" t="s">
        <v>21</v>
      </c>
      <c r="S650" s="1" t="str">
        <f>IF(ISNUMBER(R650),"Yes","No")</f>
        <v>No</v>
      </c>
    </row>
    <row r="651" spans="1:19" x14ac:dyDescent="0.2">
      <c r="A651" t="s">
        <v>381</v>
      </c>
      <c r="B651" t="s">
        <v>896</v>
      </c>
      <c r="C651" t="s">
        <v>91</v>
      </c>
      <c r="D651" t="s">
        <v>27</v>
      </c>
      <c r="E651" t="s">
        <v>32</v>
      </c>
      <c r="F651" t="s">
        <v>17</v>
      </c>
      <c r="G651" t="s">
        <v>24</v>
      </c>
      <c r="H651">
        <v>45</v>
      </c>
      <c r="I651" t="str">
        <f>IF(H651&gt;54,"Old Adults 55+",IF(H651&gt;=31,"Adults 31-54",IF(H651&lt;31,"Young Adults 25-30","Invalid")))</f>
        <v>Adults 31-54</v>
      </c>
      <c r="J651" s="1">
        <v>40418</v>
      </c>
      <c r="K651" s="1" t="str">
        <f>IF(YEAR(J651)&gt;2016,"2017-2021",IF(YEAR(J651)&gt;2011,"2012-2016",IF(YEAR(J651)&gt;2006,"2007-2011",IF(YEAR(J651)&gt;2001,"2002-2006",IF(YEAR(J651)&gt;1996,"1997-2001",IF(YEAR(J651)&gt;=1992,"1992-1996","Invalid"))))))</f>
        <v>2007-2011</v>
      </c>
      <c r="L651" s="2">
        <v>82162</v>
      </c>
      <c r="M651" s="8">
        <v>0</v>
      </c>
      <c r="N651" s="11" t="str" cm="1">
        <f t="array" ref="N651">_xlfn.IFS(M651 = 0%, "0%", M651&gt;35%, "36%-40%",M651&gt;30%,"31%-35%", M651&gt;20%, "21%-30%",M651 &gt;15%,"16%-20%", M651&gt;10%, "11%-15%", M651 &gt;0%, "5%-10%")</f>
        <v>0%</v>
      </c>
      <c r="O651" s="9">
        <f>IF(M651&gt;0,L651+(L651*M651),L651)</f>
        <v>82162</v>
      </c>
      <c r="P651" t="s">
        <v>33</v>
      </c>
      <c r="Q651" t="s">
        <v>60</v>
      </c>
      <c r="R651" s="1">
        <v>44107</v>
      </c>
      <c r="S651" s="1" t="str">
        <f>IF(ISNUMBER(R651),"Yes","No")</f>
        <v>Yes</v>
      </c>
    </row>
    <row r="652" spans="1:19" x14ac:dyDescent="0.2">
      <c r="A652" t="s">
        <v>764</v>
      </c>
      <c r="B652" t="s">
        <v>765</v>
      </c>
      <c r="C652" t="s">
        <v>82</v>
      </c>
      <c r="D652" t="s">
        <v>27</v>
      </c>
      <c r="E652" t="s">
        <v>36</v>
      </c>
      <c r="F652" t="s">
        <v>17</v>
      </c>
      <c r="G652" t="s">
        <v>24</v>
      </c>
      <c r="H652">
        <v>48</v>
      </c>
      <c r="I652" t="str">
        <f>IF(H652&gt;54,"Old Adults 55+",IF(H652&gt;=31,"Adults 31-54",IF(H652&lt;31,"Young Adults 25-30","Invalid")))</f>
        <v>Adults 31-54</v>
      </c>
      <c r="J652" s="1">
        <v>37855</v>
      </c>
      <c r="K652" s="1" t="str">
        <f>IF(YEAR(J652)&gt;2016,"2017-2021",IF(YEAR(J652)&gt;2011,"2012-2016",IF(YEAR(J652)&gt;2006,"2007-2011",IF(YEAR(J652)&gt;2001,"2002-2006",IF(YEAR(J652)&gt;1996,"1997-2001",IF(YEAR(J652)&gt;=1992,"1992-1996","Invalid"))))))</f>
        <v>2002-2006</v>
      </c>
      <c r="L652" s="2">
        <v>82017</v>
      </c>
      <c r="M652" s="8">
        <v>0</v>
      </c>
      <c r="N652" s="11" t="str" cm="1">
        <f t="array" ref="N652">_xlfn.IFS(M652 = 0%, "0%", M652&gt;35%, "36%-40%",M652&gt;30%,"31%-35%", M652&gt;20%, "21%-30%",M652 &gt;15%,"16%-20%", M652&gt;10%, "11%-15%", M652 &gt;0%, "5%-10%")</f>
        <v>0%</v>
      </c>
      <c r="O652" s="9">
        <f>IF(M652&gt;0,L652+(L652*M652),L652)</f>
        <v>82017</v>
      </c>
      <c r="P652" t="s">
        <v>33</v>
      </c>
      <c r="Q652" t="s">
        <v>60</v>
      </c>
      <c r="R652" s="1" t="s">
        <v>21</v>
      </c>
      <c r="S652" s="1" t="str">
        <f>IF(ISNUMBER(R652),"Yes","No")</f>
        <v>No</v>
      </c>
    </row>
    <row r="653" spans="1:19" x14ac:dyDescent="0.2">
      <c r="A653" t="s">
        <v>1862</v>
      </c>
      <c r="B653" t="s">
        <v>1863</v>
      </c>
      <c r="C653" t="s">
        <v>42</v>
      </c>
      <c r="D653" t="s">
        <v>50</v>
      </c>
      <c r="E653" t="s">
        <v>44</v>
      </c>
      <c r="F653" t="s">
        <v>28</v>
      </c>
      <c r="G653" t="s">
        <v>18</v>
      </c>
      <c r="H653">
        <v>31</v>
      </c>
      <c r="I653" t="str">
        <f>IF(H653&gt;54,"Old Adults 55+",IF(H653&gt;=31,"Adults 31-54",IF(H653&lt;31,"Young Adults 25-30","Invalid")))</f>
        <v>Adults 31-54</v>
      </c>
      <c r="J653" s="1">
        <v>43325</v>
      </c>
      <c r="K653" s="1" t="str">
        <f>IF(YEAR(J653)&gt;2016,"2017-2021",IF(YEAR(J653)&gt;2011,"2012-2016",IF(YEAR(J653)&gt;2006,"2007-2011",IF(YEAR(J653)&gt;2001,"2002-2006",IF(YEAR(J653)&gt;1996,"1997-2001",IF(YEAR(J653)&gt;=1992,"1992-1996","Invalid"))))))</f>
        <v>2017-2021</v>
      </c>
      <c r="L653" s="2">
        <v>81828</v>
      </c>
      <c r="M653" s="8">
        <v>0</v>
      </c>
      <c r="N653" s="11" t="str" cm="1">
        <f t="array" ref="N653">_xlfn.IFS(M653 = 0%, "0%", M653&gt;35%, "36%-40%",M653&gt;30%,"31%-35%", M653&gt;20%, "21%-30%",M653 &gt;15%,"16%-20%", M653&gt;10%, "11%-15%", M653 &gt;0%, "5%-10%")</f>
        <v>0%</v>
      </c>
      <c r="O653" s="9">
        <f>IF(M653&gt;0,L653+(L653*M653),L653)</f>
        <v>81828</v>
      </c>
      <c r="P653" t="s">
        <v>19</v>
      </c>
      <c r="Q653" t="s">
        <v>45</v>
      </c>
      <c r="R653" s="1" t="s">
        <v>21</v>
      </c>
      <c r="S653" s="1" t="str">
        <f>IF(ISNUMBER(R653),"Yes","No")</f>
        <v>No</v>
      </c>
    </row>
    <row r="654" spans="1:19" x14ac:dyDescent="0.2">
      <c r="A654" t="s">
        <v>1426</v>
      </c>
      <c r="B654" t="s">
        <v>1427</v>
      </c>
      <c r="C654" t="s">
        <v>42</v>
      </c>
      <c r="D654" t="s">
        <v>50</v>
      </c>
      <c r="E654" t="s">
        <v>32</v>
      </c>
      <c r="F654" t="s">
        <v>28</v>
      </c>
      <c r="G654" t="s">
        <v>18</v>
      </c>
      <c r="H654">
        <v>45</v>
      </c>
      <c r="I654" t="str">
        <f>IF(H654&gt;54,"Old Adults 55+",IF(H654&gt;=31,"Adults 31-54",IF(H654&lt;31,"Young Adults 25-30","Invalid")))</f>
        <v>Adults 31-54</v>
      </c>
      <c r="J654" s="1">
        <v>40618</v>
      </c>
      <c r="K654" s="1" t="str">
        <f>IF(YEAR(J654)&gt;2016,"2017-2021",IF(YEAR(J654)&gt;2011,"2012-2016",IF(YEAR(J654)&gt;2006,"2007-2011",IF(YEAR(J654)&gt;2001,"2002-2006",IF(YEAR(J654)&gt;1996,"1997-2001",IF(YEAR(J654)&gt;=1992,"1992-1996","Invalid"))))))</f>
        <v>2007-2011</v>
      </c>
      <c r="L654" s="2">
        <v>81687</v>
      </c>
      <c r="M654" s="8">
        <v>0</v>
      </c>
      <c r="N654" s="11" t="str" cm="1">
        <f t="array" ref="N654">_xlfn.IFS(M654 = 0%, "0%", M654&gt;35%, "36%-40%",M654&gt;30%,"31%-35%", M654&gt;20%, "21%-30%",M654 &gt;15%,"16%-20%", M654&gt;10%, "11%-15%", M654 &gt;0%, "5%-10%")</f>
        <v>0%</v>
      </c>
      <c r="O654" s="9">
        <f>IF(M654&gt;0,L654+(L654*M654),L654)</f>
        <v>81687</v>
      </c>
      <c r="P654" t="s">
        <v>19</v>
      </c>
      <c r="Q654" t="s">
        <v>39</v>
      </c>
      <c r="R654" s="1" t="s">
        <v>21</v>
      </c>
      <c r="S654" s="1" t="str">
        <f>IF(ISNUMBER(R654),"Yes","No")</f>
        <v>No</v>
      </c>
    </row>
    <row r="655" spans="1:19" x14ac:dyDescent="0.2">
      <c r="A655" t="s">
        <v>1063</v>
      </c>
      <c r="B655" t="s">
        <v>1064</v>
      </c>
      <c r="C655" t="s">
        <v>91</v>
      </c>
      <c r="D655" t="s">
        <v>27</v>
      </c>
      <c r="E655" t="s">
        <v>36</v>
      </c>
      <c r="F655" t="s">
        <v>17</v>
      </c>
      <c r="G655" t="s">
        <v>18</v>
      </c>
      <c r="H655">
        <v>55</v>
      </c>
      <c r="I655" t="str">
        <f>IF(H655&gt;54,"Old Adults 55+",IF(H655&gt;=31,"Adults 31-54",IF(H655&lt;31,"Young Adults 25-30","Invalid")))</f>
        <v>Old Adults 55+</v>
      </c>
      <c r="J655" s="1">
        <v>40868</v>
      </c>
      <c r="K655" s="1" t="str">
        <f>IF(YEAR(J655)&gt;2016,"2017-2021",IF(YEAR(J655)&gt;2011,"2012-2016",IF(YEAR(J655)&gt;2006,"2007-2011",IF(YEAR(J655)&gt;2001,"2002-2006",IF(YEAR(J655)&gt;1996,"1997-2001",IF(YEAR(J655)&gt;=1992,"1992-1996","Invalid"))))))</f>
        <v>2007-2011</v>
      </c>
      <c r="L655" s="2">
        <v>81218</v>
      </c>
      <c r="M655" s="8">
        <v>0</v>
      </c>
      <c r="N655" s="11" t="str" cm="1">
        <f t="array" ref="N655">_xlfn.IFS(M655 = 0%, "0%", M655&gt;35%, "36%-40%",M655&gt;30%,"31%-35%", M655&gt;20%, "21%-30%",M655 &gt;15%,"16%-20%", M655&gt;10%, "11%-15%", M655 &gt;0%, "5%-10%")</f>
        <v>0%</v>
      </c>
      <c r="O655" s="9">
        <f>IF(M655&gt;0,L655+(L655*M655),L655)</f>
        <v>81218</v>
      </c>
      <c r="P655" t="s">
        <v>19</v>
      </c>
      <c r="Q655" t="s">
        <v>20</v>
      </c>
      <c r="R655" s="1" t="s">
        <v>21</v>
      </c>
      <c r="S655" s="1" t="str">
        <f>IF(ISNUMBER(R655),"Yes","No")</f>
        <v>No</v>
      </c>
    </row>
    <row r="656" spans="1:19" x14ac:dyDescent="0.2">
      <c r="A656" t="s">
        <v>244</v>
      </c>
      <c r="B656" t="s">
        <v>634</v>
      </c>
      <c r="C656" t="s">
        <v>30</v>
      </c>
      <c r="D656" t="s">
        <v>31</v>
      </c>
      <c r="E656" t="s">
        <v>44</v>
      </c>
      <c r="F656" t="s">
        <v>28</v>
      </c>
      <c r="G656" t="s">
        <v>24</v>
      </c>
      <c r="H656">
        <v>61</v>
      </c>
      <c r="I656" t="str">
        <f>IF(H656&gt;54,"Old Adults 55+",IF(H656&gt;=31,"Adults 31-54",IF(H656&lt;31,"Young Adults 25-30","Invalid")))</f>
        <v>Old Adults 55+</v>
      </c>
      <c r="J656" s="1">
        <v>37582</v>
      </c>
      <c r="K656" s="1" t="str">
        <f>IF(YEAR(J656)&gt;2016,"2017-2021",IF(YEAR(J656)&gt;2011,"2012-2016",IF(YEAR(J656)&gt;2006,"2007-2011",IF(YEAR(J656)&gt;2001,"2002-2006",IF(YEAR(J656)&gt;1996,"1997-2001",IF(YEAR(J656)&gt;=1992,"1992-1996","Invalid"))))))</f>
        <v>2002-2006</v>
      </c>
      <c r="L656" s="2">
        <v>80950</v>
      </c>
      <c r="M656" s="8">
        <v>0</v>
      </c>
      <c r="N656" s="11" t="str" cm="1">
        <f t="array" ref="N656">_xlfn.IFS(M656 = 0%, "0%", M656&gt;35%, "36%-40%",M656&gt;30%,"31%-35%", M656&gt;20%, "21%-30%",M656 &gt;15%,"16%-20%", M656&gt;10%, "11%-15%", M656 &gt;0%, "5%-10%")</f>
        <v>0%</v>
      </c>
      <c r="O656" s="9">
        <f>IF(M656&gt;0,L656+(L656*M656),L656)</f>
        <v>80950</v>
      </c>
      <c r="P656" t="s">
        <v>33</v>
      </c>
      <c r="Q656" t="s">
        <v>80</v>
      </c>
      <c r="R656" s="1" t="s">
        <v>21</v>
      </c>
      <c r="S656" s="1" t="str">
        <f>IF(ISNUMBER(R656),"Yes","No")</f>
        <v>No</v>
      </c>
    </row>
    <row r="657" spans="1:19" x14ac:dyDescent="0.2">
      <c r="A657" t="s">
        <v>234</v>
      </c>
      <c r="B657" t="s">
        <v>1012</v>
      </c>
      <c r="C657" t="s">
        <v>26</v>
      </c>
      <c r="D657" t="s">
        <v>27</v>
      </c>
      <c r="E657" t="s">
        <v>16</v>
      </c>
      <c r="F657" t="s">
        <v>28</v>
      </c>
      <c r="G657" t="s">
        <v>18</v>
      </c>
      <c r="H657">
        <v>62</v>
      </c>
      <c r="I657" t="str">
        <f>IF(H657&gt;54,"Old Adults 55+",IF(H657&gt;=31,"Adults 31-54",IF(H657&lt;31,"Young Adults 25-30","Invalid")))</f>
        <v>Old Adults 55+</v>
      </c>
      <c r="J657" s="1">
        <v>36996</v>
      </c>
      <c r="K657" s="1" t="str">
        <f>IF(YEAR(J657)&gt;2016,"2017-2021",IF(YEAR(J657)&gt;2011,"2012-2016",IF(YEAR(J657)&gt;2006,"2007-2011",IF(YEAR(J657)&gt;2001,"2002-2006",IF(YEAR(J657)&gt;1996,"1997-2001",IF(YEAR(J657)&gt;=1992,"1992-1996","Invalid"))))))</f>
        <v>1997-2001</v>
      </c>
      <c r="L657" s="2">
        <v>80921</v>
      </c>
      <c r="M657" s="8">
        <v>0</v>
      </c>
      <c r="N657" s="11" t="str" cm="1">
        <f t="array" ref="N657">_xlfn.IFS(M657 = 0%, "0%", M657&gt;35%, "36%-40%",M657&gt;30%,"31%-35%", M657&gt;20%, "21%-30%",M657 &gt;15%,"16%-20%", M657&gt;10%, "11%-15%", M657 &gt;0%, "5%-10%")</f>
        <v>0%</v>
      </c>
      <c r="O657" s="9">
        <f>IF(M657&gt;0,L657+(L657*M657),L657)</f>
        <v>80921</v>
      </c>
      <c r="P657" t="s">
        <v>19</v>
      </c>
      <c r="Q657" t="s">
        <v>29</v>
      </c>
      <c r="R657" s="1" t="s">
        <v>21</v>
      </c>
      <c r="S657" s="1" t="str">
        <f>IF(ISNUMBER(R657),"Yes","No")</f>
        <v>No</v>
      </c>
    </row>
    <row r="658" spans="1:19" x14ac:dyDescent="0.2">
      <c r="A658" t="s">
        <v>131</v>
      </c>
      <c r="B658" t="s">
        <v>1720</v>
      </c>
      <c r="C658" t="s">
        <v>30</v>
      </c>
      <c r="D658" t="s">
        <v>31</v>
      </c>
      <c r="E658" t="s">
        <v>32</v>
      </c>
      <c r="F658" t="s">
        <v>28</v>
      </c>
      <c r="G658" t="s">
        <v>18</v>
      </c>
      <c r="H658">
        <v>27</v>
      </c>
      <c r="I658" t="str">
        <f>IF(H658&gt;54,"Old Adults 55+",IF(H658&gt;=31,"Adults 31-54",IF(H658&lt;31,"Young Adults 25-30","Invalid")))</f>
        <v>Young Adults 25-30</v>
      </c>
      <c r="J658" s="1">
        <v>43354</v>
      </c>
      <c r="K658" s="1" t="str">
        <f>IF(YEAR(J658)&gt;2016,"2017-2021",IF(YEAR(J658)&gt;2011,"2012-2016",IF(YEAR(J658)&gt;2006,"2007-2011",IF(YEAR(J658)&gt;2001,"2002-2006",IF(YEAR(J658)&gt;1996,"1997-2001",IF(YEAR(J658)&gt;=1992,"1992-1996","Invalid"))))))</f>
        <v>2017-2021</v>
      </c>
      <c r="L658" s="2">
        <v>80745</v>
      </c>
      <c r="M658" s="8">
        <v>0</v>
      </c>
      <c r="N658" s="11" t="str" cm="1">
        <f t="array" ref="N658">_xlfn.IFS(M658 = 0%, "0%", M658&gt;35%, "36%-40%",M658&gt;30%,"31%-35%", M658&gt;20%, "21%-30%",M658 &gt;15%,"16%-20%", M658&gt;10%, "11%-15%", M658 &gt;0%, "5%-10%")</f>
        <v>0%</v>
      </c>
      <c r="O658" s="9">
        <f>IF(M658&gt;0,L658+(L658*M658),L658)</f>
        <v>80745</v>
      </c>
      <c r="P658" t="s">
        <v>19</v>
      </c>
      <c r="Q658" t="s">
        <v>20</v>
      </c>
      <c r="R658" s="1" t="s">
        <v>21</v>
      </c>
      <c r="S658" s="1" t="str">
        <f>IF(ISNUMBER(R658),"Yes","No")</f>
        <v>No</v>
      </c>
    </row>
    <row r="659" spans="1:19" x14ac:dyDescent="0.2">
      <c r="A659" t="s">
        <v>926</v>
      </c>
      <c r="B659" t="s">
        <v>927</v>
      </c>
      <c r="C659" t="s">
        <v>69</v>
      </c>
      <c r="D659" t="s">
        <v>31</v>
      </c>
      <c r="E659" t="s">
        <v>32</v>
      </c>
      <c r="F659" t="s">
        <v>17</v>
      </c>
      <c r="G659" t="s">
        <v>24</v>
      </c>
      <c r="H659">
        <v>55</v>
      </c>
      <c r="I659" t="str">
        <f>IF(H659&gt;54,"Old Adults 55+",IF(H659&gt;=31,"Adults 31-54",IF(H659&lt;31,"Young Adults 25-30","Invalid")))</f>
        <v>Old Adults 55+</v>
      </c>
      <c r="J659" s="1">
        <v>34915</v>
      </c>
      <c r="K659" s="1" t="str">
        <f>IF(YEAR(J659)&gt;2016,"2017-2021",IF(YEAR(J659)&gt;2011,"2012-2016",IF(YEAR(J659)&gt;2006,"2007-2011",IF(YEAR(J659)&gt;2001,"2002-2006",IF(YEAR(J659)&gt;1996,"1997-2001",IF(YEAR(J659)&gt;=1992,"1992-1996","Invalid"))))))</f>
        <v>1992-1996</v>
      </c>
      <c r="L659" s="2">
        <v>80701</v>
      </c>
      <c r="M659" s="8">
        <v>0</v>
      </c>
      <c r="N659" s="11" t="str" cm="1">
        <f t="array" ref="N659">_xlfn.IFS(M659 = 0%, "0%", M659&gt;35%, "36%-40%",M659&gt;30%,"31%-35%", M659&gt;20%, "21%-30%",M659 &gt;15%,"16%-20%", M659&gt;10%, "11%-15%", M659 &gt;0%, "5%-10%")</f>
        <v>0%</v>
      </c>
      <c r="O659" s="9">
        <f>IF(M659&gt;0,L659+(L659*M659),L659)</f>
        <v>80701</v>
      </c>
      <c r="P659" t="s">
        <v>19</v>
      </c>
      <c r="Q659" t="s">
        <v>20</v>
      </c>
      <c r="R659" s="1">
        <v>38456</v>
      </c>
      <c r="S659" s="1" t="str">
        <f>IF(ISNUMBER(R659),"Yes","No")</f>
        <v>Yes</v>
      </c>
    </row>
    <row r="660" spans="1:19" x14ac:dyDescent="0.2">
      <c r="A660" t="s">
        <v>1434</v>
      </c>
      <c r="B660" t="s">
        <v>1435</v>
      </c>
      <c r="C660" t="s">
        <v>42</v>
      </c>
      <c r="D660" t="s">
        <v>15</v>
      </c>
      <c r="E660" t="s">
        <v>32</v>
      </c>
      <c r="F660" t="s">
        <v>28</v>
      </c>
      <c r="G660" t="s">
        <v>24</v>
      </c>
      <c r="H660">
        <v>49</v>
      </c>
      <c r="I660" t="str">
        <f>IF(H660&gt;54,"Old Adults 55+",IF(H660&gt;=31,"Adults 31-54",IF(H660&lt;31,"Young Adults 25-30","Invalid")))</f>
        <v>Adults 31-54</v>
      </c>
      <c r="J660" s="1">
        <v>43623</v>
      </c>
      <c r="K660" s="1" t="str">
        <f>IF(YEAR(J660)&gt;2016,"2017-2021",IF(YEAR(J660)&gt;2011,"2012-2016",IF(YEAR(J660)&gt;2006,"2007-2011",IF(YEAR(J660)&gt;2001,"2002-2006",IF(YEAR(J660)&gt;1996,"1997-2001",IF(YEAR(J660)&gt;=1992,"1992-1996","Invalid"))))))</f>
        <v>2017-2021</v>
      </c>
      <c r="L660" s="2">
        <v>80700</v>
      </c>
      <c r="M660" s="8">
        <v>0</v>
      </c>
      <c r="N660" s="11" t="str" cm="1">
        <f t="array" ref="N660">_xlfn.IFS(M660 = 0%, "0%", M660&gt;35%, "36%-40%",M660&gt;30%,"31%-35%", M660&gt;20%, "21%-30%",M660 &gt;15%,"16%-20%", M660&gt;10%, "11%-15%", M660 &gt;0%, "5%-10%")</f>
        <v>0%</v>
      </c>
      <c r="O660" s="9">
        <f>IF(M660&gt;0,L660+(L660*M660),L660)</f>
        <v>80700</v>
      </c>
      <c r="P660" t="s">
        <v>19</v>
      </c>
      <c r="Q660" t="s">
        <v>29</v>
      </c>
      <c r="R660" s="1" t="s">
        <v>21</v>
      </c>
      <c r="S660" s="1" t="str">
        <f>IF(ISNUMBER(R660),"Yes","No")</f>
        <v>No</v>
      </c>
    </row>
    <row r="661" spans="1:19" x14ac:dyDescent="0.2">
      <c r="A661" t="s">
        <v>1923</v>
      </c>
      <c r="B661" t="s">
        <v>1924</v>
      </c>
      <c r="C661" t="s">
        <v>86</v>
      </c>
      <c r="D661" t="s">
        <v>31</v>
      </c>
      <c r="E661" t="s">
        <v>16</v>
      </c>
      <c r="F661" t="s">
        <v>17</v>
      </c>
      <c r="G661" t="s">
        <v>24</v>
      </c>
      <c r="H661">
        <v>37</v>
      </c>
      <c r="I661" t="str">
        <f>IF(H661&gt;54,"Old Adults 55+",IF(H661&gt;=31,"Adults 31-54",IF(H661&lt;31,"Young Adults 25-30","Invalid")))</f>
        <v>Adults 31-54</v>
      </c>
      <c r="J661" s="1">
        <v>43898</v>
      </c>
      <c r="K661" s="1" t="str">
        <f>IF(YEAR(J661)&gt;2016,"2017-2021",IF(YEAR(J661)&gt;2011,"2012-2016",IF(YEAR(J661)&gt;2006,"2007-2011",IF(YEAR(J661)&gt;2001,"2002-2006",IF(YEAR(J661)&gt;1996,"1997-2001",IF(YEAR(J661)&gt;=1992,"1992-1996","Invalid"))))))</f>
        <v>2017-2021</v>
      </c>
      <c r="L661" s="2">
        <v>80659</v>
      </c>
      <c r="M661" s="8">
        <v>0</v>
      </c>
      <c r="N661" s="11" t="str" cm="1">
        <f t="array" ref="N661">_xlfn.IFS(M661 = 0%, "0%", M661&gt;35%, "36%-40%",M661&gt;30%,"31%-35%", M661&gt;20%, "21%-30%",M661 &gt;15%,"16%-20%", M661&gt;10%, "11%-15%", M661 &gt;0%, "5%-10%")</f>
        <v>0%</v>
      </c>
      <c r="O661" s="9">
        <f>IF(M661&gt;0,L661+(L661*M661),L661)</f>
        <v>80659</v>
      </c>
      <c r="P661" t="s">
        <v>19</v>
      </c>
      <c r="Q661" t="s">
        <v>39</v>
      </c>
      <c r="R661" s="1" t="s">
        <v>21</v>
      </c>
      <c r="S661" s="1" t="str">
        <f>IF(ISNUMBER(R661),"Yes","No")</f>
        <v>No</v>
      </c>
    </row>
    <row r="662" spans="1:19" x14ac:dyDescent="0.2">
      <c r="A662" t="s">
        <v>403</v>
      </c>
      <c r="B662" t="s">
        <v>1950</v>
      </c>
      <c r="C662" t="s">
        <v>42</v>
      </c>
      <c r="D662" t="s">
        <v>43</v>
      </c>
      <c r="E662" t="s">
        <v>44</v>
      </c>
      <c r="F662" t="s">
        <v>17</v>
      </c>
      <c r="G662" t="s">
        <v>51</v>
      </c>
      <c r="H662">
        <v>35</v>
      </c>
      <c r="I662" t="str">
        <f>IF(H662&gt;54,"Old Adults 55+",IF(H662&gt;=31,"Adults 31-54",IF(H662&lt;31,"Young Adults 25-30","Invalid")))</f>
        <v>Adults 31-54</v>
      </c>
      <c r="J662" s="1">
        <v>42745</v>
      </c>
      <c r="K662" s="1" t="str">
        <f>IF(YEAR(J662)&gt;2016,"2017-2021",IF(YEAR(J662)&gt;2011,"2012-2016",IF(YEAR(J662)&gt;2006,"2007-2011",IF(YEAR(J662)&gt;2001,"2002-2006",IF(YEAR(J662)&gt;1996,"1997-2001",IF(YEAR(J662)&gt;=1992,"1992-1996","Invalid"))))))</f>
        <v>2017-2021</v>
      </c>
      <c r="L662" s="2">
        <v>80622</v>
      </c>
      <c r="M662" s="8">
        <v>0</v>
      </c>
      <c r="N662" s="11" t="str" cm="1">
        <f t="array" ref="N662">_xlfn.IFS(M662 = 0%, "0%", M662&gt;35%, "36%-40%",M662&gt;30%,"31%-35%", M662&gt;20%, "21%-30%",M662 &gt;15%,"16%-20%", M662&gt;10%, "11%-15%", M662 &gt;0%, "5%-10%")</f>
        <v>0%</v>
      </c>
      <c r="O662" s="9">
        <f>IF(M662&gt;0,L662+(L662*M662),L662)</f>
        <v>80622</v>
      </c>
      <c r="P662" t="s">
        <v>19</v>
      </c>
      <c r="Q662" t="s">
        <v>25</v>
      </c>
      <c r="R662" s="1" t="s">
        <v>21</v>
      </c>
      <c r="S662" s="1" t="str">
        <f>IF(ISNUMBER(R662),"Yes","No")</f>
        <v>No</v>
      </c>
    </row>
    <row r="663" spans="1:19" x14ac:dyDescent="0.2">
      <c r="A663" t="s">
        <v>1731</v>
      </c>
      <c r="B663" t="s">
        <v>1732</v>
      </c>
      <c r="C663" t="s">
        <v>84</v>
      </c>
      <c r="D663" t="s">
        <v>31</v>
      </c>
      <c r="E663" t="s">
        <v>32</v>
      </c>
      <c r="F663" t="s">
        <v>17</v>
      </c>
      <c r="G663" t="s">
        <v>51</v>
      </c>
      <c r="H663">
        <v>29</v>
      </c>
      <c r="I663" t="str">
        <f>IF(H663&gt;54,"Old Adults 55+",IF(H663&gt;=31,"Adults 31-54",IF(H663&lt;31,"Young Adults 25-30","Invalid")))</f>
        <v>Young Adults 25-30</v>
      </c>
      <c r="J663" s="1">
        <v>43114</v>
      </c>
      <c r="K663" s="1" t="str">
        <f>IF(YEAR(J663)&gt;2016,"2017-2021",IF(YEAR(J663)&gt;2011,"2012-2016",IF(YEAR(J663)&gt;2006,"2007-2011",IF(YEAR(J663)&gt;2001,"2002-2006",IF(YEAR(J663)&gt;1996,"1997-2001",IF(YEAR(J663)&gt;=1992,"1992-1996","Invalid"))))))</f>
        <v>2017-2021</v>
      </c>
      <c r="L663" s="2">
        <v>80516</v>
      </c>
      <c r="M663" s="8">
        <v>0</v>
      </c>
      <c r="N663" s="11" t="str" cm="1">
        <f t="array" ref="N663">_xlfn.IFS(M663 = 0%, "0%", M663&gt;35%, "36%-40%",M663&gt;30%,"31%-35%", M663&gt;20%, "21%-30%",M663 &gt;15%,"16%-20%", M663&gt;10%, "11%-15%", M663 &gt;0%, "5%-10%")</f>
        <v>0%</v>
      </c>
      <c r="O663" s="9">
        <f>IF(M663&gt;0,L663+(L663*M663),L663)</f>
        <v>80516</v>
      </c>
      <c r="P663" t="s">
        <v>52</v>
      </c>
      <c r="Q663" t="s">
        <v>53</v>
      </c>
      <c r="R663" s="1" t="s">
        <v>21</v>
      </c>
      <c r="S663" s="1" t="str">
        <f>IF(ISNUMBER(R663),"Yes","No")</f>
        <v>No</v>
      </c>
    </row>
    <row r="664" spans="1:19" x14ac:dyDescent="0.2">
      <c r="A664" t="s">
        <v>1913</v>
      </c>
      <c r="B664" t="s">
        <v>1914</v>
      </c>
      <c r="C664" t="s">
        <v>88</v>
      </c>
      <c r="D664" t="s">
        <v>27</v>
      </c>
      <c r="E664" t="s">
        <v>44</v>
      </c>
      <c r="F664" t="s">
        <v>28</v>
      </c>
      <c r="G664" t="s">
        <v>51</v>
      </c>
      <c r="H664">
        <v>55</v>
      </c>
      <c r="I664" t="str">
        <f>IF(H664&gt;54,"Old Adults 55+",IF(H664&gt;=31,"Adults 31-54",IF(H664&lt;31,"Young Adults 25-30","Invalid")))</f>
        <v>Old Adults 55+</v>
      </c>
      <c r="J664" s="1">
        <v>34290</v>
      </c>
      <c r="K664" s="1" t="str">
        <f>IF(YEAR(J664)&gt;2016,"2017-2021",IF(YEAR(J664)&gt;2011,"2012-2016",IF(YEAR(J664)&gt;2006,"2007-2011",IF(YEAR(J664)&gt;2001,"2002-2006",IF(YEAR(J664)&gt;1996,"1997-2001",IF(YEAR(J664)&gt;=1992,"1992-1996","Invalid"))))))</f>
        <v>1992-1996</v>
      </c>
      <c r="L664" s="2">
        <v>80170</v>
      </c>
      <c r="M664" s="8">
        <v>0</v>
      </c>
      <c r="N664" s="11" t="str" cm="1">
        <f t="array" ref="N664">_xlfn.IFS(M664 = 0%, "0%", M664&gt;35%, "36%-40%",M664&gt;30%,"31%-35%", M664&gt;20%, "21%-30%",M664 &gt;15%,"16%-20%", M664&gt;10%, "11%-15%", M664 &gt;0%, "5%-10%")</f>
        <v>0%</v>
      </c>
      <c r="O664" s="9">
        <f>IF(M664&gt;0,L664+(L664*M664),L664)</f>
        <v>80170</v>
      </c>
      <c r="P664" t="s">
        <v>19</v>
      </c>
      <c r="Q664" t="s">
        <v>45</v>
      </c>
      <c r="R664" s="1" t="s">
        <v>21</v>
      </c>
      <c r="S664" s="1" t="str">
        <f>IF(ISNUMBER(R664),"Yes","No")</f>
        <v>No</v>
      </c>
    </row>
    <row r="665" spans="1:19" x14ac:dyDescent="0.2">
      <c r="A665" t="s">
        <v>188</v>
      </c>
      <c r="B665" t="s">
        <v>1172</v>
      </c>
      <c r="C665" t="s">
        <v>55</v>
      </c>
      <c r="D665" t="s">
        <v>27</v>
      </c>
      <c r="E665" t="s">
        <v>16</v>
      </c>
      <c r="F665" t="s">
        <v>28</v>
      </c>
      <c r="G665" t="s">
        <v>24</v>
      </c>
      <c r="H665">
        <v>37</v>
      </c>
      <c r="I665" t="str">
        <f>IF(H665&gt;54,"Old Adults 55+",IF(H665&gt;=31,"Adults 31-54",IF(H665&lt;31,"Young Adults 25-30","Invalid")))</f>
        <v>Adults 31-54</v>
      </c>
      <c r="J665" s="1">
        <v>42405</v>
      </c>
      <c r="K665" s="1" t="str">
        <f>IF(YEAR(J665)&gt;2016,"2017-2021",IF(YEAR(J665)&gt;2011,"2012-2016",IF(YEAR(J665)&gt;2006,"2007-2011",IF(YEAR(J665)&gt;2001,"2002-2006",IF(YEAR(J665)&gt;1996,"1997-2001",IF(YEAR(J665)&gt;=1992,"1992-1996","Invalid"))))))</f>
        <v>2012-2016</v>
      </c>
      <c r="L665" s="2">
        <v>80055</v>
      </c>
      <c r="M665" s="8">
        <v>0</v>
      </c>
      <c r="N665" s="11" t="str" cm="1">
        <f t="array" ref="N665">_xlfn.IFS(M665 = 0%, "0%", M665&gt;35%, "36%-40%",M665&gt;30%,"31%-35%", M665&gt;20%, "21%-30%",M665 &gt;15%,"16%-20%", M665&gt;10%, "11%-15%", M665 &gt;0%, "5%-10%")</f>
        <v>0%</v>
      </c>
      <c r="O665" s="9">
        <f>IF(M665&gt;0,L665+(L665*M665),L665)</f>
        <v>80055</v>
      </c>
      <c r="P665" t="s">
        <v>33</v>
      </c>
      <c r="Q665" t="s">
        <v>60</v>
      </c>
      <c r="R665" s="1" t="s">
        <v>21</v>
      </c>
      <c r="S665" s="1" t="str">
        <f>IF(ISNUMBER(R665),"Yes","No")</f>
        <v>No</v>
      </c>
    </row>
    <row r="666" spans="1:19" x14ac:dyDescent="0.2">
      <c r="A666" t="s">
        <v>514</v>
      </c>
      <c r="B666" t="s">
        <v>404</v>
      </c>
      <c r="C666" t="s">
        <v>42</v>
      </c>
      <c r="D666" t="s">
        <v>50</v>
      </c>
      <c r="E666" t="s">
        <v>32</v>
      </c>
      <c r="F666" t="s">
        <v>17</v>
      </c>
      <c r="G666" t="s">
        <v>18</v>
      </c>
      <c r="H666">
        <v>38</v>
      </c>
      <c r="I666" t="str">
        <f>IF(H666&gt;54,"Old Adults 55+",IF(H666&gt;=31,"Adults 31-54",IF(H666&lt;31,"Young Adults 25-30","Invalid")))</f>
        <v>Adults 31-54</v>
      </c>
      <c r="J666" s="1">
        <v>39474</v>
      </c>
      <c r="K666" s="1" t="str">
        <f>IF(YEAR(J666)&gt;2016,"2017-2021",IF(YEAR(J666)&gt;2011,"2012-2016",IF(YEAR(J666)&gt;2006,"2007-2011",IF(YEAR(J666)&gt;2001,"2002-2006",IF(YEAR(J666)&gt;1996,"1997-2001",IF(YEAR(J666)&gt;=1992,"1992-1996","Invalid"))))))</f>
        <v>2007-2011</v>
      </c>
      <c r="L666" s="2">
        <v>80024</v>
      </c>
      <c r="M666" s="8">
        <v>0</v>
      </c>
      <c r="N666" s="11" t="str" cm="1">
        <f t="array" ref="N666">_xlfn.IFS(M666 = 0%, "0%", M666&gt;35%, "36%-40%",M666&gt;30%,"31%-35%", M666&gt;20%, "21%-30%",M666 &gt;15%,"16%-20%", M666&gt;10%, "11%-15%", M666 &gt;0%, "5%-10%")</f>
        <v>0%</v>
      </c>
      <c r="O666" s="9">
        <f>IF(M666&gt;0,L666+(L666*M666),L666)</f>
        <v>80024</v>
      </c>
      <c r="P666" t="s">
        <v>19</v>
      </c>
      <c r="Q666" t="s">
        <v>29</v>
      </c>
      <c r="R666" s="1" t="s">
        <v>21</v>
      </c>
      <c r="S666" s="1" t="str">
        <f>IF(ISNUMBER(R666),"Yes","No")</f>
        <v>No</v>
      </c>
    </row>
    <row r="667" spans="1:19" x14ac:dyDescent="0.2">
      <c r="A667" t="s">
        <v>481</v>
      </c>
      <c r="B667" t="s">
        <v>482</v>
      </c>
      <c r="C667" t="s">
        <v>56</v>
      </c>
      <c r="D667" t="s">
        <v>27</v>
      </c>
      <c r="E667" t="s">
        <v>32</v>
      </c>
      <c r="F667" t="s">
        <v>28</v>
      </c>
      <c r="G667" t="s">
        <v>51</v>
      </c>
      <c r="H667">
        <v>32</v>
      </c>
      <c r="I667" t="str">
        <f>IF(H667&gt;54,"Old Adults 55+",IF(H667&gt;=31,"Adults 31-54",IF(H667&lt;31,"Young Adults 25-30","Invalid")))</f>
        <v>Adults 31-54</v>
      </c>
      <c r="J667" s="1">
        <v>41353</v>
      </c>
      <c r="K667" s="1" t="str">
        <f>IF(YEAR(J667)&gt;2016,"2017-2021",IF(YEAR(J667)&gt;2011,"2012-2016",IF(YEAR(J667)&gt;2006,"2007-2011",IF(YEAR(J667)&gt;2001,"2002-2006",IF(YEAR(J667)&gt;1996,"1997-2001",IF(YEAR(J667)&gt;=1992,"1992-1996","Invalid"))))))</f>
        <v>2012-2016</v>
      </c>
      <c r="L667" s="2">
        <v>79921</v>
      </c>
      <c r="M667" s="8">
        <v>0.05</v>
      </c>
      <c r="N667" s="11" t="str" cm="1">
        <f t="array" ref="N667">_xlfn.IFS(M667 = 0%, "0%", M667&gt;35%, "36%-40%",M667&gt;30%,"31%-35%", M667&gt;20%, "21%-30%",M667 &gt;15%,"16%-20%", M667&gt;10%, "11%-15%", M667 &gt;0%, "5%-10%")</f>
        <v>5%-10%</v>
      </c>
      <c r="O667" s="9">
        <f>IF(M667&gt;0,L667+(L667*M667),L667)</f>
        <v>83917.05</v>
      </c>
      <c r="P667" t="s">
        <v>19</v>
      </c>
      <c r="Q667" t="s">
        <v>25</v>
      </c>
      <c r="R667" s="1" t="s">
        <v>21</v>
      </c>
      <c r="S667" s="1" t="str">
        <f>IF(ISNUMBER(R667),"Yes","No")</f>
        <v>No</v>
      </c>
    </row>
    <row r="668" spans="1:19" x14ac:dyDescent="0.2">
      <c r="A668" t="s">
        <v>761</v>
      </c>
      <c r="B668" t="s">
        <v>762</v>
      </c>
      <c r="C668" t="s">
        <v>49</v>
      </c>
      <c r="D668" t="s">
        <v>50</v>
      </c>
      <c r="E668" t="s">
        <v>44</v>
      </c>
      <c r="F668" t="s">
        <v>28</v>
      </c>
      <c r="G668" t="s">
        <v>51</v>
      </c>
      <c r="H668">
        <v>45</v>
      </c>
      <c r="I668" t="str">
        <f>IF(H668&gt;54,"Old Adults 55+",IF(H668&gt;=31,"Adults 31-54",IF(H668&lt;31,"Young Adults 25-30","Invalid")))</f>
        <v>Adults 31-54</v>
      </c>
      <c r="J668" s="1">
        <v>44237</v>
      </c>
      <c r="K668" s="1" t="str">
        <f>IF(YEAR(J668)&gt;2016,"2017-2021",IF(YEAR(J668)&gt;2011,"2012-2016",IF(YEAR(J668)&gt;2006,"2007-2011",IF(YEAR(J668)&gt;2001,"2002-2006",IF(YEAR(J668)&gt;1996,"1997-2001",IF(YEAR(J668)&gt;=1992,"1992-1996","Invalid"))))))</f>
        <v>2017-2021</v>
      </c>
      <c r="L668" s="2">
        <v>79882</v>
      </c>
      <c r="M668" s="8">
        <v>0</v>
      </c>
      <c r="N668" s="11" t="str" cm="1">
        <f t="array" ref="N668">_xlfn.IFS(M668 = 0%, "0%", M668&gt;35%, "36%-40%",M668&gt;30%,"31%-35%", M668&gt;20%, "21%-30%",M668 &gt;15%,"16%-20%", M668&gt;10%, "11%-15%", M668 &gt;0%, "5%-10%")</f>
        <v>0%</v>
      </c>
      <c r="O668" s="9">
        <f>IF(M668&gt;0,L668+(L668*M668),L668)</f>
        <v>79882</v>
      </c>
      <c r="P668" t="s">
        <v>19</v>
      </c>
      <c r="Q668" t="s">
        <v>39</v>
      </c>
      <c r="R668" s="1" t="s">
        <v>21</v>
      </c>
      <c r="S668" s="1" t="str">
        <f>IF(ISNUMBER(R668),"Yes","No")</f>
        <v>No</v>
      </c>
    </row>
    <row r="669" spans="1:19" x14ac:dyDescent="0.2">
      <c r="A669" t="s">
        <v>253</v>
      </c>
      <c r="B669" t="s">
        <v>612</v>
      </c>
      <c r="C669" t="s">
        <v>69</v>
      </c>
      <c r="D669" t="s">
        <v>31</v>
      </c>
      <c r="E669" t="s">
        <v>32</v>
      </c>
      <c r="F669" t="s">
        <v>17</v>
      </c>
      <c r="G669" t="s">
        <v>51</v>
      </c>
      <c r="H669">
        <v>62</v>
      </c>
      <c r="I669" t="str">
        <f>IF(H669&gt;54,"Old Adults 55+",IF(H669&gt;=31,"Adults 31-54",IF(H669&lt;31,"Young Adults 25-30","Invalid")))</f>
        <v>Old Adults 55+</v>
      </c>
      <c r="J669" s="1">
        <v>39002</v>
      </c>
      <c r="K669" s="1" t="str">
        <f>IF(YEAR(J669)&gt;2016,"2017-2021",IF(YEAR(J669)&gt;2011,"2012-2016",IF(YEAR(J669)&gt;2006,"2007-2011",IF(YEAR(J669)&gt;2001,"2002-2006",IF(YEAR(J669)&gt;1996,"1997-2001",IF(YEAR(J669)&gt;=1992,"1992-1996","Invalid"))))))</f>
        <v>2002-2006</v>
      </c>
      <c r="L669" s="2">
        <v>79785</v>
      </c>
      <c r="M669" s="8">
        <v>0</v>
      </c>
      <c r="N669" s="11" t="str" cm="1">
        <f t="array" ref="N669">_xlfn.IFS(M669 = 0%, "0%", M669&gt;35%, "36%-40%",M669&gt;30%,"31%-35%", M669&gt;20%, "21%-30%",M669 &gt;15%,"16%-20%", M669&gt;10%, "11%-15%", M669 &gt;0%, "5%-10%")</f>
        <v>0%</v>
      </c>
      <c r="O669" s="9">
        <f>IF(M669&gt;0,L669+(L669*M669),L669)</f>
        <v>79785</v>
      </c>
      <c r="P669" t="s">
        <v>19</v>
      </c>
      <c r="Q669" t="s">
        <v>25</v>
      </c>
      <c r="R669" s="1" t="s">
        <v>21</v>
      </c>
      <c r="S669" s="1" t="str">
        <f>IF(ISNUMBER(R669),"Yes","No")</f>
        <v>No</v>
      </c>
    </row>
    <row r="670" spans="1:19" x14ac:dyDescent="0.2">
      <c r="A670" t="s">
        <v>1792</v>
      </c>
      <c r="B670" t="s">
        <v>1793</v>
      </c>
      <c r="C670" t="s">
        <v>42</v>
      </c>
      <c r="D670" t="s">
        <v>65</v>
      </c>
      <c r="E670" t="s">
        <v>16</v>
      </c>
      <c r="F670" t="s">
        <v>28</v>
      </c>
      <c r="G670" t="s">
        <v>24</v>
      </c>
      <c r="H670">
        <v>50</v>
      </c>
      <c r="I670" t="str">
        <f>IF(H670&gt;54,"Old Adults 55+",IF(H670&gt;=31,"Adults 31-54",IF(H670&lt;31,"Young Adults 25-30","Invalid")))</f>
        <v>Adults 31-54</v>
      </c>
      <c r="J670" s="1">
        <v>40109</v>
      </c>
      <c r="K670" s="1" t="str">
        <f>IF(YEAR(J670)&gt;2016,"2017-2021",IF(YEAR(J670)&gt;2011,"2012-2016",IF(YEAR(J670)&gt;2006,"2007-2011",IF(YEAR(J670)&gt;2001,"2002-2006",IF(YEAR(J670)&gt;1996,"1997-2001",IF(YEAR(J670)&gt;=1992,"1992-1996","Invalid"))))))</f>
        <v>2007-2011</v>
      </c>
      <c r="L670" s="2">
        <v>79447</v>
      </c>
      <c r="M670" s="8">
        <v>0</v>
      </c>
      <c r="N670" s="11" t="str" cm="1">
        <f t="array" ref="N670">_xlfn.IFS(M670 = 0%, "0%", M670&gt;35%, "36%-40%",M670&gt;30%,"31%-35%", M670&gt;20%, "21%-30%",M670 &gt;15%,"16%-20%", M670&gt;10%, "11%-15%", M670 &gt;0%, "5%-10%")</f>
        <v>0%</v>
      </c>
      <c r="O670" s="9">
        <f>IF(M670&gt;0,L670+(L670*M670),L670)</f>
        <v>79447</v>
      </c>
      <c r="P670" t="s">
        <v>33</v>
      </c>
      <c r="Q670" t="s">
        <v>74</v>
      </c>
      <c r="R670" s="1" t="s">
        <v>21</v>
      </c>
      <c r="S670" s="1" t="str">
        <f>IF(ISNUMBER(R670),"Yes","No")</f>
        <v>No</v>
      </c>
    </row>
    <row r="671" spans="1:19" x14ac:dyDescent="0.2">
      <c r="A671" t="s">
        <v>141</v>
      </c>
      <c r="B671" t="s">
        <v>1070</v>
      </c>
      <c r="C671" t="s">
        <v>30</v>
      </c>
      <c r="D671" t="s">
        <v>31</v>
      </c>
      <c r="E671" t="s">
        <v>16</v>
      </c>
      <c r="F671" t="s">
        <v>17</v>
      </c>
      <c r="G671" t="s">
        <v>24</v>
      </c>
      <c r="H671">
        <v>50</v>
      </c>
      <c r="I671" t="str">
        <f>IF(H671&gt;54,"Old Adults 55+",IF(H671&gt;=31,"Adults 31-54",IF(H671&lt;31,"Young Adults 25-30","Invalid")))</f>
        <v>Adults 31-54</v>
      </c>
      <c r="J671" s="1">
        <v>41404</v>
      </c>
      <c r="K671" s="1" t="str">
        <f>IF(YEAR(J671)&gt;2016,"2017-2021",IF(YEAR(J671)&gt;2011,"2012-2016",IF(YEAR(J671)&gt;2006,"2007-2011",IF(YEAR(J671)&gt;2001,"2002-2006",IF(YEAR(J671)&gt;1996,"1997-2001",IF(YEAR(J671)&gt;=1992,"1992-1996","Invalid"))))))</f>
        <v>2012-2016</v>
      </c>
      <c r="L671" s="2">
        <v>79388</v>
      </c>
      <c r="M671" s="8">
        <v>0</v>
      </c>
      <c r="N671" s="11" t="str" cm="1">
        <f t="array" ref="N671">_xlfn.IFS(M671 = 0%, "0%", M671&gt;35%, "36%-40%",M671&gt;30%,"31%-35%", M671&gt;20%, "21%-30%",M671 &gt;15%,"16%-20%", M671&gt;10%, "11%-15%", M671 &gt;0%, "5%-10%")</f>
        <v>0%</v>
      </c>
      <c r="O671" s="9">
        <f>IF(M671&gt;0,L671+(L671*M671),L671)</f>
        <v>79388</v>
      </c>
      <c r="P671" t="s">
        <v>19</v>
      </c>
      <c r="Q671" t="s">
        <v>25</v>
      </c>
      <c r="R671" s="1">
        <v>43681</v>
      </c>
      <c r="S671" s="1" t="str">
        <f>IF(ISNUMBER(R671),"Yes","No")</f>
        <v>Yes</v>
      </c>
    </row>
    <row r="672" spans="1:19" x14ac:dyDescent="0.2">
      <c r="A672" t="s">
        <v>844</v>
      </c>
      <c r="B672" t="s">
        <v>845</v>
      </c>
      <c r="C672" t="s">
        <v>42</v>
      </c>
      <c r="D672" t="s">
        <v>50</v>
      </c>
      <c r="E672" t="s">
        <v>44</v>
      </c>
      <c r="F672" t="s">
        <v>17</v>
      </c>
      <c r="G672" t="s">
        <v>18</v>
      </c>
      <c r="H672">
        <v>26</v>
      </c>
      <c r="I672" t="str">
        <f>IF(H672&gt;54,"Old Adults 55+",IF(H672&gt;=31,"Adults 31-54",IF(H672&lt;31,"Young Adults 25-30","Invalid")))</f>
        <v>Young Adults 25-30</v>
      </c>
      <c r="J672" s="1">
        <v>43752</v>
      </c>
      <c r="K672" s="1" t="str">
        <f>IF(YEAR(J672)&gt;2016,"2017-2021",IF(YEAR(J672)&gt;2011,"2012-2016",IF(YEAR(J672)&gt;2006,"2007-2011",IF(YEAR(J672)&gt;2001,"2002-2006",IF(YEAR(J672)&gt;1996,"1997-2001",IF(YEAR(J672)&gt;=1992,"1992-1996","Invalid"))))))</f>
        <v>2017-2021</v>
      </c>
      <c r="L672" s="2">
        <v>79356</v>
      </c>
      <c r="M672" s="8">
        <v>0</v>
      </c>
      <c r="N672" s="11" t="str" cm="1">
        <f t="array" ref="N672">_xlfn.IFS(M672 = 0%, "0%", M672&gt;35%, "36%-40%",M672&gt;30%,"31%-35%", M672&gt;20%, "21%-30%",M672 &gt;15%,"16%-20%", M672&gt;10%, "11%-15%", M672 &gt;0%, "5%-10%")</f>
        <v>0%</v>
      </c>
      <c r="O672" s="9">
        <f>IF(M672&gt;0,L672+(L672*M672),L672)</f>
        <v>79356</v>
      </c>
      <c r="P672" t="s">
        <v>19</v>
      </c>
      <c r="Q672" t="s">
        <v>39</v>
      </c>
      <c r="R672" s="1" t="s">
        <v>21</v>
      </c>
      <c r="S672" s="1" t="str">
        <f>IF(ISNUMBER(R672),"Yes","No")</f>
        <v>No</v>
      </c>
    </row>
    <row r="673" spans="1:19" x14ac:dyDescent="0.2">
      <c r="A673" t="s">
        <v>1716</v>
      </c>
      <c r="B673" t="s">
        <v>1717</v>
      </c>
      <c r="C673" t="s">
        <v>30</v>
      </c>
      <c r="D673" t="s">
        <v>31</v>
      </c>
      <c r="E673" t="s">
        <v>32</v>
      </c>
      <c r="F673" t="s">
        <v>17</v>
      </c>
      <c r="G673" t="s">
        <v>18</v>
      </c>
      <c r="H673">
        <v>41</v>
      </c>
      <c r="I673" t="str">
        <f>IF(H673&gt;54,"Old Adults 55+",IF(H673&gt;=31,"Adults 31-54",IF(H673&lt;31,"Young Adults 25-30","Invalid")))</f>
        <v>Adults 31-54</v>
      </c>
      <c r="J673" s="1">
        <v>38632</v>
      </c>
      <c r="K673" s="1" t="str">
        <f>IF(YEAR(J673)&gt;2016,"2017-2021",IF(YEAR(J673)&gt;2011,"2012-2016",IF(YEAR(J673)&gt;2006,"2007-2011",IF(YEAR(J673)&gt;2001,"2002-2006",IF(YEAR(J673)&gt;1996,"1997-2001",IF(YEAR(J673)&gt;=1992,"1992-1996","Invalid"))))))</f>
        <v>2002-2006</v>
      </c>
      <c r="L673" s="2">
        <v>79352</v>
      </c>
      <c r="M673" s="8">
        <v>0</v>
      </c>
      <c r="N673" s="11" t="str" cm="1">
        <f t="array" ref="N673">_xlfn.IFS(M673 = 0%, "0%", M673&gt;35%, "36%-40%",M673&gt;30%,"31%-35%", M673&gt;20%, "21%-30%",M673 &gt;15%,"16%-20%", M673&gt;10%, "11%-15%", M673 &gt;0%, "5%-10%")</f>
        <v>0%</v>
      </c>
      <c r="O673" s="9">
        <f>IF(M673&gt;0,L673+(L673*M673),L673)</f>
        <v>79352</v>
      </c>
      <c r="P673" t="s">
        <v>19</v>
      </c>
      <c r="Q673" t="s">
        <v>63</v>
      </c>
      <c r="R673" s="1" t="s">
        <v>21</v>
      </c>
      <c r="S673" s="1" t="str">
        <f>IF(ISNUMBER(R673),"Yes","No")</f>
        <v>No</v>
      </c>
    </row>
    <row r="674" spans="1:19" x14ac:dyDescent="0.2">
      <c r="A674" t="s">
        <v>101</v>
      </c>
      <c r="B674" t="s">
        <v>469</v>
      </c>
      <c r="C674" t="s">
        <v>55</v>
      </c>
      <c r="D674" t="s">
        <v>27</v>
      </c>
      <c r="E674" t="s">
        <v>36</v>
      </c>
      <c r="F674" t="s">
        <v>17</v>
      </c>
      <c r="G674" t="s">
        <v>51</v>
      </c>
      <c r="H674">
        <v>35</v>
      </c>
      <c r="I674" t="str">
        <f>IF(H674&gt;54,"Old Adults 55+",IF(H674&gt;=31,"Adults 31-54",IF(H674&lt;31,"Young Adults 25-30","Invalid")))</f>
        <v>Adults 31-54</v>
      </c>
      <c r="J674" s="1">
        <v>41409</v>
      </c>
      <c r="K674" s="1" t="str">
        <f>IF(YEAR(J674)&gt;2016,"2017-2021",IF(YEAR(J674)&gt;2011,"2012-2016",IF(YEAR(J674)&gt;2006,"2007-2011",IF(YEAR(J674)&gt;2001,"2002-2006",IF(YEAR(J674)&gt;1996,"1997-2001",IF(YEAR(J674)&gt;=1992,"1992-1996","Invalid"))))))</f>
        <v>2012-2016</v>
      </c>
      <c r="L674" s="2">
        <v>78940</v>
      </c>
      <c r="M674" s="8">
        <v>0</v>
      </c>
      <c r="N674" s="11" t="str" cm="1">
        <f t="array" ref="N674">_xlfn.IFS(M674 = 0%, "0%", M674&gt;35%, "36%-40%",M674&gt;30%,"31%-35%", M674&gt;20%, "21%-30%",M674 &gt;15%,"16%-20%", M674&gt;10%, "11%-15%", M674 &gt;0%, "5%-10%")</f>
        <v>0%</v>
      </c>
      <c r="O674" s="9">
        <f>IF(M674&gt;0,L674+(L674*M674),L674)</f>
        <v>78940</v>
      </c>
      <c r="P674" t="s">
        <v>19</v>
      </c>
      <c r="Q674" t="s">
        <v>45</v>
      </c>
      <c r="R674" s="1" t="s">
        <v>21</v>
      </c>
      <c r="S674" s="1" t="str">
        <f>IF(ISNUMBER(R674),"Yes","No")</f>
        <v>No</v>
      </c>
    </row>
    <row r="675" spans="1:19" x14ac:dyDescent="0.2">
      <c r="A675" t="s">
        <v>1722</v>
      </c>
      <c r="B675" t="s">
        <v>1723</v>
      </c>
      <c r="C675" t="s">
        <v>97</v>
      </c>
      <c r="D675" t="s">
        <v>31</v>
      </c>
      <c r="E675" t="s">
        <v>16</v>
      </c>
      <c r="F675" t="s">
        <v>28</v>
      </c>
      <c r="G675" t="s">
        <v>51</v>
      </c>
      <c r="H675">
        <v>56</v>
      </c>
      <c r="I675" t="str">
        <f>IF(H675&gt;54,"Old Adults 55+",IF(H675&gt;=31,"Adults 31-54",IF(H675&lt;31,"Young Adults 25-30","Invalid")))</f>
        <v>Old Adults 55+</v>
      </c>
      <c r="J675" s="1">
        <v>43363</v>
      </c>
      <c r="K675" s="1" t="str">
        <f>IF(YEAR(J675)&gt;2016,"2017-2021",IF(YEAR(J675)&gt;2011,"2012-2016",IF(YEAR(J675)&gt;2006,"2007-2011",IF(YEAR(J675)&gt;2001,"2002-2006",IF(YEAR(J675)&gt;1996,"1997-2001",IF(YEAR(J675)&gt;=1992,"1992-1996","Invalid"))))))</f>
        <v>2017-2021</v>
      </c>
      <c r="L675" s="2">
        <v>78938</v>
      </c>
      <c r="M675" s="8">
        <v>0.14000000000000001</v>
      </c>
      <c r="N675" s="11" t="str" cm="1">
        <f t="array" ref="N675">_xlfn.IFS(M675 = 0%, "0%", M675&gt;35%, "36%-40%",M675&gt;30%,"31%-35%", M675&gt;20%, "21%-30%",M675 &gt;15%,"16%-20%", M675&gt;10%, "11%-15%", M675 &gt;0%, "5%-10%")</f>
        <v>11%-15%</v>
      </c>
      <c r="O675" s="9">
        <f>IF(M675&gt;0,L675+(L675*M675),L675)</f>
        <v>89989.32</v>
      </c>
      <c r="P675" t="s">
        <v>19</v>
      </c>
      <c r="Q675" t="s">
        <v>39</v>
      </c>
      <c r="R675" s="1" t="s">
        <v>21</v>
      </c>
      <c r="S675" s="1" t="str">
        <f>IF(ISNUMBER(R675),"Yes","No")</f>
        <v>No</v>
      </c>
    </row>
    <row r="676" spans="1:19" x14ac:dyDescent="0.2">
      <c r="A676" t="s">
        <v>519</v>
      </c>
      <c r="B676" t="s">
        <v>520</v>
      </c>
      <c r="C676" t="s">
        <v>38</v>
      </c>
      <c r="D676" t="s">
        <v>27</v>
      </c>
      <c r="E676" t="s">
        <v>44</v>
      </c>
      <c r="F676" t="s">
        <v>17</v>
      </c>
      <c r="G676" t="s">
        <v>24</v>
      </c>
      <c r="H676">
        <v>32</v>
      </c>
      <c r="I676" t="str">
        <f>IF(H676&gt;54,"Old Adults 55+",IF(H676&gt;=31,"Adults 31-54",IF(H676&lt;31,"Young Adults 25-30","Invalid")))</f>
        <v>Adults 31-54</v>
      </c>
      <c r="J676" s="1">
        <v>43835</v>
      </c>
      <c r="K676" s="1" t="str">
        <f>IF(YEAR(J676)&gt;2016,"2017-2021",IF(YEAR(J676)&gt;2011,"2012-2016",IF(YEAR(J676)&gt;2006,"2007-2011",IF(YEAR(J676)&gt;2001,"2002-2006",IF(YEAR(J676)&gt;1996,"1997-2001",IF(YEAR(J676)&gt;=1992,"1992-1996","Invalid"))))))</f>
        <v>2017-2021</v>
      </c>
      <c r="L676" s="2">
        <v>78844</v>
      </c>
      <c r="M676" s="8">
        <v>0</v>
      </c>
      <c r="N676" s="11" t="str" cm="1">
        <f t="array" ref="N676">_xlfn.IFS(M676 = 0%, "0%", M676&gt;35%, "36%-40%",M676&gt;30%,"31%-35%", M676&gt;20%, "21%-30%",M676 &gt;15%,"16%-20%", M676&gt;10%, "11%-15%", M676 &gt;0%, "5%-10%")</f>
        <v>0%</v>
      </c>
      <c r="O676" s="9">
        <f>IF(M676&gt;0,L676+(L676*M676),L676)</f>
        <v>78844</v>
      </c>
      <c r="P676" t="s">
        <v>19</v>
      </c>
      <c r="Q676" t="s">
        <v>63</v>
      </c>
      <c r="R676" s="1" t="s">
        <v>21</v>
      </c>
      <c r="S676" s="1" t="str">
        <f>IF(ISNUMBER(R676),"Yes","No")</f>
        <v>No</v>
      </c>
    </row>
    <row r="677" spans="1:19" x14ac:dyDescent="0.2">
      <c r="A677" t="s">
        <v>481</v>
      </c>
      <c r="B677" t="s">
        <v>1176</v>
      </c>
      <c r="C677" t="s">
        <v>77</v>
      </c>
      <c r="D677" t="s">
        <v>23</v>
      </c>
      <c r="E677" t="s">
        <v>16</v>
      </c>
      <c r="F677" t="s">
        <v>17</v>
      </c>
      <c r="G677" t="s">
        <v>24</v>
      </c>
      <c r="H677">
        <v>60</v>
      </c>
      <c r="I677" t="str">
        <f>IF(H677&gt;54,"Old Adults 55+",IF(H677&gt;=31,"Adults 31-54",IF(H677&lt;31,"Young Adults 25-30","Invalid")))</f>
        <v>Old Adults 55+</v>
      </c>
      <c r="J677" s="1">
        <v>38667</v>
      </c>
      <c r="K677" s="1" t="str">
        <f>IF(YEAR(J677)&gt;2016,"2017-2021",IF(YEAR(J677)&gt;2011,"2012-2016",IF(YEAR(J677)&gt;2006,"2007-2011",IF(YEAR(J677)&gt;2001,"2002-2006",IF(YEAR(J677)&gt;1996,"1997-2001",IF(YEAR(J677)&gt;=1992,"1992-1996","Invalid"))))))</f>
        <v>2002-2006</v>
      </c>
      <c r="L677" s="2">
        <v>78388</v>
      </c>
      <c r="M677" s="8">
        <v>0</v>
      </c>
      <c r="N677" s="11" t="str" cm="1">
        <f t="array" ref="N677">_xlfn.IFS(M677 = 0%, "0%", M677&gt;35%, "36%-40%",M677&gt;30%,"31%-35%", M677&gt;20%, "21%-30%",M677 &gt;15%,"16%-20%", M677&gt;10%, "11%-15%", M677 &gt;0%, "5%-10%")</f>
        <v>0%</v>
      </c>
      <c r="O677" s="9">
        <f>IF(M677&gt;0,L677+(L677*M677),L677)</f>
        <v>78388</v>
      </c>
      <c r="P677" t="s">
        <v>33</v>
      </c>
      <c r="Q677" t="s">
        <v>80</v>
      </c>
      <c r="R677" s="1" t="s">
        <v>21</v>
      </c>
      <c r="S677" s="1" t="str">
        <f>IF(ISNUMBER(R677),"Yes","No")</f>
        <v>No</v>
      </c>
    </row>
    <row r="678" spans="1:19" x14ac:dyDescent="0.2">
      <c r="A678" t="s">
        <v>296</v>
      </c>
      <c r="B678" t="s">
        <v>858</v>
      </c>
      <c r="C678" t="s">
        <v>59</v>
      </c>
      <c r="D678" t="s">
        <v>31</v>
      </c>
      <c r="E678" t="s">
        <v>44</v>
      </c>
      <c r="F678" t="s">
        <v>28</v>
      </c>
      <c r="G678" t="s">
        <v>18</v>
      </c>
      <c r="H678">
        <v>38</v>
      </c>
      <c r="I678" t="str">
        <f>IF(H678&gt;54,"Old Adults 55+",IF(H678&gt;=31,"Adults 31-54",IF(H678&lt;31,"Young Adults 25-30","Invalid")))</f>
        <v>Adults 31-54</v>
      </c>
      <c r="J678" s="1">
        <v>40360</v>
      </c>
      <c r="K678" s="1" t="str">
        <f>IF(YEAR(J678)&gt;2016,"2017-2021",IF(YEAR(J678)&gt;2011,"2012-2016",IF(YEAR(J678)&gt;2006,"2007-2011",IF(YEAR(J678)&gt;2001,"2002-2006",IF(YEAR(J678)&gt;1996,"1997-2001",IF(YEAR(J678)&gt;=1992,"1992-1996","Invalid"))))))</f>
        <v>2007-2011</v>
      </c>
      <c r="L678" s="2">
        <v>78237</v>
      </c>
      <c r="M678" s="8">
        <v>0</v>
      </c>
      <c r="N678" s="11" t="str" cm="1">
        <f t="array" ref="N678">_xlfn.IFS(M678 = 0%, "0%", M678&gt;35%, "36%-40%",M678&gt;30%,"31%-35%", M678&gt;20%, "21%-30%",M678 &gt;15%,"16%-20%", M678&gt;10%, "11%-15%", M678 &gt;0%, "5%-10%")</f>
        <v>0%</v>
      </c>
      <c r="O678" s="9">
        <f>IF(M678&gt;0,L678+(L678*M678),L678)</f>
        <v>78237</v>
      </c>
      <c r="P678" t="s">
        <v>19</v>
      </c>
      <c r="Q678" t="s">
        <v>39</v>
      </c>
      <c r="R678" s="1" t="s">
        <v>21</v>
      </c>
      <c r="S678" s="1" t="str">
        <f>IF(ISNUMBER(R678),"Yes","No")</f>
        <v>No</v>
      </c>
    </row>
    <row r="679" spans="1:19" x14ac:dyDescent="0.2">
      <c r="A679" t="s">
        <v>1483</v>
      </c>
      <c r="B679" t="s">
        <v>1484</v>
      </c>
      <c r="C679" t="s">
        <v>55</v>
      </c>
      <c r="D679" t="s">
        <v>27</v>
      </c>
      <c r="E679" t="s">
        <v>32</v>
      </c>
      <c r="F679" t="s">
        <v>17</v>
      </c>
      <c r="G679" t="s">
        <v>18</v>
      </c>
      <c r="H679">
        <v>53</v>
      </c>
      <c r="I679" t="str">
        <f>IF(H679&gt;54,"Old Adults 55+",IF(H679&gt;=31,"Adults 31-54",IF(H679&lt;31,"Young Adults 25-30","Invalid")))</f>
        <v>Adults 31-54</v>
      </c>
      <c r="J679" s="1">
        <v>35543</v>
      </c>
      <c r="K679" s="1" t="str">
        <f>IF(YEAR(J679)&gt;2016,"2017-2021",IF(YEAR(J679)&gt;2011,"2012-2016",IF(YEAR(J679)&gt;2006,"2007-2011",IF(YEAR(J679)&gt;2001,"2002-2006",IF(YEAR(J679)&gt;1996,"1997-2001",IF(YEAR(J679)&gt;=1992,"1992-1996","Invalid"))))))</f>
        <v>1997-2001</v>
      </c>
      <c r="L679" s="2">
        <v>78153</v>
      </c>
      <c r="M679" s="8">
        <v>0</v>
      </c>
      <c r="N679" s="11" t="str" cm="1">
        <f t="array" ref="N679">_xlfn.IFS(M679 = 0%, "0%", M679&gt;35%, "36%-40%",M679&gt;30%,"31%-35%", M679&gt;20%, "21%-30%",M679 &gt;15%,"16%-20%", M679&gt;10%, "11%-15%", M679 &gt;0%, "5%-10%")</f>
        <v>0%</v>
      </c>
      <c r="O679" s="9">
        <f>IF(M679&gt;0,L679+(L679*M679),L679)</f>
        <v>78153</v>
      </c>
      <c r="P679" t="s">
        <v>19</v>
      </c>
      <c r="Q679" t="s">
        <v>45</v>
      </c>
      <c r="R679" s="1" t="s">
        <v>21</v>
      </c>
      <c r="S679" s="1" t="str">
        <f>IF(ISNUMBER(R679),"Yes","No")</f>
        <v>No</v>
      </c>
    </row>
    <row r="680" spans="1:19" x14ac:dyDescent="0.2">
      <c r="A680" t="s">
        <v>854</v>
      </c>
      <c r="B680" t="s">
        <v>855</v>
      </c>
      <c r="C680" t="s">
        <v>42</v>
      </c>
      <c r="D680" t="s">
        <v>65</v>
      </c>
      <c r="E680" t="s">
        <v>36</v>
      </c>
      <c r="F680" t="s">
        <v>28</v>
      </c>
      <c r="G680" t="s">
        <v>51</v>
      </c>
      <c r="H680">
        <v>38</v>
      </c>
      <c r="I680" t="str">
        <f>IF(H680&gt;54,"Old Adults 55+",IF(H680&gt;=31,"Adults 31-54",IF(H680&lt;31,"Young Adults 25-30","Invalid")))</f>
        <v>Adults 31-54</v>
      </c>
      <c r="J680" s="1">
        <v>39634</v>
      </c>
      <c r="K680" s="1" t="str">
        <f>IF(YEAR(J680)&gt;2016,"2017-2021",IF(YEAR(J680)&gt;2011,"2012-2016",IF(YEAR(J680)&gt;2006,"2007-2011",IF(YEAR(J680)&gt;2001,"2002-2006",IF(YEAR(J680)&gt;1996,"1997-2001",IF(YEAR(J680)&gt;=1992,"1992-1996","Invalid"))))))</f>
        <v>2007-2011</v>
      </c>
      <c r="L680" s="2">
        <v>78056</v>
      </c>
      <c r="M680" s="8">
        <v>0</v>
      </c>
      <c r="N680" s="11" t="str" cm="1">
        <f t="array" ref="N680">_xlfn.IFS(M680 = 0%, "0%", M680&gt;35%, "36%-40%",M680&gt;30%,"31%-35%", M680&gt;20%, "21%-30%",M680 &gt;15%,"16%-20%", M680&gt;10%, "11%-15%", M680 &gt;0%, "5%-10%")</f>
        <v>0%</v>
      </c>
      <c r="O680" s="9">
        <f>IF(M680&gt;0,L680+(L680*M680),L680)</f>
        <v>78056</v>
      </c>
      <c r="P680" t="s">
        <v>52</v>
      </c>
      <c r="Q680" t="s">
        <v>53</v>
      </c>
      <c r="R680" s="1" t="s">
        <v>21</v>
      </c>
      <c r="S680" s="1" t="str">
        <f>IF(ISNUMBER(R680),"Yes","No")</f>
        <v>No</v>
      </c>
    </row>
    <row r="681" spans="1:19" x14ac:dyDescent="0.2">
      <c r="A681" t="s">
        <v>1340</v>
      </c>
      <c r="B681" t="s">
        <v>1341</v>
      </c>
      <c r="C681" t="s">
        <v>30</v>
      </c>
      <c r="D681" t="s">
        <v>31</v>
      </c>
      <c r="E681" t="s">
        <v>16</v>
      </c>
      <c r="F681" t="s">
        <v>28</v>
      </c>
      <c r="G681" t="s">
        <v>24</v>
      </c>
      <c r="H681">
        <v>59</v>
      </c>
      <c r="I681" t="str">
        <f>IF(H681&gt;54,"Old Adults 55+",IF(H681&gt;=31,"Adults 31-54",IF(H681&lt;31,"Young Adults 25-30","Invalid")))</f>
        <v>Old Adults 55+</v>
      </c>
      <c r="J681" s="1">
        <v>40170</v>
      </c>
      <c r="K681" s="1" t="str">
        <f>IF(YEAR(J681)&gt;2016,"2017-2021",IF(YEAR(J681)&gt;2011,"2012-2016",IF(YEAR(J681)&gt;2006,"2007-2011",IF(YEAR(J681)&gt;2001,"2002-2006",IF(YEAR(J681)&gt;1996,"1997-2001",IF(YEAR(J681)&gt;=1992,"1992-1996","Invalid"))))))</f>
        <v>2007-2011</v>
      </c>
      <c r="L681" s="2">
        <v>78006</v>
      </c>
      <c r="M681" s="8">
        <v>0</v>
      </c>
      <c r="N681" s="11" t="str" cm="1">
        <f t="array" ref="N681">_xlfn.IFS(M681 = 0%, "0%", M681&gt;35%, "36%-40%",M681&gt;30%,"31%-35%", M681&gt;20%, "21%-30%",M681 &gt;15%,"16%-20%", M681&gt;10%, "11%-15%", M681 &gt;0%, "5%-10%")</f>
        <v>0%</v>
      </c>
      <c r="O681" s="9">
        <f>IF(M681&gt;0,L681+(L681*M681),L681)</f>
        <v>78006</v>
      </c>
      <c r="P681" t="s">
        <v>19</v>
      </c>
      <c r="Q681" t="s">
        <v>45</v>
      </c>
      <c r="R681" s="1" t="s">
        <v>21</v>
      </c>
      <c r="S681" s="1" t="str">
        <f>IF(ISNUMBER(R681),"Yes","No")</f>
        <v>No</v>
      </c>
    </row>
    <row r="682" spans="1:19" x14ac:dyDescent="0.2">
      <c r="A682" t="s">
        <v>1698</v>
      </c>
      <c r="B682" t="s">
        <v>1699</v>
      </c>
      <c r="C682" t="s">
        <v>88</v>
      </c>
      <c r="D682" t="s">
        <v>27</v>
      </c>
      <c r="E682" t="s">
        <v>36</v>
      </c>
      <c r="F682" t="s">
        <v>17</v>
      </c>
      <c r="G682" t="s">
        <v>18</v>
      </c>
      <c r="H682">
        <v>64</v>
      </c>
      <c r="I682" t="str">
        <f>IF(H682&gt;54,"Old Adults 55+",IF(H682&gt;=31,"Adults 31-54",IF(H682&lt;31,"Young Adults 25-30","Invalid")))</f>
        <v>Old Adults 55+</v>
      </c>
      <c r="J682" s="1">
        <v>38176</v>
      </c>
      <c r="K682" s="1" t="str">
        <f>IF(YEAR(J682)&gt;2016,"2017-2021",IF(YEAR(J682)&gt;2011,"2012-2016",IF(YEAR(J682)&gt;2006,"2007-2011",IF(YEAR(J682)&gt;2001,"2002-2006",IF(YEAR(J682)&gt;1996,"1997-2001",IF(YEAR(J682)&gt;=1992,"1992-1996","Invalid"))))))</f>
        <v>2002-2006</v>
      </c>
      <c r="L682" s="2">
        <v>77903</v>
      </c>
      <c r="M682" s="8">
        <v>0</v>
      </c>
      <c r="N682" s="11" t="str" cm="1">
        <f t="array" ref="N682">_xlfn.IFS(M682 = 0%, "0%", M682&gt;35%, "36%-40%",M682&gt;30%,"31%-35%", M682&gt;20%, "21%-30%",M682 &gt;15%,"16%-20%", M682&gt;10%, "11%-15%", M682 &gt;0%, "5%-10%")</f>
        <v>0%</v>
      </c>
      <c r="O682" s="9">
        <f>IF(M682&gt;0,L682+(L682*M682),L682)</f>
        <v>77903</v>
      </c>
      <c r="P682" t="s">
        <v>19</v>
      </c>
      <c r="Q682" t="s">
        <v>63</v>
      </c>
      <c r="R682" s="1" t="s">
        <v>21</v>
      </c>
      <c r="S682" s="1" t="str">
        <f>IF(ISNUMBER(R682),"Yes","No")</f>
        <v>No</v>
      </c>
    </row>
    <row r="683" spans="1:19" x14ac:dyDescent="0.2">
      <c r="A683" t="s">
        <v>1594</v>
      </c>
      <c r="B683" t="s">
        <v>1595</v>
      </c>
      <c r="C683" t="s">
        <v>42</v>
      </c>
      <c r="D683" t="s">
        <v>43</v>
      </c>
      <c r="E683" t="s">
        <v>36</v>
      </c>
      <c r="F683" t="s">
        <v>28</v>
      </c>
      <c r="G683" t="s">
        <v>24</v>
      </c>
      <c r="H683">
        <v>63</v>
      </c>
      <c r="I683" t="str">
        <f>IF(H683&gt;54,"Old Adults 55+",IF(H683&gt;=31,"Adults 31-54",IF(H683&lt;31,"Young Adults 25-30","Invalid")))</f>
        <v>Old Adults 55+</v>
      </c>
      <c r="J683" s="1">
        <v>42778</v>
      </c>
      <c r="K683" s="1" t="str">
        <f>IF(YEAR(J683)&gt;2016,"2017-2021",IF(YEAR(J683)&gt;2011,"2012-2016",IF(YEAR(J683)&gt;2006,"2007-2011",IF(YEAR(J683)&gt;2001,"2002-2006",IF(YEAR(J683)&gt;1996,"1997-2001",IF(YEAR(J683)&gt;=1992,"1992-1996","Invalid"))))))</f>
        <v>2017-2021</v>
      </c>
      <c r="L683" s="2">
        <v>77629</v>
      </c>
      <c r="M683" s="8">
        <v>0</v>
      </c>
      <c r="N683" s="11" t="str" cm="1">
        <f t="array" ref="N683">_xlfn.IFS(M683 = 0%, "0%", M683&gt;35%, "36%-40%",M683&gt;30%,"31%-35%", M683&gt;20%, "21%-30%",M683 &gt;15%,"16%-20%", M683&gt;10%, "11%-15%", M683 &gt;0%, "5%-10%")</f>
        <v>0%</v>
      </c>
      <c r="O683" s="9">
        <f>IF(M683&gt;0,L683+(L683*M683),L683)</f>
        <v>77629</v>
      </c>
      <c r="P683" t="s">
        <v>33</v>
      </c>
      <c r="Q683" t="s">
        <v>60</v>
      </c>
      <c r="R683" s="1" t="s">
        <v>21</v>
      </c>
      <c r="S683" s="1" t="str">
        <f>IF(ISNUMBER(R683),"Yes","No")</f>
        <v>No</v>
      </c>
    </row>
    <row r="684" spans="1:19" x14ac:dyDescent="0.2">
      <c r="A684" t="s">
        <v>1562</v>
      </c>
      <c r="B684" t="s">
        <v>1563</v>
      </c>
      <c r="C684" t="s">
        <v>56</v>
      </c>
      <c r="D684" t="s">
        <v>27</v>
      </c>
      <c r="E684" t="s">
        <v>36</v>
      </c>
      <c r="F684" t="s">
        <v>17</v>
      </c>
      <c r="G684" t="s">
        <v>51</v>
      </c>
      <c r="H684">
        <v>46</v>
      </c>
      <c r="I684" t="str">
        <f>IF(H684&gt;54,"Old Adults 55+",IF(H684&gt;=31,"Adults 31-54",IF(H684&lt;31,"Young Adults 25-30","Invalid")))</f>
        <v>Adults 31-54</v>
      </c>
      <c r="J684" s="1">
        <v>42849</v>
      </c>
      <c r="K684" s="1" t="str">
        <f>IF(YEAR(J684)&gt;2016,"2017-2021",IF(YEAR(J684)&gt;2011,"2012-2016",IF(YEAR(J684)&gt;2006,"2007-2011",IF(YEAR(J684)&gt;2001,"2002-2006",IF(YEAR(J684)&gt;1996,"1997-2001",IF(YEAR(J684)&gt;=1992,"1992-1996","Invalid"))))))</f>
        <v>2017-2021</v>
      </c>
      <c r="L684" s="2">
        <v>77461</v>
      </c>
      <c r="M684" s="8">
        <v>0.09</v>
      </c>
      <c r="N684" s="11" t="str" cm="1">
        <f t="array" ref="N684">_xlfn.IFS(M684 = 0%, "0%", M684&gt;35%, "36%-40%",M684&gt;30%,"31%-35%", M684&gt;20%, "21%-30%",M684 &gt;15%,"16%-20%", M684&gt;10%, "11%-15%", M684 &gt;0%, "5%-10%")</f>
        <v>5%-10%</v>
      </c>
      <c r="O684" s="9">
        <f>IF(M684&gt;0,L684+(L684*M684),L684)</f>
        <v>84432.49</v>
      </c>
      <c r="P684" t="s">
        <v>52</v>
      </c>
      <c r="Q684" t="s">
        <v>53</v>
      </c>
      <c r="R684" s="1" t="s">
        <v>21</v>
      </c>
      <c r="S684" s="1" t="str">
        <f>IF(ISNUMBER(R684),"Yes","No")</f>
        <v>No</v>
      </c>
    </row>
    <row r="685" spans="1:19" x14ac:dyDescent="0.2">
      <c r="A685" t="s">
        <v>353</v>
      </c>
      <c r="B685" t="s">
        <v>1335</v>
      </c>
      <c r="C685" t="s">
        <v>69</v>
      </c>
      <c r="D685" t="s">
        <v>31</v>
      </c>
      <c r="E685" t="s">
        <v>16</v>
      </c>
      <c r="F685" t="s">
        <v>17</v>
      </c>
      <c r="G685" t="s">
        <v>24</v>
      </c>
      <c r="H685">
        <v>30</v>
      </c>
      <c r="I685" t="str">
        <f>IF(H685&gt;54,"Old Adults 55+",IF(H685&gt;=31,"Adults 31-54",IF(H685&lt;31,"Young Adults 25-30","Invalid")))</f>
        <v>Young Adults 25-30</v>
      </c>
      <c r="J685" s="1">
        <v>42322</v>
      </c>
      <c r="K685" s="1" t="str">
        <f>IF(YEAR(J685)&gt;2016,"2017-2021",IF(YEAR(J685)&gt;2011,"2012-2016",IF(YEAR(J685)&gt;2006,"2007-2011",IF(YEAR(J685)&gt;2001,"2002-2006",IF(YEAR(J685)&gt;1996,"1997-2001",IF(YEAR(J685)&gt;=1992,"1992-1996","Invalid"))))))</f>
        <v>2012-2016</v>
      </c>
      <c r="L685" s="2">
        <v>77442</v>
      </c>
      <c r="M685" s="8">
        <v>0</v>
      </c>
      <c r="N685" s="11" t="str" cm="1">
        <f t="array" ref="N685">_xlfn.IFS(M685 = 0%, "0%", M685&gt;35%, "36%-40%",M685&gt;30%,"31%-35%", M685&gt;20%, "21%-30%",M685 &gt;15%,"16%-20%", M685&gt;10%, "11%-15%", M685 &gt;0%, "5%-10%")</f>
        <v>0%</v>
      </c>
      <c r="O685" s="9">
        <f>IF(M685&gt;0,L685+(L685*M685),L685)</f>
        <v>77442</v>
      </c>
      <c r="P685" t="s">
        <v>19</v>
      </c>
      <c r="Q685" t="s">
        <v>29</v>
      </c>
      <c r="R685" s="1" t="s">
        <v>21</v>
      </c>
      <c r="S685" s="1" t="str">
        <f>IF(ISNUMBER(R685),"Yes","No")</f>
        <v>No</v>
      </c>
    </row>
    <row r="686" spans="1:19" x14ac:dyDescent="0.2">
      <c r="A686" t="s">
        <v>1121</v>
      </c>
      <c r="B686" t="s">
        <v>1122</v>
      </c>
      <c r="C686" t="s">
        <v>42</v>
      </c>
      <c r="D686" t="s">
        <v>15</v>
      </c>
      <c r="E686" t="s">
        <v>36</v>
      </c>
      <c r="F686" t="s">
        <v>28</v>
      </c>
      <c r="G686" t="s">
        <v>18</v>
      </c>
      <c r="H686">
        <v>55</v>
      </c>
      <c r="I686" t="str">
        <f>IF(H686&gt;54,"Old Adults 55+",IF(H686&gt;=31,"Adults 31-54",IF(H686&lt;31,"Young Adults 25-30","Invalid")))</f>
        <v>Old Adults 55+</v>
      </c>
      <c r="J686" s="1">
        <v>37456</v>
      </c>
      <c r="K686" s="1" t="str">
        <f>IF(YEAR(J686)&gt;2016,"2017-2021",IF(YEAR(J686)&gt;2011,"2012-2016",IF(YEAR(J686)&gt;2006,"2007-2011",IF(YEAR(J686)&gt;2001,"2002-2006",IF(YEAR(J686)&gt;1996,"1997-2001",IF(YEAR(J686)&gt;=1992,"1992-1996","Invalid"))))))</f>
        <v>2002-2006</v>
      </c>
      <c r="L686" s="2">
        <v>77396</v>
      </c>
      <c r="M686" s="8">
        <v>0</v>
      </c>
      <c r="N686" s="11" t="str" cm="1">
        <f t="array" ref="N686">_xlfn.IFS(M686 = 0%, "0%", M686&gt;35%, "36%-40%",M686&gt;30%,"31%-35%", M686&gt;20%, "21%-30%",M686 &gt;15%,"16%-20%", M686&gt;10%, "11%-15%", M686 &gt;0%, "5%-10%")</f>
        <v>0%</v>
      </c>
      <c r="O686" s="9">
        <f>IF(M686&gt;0,L686+(L686*M686),L686)</f>
        <v>77396</v>
      </c>
      <c r="P686" t="s">
        <v>19</v>
      </c>
      <c r="Q686" t="s">
        <v>45</v>
      </c>
      <c r="R686" s="1" t="s">
        <v>21</v>
      </c>
      <c r="S686" s="1" t="str">
        <f>IF(ISNUMBER(R686),"Yes","No")</f>
        <v>No</v>
      </c>
    </row>
    <row r="687" spans="1:19" x14ac:dyDescent="0.2">
      <c r="A687" t="s">
        <v>422</v>
      </c>
      <c r="B687" t="s">
        <v>423</v>
      </c>
      <c r="C687" t="s">
        <v>42</v>
      </c>
      <c r="D687" t="s">
        <v>15</v>
      </c>
      <c r="E687" t="s">
        <v>44</v>
      </c>
      <c r="F687" t="s">
        <v>17</v>
      </c>
      <c r="G687" t="s">
        <v>18</v>
      </c>
      <c r="H687">
        <v>34</v>
      </c>
      <c r="I687" t="str">
        <f>IF(H687&gt;54,"Old Adults 55+",IF(H687&gt;=31,"Adults 31-54",IF(H687&lt;31,"Young Adults 25-30","Invalid")))</f>
        <v>Adults 31-54</v>
      </c>
      <c r="J687" s="1">
        <v>43264</v>
      </c>
      <c r="K687" s="1" t="str">
        <f>IF(YEAR(J687)&gt;2016,"2017-2021",IF(YEAR(J687)&gt;2011,"2012-2016",IF(YEAR(J687)&gt;2006,"2007-2011",IF(YEAR(J687)&gt;2001,"2002-2006",IF(YEAR(J687)&gt;1996,"1997-2001",IF(YEAR(J687)&gt;=1992,"1992-1996","Invalid"))))))</f>
        <v>2017-2021</v>
      </c>
      <c r="L687" s="2">
        <v>77203</v>
      </c>
      <c r="M687" s="8">
        <v>0</v>
      </c>
      <c r="N687" s="11" t="str" cm="1">
        <f t="array" ref="N687">_xlfn.IFS(M687 = 0%, "0%", M687&gt;35%, "36%-40%",M687&gt;30%,"31%-35%", M687&gt;20%, "21%-30%",M687 &gt;15%,"16%-20%", M687&gt;10%, "11%-15%", M687 &gt;0%, "5%-10%")</f>
        <v>0%</v>
      </c>
      <c r="O687" s="9">
        <f>IF(M687&gt;0,L687+(L687*M687),L687)</f>
        <v>77203</v>
      </c>
      <c r="P687" t="s">
        <v>19</v>
      </c>
      <c r="Q687" t="s">
        <v>20</v>
      </c>
      <c r="R687" s="1" t="s">
        <v>21</v>
      </c>
      <c r="S687" s="1" t="str">
        <f>IF(ISNUMBER(R687),"Yes","No")</f>
        <v>No</v>
      </c>
    </row>
    <row r="688" spans="1:19" x14ac:dyDescent="0.2">
      <c r="A688" t="s">
        <v>1523</v>
      </c>
      <c r="B688" t="s">
        <v>306</v>
      </c>
      <c r="C688" t="s">
        <v>88</v>
      </c>
      <c r="D688" t="s">
        <v>27</v>
      </c>
      <c r="E688" t="s">
        <v>44</v>
      </c>
      <c r="F688" t="s">
        <v>17</v>
      </c>
      <c r="G688" t="s">
        <v>51</v>
      </c>
      <c r="H688">
        <v>43</v>
      </c>
      <c r="I688" t="str">
        <f>IF(H688&gt;54,"Old Adults 55+",IF(H688&gt;=31,"Adults 31-54",IF(H688&lt;31,"Young Adults 25-30","Invalid")))</f>
        <v>Adults 31-54</v>
      </c>
      <c r="J688" s="1">
        <v>40290</v>
      </c>
      <c r="K688" s="1" t="str">
        <f>IF(YEAR(J688)&gt;2016,"2017-2021",IF(YEAR(J688)&gt;2011,"2012-2016",IF(YEAR(J688)&gt;2006,"2007-2011",IF(YEAR(J688)&gt;2001,"2002-2006",IF(YEAR(J688)&gt;1996,"1997-2001",IF(YEAR(J688)&gt;=1992,"1992-1996","Invalid"))))))</f>
        <v>2007-2011</v>
      </c>
      <c r="L688" s="2">
        <v>76912</v>
      </c>
      <c r="M688" s="8">
        <v>0</v>
      </c>
      <c r="N688" s="11" t="str" cm="1">
        <f t="array" ref="N688">_xlfn.IFS(M688 = 0%, "0%", M688&gt;35%, "36%-40%",M688&gt;30%,"31%-35%", M688&gt;20%, "21%-30%",M688 &gt;15%,"16%-20%", M688&gt;10%, "11%-15%", M688 &gt;0%, "5%-10%")</f>
        <v>0%</v>
      </c>
      <c r="O688" s="9">
        <f>IF(M688&gt;0,L688+(L688*M688),L688)</f>
        <v>76912</v>
      </c>
      <c r="P688" t="s">
        <v>52</v>
      </c>
      <c r="Q688" t="s">
        <v>53</v>
      </c>
      <c r="R688" s="1" t="s">
        <v>21</v>
      </c>
      <c r="S688" s="1" t="str">
        <f>IF(ISNUMBER(R688),"Yes","No")</f>
        <v>No</v>
      </c>
    </row>
    <row r="689" spans="1:19" x14ac:dyDescent="0.2">
      <c r="A689" t="s">
        <v>750</v>
      </c>
      <c r="B689" t="s">
        <v>751</v>
      </c>
      <c r="C689" t="s">
        <v>42</v>
      </c>
      <c r="D689" t="s">
        <v>65</v>
      </c>
      <c r="E689" t="s">
        <v>44</v>
      </c>
      <c r="F689" t="s">
        <v>28</v>
      </c>
      <c r="G689" t="s">
        <v>18</v>
      </c>
      <c r="H689">
        <v>62</v>
      </c>
      <c r="I689" t="str">
        <f>IF(H689&gt;54,"Old Adults 55+",IF(H689&gt;=31,"Adults 31-54",IF(H689&lt;31,"Young Adults 25-30","Invalid")))</f>
        <v>Old Adults 55+</v>
      </c>
      <c r="J689" s="1">
        <v>37733</v>
      </c>
      <c r="K689" s="1" t="str">
        <f>IF(YEAR(J689)&gt;2016,"2017-2021",IF(YEAR(J689)&gt;2011,"2012-2016",IF(YEAR(J689)&gt;2006,"2007-2011",IF(YEAR(J689)&gt;2001,"2002-2006",IF(YEAR(J689)&gt;1996,"1997-2001",IF(YEAR(J689)&gt;=1992,"1992-1996","Invalid"))))))</f>
        <v>2002-2006</v>
      </c>
      <c r="L689" s="2">
        <v>76906</v>
      </c>
      <c r="M689" s="8">
        <v>0</v>
      </c>
      <c r="N689" s="11" t="str" cm="1">
        <f t="array" ref="N689">_xlfn.IFS(M689 = 0%, "0%", M689&gt;35%, "36%-40%",M689&gt;30%,"31%-35%", M689&gt;20%, "21%-30%",M689 &gt;15%,"16%-20%", M689&gt;10%, "11%-15%", M689 &gt;0%, "5%-10%")</f>
        <v>0%</v>
      </c>
      <c r="O689" s="9">
        <f>IF(M689&gt;0,L689+(L689*M689),L689)</f>
        <v>76906</v>
      </c>
      <c r="P689" t="s">
        <v>19</v>
      </c>
      <c r="Q689" t="s">
        <v>63</v>
      </c>
      <c r="R689" s="1" t="s">
        <v>21</v>
      </c>
      <c r="S689" s="1" t="str">
        <f>IF(ISNUMBER(R689),"Yes","No")</f>
        <v>No</v>
      </c>
    </row>
    <row r="690" spans="1:19" x14ac:dyDescent="0.2">
      <c r="A690" t="s">
        <v>1173</v>
      </c>
      <c r="B690" t="s">
        <v>1174</v>
      </c>
      <c r="C690" t="s">
        <v>42</v>
      </c>
      <c r="D690" t="s">
        <v>50</v>
      </c>
      <c r="E690" t="s">
        <v>16</v>
      </c>
      <c r="F690" t="s">
        <v>28</v>
      </c>
      <c r="G690" t="s">
        <v>51</v>
      </c>
      <c r="H690">
        <v>58</v>
      </c>
      <c r="I690" t="str">
        <f>IF(H690&gt;54,"Old Adults 55+",IF(H690&gt;=31,"Adults 31-54",IF(H690&lt;31,"Young Adults 25-30","Invalid")))</f>
        <v>Old Adults 55+</v>
      </c>
      <c r="J690" s="1">
        <v>39930</v>
      </c>
      <c r="K690" s="1" t="str">
        <f>IF(YEAR(J690)&gt;2016,"2017-2021",IF(YEAR(J690)&gt;2011,"2012-2016",IF(YEAR(J690)&gt;2006,"2007-2011",IF(YEAR(J690)&gt;2001,"2002-2006",IF(YEAR(J690)&gt;1996,"1997-2001",IF(YEAR(J690)&gt;=1992,"1992-1996","Invalid"))))))</f>
        <v>2007-2011</v>
      </c>
      <c r="L690" s="2">
        <v>76802</v>
      </c>
      <c r="M690" s="8">
        <v>0</v>
      </c>
      <c r="N690" s="11" t="str" cm="1">
        <f t="array" ref="N690">_xlfn.IFS(M690 = 0%, "0%", M690&gt;35%, "36%-40%",M690&gt;30%,"31%-35%", M690&gt;20%, "21%-30%",M690 &gt;15%,"16%-20%", M690&gt;10%, "11%-15%", M690 &gt;0%, "5%-10%")</f>
        <v>0%</v>
      </c>
      <c r="O690" s="9">
        <f>IF(M690&gt;0,L690+(L690*M690),L690)</f>
        <v>76802</v>
      </c>
      <c r="P690" t="s">
        <v>52</v>
      </c>
      <c r="Q690" t="s">
        <v>81</v>
      </c>
      <c r="R690" s="1" t="s">
        <v>21</v>
      </c>
      <c r="S690" s="1" t="str">
        <f>IF(ISNUMBER(R690),"Yes","No")</f>
        <v>No</v>
      </c>
    </row>
    <row r="691" spans="1:19" x14ac:dyDescent="0.2">
      <c r="A691" t="s">
        <v>190</v>
      </c>
      <c r="B691" t="s">
        <v>552</v>
      </c>
      <c r="C691" t="s">
        <v>71</v>
      </c>
      <c r="D691" t="s">
        <v>27</v>
      </c>
      <c r="E691" t="s">
        <v>32</v>
      </c>
      <c r="F691" t="s">
        <v>17</v>
      </c>
      <c r="G691" t="s">
        <v>51</v>
      </c>
      <c r="H691">
        <v>48</v>
      </c>
      <c r="I691" t="str">
        <f>IF(H691&gt;54,"Old Adults 55+",IF(H691&gt;=31,"Adults 31-54",IF(H691&lt;31,"Young Adults 25-30","Invalid")))</f>
        <v>Adults 31-54</v>
      </c>
      <c r="J691" s="1">
        <v>43650</v>
      </c>
      <c r="K691" s="1" t="str">
        <f>IF(YEAR(J691)&gt;2016,"2017-2021",IF(YEAR(J691)&gt;2011,"2012-2016",IF(YEAR(J691)&gt;2006,"2007-2011",IF(YEAR(J691)&gt;2001,"2002-2006",IF(YEAR(J691)&gt;1996,"1997-2001",IF(YEAR(J691)&gt;=1992,"1992-1996","Invalid"))))))</f>
        <v>2017-2021</v>
      </c>
      <c r="L691" s="2">
        <v>76588</v>
      </c>
      <c r="M691" s="8">
        <v>0</v>
      </c>
      <c r="N691" s="11" t="str" cm="1">
        <f t="array" ref="N691">_xlfn.IFS(M691 = 0%, "0%", M691&gt;35%, "36%-40%",M691&gt;30%,"31%-35%", M691&gt;20%, "21%-30%",M691 &gt;15%,"16%-20%", M691&gt;10%, "11%-15%", M691 &gt;0%, "5%-10%")</f>
        <v>0%</v>
      </c>
      <c r="O691" s="9">
        <f>IF(M691&gt;0,L691+(L691*M691),L691)</f>
        <v>76588</v>
      </c>
      <c r="P691" t="s">
        <v>52</v>
      </c>
      <c r="Q691" t="s">
        <v>66</v>
      </c>
      <c r="R691" s="1" t="s">
        <v>21</v>
      </c>
      <c r="S691" s="1" t="str">
        <f>IF(ISNUMBER(R691),"Yes","No")</f>
        <v>No</v>
      </c>
    </row>
    <row r="692" spans="1:19" x14ac:dyDescent="0.2">
      <c r="A692" t="s">
        <v>1579</v>
      </c>
      <c r="B692" t="s">
        <v>1580</v>
      </c>
      <c r="C692" t="s">
        <v>89</v>
      </c>
      <c r="D692" t="s">
        <v>27</v>
      </c>
      <c r="E692" t="s">
        <v>16</v>
      </c>
      <c r="F692" t="s">
        <v>28</v>
      </c>
      <c r="G692" t="s">
        <v>18</v>
      </c>
      <c r="H692">
        <v>48</v>
      </c>
      <c r="I692" t="str">
        <f>IF(H692&gt;54,"Old Adults 55+",IF(H692&gt;=31,"Adults 31-54",IF(H692&lt;31,"Young Adults 25-30","Invalid")))</f>
        <v>Adults 31-54</v>
      </c>
      <c r="J692" s="1">
        <v>38987</v>
      </c>
      <c r="K692" s="1" t="str">
        <f>IF(YEAR(J692)&gt;2016,"2017-2021",IF(YEAR(J692)&gt;2011,"2012-2016",IF(YEAR(J692)&gt;2006,"2007-2011",IF(YEAR(J692)&gt;2001,"2002-2006",IF(YEAR(J692)&gt;1996,"1997-2001",IF(YEAR(J692)&gt;=1992,"1992-1996","Invalid"))))))</f>
        <v>2002-2006</v>
      </c>
      <c r="L692" s="2">
        <v>76505</v>
      </c>
      <c r="M692" s="8">
        <v>0</v>
      </c>
      <c r="N692" s="11" t="str" cm="1">
        <f t="array" ref="N692">_xlfn.IFS(M692 = 0%, "0%", M692&gt;35%, "36%-40%",M692&gt;30%,"31%-35%", M692&gt;20%, "21%-30%",M692 &gt;15%,"16%-20%", M692&gt;10%, "11%-15%", M692 &gt;0%, "5%-10%")</f>
        <v>0%</v>
      </c>
      <c r="O692" s="9">
        <f>IF(M692&gt;0,L692+(L692*M692),L692)</f>
        <v>76505</v>
      </c>
      <c r="P692" t="s">
        <v>19</v>
      </c>
      <c r="Q692" t="s">
        <v>63</v>
      </c>
      <c r="R692" s="1">
        <v>39180</v>
      </c>
      <c r="S692" s="1" t="str">
        <f>IF(ISNUMBER(R692),"Yes","No")</f>
        <v>Yes</v>
      </c>
    </row>
    <row r="693" spans="1:19" x14ac:dyDescent="0.2">
      <c r="A693" t="s">
        <v>521</v>
      </c>
      <c r="B693" t="s">
        <v>522</v>
      </c>
      <c r="C693" t="s">
        <v>129</v>
      </c>
      <c r="D693" t="s">
        <v>31</v>
      </c>
      <c r="E693" t="s">
        <v>36</v>
      </c>
      <c r="F693" t="s">
        <v>28</v>
      </c>
      <c r="G693" t="s">
        <v>18</v>
      </c>
      <c r="H693">
        <v>58</v>
      </c>
      <c r="I693" t="str">
        <f>IF(H693&gt;54,"Old Adults 55+",IF(H693&gt;=31,"Adults 31-54",IF(H693&lt;31,"Young Adults 25-30","Invalid")))</f>
        <v>Old Adults 55+</v>
      </c>
      <c r="J693" s="1">
        <v>37399</v>
      </c>
      <c r="K693" s="1" t="str">
        <f>IF(YEAR(J693)&gt;2016,"2017-2021",IF(YEAR(J693)&gt;2011,"2012-2016",IF(YEAR(J693)&gt;2006,"2007-2011",IF(YEAR(J693)&gt;2001,"2002-2006",IF(YEAR(J693)&gt;1996,"1997-2001",IF(YEAR(J693)&gt;=1992,"1992-1996","Invalid"))))))</f>
        <v>2002-2006</v>
      </c>
      <c r="L693" s="2">
        <v>76354</v>
      </c>
      <c r="M693" s="8">
        <v>0</v>
      </c>
      <c r="N693" s="11" t="str" cm="1">
        <f t="array" ref="N693">_xlfn.IFS(M693 = 0%, "0%", M693&gt;35%, "36%-40%",M693&gt;30%,"31%-35%", M693&gt;20%, "21%-30%",M693 &gt;15%,"16%-20%", M693&gt;10%, "11%-15%", M693 &gt;0%, "5%-10%")</f>
        <v>0%</v>
      </c>
      <c r="O693" s="9">
        <f>IF(M693&gt;0,L693+(L693*M693),L693)</f>
        <v>76354</v>
      </c>
      <c r="P693" t="s">
        <v>19</v>
      </c>
      <c r="Q693" t="s">
        <v>39</v>
      </c>
      <c r="R693" s="1">
        <v>44465</v>
      </c>
      <c r="S693" s="1" t="str">
        <f>IF(ISNUMBER(R693),"Yes","No")</f>
        <v>Yes</v>
      </c>
    </row>
    <row r="694" spans="1:19" x14ac:dyDescent="0.2">
      <c r="A694" t="s">
        <v>1144</v>
      </c>
      <c r="B694" t="s">
        <v>1145</v>
      </c>
      <c r="C694" t="s">
        <v>89</v>
      </c>
      <c r="D694" t="s">
        <v>27</v>
      </c>
      <c r="E694" t="s">
        <v>32</v>
      </c>
      <c r="F694" t="s">
        <v>28</v>
      </c>
      <c r="G694" t="s">
        <v>47</v>
      </c>
      <c r="H694">
        <v>54</v>
      </c>
      <c r="I694" t="str">
        <f>IF(H694&gt;54,"Old Adults 55+",IF(H694&gt;=31,"Adults 31-54",IF(H694&lt;31,"Young Adults 25-30","Invalid")))</f>
        <v>Adults 31-54</v>
      </c>
      <c r="J694" s="1">
        <v>36617</v>
      </c>
      <c r="K694" s="1" t="str">
        <f>IF(YEAR(J694)&gt;2016,"2017-2021",IF(YEAR(J694)&gt;2011,"2012-2016",IF(YEAR(J694)&gt;2006,"2007-2011",IF(YEAR(J694)&gt;2001,"2002-2006",IF(YEAR(J694)&gt;1996,"1997-2001",IF(YEAR(J694)&gt;=1992,"1992-1996","Invalid"))))))</f>
        <v>1997-2001</v>
      </c>
      <c r="L694" s="2">
        <v>76352</v>
      </c>
      <c r="M694" s="8">
        <v>0</v>
      </c>
      <c r="N694" s="11" t="str" cm="1">
        <f t="array" ref="N694">_xlfn.IFS(M694 = 0%, "0%", M694&gt;35%, "36%-40%",M694&gt;30%,"31%-35%", M694&gt;20%, "21%-30%",M694 &gt;15%,"16%-20%", M694&gt;10%, "11%-15%", M694 &gt;0%, "5%-10%")</f>
        <v>0%</v>
      </c>
      <c r="O694" s="9">
        <f>IF(M694&gt;0,L694+(L694*M694),L694)</f>
        <v>76352</v>
      </c>
      <c r="P694" t="s">
        <v>19</v>
      </c>
      <c r="Q694" t="s">
        <v>25</v>
      </c>
      <c r="R694" s="1" t="s">
        <v>21</v>
      </c>
      <c r="S694" s="1" t="str">
        <f>IF(ISNUMBER(R694),"Yes","No")</f>
        <v>No</v>
      </c>
    </row>
    <row r="695" spans="1:19" x14ac:dyDescent="0.2">
      <c r="A695" t="s">
        <v>309</v>
      </c>
      <c r="B695" t="s">
        <v>1470</v>
      </c>
      <c r="C695" t="s">
        <v>84</v>
      </c>
      <c r="D695" t="s">
        <v>31</v>
      </c>
      <c r="E695" t="s">
        <v>32</v>
      </c>
      <c r="F695" t="s">
        <v>17</v>
      </c>
      <c r="G695" t="s">
        <v>18</v>
      </c>
      <c r="H695">
        <v>56</v>
      </c>
      <c r="I695" t="str">
        <f>IF(H695&gt;54,"Old Adults 55+",IF(H695&gt;=31,"Adults 31-54",IF(H695&lt;31,"Young Adults 25-30","Invalid")))</f>
        <v>Old Adults 55+</v>
      </c>
      <c r="J695" s="1">
        <v>42291</v>
      </c>
      <c r="K695" s="1" t="str">
        <f>IF(YEAR(J695)&gt;2016,"2017-2021",IF(YEAR(J695)&gt;2011,"2012-2016",IF(YEAR(J695)&gt;2006,"2007-2011",IF(YEAR(J695)&gt;2001,"2002-2006",IF(YEAR(J695)&gt;1996,"1997-2001",IF(YEAR(J695)&gt;=1992,"1992-1996","Invalid"))))))</f>
        <v>2012-2016</v>
      </c>
      <c r="L695" s="2">
        <v>76272</v>
      </c>
      <c r="M695" s="8">
        <v>0</v>
      </c>
      <c r="N695" s="11" t="str" cm="1">
        <f t="array" ref="N695">_xlfn.IFS(M695 = 0%, "0%", M695&gt;35%, "36%-40%",M695&gt;30%,"31%-35%", M695&gt;20%, "21%-30%",M695 &gt;15%,"16%-20%", M695&gt;10%, "11%-15%", M695 &gt;0%, "5%-10%")</f>
        <v>0%</v>
      </c>
      <c r="O695" s="9">
        <f>IF(M695&gt;0,L695+(L695*M695),L695)</f>
        <v>76272</v>
      </c>
      <c r="P695" t="s">
        <v>19</v>
      </c>
      <c r="Q695" t="s">
        <v>45</v>
      </c>
      <c r="R695" s="1">
        <v>44491</v>
      </c>
      <c r="S695" s="1" t="str">
        <f>IF(ISNUMBER(R695),"Yes","No")</f>
        <v>Yes</v>
      </c>
    </row>
    <row r="696" spans="1:19" x14ac:dyDescent="0.2">
      <c r="A696" t="s">
        <v>1438</v>
      </c>
      <c r="B696" t="s">
        <v>1439</v>
      </c>
      <c r="C696" t="s">
        <v>55</v>
      </c>
      <c r="D696" t="s">
        <v>27</v>
      </c>
      <c r="E696" t="s">
        <v>32</v>
      </c>
      <c r="F696" t="s">
        <v>17</v>
      </c>
      <c r="G696" t="s">
        <v>24</v>
      </c>
      <c r="H696">
        <v>57</v>
      </c>
      <c r="I696" t="str">
        <f>IF(H696&gt;54,"Old Adults 55+",IF(H696&gt;=31,"Adults 31-54",IF(H696&lt;31,"Young Adults 25-30","Invalid")))</f>
        <v>Old Adults 55+</v>
      </c>
      <c r="J696" s="1">
        <v>33728</v>
      </c>
      <c r="K696" s="1" t="str">
        <f>IF(YEAR(J696)&gt;2016,"2017-2021",IF(YEAR(J696)&gt;2011,"2012-2016",IF(YEAR(J696)&gt;2006,"2007-2011",IF(YEAR(J696)&gt;2001,"2002-2006",IF(YEAR(J696)&gt;1996,"1997-2001",IF(YEAR(J696)&gt;=1992,"1992-1996","Invalid"))))))</f>
        <v>1992-1996</v>
      </c>
      <c r="L696" s="2">
        <v>76202</v>
      </c>
      <c r="M696" s="8">
        <v>0</v>
      </c>
      <c r="N696" s="11" t="str" cm="1">
        <f t="array" ref="N696">_xlfn.IFS(M696 = 0%, "0%", M696&gt;35%, "36%-40%",M696&gt;30%,"31%-35%", M696&gt;20%, "21%-30%",M696 &gt;15%,"16%-20%", M696&gt;10%, "11%-15%", M696 &gt;0%, "5%-10%")</f>
        <v>0%</v>
      </c>
      <c r="O696" s="9">
        <f>IF(M696&gt;0,L696+(L696*M696),L696)</f>
        <v>76202</v>
      </c>
      <c r="P696" t="s">
        <v>19</v>
      </c>
      <c r="Q696" t="s">
        <v>25</v>
      </c>
      <c r="R696" s="1">
        <v>34686</v>
      </c>
      <c r="S696" s="1" t="str">
        <f>IF(ISNUMBER(R696),"Yes","No")</f>
        <v>Yes</v>
      </c>
    </row>
    <row r="697" spans="1:19" x14ac:dyDescent="0.2">
      <c r="A697" t="s">
        <v>1152</v>
      </c>
      <c r="B697" t="s">
        <v>1153</v>
      </c>
      <c r="C697" t="s">
        <v>55</v>
      </c>
      <c r="D697" t="s">
        <v>27</v>
      </c>
      <c r="E697" t="s">
        <v>44</v>
      </c>
      <c r="F697" t="s">
        <v>17</v>
      </c>
      <c r="G697" t="s">
        <v>18</v>
      </c>
      <c r="H697">
        <v>59</v>
      </c>
      <c r="I697" t="str">
        <f>IF(H697&gt;54,"Old Adults 55+",IF(H697&gt;=31,"Adults 31-54",IF(H697&lt;31,"Young Adults 25-30","Invalid")))</f>
        <v>Old Adults 55+</v>
      </c>
      <c r="J697" s="1">
        <v>40272</v>
      </c>
      <c r="K697" s="1" t="str">
        <f>IF(YEAR(J697)&gt;2016,"2017-2021",IF(YEAR(J697)&gt;2011,"2012-2016",IF(YEAR(J697)&gt;2006,"2007-2011",IF(YEAR(J697)&gt;2001,"2002-2006",IF(YEAR(J697)&gt;1996,"1997-2001",IF(YEAR(J697)&gt;=1992,"1992-1996","Invalid"))))))</f>
        <v>2007-2011</v>
      </c>
      <c r="L697" s="2">
        <v>76027</v>
      </c>
      <c r="M697" s="8">
        <v>0</v>
      </c>
      <c r="N697" s="11" t="str" cm="1">
        <f t="array" ref="N697">_xlfn.IFS(M697 = 0%, "0%", M697&gt;35%, "36%-40%",M697&gt;30%,"31%-35%", M697&gt;20%, "21%-30%",M697 &gt;15%,"16%-20%", M697&gt;10%, "11%-15%", M697 &gt;0%, "5%-10%")</f>
        <v>0%</v>
      </c>
      <c r="O697" s="9">
        <f>IF(M697&gt;0,L697+(L697*M697),L697)</f>
        <v>76027</v>
      </c>
      <c r="P697" t="s">
        <v>19</v>
      </c>
      <c r="Q697" t="s">
        <v>63</v>
      </c>
      <c r="R697" s="1" t="s">
        <v>21</v>
      </c>
      <c r="S697" s="1" t="str">
        <f>IF(ISNUMBER(R697),"Yes","No")</f>
        <v>No</v>
      </c>
    </row>
    <row r="698" spans="1:19" x14ac:dyDescent="0.2">
      <c r="A698" t="s">
        <v>271</v>
      </c>
      <c r="B698" t="s">
        <v>1000</v>
      </c>
      <c r="C698" t="s">
        <v>42</v>
      </c>
      <c r="D698" t="s">
        <v>43</v>
      </c>
      <c r="E698" t="s">
        <v>36</v>
      </c>
      <c r="F698" t="s">
        <v>17</v>
      </c>
      <c r="G698" t="s">
        <v>51</v>
      </c>
      <c r="H698">
        <v>33</v>
      </c>
      <c r="I698" t="str">
        <f>IF(H698&gt;54,"Old Adults 55+",IF(H698&gt;=31,"Adults 31-54",IF(H698&lt;31,"Young Adults 25-30","Invalid")))</f>
        <v>Adults 31-54</v>
      </c>
      <c r="J698" s="1">
        <v>41756</v>
      </c>
      <c r="K698" s="1" t="str">
        <f>IF(YEAR(J698)&gt;2016,"2017-2021",IF(YEAR(J698)&gt;2011,"2012-2016",IF(YEAR(J698)&gt;2006,"2007-2011",IF(YEAR(J698)&gt;2001,"2002-2006",IF(YEAR(J698)&gt;1996,"1997-2001",IF(YEAR(J698)&gt;=1992,"1992-1996","Invalid"))))))</f>
        <v>2012-2016</v>
      </c>
      <c r="L698" s="2">
        <v>75869</v>
      </c>
      <c r="M698" s="8">
        <v>0</v>
      </c>
      <c r="N698" s="11" t="str" cm="1">
        <f t="array" ref="N698">_xlfn.IFS(M698 = 0%, "0%", M698&gt;35%, "36%-40%",M698&gt;30%,"31%-35%", M698&gt;20%, "21%-30%",M698 &gt;15%,"16%-20%", M698&gt;10%, "11%-15%", M698 &gt;0%, "5%-10%")</f>
        <v>0%</v>
      </c>
      <c r="O698" s="9">
        <f>IF(M698&gt;0,L698+(L698*M698),L698)</f>
        <v>75869</v>
      </c>
      <c r="P698" t="s">
        <v>52</v>
      </c>
      <c r="Q698" t="s">
        <v>53</v>
      </c>
      <c r="R698" s="1" t="s">
        <v>21</v>
      </c>
      <c r="S698" s="1" t="str">
        <f>IF(ISNUMBER(R698),"Yes","No")</f>
        <v>No</v>
      </c>
    </row>
    <row r="699" spans="1:19" x14ac:dyDescent="0.2">
      <c r="A699" t="s">
        <v>247</v>
      </c>
      <c r="B699" t="s">
        <v>1551</v>
      </c>
      <c r="C699" t="s">
        <v>26</v>
      </c>
      <c r="D699" t="s">
        <v>27</v>
      </c>
      <c r="E699" t="s">
        <v>16</v>
      </c>
      <c r="F699" t="s">
        <v>17</v>
      </c>
      <c r="G699" t="s">
        <v>24</v>
      </c>
      <c r="H699">
        <v>36</v>
      </c>
      <c r="I699" t="str">
        <f>IF(H699&gt;54,"Old Adults 55+",IF(H699&gt;=31,"Adults 31-54",IF(H699&lt;31,"Young Adults 25-30","Invalid")))</f>
        <v>Adults 31-54</v>
      </c>
      <c r="J699" s="1">
        <v>42489</v>
      </c>
      <c r="K699" s="1" t="str">
        <f>IF(YEAR(J699)&gt;2016,"2017-2021",IF(YEAR(J699)&gt;2011,"2012-2016",IF(YEAR(J699)&gt;2006,"2007-2011",IF(YEAR(J699)&gt;2001,"2002-2006",IF(YEAR(J699)&gt;1996,"1997-2001",IF(YEAR(J699)&gt;=1992,"1992-1996","Invalid"))))))</f>
        <v>2012-2016</v>
      </c>
      <c r="L699" s="2">
        <v>75862</v>
      </c>
      <c r="M699" s="8">
        <v>0</v>
      </c>
      <c r="N699" s="11" t="str" cm="1">
        <f t="array" ref="N699">_xlfn.IFS(M699 = 0%, "0%", M699&gt;35%, "36%-40%",M699&gt;30%,"31%-35%", M699&gt;20%, "21%-30%",M699 &gt;15%,"16%-20%", M699&gt;10%, "11%-15%", M699 &gt;0%, "5%-10%")</f>
        <v>0%</v>
      </c>
      <c r="O699" s="9">
        <f>IF(M699&gt;0,L699+(L699*M699),L699)</f>
        <v>75862</v>
      </c>
      <c r="P699" t="s">
        <v>19</v>
      </c>
      <c r="Q699" t="s">
        <v>25</v>
      </c>
      <c r="R699" s="1" t="s">
        <v>21</v>
      </c>
      <c r="S699" s="1" t="str">
        <f>IF(ISNUMBER(R699),"Yes","No")</f>
        <v>No</v>
      </c>
    </row>
    <row r="700" spans="1:19" x14ac:dyDescent="0.2">
      <c r="A700" t="s">
        <v>312</v>
      </c>
      <c r="B700" t="s">
        <v>653</v>
      </c>
      <c r="C700" t="s">
        <v>129</v>
      </c>
      <c r="D700" t="s">
        <v>31</v>
      </c>
      <c r="E700" t="s">
        <v>36</v>
      </c>
      <c r="F700" t="s">
        <v>28</v>
      </c>
      <c r="G700" t="s">
        <v>51</v>
      </c>
      <c r="H700">
        <v>45</v>
      </c>
      <c r="I700" t="str">
        <f>IF(H700&gt;54,"Old Adults 55+",IF(H700&gt;=31,"Adults 31-54",IF(H700&lt;31,"Young Adults 25-30","Invalid")))</f>
        <v>Adults 31-54</v>
      </c>
      <c r="J700" s="1">
        <v>37313</v>
      </c>
      <c r="K700" s="1" t="str">
        <f>IF(YEAR(J700)&gt;2016,"2017-2021",IF(YEAR(J700)&gt;2011,"2012-2016",IF(YEAR(J700)&gt;2006,"2007-2011",IF(YEAR(J700)&gt;2001,"2002-2006",IF(YEAR(J700)&gt;1996,"1997-2001",IF(YEAR(J700)&gt;=1992,"1992-1996","Invalid"))))))</f>
        <v>2002-2006</v>
      </c>
      <c r="L700" s="2">
        <v>75819</v>
      </c>
      <c r="M700" s="8">
        <v>0</v>
      </c>
      <c r="N700" s="11" t="str" cm="1">
        <f t="array" ref="N700">_xlfn.IFS(M700 = 0%, "0%", M700&gt;35%, "36%-40%",M700&gt;30%,"31%-35%", M700&gt;20%, "21%-30%",M700 &gt;15%,"16%-20%", M700&gt;10%, "11%-15%", M700 &gt;0%, "5%-10%")</f>
        <v>0%</v>
      </c>
      <c r="O700" s="9">
        <f>IF(M700&gt;0,L700+(L700*M700),L700)</f>
        <v>75819</v>
      </c>
      <c r="P700" t="s">
        <v>52</v>
      </c>
      <c r="Q700" t="s">
        <v>53</v>
      </c>
      <c r="R700" s="1" t="s">
        <v>21</v>
      </c>
      <c r="S700" s="1" t="str">
        <f>IF(ISNUMBER(R700),"Yes","No")</f>
        <v>No</v>
      </c>
    </row>
    <row r="701" spans="1:19" x14ac:dyDescent="0.2">
      <c r="A701" t="s">
        <v>163</v>
      </c>
      <c r="B701" t="s">
        <v>1772</v>
      </c>
      <c r="C701" t="s">
        <v>26</v>
      </c>
      <c r="D701" t="s">
        <v>27</v>
      </c>
      <c r="E701" t="s">
        <v>44</v>
      </c>
      <c r="F701" t="s">
        <v>28</v>
      </c>
      <c r="G701" t="s">
        <v>18</v>
      </c>
      <c r="H701">
        <v>61</v>
      </c>
      <c r="I701" t="str">
        <f>IF(H701&gt;54,"Old Adults 55+",IF(H701&gt;=31,"Adults 31-54",IF(H701&lt;31,"Young Adults 25-30","Invalid")))</f>
        <v>Old Adults 55+</v>
      </c>
      <c r="J701" s="1">
        <v>43703</v>
      </c>
      <c r="K701" s="1" t="str">
        <f>IF(YEAR(J701)&gt;2016,"2017-2021",IF(YEAR(J701)&gt;2011,"2012-2016",IF(YEAR(J701)&gt;2006,"2007-2011",IF(YEAR(J701)&gt;2001,"2002-2006",IF(YEAR(J701)&gt;1996,"1997-2001",IF(YEAR(J701)&gt;=1992,"1992-1996","Invalid"))))))</f>
        <v>2017-2021</v>
      </c>
      <c r="L701" s="2">
        <v>75780</v>
      </c>
      <c r="M701" s="8">
        <v>0</v>
      </c>
      <c r="N701" s="11" t="str" cm="1">
        <f t="array" ref="N701">_xlfn.IFS(M701 = 0%, "0%", M701&gt;35%, "36%-40%",M701&gt;30%,"31%-35%", M701&gt;20%, "21%-30%",M701 &gt;15%,"16%-20%", M701&gt;10%, "11%-15%", M701 &gt;0%, "5%-10%")</f>
        <v>0%</v>
      </c>
      <c r="O701" s="9">
        <f>IF(M701&gt;0,L701+(L701*M701),L701)</f>
        <v>75780</v>
      </c>
      <c r="P701" t="s">
        <v>19</v>
      </c>
      <c r="Q701" t="s">
        <v>63</v>
      </c>
      <c r="R701" s="1" t="s">
        <v>21</v>
      </c>
      <c r="S701" s="1" t="str">
        <f>IF(ISNUMBER(R701),"Yes","No")</f>
        <v>No</v>
      </c>
    </row>
    <row r="702" spans="1:19" x14ac:dyDescent="0.2">
      <c r="A702" t="s">
        <v>1583</v>
      </c>
      <c r="B702" t="s">
        <v>1584</v>
      </c>
      <c r="C702" t="s">
        <v>42</v>
      </c>
      <c r="D702" t="s">
        <v>50</v>
      </c>
      <c r="E702" t="s">
        <v>44</v>
      </c>
      <c r="F702" t="s">
        <v>17</v>
      </c>
      <c r="G702" t="s">
        <v>51</v>
      </c>
      <c r="H702">
        <v>53</v>
      </c>
      <c r="I702" t="str">
        <f>IF(H702&gt;54,"Old Adults 55+",IF(H702&gt;=31,"Adults 31-54",IF(H702&lt;31,"Young Adults 25-30","Invalid")))</f>
        <v>Adults 31-54</v>
      </c>
      <c r="J702" s="1">
        <v>42744</v>
      </c>
      <c r="K702" s="1" t="str">
        <f>IF(YEAR(J702)&gt;2016,"2017-2021",IF(YEAR(J702)&gt;2011,"2012-2016",IF(YEAR(J702)&gt;2006,"2007-2011",IF(YEAR(J702)&gt;2001,"2002-2006",IF(YEAR(J702)&gt;1996,"1997-2001",IF(YEAR(J702)&gt;=1992,"1992-1996","Invalid"))))))</f>
        <v>2017-2021</v>
      </c>
      <c r="L702" s="2">
        <v>75769</v>
      </c>
      <c r="M702" s="8">
        <v>0</v>
      </c>
      <c r="N702" s="11" t="str" cm="1">
        <f t="array" ref="N702">_xlfn.IFS(M702 = 0%, "0%", M702&gt;35%, "36%-40%",M702&gt;30%,"31%-35%", M702&gt;20%, "21%-30%",M702 &gt;15%,"16%-20%", M702&gt;10%, "11%-15%", M702 &gt;0%, "5%-10%")</f>
        <v>0%</v>
      </c>
      <c r="O702" s="9">
        <f>IF(M702&gt;0,L702+(L702*M702),L702)</f>
        <v>75769</v>
      </c>
      <c r="P702" t="s">
        <v>52</v>
      </c>
      <c r="Q702" t="s">
        <v>81</v>
      </c>
      <c r="R702" s="1">
        <v>44029</v>
      </c>
      <c r="S702" s="1" t="str">
        <f>IF(ISNUMBER(R702),"Yes","No")</f>
        <v>Yes</v>
      </c>
    </row>
    <row r="703" spans="1:19" x14ac:dyDescent="0.2">
      <c r="A703" t="s">
        <v>754</v>
      </c>
      <c r="B703" t="s">
        <v>1655</v>
      </c>
      <c r="C703" t="s">
        <v>77</v>
      </c>
      <c r="D703" t="s">
        <v>23</v>
      </c>
      <c r="E703" t="s">
        <v>32</v>
      </c>
      <c r="F703" t="s">
        <v>28</v>
      </c>
      <c r="G703" t="s">
        <v>18</v>
      </c>
      <c r="H703">
        <v>46</v>
      </c>
      <c r="I703" t="str">
        <f>IF(H703&gt;54,"Old Adults 55+",IF(H703&gt;=31,"Adults 31-54",IF(H703&lt;31,"Young Adults 25-30","Invalid")))</f>
        <v>Adults 31-54</v>
      </c>
      <c r="J703" s="1">
        <v>39133</v>
      </c>
      <c r="K703" s="1" t="str">
        <f>IF(YEAR(J703)&gt;2016,"2017-2021",IF(YEAR(J703)&gt;2011,"2012-2016",IF(YEAR(J703)&gt;2006,"2007-2011",IF(YEAR(J703)&gt;2001,"2002-2006",IF(YEAR(J703)&gt;1996,"1997-2001",IF(YEAR(J703)&gt;=1992,"1992-1996","Invalid"))))))</f>
        <v>2007-2011</v>
      </c>
      <c r="L703" s="2">
        <v>75579</v>
      </c>
      <c r="M703" s="8">
        <v>0</v>
      </c>
      <c r="N703" s="11" t="str" cm="1">
        <f t="array" ref="N703">_xlfn.IFS(M703 = 0%, "0%", M703&gt;35%, "36%-40%",M703&gt;30%,"31%-35%", M703&gt;20%, "21%-30%",M703 &gt;15%,"16%-20%", M703&gt;10%, "11%-15%", M703 &gt;0%, "5%-10%")</f>
        <v>0%</v>
      </c>
      <c r="O703" s="9">
        <f>IF(M703&gt;0,L703+(L703*M703),L703)</f>
        <v>75579</v>
      </c>
      <c r="P703" t="s">
        <v>19</v>
      </c>
      <c r="Q703" t="s">
        <v>63</v>
      </c>
      <c r="R703" s="1" t="s">
        <v>21</v>
      </c>
      <c r="S703" s="1" t="str">
        <f>IF(ISNUMBER(R703),"Yes","No")</f>
        <v>No</v>
      </c>
    </row>
    <row r="704" spans="1:19" x14ac:dyDescent="0.2">
      <c r="A704" t="s">
        <v>350</v>
      </c>
      <c r="B704" t="s">
        <v>1721</v>
      </c>
      <c r="C704" t="s">
        <v>98</v>
      </c>
      <c r="D704" t="s">
        <v>27</v>
      </c>
      <c r="E704" t="s">
        <v>36</v>
      </c>
      <c r="F704" t="s">
        <v>17</v>
      </c>
      <c r="G704" t="s">
        <v>18</v>
      </c>
      <c r="H704">
        <v>57</v>
      </c>
      <c r="I704" t="str">
        <f>IF(H704&gt;54,"Old Adults 55+",IF(H704&gt;=31,"Adults 31-54",IF(H704&lt;31,"Young Adults 25-30","Invalid")))</f>
        <v>Old Adults 55+</v>
      </c>
      <c r="J704" s="1">
        <v>35113</v>
      </c>
      <c r="K704" s="1" t="str">
        <f>IF(YEAR(J704)&gt;2016,"2017-2021",IF(YEAR(J704)&gt;2011,"2012-2016",IF(YEAR(J704)&gt;2006,"2007-2011",IF(YEAR(J704)&gt;2001,"2002-2006",IF(YEAR(J704)&gt;1996,"1997-2001",IF(YEAR(J704)&gt;=1992,"1992-1996","Invalid"))))))</f>
        <v>1992-1996</v>
      </c>
      <c r="L704" s="2">
        <v>75354</v>
      </c>
      <c r="M704" s="8">
        <v>0</v>
      </c>
      <c r="N704" s="11" t="str" cm="1">
        <f t="array" ref="N704">_xlfn.IFS(M704 = 0%, "0%", M704&gt;35%, "36%-40%",M704&gt;30%,"31%-35%", M704&gt;20%, "21%-30%",M704 &gt;15%,"16%-20%", M704&gt;10%, "11%-15%", M704 &gt;0%, "5%-10%")</f>
        <v>0%</v>
      </c>
      <c r="O704" s="9">
        <f>IF(M704&gt;0,L704+(L704*M704),L704)</f>
        <v>75354</v>
      </c>
      <c r="P704" t="s">
        <v>19</v>
      </c>
      <c r="Q704" t="s">
        <v>25</v>
      </c>
      <c r="R704" s="1">
        <v>35413</v>
      </c>
      <c r="S704" s="1" t="str">
        <f>IF(ISNUMBER(R704),"Yes","No")</f>
        <v>Yes</v>
      </c>
    </row>
    <row r="705" spans="1:19" x14ac:dyDescent="0.2">
      <c r="A705" t="s">
        <v>743</v>
      </c>
      <c r="B705" t="s">
        <v>744</v>
      </c>
      <c r="C705" t="s">
        <v>42</v>
      </c>
      <c r="D705" t="s">
        <v>50</v>
      </c>
      <c r="E705" t="s">
        <v>32</v>
      </c>
      <c r="F705" t="s">
        <v>28</v>
      </c>
      <c r="G705" t="s">
        <v>47</v>
      </c>
      <c r="H705">
        <v>36</v>
      </c>
      <c r="I705" t="str">
        <f>IF(H705&gt;54,"Old Adults 55+",IF(H705&gt;=31,"Adults 31-54",IF(H705&lt;31,"Young Adults 25-30","Invalid")))</f>
        <v>Adults 31-54</v>
      </c>
      <c r="J705" s="1">
        <v>44556</v>
      </c>
      <c r="K705" s="1" t="str">
        <f>IF(YEAR(J705)&gt;2016,"2017-2021",IF(YEAR(J705)&gt;2011,"2012-2016",IF(YEAR(J705)&gt;2006,"2007-2011",IF(YEAR(J705)&gt;2001,"2002-2006",IF(YEAR(J705)&gt;1996,"1997-2001",IF(YEAR(J705)&gt;=1992,"1992-1996","Invalid"))))))</f>
        <v>2017-2021</v>
      </c>
      <c r="L705" s="2">
        <v>75119</v>
      </c>
      <c r="M705" s="8">
        <v>0</v>
      </c>
      <c r="N705" s="11" t="str" cm="1">
        <f t="array" ref="N705">_xlfn.IFS(M705 = 0%, "0%", M705&gt;35%, "36%-40%",M705&gt;30%,"31%-35%", M705&gt;20%, "21%-30%",M705 &gt;15%,"16%-20%", M705&gt;10%, "11%-15%", M705 &gt;0%, "5%-10%")</f>
        <v>0%</v>
      </c>
      <c r="O705" s="9">
        <f>IF(M705&gt;0,L705+(L705*M705),L705)</f>
        <v>75119</v>
      </c>
      <c r="P705" t="s">
        <v>19</v>
      </c>
      <c r="Q705" t="s">
        <v>20</v>
      </c>
      <c r="R705" s="1" t="s">
        <v>21</v>
      </c>
      <c r="S705" s="1" t="str">
        <f>IF(ISNUMBER(R705),"Yes","No")</f>
        <v>No</v>
      </c>
    </row>
    <row r="706" spans="1:19" x14ac:dyDescent="0.2">
      <c r="A706" t="s">
        <v>1647</v>
      </c>
      <c r="B706" t="s">
        <v>1418</v>
      </c>
      <c r="C706" t="s">
        <v>86</v>
      </c>
      <c r="D706" t="s">
        <v>31</v>
      </c>
      <c r="E706" t="s">
        <v>36</v>
      </c>
      <c r="F706" t="s">
        <v>17</v>
      </c>
      <c r="G706" t="s">
        <v>24</v>
      </c>
      <c r="H706">
        <v>29</v>
      </c>
      <c r="I706" t="str">
        <f>IF(H706&gt;54,"Old Adults 55+",IF(H706&gt;=31,"Adults 31-54",IF(H706&lt;31,"Young Adults 25-30","Invalid")))</f>
        <v>Young Adults 25-30</v>
      </c>
      <c r="J706" s="1">
        <v>43778</v>
      </c>
      <c r="K706" s="1" t="str">
        <f>IF(YEAR(J706)&gt;2016,"2017-2021",IF(YEAR(J706)&gt;2011,"2012-2016",IF(YEAR(J706)&gt;2006,"2007-2011",IF(YEAR(J706)&gt;2001,"2002-2006",IF(YEAR(J706)&gt;1996,"1997-2001",IF(YEAR(J706)&gt;=1992,"1992-1996","Invalid"))))))</f>
        <v>2017-2021</v>
      </c>
      <c r="L706" s="2">
        <v>75012</v>
      </c>
      <c r="M706" s="8">
        <v>0</v>
      </c>
      <c r="N706" s="11" t="str" cm="1">
        <f t="array" ref="N706">_xlfn.IFS(M706 = 0%, "0%", M706&gt;35%, "36%-40%",M706&gt;30%,"31%-35%", M706&gt;20%, "21%-30%",M706 &gt;15%,"16%-20%", M706&gt;10%, "11%-15%", M706 &gt;0%, "5%-10%")</f>
        <v>0%</v>
      </c>
      <c r="O706" s="9">
        <f>IF(M706&gt;0,L706+(L706*M706),L706)</f>
        <v>75012</v>
      </c>
      <c r="P706" t="s">
        <v>19</v>
      </c>
      <c r="Q706" t="s">
        <v>20</v>
      </c>
      <c r="R706" s="1" t="s">
        <v>21</v>
      </c>
      <c r="S706" s="1" t="str">
        <f>IF(ISNUMBER(R706),"Yes","No")</f>
        <v>No</v>
      </c>
    </row>
    <row r="707" spans="1:19" x14ac:dyDescent="0.2">
      <c r="A707" t="s">
        <v>202</v>
      </c>
      <c r="B707" t="s">
        <v>1463</v>
      </c>
      <c r="C707" t="s">
        <v>77</v>
      </c>
      <c r="D707" t="s">
        <v>23</v>
      </c>
      <c r="E707" t="s">
        <v>44</v>
      </c>
      <c r="F707" t="s">
        <v>17</v>
      </c>
      <c r="G707" t="s">
        <v>51</v>
      </c>
      <c r="H707">
        <v>45</v>
      </c>
      <c r="I707" t="str">
        <f>IF(H707&gt;54,"Old Adults 55+",IF(H707&gt;=31,"Adults 31-54",IF(H707&lt;31,"Young Adults 25-30","Invalid")))</f>
        <v>Adults 31-54</v>
      </c>
      <c r="J707" s="1">
        <v>43581</v>
      </c>
      <c r="K707" s="1" t="str">
        <f>IF(YEAR(J707)&gt;2016,"2017-2021",IF(YEAR(J707)&gt;2011,"2012-2016",IF(YEAR(J707)&gt;2006,"2007-2011",IF(YEAR(J707)&gt;2001,"2002-2006",IF(YEAR(J707)&gt;1996,"1997-2001",IF(YEAR(J707)&gt;=1992,"1992-1996","Invalid"))))))</f>
        <v>2017-2021</v>
      </c>
      <c r="L707" s="2">
        <v>74891</v>
      </c>
      <c r="M707" s="8">
        <v>0</v>
      </c>
      <c r="N707" s="11" t="str" cm="1">
        <f t="array" ref="N707">_xlfn.IFS(M707 = 0%, "0%", M707&gt;35%, "36%-40%",M707&gt;30%,"31%-35%", M707&gt;20%, "21%-30%",M707 &gt;15%,"16%-20%", M707&gt;10%, "11%-15%", M707 &gt;0%, "5%-10%")</f>
        <v>0%</v>
      </c>
      <c r="O707" s="9">
        <f>IF(M707&gt;0,L707+(L707*M707),L707)</f>
        <v>74891</v>
      </c>
      <c r="P707" t="s">
        <v>52</v>
      </c>
      <c r="Q707" t="s">
        <v>66</v>
      </c>
      <c r="R707" s="1" t="s">
        <v>21</v>
      </c>
      <c r="S707" s="1" t="str">
        <f>IF(ISNUMBER(R707),"Yes","No")</f>
        <v>No</v>
      </c>
    </row>
    <row r="708" spans="1:19" x14ac:dyDescent="0.2">
      <c r="A708" t="s">
        <v>1395</v>
      </c>
      <c r="B708" t="s">
        <v>1396</v>
      </c>
      <c r="C708" t="s">
        <v>98</v>
      </c>
      <c r="D708" t="s">
        <v>27</v>
      </c>
      <c r="E708" t="s">
        <v>44</v>
      </c>
      <c r="F708" t="s">
        <v>17</v>
      </c>
      <c r="G708" t="s">
        <v>24</v>
      </c>
      <c r="H708">
        <v>57</v>
      </c>
      <c r="I708" t="str">
        <f>IF(H708&gt;54,"Old Adults 55+",IF(H708&gt;=31,"Adults 31-54",IF(H708&lt;31,"Young Adults 25-30","Invalid")))</f>
        <v>Old Adults 55+</v>
      </c>
      <c r="J708" s="1">
        <v>41649</v>
      </c>
      <c r="K708" s="1" t="str">
        <f>IF(YEAR(J708)&gt;2016,"2017-2021",IF(YEAR(J708)&gt;2011,"2012-2016",IF(YEAR(J708)&gt;2006,"2007-2011",IF(YEAR(J708)&gt;2001,"2002-2006",IF(YEAR(J708)&gt;1996,"1997-2001",IF(YEAR(J708)&gt;=1992,"1992-1996","Invalid"))))))</f>
        <v>2012-2016</v>
      </c>
      <c r="L708" s="2">
        <v>74854</v>
      </c>
      <c r="M708" s="8">
        <v>0</v>
      </c>
      <c r="N708" s="11" t="str" cm="1">
        <f t="array" ref="N708">_xlfn.IFS(M708 = 0%, "0%", M708&gt;35%, "36%-40%",M708&gt;30%,"31%-35%", M708&gt;20%, "21%-30%",M708 &gt;15%,"16%-20%", M708&gt;10%, "11%-15%", M708 &gt;0%, "5%-10%")</f>
        <v>0%</v>
      </c>
      <c r="O708" s="9">
        <f>IF(M708&gt;0,L708+(L708*M708),L708)</f>
        <v>74854</v>
      </c>
      <c r="P708" t="s">
        <v>19</v>
      </c>
      <c r="Q708" t="s">
        <v>63</v>
      </c>
      <c r="R708" s="1" t="s">
        <v>21</v>
      </c>
      <c r="S708" s="1" t="str">
        <f>IF(ISNUMBER(R708),"Yes","No")</f>
        <v>No</v>
      </c>
    </row>
    <row r="709" spans="1:19" x14ac:dyDescent="0.2">
      <c r="A709" t="s">
        <v>1695</v>
      </c>
      <c r="B709" t="s">
        <v>1696</v>
      </c>
      <c r="C709" t="s">
        <v>42</v>
      </c>
      <c r="D709" t="s">
        <v>15</v>
      </c>
      <c r="E709" t="s">
        <v>36</v>
      </c>
      <c r="F709" t="s">
        <v>17</v>
      </c>
      <c r="G709" t="s">
        <v>24</v>
      </c>
      <c r="H709">
        <v>35</v>
      </c>
      <c r="I709" t="str">
        <f>IF(H709&gt;54,"Old Adults 55+",IF(H709&gt;=31,"Adults 31-54",IF(H709&lt;31,"Young Adults 25-30","Invalid")))</f>
        <v>Adults 31-54</v>
      </c>
      <c r="J709" s="1">
        <v>43542</v>
      </c>
      <c r="K709" s="1" t="str">
        <f>IF(YEAR(J709)&gt;2016,"2017-2021",IF(YEAR(J709)&gt;2011,"2012-2016",IF(YEAR(J709)&gt;2006,"2007-2011",IF(YEAR(J709)&gt;2001,"2002-2006",IF(YEAR(J709)&gt;1996,"1997-2001",IF(YEAR(J709)&gt;=1992,"1992-1996","Invalid"))))))</f>
        <v>2017-2021</v>
      </c>
      <c r="L709" s="2">
        <v>74779</v>
      </c>
      <c r="M709" s="8">
        <v>0</v>
      </c>
      <c r="N709" s="11" t="str" cm="1">
        <f t="array" ref="N709">_xlfn.IFS(M709 = 0%, "0%", M709&gt;35%, "36%-40%",M709&gt;30%,"31%-35%", M709&gt;20%, "21%-30%",M709 &gt;15%,"16%-20%", M709&gt;10%, "11%-15%", M709 &gt;0%, "5%-10%")</f>
        <v>0%</v>
      </c>
      <c r="O709" s="9">
        <f>IF(M709&gt;0,L709+(L709*M709),L709)</f>
        <v>74779</v>
      </c>
      <c r="P709" t="s">
        <v>19</v>
      </c>
      <c r="Q709" t="s">
        <v>39</v>
      </c>
      <c r="R709" s="1" t="s">
        <v>21</v>
      </c>
      <c r="S709" s="1" t="str">
        <f>IF(ISNUMBER(R709),"Yes","No")</f>
        <v>No</v>
      </c>
    </row>
    <row r="710" spans="1:19" x14ac:dyDescent="0.2">
      <c r="A710" t="s">
        <v>591</v>
      </c>
      <c r="B710" t="s">
        <v>592</v>
      </c>
      <c r="C710" t="s">
        <v>98</v>
      </c>
      <c r="D710" t="s">
        <v>27</v>
      </c>
      <c r="E710" t="s">
        <v>36</v>
      </c>
      <c r="F710" t="s">
        <v>17</v>
      </c>
      <c r="G710" t="s">
        <v>18</v>
      </c>
      <c r="H710">
        <v>44</v>
      </c>
      <c r="I710" t="str">
        <f>IF(H710&gt;54,"Old Adults 55+",IF(H710&gt;=31,"Adults 31-54",IF(H710&lt;31,"Young Adults 25-30","Invalid")))</f>
        <v>Adults 31-54</v>
      </c>
      <c r="J710" s="1">
        <v>39064</v>
      </c>
      <c r="K710" s="1" t="str">
        <f>IF(YEAR(J710)&gt;2016,"2017-2021",IF(YEAR(J710)&gt;2011,"2012-2016",IF(YEAR(J710)&gt;2006,"2007-2011",IF(YEAR(J710)&gt;2001,"2002-2006",IF(YEAR(J710)&gt;1996,"1997-2001",IF(YEAR(J710)&gt;=1992,"1992-1996","Invalid"))))))</f>
        <v>2002-2006</v>
      </c>
      <c r="L710" s="2">
        <v>74738</v>
      </c>
      <c r="M710" s="8">
        <v>0</v>
      </c>
      <c r="N710" s="11" t="str" cm="1">
        <f t="array" ref="N710">_xlfn.IFS(M710 = 0%, "0%", M710&gt;35%, "36%-40%",M710&gt;30%,"31%-35%", M710&gt;20%, "21%-30%",M710 &gt;15%,"16%-20%", M710&gt;10%, "11%-15%", M710 &gt;0%, "5%-10%")</f>
        <v>0%</v>
      </c>
      <c r="O710" s="9">
        <f>IF(M710&gt;0,L710+(L710*M710),L710)</f>
        <v>74738</v>
      </c>
      <c r="P710" t="s">
        <v>19</v>
      </c>
      <c r="Q710" t="s">
        <v>45</v>
      </c>
      <c r="R710" s="1" t="s">
        <v>21</v>
      </c>
      <c r="S710" s="1" t="str">
        <f>IF(ISNUMBER(R710),"Yes","No")</f>
        <v>No</v>
      </c>
    </row>
    <row r="711" spans="1:19" x14ac:dyDescent="0.2">
      <c r="A711" t="s">
        <v>170</v>
      </c>
      <c r="B711" t="s">
        <v>508</v>
      </c>
      <c r="C711" t="s">
        <v>42</v>
      </c>
      <c r="D711" t="s">
        <v>65</v>
      </c>
      <c r="E711" t="s">
        <v>36</v>
      </c>
      <c r="F711" t="s">
        <v>17</v>
      </c>
      <c r="G711" t="s">
        <v>51</v>
      </c>
      <c r="H711">
        <v>44</v>
      </c>
      <c r="I711" t="str">
        <f>IF(H711&gt;54,"Old Adults 55+",IF(H711&gt;=31,"Adults 31-54",IF(H711&lt;31,"Young Adults 25-30","Invalid")))</f>
        <v>Adults 31-54</v>
      </c>
      <c r="J711" s="1">
        <v>43467</v>
      </c>
      <c r="K711" s="1" t="str">
        <f>IF(YEAR(J711)&gt;2016,"2017-2021",IF(YEAR(J711)&gt;2011,"2012-2016",IF(YEAR(J711)&gt;2006,"2007-2011",IF(YEAR(J711)&gt;2001,"2002-2006",IF(YEAR(J711)&gt;1996,"1997-2001",IF(YEAR(J711)&gt;=1992,"1992-1996","Invalid"))))))</f>
        <v>2017-2021</v>
      </c>
      <c r="L711" s="2">
        <v>74691</v>
      </c>
      <c r="M711" s="8">
        <v>0</v>
      </c>
      <c r="N711" s="11" t="str" cm="1">
        <f t="array" ref="N711">_xlfn.IFS(M711 = 0%, "0%", M711&gt;35%, "36%-40%",M711&gt;30%,"31%-35%", M711&gt;20%, "21%-30%",M711 &gt;15%,"16%-20%", M711&gt;10%, "11%-15%", M711 &gt;0%, "5%-10%")</f>
        <v>0%</v>
      </c>
      <c r="O711" s="9">
        <f>IF(M711&gt;0,L711+(L711*M711),L711)</f>
        <v>74691</v>
      </c>
      <c r="P711" t="s">
        <v>52</v>
      </c>
      <c r="Q711" t="s">
        <v>81</v>
      </c>
      <c r="R711" s="1">
        <v>44020</v>
      </c>
      <c r="S711" s="1" t="str">
        <f>IF(ISNUMBER(R711),"Yes","No")</f>
        <v>Yes</v>
      </c>
    </row>
    <row r="712" spans="1:19" x14ac:dyDescent="0.2">
      <c r="A712" t="s">
        <v>1055</v>
      </c>
      <c r="B712" t="s">
        <v>1056</v>
      </c>
      <c r="C712" t="s">
        <v>64</v>
      </c>
      <c r="D712" t="s">
        <v>43</v>
      </c>
      <c r="E712" t="s">
        <v>36</v>
      </c>
      <c r="F712" t="s">
        <v>28</v>
      </c>
      <c r="G712" t="s">
        <v>18</v>
      </c>
      <c r="H712">
        <v>48</v>
      </c>
      <c r="I712" t="str">
        <f>IF(H712&gt;54,"Old Adults 55+",IF(H712&gt;=31,"Adults 31-54",IF(H712&lt;31,"Young Adults 25-30","Invalid")))</f>
        <v>Adults 31-54</v>
      </c>
      <c r="J712" s="1">
        <v>38623</v>
      </c>
      <c r="K712" s="1" t="str">
        <f>IF(YEAR(J712)&gt;2016,"2017-2021",IF(YEAR(J712)&gt;2011,"2012-2016",IF(YEAR(J712)&gt;2006,"2007-2011",IF(YEAR(J712)&gt;2001,"2002-2006",IF(YEAR(J712)&gt;1996,"1997-2001",IF(YEAR(J712)&gt;=1992,"1992-1996","Invalid"))))))</f>
        <v>2002-2006</v>
      </c>
      <c r="L712" s="2">
        <v>74655</v>
      </c>
      <c r="M712" s="8">
        <v>0</v>
      </c>
      <c r="N712" s="11" t="str" cm="1">
        <f t="array" ref="N712">_xlfn.IFS(M712 = 0%, "0%", M712&gt;35%, "36%-40%",M712&gt;30%,"31%-35%", M712&gt;20%, "21%-30%",M712 &gt;15%,"16%-20%", M712&gt;10%, "11%-15%", M712 &gt;0%, "5%-10%")</f>
        <v>0%</v>
      </c>
      <c r="O712" s="9">
        <f>IF(M712&gt;0,L712+(L712*M712),L712)</f>
        <v>74655</v>
      </c>
      <c r="P712" t="s">
        <v>19</v>
      </c>
      <c r="Q712" t="s">
        <v>25</v>
      </c>
      <c r="R712" s="1" t="s">
        <v>21</v>
      </c>
      <c r="S712" s="1" t="str">
        <f>IF(ISNUMBER(R712),"Yes","No")</f>
        <v>No</v>
      </c>
    </row>
    <row r="713" spans="1:19" x14ac:dyDescent="0.2">
      <c r="A713" t="s">
        <v>268</v>
      </c>
      <c r="B713" t="s">
        <v>1327</v>
      </c>
      <c r="C713" t="s">
        <v>64</v>
      </c>
      <c r="D713" t="s">
        <v>43</v>
      </c>
      <c r="E713" t="s">
        <v>16</v>
      </c>
      <c r="F713" t="s">
        <v>28</v>
      </c>
      <c r="G713" t="s">
        <v>24</v>
      </c>
      <c r="H713">
        <v>65</v>
      </c>
      <c r="I713" t="str">
        <f>IF(H713&gt;54,"Old Adults 55+",IF(H713&gt;=31,"Adults 31-54",IF(H713&lt;31,"Young Adults 25-30","Invalid")))</f>
        <v>Old Adults 55+</v>
      </c>
      <c r="J713" s="1">
        <v>37181</v>
      </c>
      <c r="K713" s="1" t="str">
        <f>IF(YEAR(J713)&gt;2016,"2017-2021",IF(YEAR(J713)&gt;2011,"2012-2016",IF(YEAR(J713)&gt;2006,"2007-2011",IF(YEAR(J713)&gt;2001,"2002-2006",IF(YEAR(J713)&gt;1996,"1997-2001",IF(YEAR(J713)&gt;=1992,"1992-1996","Invalid"))))))</f>
        <v>1997-2001</v>
      </c>
      <c r="L713" s="2">
        <v>74631</v>
      </c>
      <c r="M713" s="8">
        <v>0</v>
      </c>
      <c r="N713" s="11" t="str" cm="1">
        <f t="array" ref="N713">_xlfn.IFS(M713 = 0%, "0%", M713&gt;35%, "36%-40%",M713&gt;30%,"31%-35%", M713&gt;20%, "21%-30%",M713 &gt;15%,"16%-20%", M713&gt;10%, "11%-15%", M713 &gt;0%, "5%-10%")</f>
        <v>0%</v>
      </c>
      <c r="O713" s="9">
        <f>IF(M713&gt;0,L713+(L713*M713),L713)</f>
        <v>74631</v>
      </c>
      <c r="P713" t="s">
        <v>33</v>
      </c>
      <c r="Q713" t="s">
        <v>80</v>
      </c>
      <c r="R713" s="1" t="s">
        <v>21</v>
      </c>
      <c r="S713" s="1" t="str">
        <f>IF(ISNUMBER(R713),"Yes","No")</f>
        <v>No</v>
      </c>
    </row>
    <row r="714" spans="1:19" x14ac:dyDescent="0.2">
      <c r="A714" t="s">
        <v>656</v>
      </c>
      <c r="B714" t="s">
        <v>657</v>
      </c>
      <c r="C714" t="s">
        <v>64</v>
      </c>
      <c r="D714" t="s">
        <v>15</v>
      </c>
      <c r="E714" t="s">
        <v>16</v>
      </c>
      <c r="F714" t="s">
        <v>28</v>
      </c>
      <c r="G714" t="s">
        <v>24</v>
      </c>
      <c r="H714">
        <v>55</v>
      </c>
      <c r="I714" t="str">
        <f>IF(H714&gt;54,"Old Adults 55+",IF(H714&gt;=31,"Adults 31-54",IF(H714&lt;31,"Young Adults 25-30","Invalid")))</f>
        <v>Old Adults 55+</v>
      </c>
      <c r="J714" s="1">
        <v>41714</v>
      </c>
      <c r="K714" s="1" t="str">
        <f>IF(YEAR(J714)&gt;2016,"2017-2021",IF(YEAR(J714)&gt;2011,"2012-2016",IF(YEAR(J714)&gt;2006,"2007-2011",IF(YEAR(J714)&gt;2001,"2002-2006",IF(YEAR(J714)&gt;1996,"1997-2001",IF(YEAR(J714)&gt;=1992,"1992-1996","Invalid"))))))</f>
        <v>2012-2016</v>
      </c>
      <c r="L714" s="2">
        <v>74552</v>
      </c>
      <c r="M714" s="8">
        <v>0</v>
      </c>
      <c r="N714" s="11" t="str" cm="1">
        <f t="array" ref="N714">_xlfn.IFS(M714 = 0%, "0%", M714&gt;35%, "36%-40%",M714&gt;30%,"31%-35%", M714&gt;20%, "21%-30%",M714 &gt;15%,"16%-20%", M714&gt;10%, "11%-15%", M714 &gt;0%, "5%-10%")</f>
        <v>0%</v>
      </c>
      <c r="O714" s="9">
        <f>IF(M714&gt;0,L714+(L714*M714),L714)</f>
        <v>74552</v>
      </c>
      <c r="P714" t="s">
        <v>33</v>
      </c>
      <c r="Q714" t="s">
        <v>34</v>
      </c>
      <c r="R714" s="1" t="s">
        <v>21</v>
      </c>
      <c r="S714" s="1" t="str">
        <f>IF(ISNUMBER(R714),"Yes","No")</f>
        <v>No</v>
      </c>
    </row>
    <row r="715" spans="1:19" x14ac:dyDescent="0.2">
      <c r="A715" t="s">
        <v>400</v>
      </c>
      <c r="B715" t="s">
        <v>574</v>
      </c>
      <c r="C715" t="s">
        <v>56</v>
      </c>
      <c r="D715" t="s">
        <v>27</v>
      </c>
      <c r="E715" t="s">
        <v>44</v>
      </c>
      <c r="F715" t="s">
        <v>17</v>
      </c>
      <c r="G715" t="s">
        <v>24</v>
      </c>
      <c r="H715">
        <v>48</v>
      </c>
      <c r="I715" t="str">
        <f>IF(H715&gt;54,"Old Adults 55+",IF(H715&gt;=31,"Adults 31-54",IF(H715&lt;31,"Young Adults 25-30","Invalid")))</f>
        <v>Adults 31-54</v>
      </c>
      <c r="J715" s="1">
        <v>39091</v>
      </c>
      <c r="K715" s="1" t="str">
        <f>IF(YEAR(J715)&gt;2016,"2017-2021",IF(YEAR(J715)&gt;2011,"2012-2016",IF(YEAR(J715)&gt;2006,"2007-2011",IF(YEAR(J715)&gt;2001,"2002-2006",IF(YEAR(J715)&gt;1996,"1997-2001",IF(YEAR(J715)&gt;=1992,"1992-1996","Invalid"))))))</f>
        <v>2007-2011</v>
      </c>
      <c r="L715" s="2">
        <v>74546</v>
      </c>
      <c r="M715" s="8">
        <v>0.09</v>
      </c>
      <c r="N715" s="11" t="str" cm="1">
        <f t="array" ref="N715">_xlfn.IFS(M715 = 0%, "0%", M715&gt;35%, "36%-40%",M715&gt;30%,"31%-35%", M715&gt;20%, "21%-30%",M715 &gt;15%,"16%-20%", M715&gt;10%, "11%-15%", M715 &gt;0%, "5%-10%")</f>
        <v>5%-10%</v>
      </c>
      <c r="O715" s="9">
        <f>IF(M715&gt;0,L715+(L715*M715),L715)</f>
        <v>81255.14</v>
      </c>
      <c r="P715" t="s">
        <v>19</v>
      </c>
      <c r="Q715" t="s">
        <v>63</v>
      </c>
      <c r="R715" s="1" t="s">
        <v>21</v>
      </c>
      <c r="S715" s="1" t="str">
        <f>IF(ISNUMBER(R715),"Yes","No")</f>
        <v>No</v>
      </c>
    </row>
    <row r="716" spans="1:19" x14ac:dyDescent="0.2">
      <c r="A716" t="s">
        <v>106</v>
      </c>
      <c r="B716" t="s">
        <v>1829</v>
      </c>
      <c r="C716" t="s">
        <v>35</v>
      </c>
      <c r="D716" t="s">
        <v>27</v>
      </c>
      <c r="E716" t="s">
        <v>36</v>
      </c>
      <c r="F716" t="s">
        <v>28</v>
      </c>
      <c r="G716" t="s">
        <v>51</v>
      </c>
      <c r="H716">
        <v>26</v>
      </c>
      <c r="I716" t="str">
        <f>IF(H716&gt;54,"Old Adults 55+",IF(H716&gt;=31,"Adults 31-54",IF(H716&lt;31,"Young Adults 25-30","Invalid")))</f>
        <v>Young Adults 25-30</v>
      </c>
      <c r="J716" s="1">
        <v>43569</v>
      </c>
      <c r="K716" s="1" t="str">
        <f>IF(YEAR(J716)&gt;2016,"2017-2021",IF(YEAR(J716)&gt;2011,"2012-2016",IF(YEAR(J716)&gt;2006,"2007-2011",IF(YEAR(J716)&gt;2001,"2002-2006",IF(YEAR(J716)&gt;1996,"1997-2001",IF(YEAR(J716)&gt;=1992,"1992-1996","Invalid"))))))</f>
        <v>2017-2021</v>
      </c>
      <c r="L716" s="2">
        <v>74467</v>
      </c>
      <c r="M716" s="8">
        <v>0</v>
      </c>
      <c r="N716" s="11" t="str" cm="1">
        <f t="array" ref="N716">_xlfn.IFS(M716 = 0%, "0%", M716&gt;35%, "36%-40%",M716&gt;30%,"31%-35%", M716&gt;20%, "21%-30%",M716 &gt;15%,"16%-20%", M716&gt;10%, "11%-15%", M716 &gt;0%, "5%-10%")</f>
        <v>0%</v>
      </c>
      <c r="O716" s="9">
        <f>IF(M716&gt;0,L716+(L716*M716),L716)</f>
        <v>74467</v>
      </c>
      <c r="P716" t="s">
        <v>19</v>
      </c>
      <c r="Q716" t="s">
        <v>29</v>
      </c>
      <c r="R716" s="1">
        <v>44211</v>
      </c>
      <c r="S716" s="1" t="str">
        <f>IF(ISNUMBER(R716),"Yes","No")</f>
        <v>Yes</v>
      </c>
    </row>
    <row r="717" spans="1:19" x14ac:dyDescent="0.2">
      <c r="A717" t="s">
        <v>869</v>
      </c>
      <c r="B717" t="s">
        <v>870</v>
      </c>
      <c r="C717" t="s">
        <v>64</v>
      </c>
      <c r="D717" t="s">
        <v>15</v>
      </c>
      <c r="E717" t="s">
        <v>32</v>
      </c>
      <c r="F717" t="s">
        <v>28</v>
      </c>
      <c r="G717" t="s">
        <v>24</v>
      </c>
      <c r="H717">
        <v>52</v>
      </c>
      <c r="I717" t="str">
        <f>IF(H717&gt;54,"Old Adults 55+",IF(H717&gt;=31,"Adults 31-54",IF(H717&lt;31,"Young Adults 25-30","Invalid")))</f>
        <v>Adults 31-54</v>
      </c>
      <c r="J717" s="1">
        <v>42992</v>
      </c>
      <c r="K717" s="1" t="str">
        <f>IF(YEAR(J717)&gt;2016,"2017-2021",IF(YEAR(J717)&gt;2011,"2012-2016",IF(YEAR(J717)&gt;2006,"2007-2011",IF(YEAR(J717)&gt;2001,"2002-2006",IF(YEAR(J717)&gt;1996,"1997-2001",IF(YEAR(J717)&gt;=1992,"1992-1996","Invalid"))))))</f>
        <v>2017-2021</v>
      </c>
      <c r="L717" s="2">
        <v>74449</v>
      </c>
      <c r="M717" s="8">
        <v>0</v>
      </c>
      <c r="N717" s="11" t="str" cm="1">
        <f t="array" ref="N717">_xlfn.IFS(M717 = 0%, "0%", M717&gt;35%, "36%-40%",M717&gt;30%,"31%-35%", M717&gt;20%, "21%-30%",M717 &gt;15%,"16%-20%", M717&gt;10%, "11%-15%", M717 &gt;0%, "5%-10%")</f>
        <v>0%</v>
      </c>
      <c r="O717" s="9">
        <f>IF(M717&gt;0,L717+(L717*M717),L717)</f>
        <v>74449</v>
      </c>
      <c r="P717" t="s">
        <v>33</v>
      </c>
      <c r="Q717" t="s">
        <v>60</v>
      </c>
      <c r="R717" s="1" t="s">
        <v>21</v>
      </c>
      <c r="S717" s="1" t="str">
        <f>IF(ISNUMBER(R717),"Yes","No")</f>
        <v>No</v>
      </c>
    </row>
    <row r="718" spans="1:19" x14ac:dyDescent="0.2">
      <c r="A718" t="s">
        <v>846</v>
      </c>
      <c r="B718" t="s">
        <v>847</v>
      </c>
      <c r="C718" t="s">
        <v>86</v>
      </c>
      <c r="D718" t="s">
        <v>31</v>
      </c>
      <c r="E718" t="s">
        <v>36</v>
      </c>
      <c r="F718" t="s">
        <v>28</v>
      </c>
      <c r="G718" t="s">
        <v>47</v>
      </c>
      <c r="H718">
        <v>40</v>
      </c>
      <c r="I718" t="str">
        <f>IF(H718&gt;54,"Old Adults 55+",IF(H718&gt;=31,"Adults 31-54",IF(H718&lt;31,"Young Adults 25-30","Invalid")))</f>
        <v>Adults 31-54</v>
      </c>
      <c r="J718" s="1">
        <v>38540</v>
      </c>
      <c r="K718" s="1" t="str">
        <f>IF(YEAR(J718)&gt;2016,"2017-2021",IF(YEAR(J718)&gt;2011,"2012-2016",IF(YEAR(J718)&gt;2006,"2007-2011",IF(YEAR(J718)&gt;2001,"2002-2006",IF(YEAR(J718)&gt;1996,"1997-2001",IF(YEAR(J718)&gt;=1992,"1992-1996","Invalid"))))))</f>
        <v>2002-2006</v>
      </c>
      <c r="L718" s="2">
        <v>74412</v>
      </c>
      <c r="M718" s="8">
        <v>0</v>
      </c>
      <c r="N718" s="11" t="str" cm="1">
        <f t="array" ref="N718">_xlfn.IFS(M718 = 0%, "0%", M718&gt;35%, "36%-40%",M718&gt;30%,"31%-35%", M718&gt;20%, "21%-30%",M718 &gt;15%,"16%-20%", M718&gt;10%, "11%-15%", M718 &gt;0%, "5%-10%")</f>
        <v>0%</v>
      </c>
      <c r="O718" s="9">
        <f>IF(M718&gt;0,L718+(L718*M718),L718)</f>
        <v>74412</v>
      </c>
      <c r="P718" t="s">
        <v>19</v>
      </c>
      <c r="Q718" t="s">
        <v>63</v>
      </c>
      <c r="R718" s="1" t="s">
        <v>21</v>
      </c>
      <c r="S718" s="1" t="str">
        <f>IF(ISNUMBER(R718),"Yes","No")</f>
        <v>No</v>
      </c>
    </row>
    <row r="719" spans="1:19" x14ac:dyDescent="0.2">
      <c r="A719" t="s">
        <v>1028</v>
      </c>
      <c r="B719" t="s">
        <v>1029</v>
      </c>
      <c r="C719" t="s">
        <v>64</v>
      </c>
      <c r="D719" t="s">
        <v>15</v>
      </c>
      <c r="E719" t="s">
        <v>44</v>
      </c>
      <c r="F719" t="s">
        <v>28</v>
      </c>
      <c r="G719" t="s">
        <v>18</v>
      </c>
      <c r="H719">
        <v>31</v>
      </c>
      <c r="I719" t="str">
        <f>IF(H719&gt;54,"Old Adults 55+",IF(H719&gt;=31,"Adults 31-54",IF(H719&lt;31,"Young Adults 25-30","Invalid")))</f>
        <v>Adults 31-54</v>
      </c>
      <c r="J719" s="1">
        <v>44308</v>
      </c>
      <c r="K719" s="1" t="str">
        <f>IF(YEAR(J719)&gt;2016,"2017-2021",IF(YEAR(J719)&gt;2011,"2012-2016",IF(YEAR(J719)&gt;2006,"2007-2011",IF(YEAR(J719)&gt;2001,"2002-2006",IF(YEAR(J719)&gt;1996,"1997-2001",IF(YEAR(J719)&gt;=1992,"1992-1996","Invalid"))))))</f>
        <v>2017-2021</v>
      </c>
      <c r="L719" s="2">
        <v>74215</v>
      </c>
      <c r="M719" s="8">
        <v>0</v>
      </c>
      <c r="N719" s="11" t="str" cm="1">
        <f t="array" ref="N719">_xlfn.IFS(M719 = 0%, "0%", M719&gt;35%, "36%-40%",M719&gt;30%,"31%-35%", M719&gt;20%, "21%-30%",M719 &gt;15%,"16%-20%", M719&gt;10%, "11%-15%", M719 &gt;0%, "5%-10%")</f>
        <v>0%</v>
      </c>
      <c r="O719" s="9">
        <f>IF(M719&gt;0,L719+(L719*M719),L719)</f>
        <v>74215</v>
      </c>
      <c r="P719" t="s">
        <v>19</v>
      </c>
      <c r="Q719" t="s">
        <v>39</v>
      </c>
      <c r="R719" s="1" t="s">
        <v>21</v>
      </c>
      <c r="S719" s="1" t="str">
        <f>IF(ISNUMBER(R719),"Yes","No")</f>
        <v>No</v>
      </c>
    </row>
    <row r="720" spans="1:19" x14ac:dyDescent="0.2">
      <c r="A720" t="s">
        <v>1759</v>
      </c>
      <c r="B720" t="s">
        <v>1760</v>
      </c>
      <c r="C720" t="s">
        <v>91</v>
      </c>
      <c r="D720" t="s">
        <v>27</v>
      </c>
      <c r="E720" t="s">
        <v>44</v>
      </c>
      <c r="F720" t="s">
        <v>17</v>
      </c>
      <c r="G720" t="s">
        <v>18</v>
      </c>
      <c r="H720">
        <v>26</v>
      </c>
      <c r="I720" t="str">
        <f>IF(H720&gt;54,"Old Adults 55+",IF(H720&gt;=31,"Adults 31-54",IF(H720&lt;31,"Young Adults 25-30","Invalid")))</f>
        <v>Young Adults 25-30</v>
      </c>
      <c r="J720" s="1">
        <v>44266</v>
      </c>
      <c r="K720" s="1" t="str">
        <f>IF(YEAR(J720)&gt;2016,"2017-2021",IF(YEAR(J720)&gt;2011,"2012-2016",IF(YEAR(J720)&gt;2006,"2007-2011",IF(YEAR(J720)&gt;2001,"2002-2006",IF(YEAR(J720)&gt;1996,"1997-2001",IF(YEAR(J720)&gt;=1992,"1992-1996","Invalid"))))))</f>
        <v>2017-2021</v>
      </c>
      <c r="L720" s="2">
        <v>74170</v>
      </c>
      <c r="M720" s="8">
        <v>0</v>
      </c>
      <c r="N720" s="11" t="str" cm="1">
        <f t="array" ref="N720">_xlfn.IFS(M720 = 0%, "0%", M720&gt;35%, "36%-40%",M720&gt;30%,"31%-35%", M720&gt;20%, "21%-30%",M720 &gt;15%,"16%-20%", M720&gt;10%, "11%-15%", M720 &gt;0%, "5%-10%")</f>
        <v>0%</v>
      </c>
      <c r="O720" s="9">
        <f>IF(M720&gt;0,L720+(L720*M720),L720)</f>
        <v>74170</v>
      </c>
      <c r="P720" t="s">
        <v>19</v>
      </c>
      <c r="Q720" t="s">
        <v>25</v>
      </c>
      <c r="R720" s="1" t="s">
        <v>21</v>
      </c>
      <c r="S720" s="1" t="str">
        <f>IF(ISNUMBER(R720),"Yes","No")</f>
        <v>No</v>
      </c>
    </row>
    <row r="721" spans="1:19" x14ac:dyDescent="0.2">
      <c r="A721" t="s">
        <v>892</v>
      </c>
      <c r="B721" t="s">
        <v>893</v>
      </c>
      <c r="C721" t="s">
        <v>42</v>
      </c>
      <c r="D721" t="s">
        <v>65</v>
      </c>
      <c r="E721" t="s">
        <v>44</v>
      </c>
      <c r="F721" t="s">
        <v>28</v>
      </c>
      <c r="G721" t="s">
        <v>18</v>
      </c>
      <c r="H721">
        <v>27</v>
      </c>
      <c r="I721" t="str">
        <f>IF(H721&gt;54,"Old Adults 55+",IF(H721&gt;=31,"Adults 31-54",IF(H721&lt;31,"Young Adults 25-30","Invalid")))</f>
        <v>Young Adults 25-30</v>
      </c>
      <c r="J721" s="1">
        <v>44482</v>
      </c>
      <c r="K721" s="1" t="str">
        <f>IF(YEAR(J721)&gt;2016,"2017-2021",IF(YEAR(J721)&gt;2011,"2012-2016",IF(YEAR(J721)&gt;2006,"2007-2011",IF(YEAR(J721)&gt;2001,"2002-2006",IF(YEAR(J721)&gt;1996,"1997-2001",IF(YEAR(J721)&gt;=1992,"1992-1996","Invalid"))))))</f>
        <v>2017-2021</v>
      </c>
      <c r="L721" s="2">
        <v>74077</v>
      </c>
      <c r="M721" s="8">
        <v>0</v>
      </c>
      <c r="N721" s="11" t="str" cm="1">
        <f t="array" ref="N721">_xlfn.IFS(M721 = 0%, "0%", M721&gt;35%, "36%-40%",M721&gt;30%,"31%-35%", M721&gt;20%, "21%-30%",M721 &gt;15%,"16%-20%", M721&gt;10%, "11%-15%", M721 &gt;0%, "5%-10%")</f>
        <v>0%</v>
      </c>
      <c r="O721" s="9">
        <f>IF(M721&gt;0,L721+(L721*M721),L721)</f>
        <v>74077</v>
      </c>
      <c r="P721" t="s">
        <v>19</v>
      </c>
      <c r="Q721" t="s">
        <v>63</v>
      </c>
      <c r="R721" s="1" t="s">
        <v>21</v>
      </c>
      <c r="S721" s="1" t="str">
        <f>IF(ISNUMBER(R721),"Yes","No")</f>
        <v>No</v>
      </c>
    </row>
    <row r="722" spans="1:19" x14ac:dyDescent="0.2">
      <c r="A722" t="s">
        <v>1847</v>
      </c>
      <c r="B722" t="s">
        <v>1848</v>
      </c>
      <c r="C722" t="s">
        <v>49</v>
      </c>
      <c r="D722" t="s">
        <v>50</v>
      </c>
      <c r="E722" t="s">
        <v>32</v>
      </c>
      <c r="F722" t="s">
        <v>28</v>
      </c>
      <c r="G722" t="s">
        <v>24</v>
      </c>
      <c r="H722">
        <v>38</v>
      </c>
      <c r="I722" t="str">
        <f>IF(H722&gt;54,"Old Adults 55+",IF(H722&gt;=31,"Adults 31-54",IF(H722&lt;31,"Young Adults 25-30","Invalid")))</f>
        <v>Adults 31-54</v>
      </c>
      <c r="J722" s="1">
        <v>40875</v>
      </c>
      <c r="K722" s="1" t="str">
        <f>IF(YEAR(J722)&gt;2016,"2017-2021",IF(YEAR(J722)&gt;2011,"2012-2016",IF(YEAR(J722)&gt;2006,"2007-2011",IF(YEAR(J722)&gt;2001,"2002-2006",IF(YEAR(J722)&gt;1996,"1997-2001",IF(YEAR(J722)&gt;=1992,"1992-1996","Invalid"))))))</f>
        <v>2007-2011</v>
      </c>
      <c r="L722" s="2">
        <v>74010</v>
      </c>
      <c r="M722" s="8">
        <v>0</v>
      </c>
      <c r="N722" s="11" t="str" cm="1">
        <f t="array" ref="N722">_xlfn.IFS(M722 = 0%, "0%", M722&gt;35%, "36%-40%",M722&gt;30%,"31%-35%", M722&gt;20%, "21%-30%",M722 &gt;15%,"16%-20%", M722&gt;10%, "11%-15%", M722 &gt;0%, "5%-10%")</f>
        <v>0%</v>
      </c>
      <c r="O722" s="9">
        <f>IF(M722&gt;0,L722+(L722*M722),L722)</f>
        <v>74010</v>
      </c>
      <c r="P722" t="s">
        <v>19</v>
      </c>
      <c r="Q722" t="s">
        <v>20</v>
      </c>
      <c r="R722" s="1" t="s">
        <v>21</v>
      </c>
      <c r="S722" s="1" t="str">
        <f>IF(ISNUMBER(R722),"Yes","No")</f>
        <v>No</v>
      </c>
    </row>
    <row r="723" spans="1:19" x14ac:dyDescent="0.2">
      <c r="A723" t="s">
        <v>406</v>
      </c>
      <c r="B723" t="s">
        <v>1246</v>
      </c>
      <c r="C723" t="s">
        <v>91</v>
      </c>
      <c r="D723" t="s">
        <v>27</v>
      </c>
      <c r="E723" t="s">
        <v>16</v>
      </c>
      <c r="F723" t="s">
        <v>17</v>
      </c>
      <c r="G723" t="s">
        <v>51</v>
      </c>
      <c r="H723">
        <v>55</v>
      </c>
      <c r="I723" t="str">
        <f>IF(H723&gt;54,"Old Adults 55+",IF(H723&gt;=31,"Adults 31-54",IF(H723&lt;31,"Young Adults 25-30","Invalid")))</f>
        <v>Old Adults 55+</v>
      </c>
      <c r="J723" s="1">
        <v>34576</v>
      </c>
      <c r="K723" s="1" t="str">
        <f>IF(YEAR(J723)&gt;2016,"2017-2021",IF(YEAR(J723)&gt;2011,"2012-2016",IF(YEAR(J723)&gt;2006,"2007-2011",IF(YEAR(J723)&gt;2001,"2002-2006",IF(YEAR(J723)&gt;1996,"1997-2001",IF(YEAR(J723)&gt;=1992,"1992-1996","Invalid"))))))</f>
        <v>1992-1996</v>
      </c>
      <c r="L723" s="2">
        <v>73955</v>
      </c>
      <c r="M723" s="8">
        <v>0</v>
      </c>
      <c r="N723" s="11" t="str" cm="1">
        <f t="array" ref="N723">_xlfn.IFS(M723 = 0%, "0%", M723&gt;35%, "36%-40%",M723&gt;30%,"31%-35%", M723&gt;20%, "21%-30%",M723 &gt;15%,"16%-20%", M723&gt;10%, "11%-15%", M723 &gt;0%, "5%-10%")</f>
        <v>0%</v>
      </c>
      <c r="O723" s="9">
        <f>IF(M723&gt;0,L723+(L723*M723),L723)</f>
        <v>73955</v>
      </c>
      <c r="P723" t="s">
        <v>19</v>
      </c>
      <c r="Q723" t="s">
        <v>39</v>
      </c>
      <c r="R723" s="1" t="s">
        <v>21</v>
      </c>
      <c r="S723" s="1" t="str">
        <f>IF(ISNUMBER(R723),"Yes","No")</f>
        <v>No</v>
      </c>
    </row>
    <row r="724" spans="1:19" x14ac:dyDescent="0.2">
      <c r="A724" t="s">
        <v>374</v>
      </c>
      <c r="B724" t="s">
        <v>265</v>
      </c>
      <c r="C724" t="s">
        <v>71</v>
      </c>
      <c r="D724" t="s">
        <v>27</v>
      </c>
      <c r="E724" t="s">
        <v>36</v>
      </c>
      <c r="F724" t="s">
        <v>28</v>
      </c>
      <c r="G724" t="s">
        <v>24</v>
      </c>
      <c r="H724">
        <v>50</v>
      </c>
      <c r="I724" t="str">
        <f>IF(H724&gt;54,"Old Adults 55+",IF(H724&gt;=31,"Adults 31-54",IF(H724&lt;31,"Young Adults 25-30","Invalid")))</f>
        <v>Adults 31-54</v>
      </c>
      <c r="J724" s="1">
        <v>36956</v>
      </c>
      <c r="K724" s="1" t="str">
        <f>IF(YEAR(J724)&gt;2016,"2017-2021",IF(YEAR(J724)&gt;2011,"2012-2016",IF(YEAR(J724)&gt;2006,"2007-2011",IF(YEAR(J724)&gt;2001,"2002-2006",IF(YEAR(J724)&gt;1996,"1997-2001",IF(YEAR(J724)&gt;=1992,"1992-1996","Invalid"))))))</f>
        <v>1997-2001</v>
      </c>
      <c r="L724" s="2">
        <v>73907</v>
      </c>
      <c r="M724" s="8">
        <v>0</v>
      </c>
      <c r="N724" s="11" t="str" cm="1">
        <f t="array" ref="N724">_xlfn.IFS(M724 = 0%, "0%", M724&gt;35%, "36%-40%",M724&gt;30%,"31%-35%", M724&gt;20%, "21%-30%",M724 &gt;15%,"16%-20%", M724&gt;10%, "11%-15%", M724 &gt;0%, "5%-10%")</f>
        <v>0%</v>
      </c>
      <c r="O724" s="9">
        <f>IF(M724&gt;0,L724+(L724*M724),L724)</f>
        <v>73907</v>
      </c>
      <c r="P724" t="s">
        <v>33</v>
      </c>
      <c r="Q724" t="s">
        <v>74</v>
      </c>
      <c r="R724" s="1" t="s">
        <v>21</v>
      </c>
      <c r="S724" s="1" t="str">
        <f>IF(ISNUMBER(R724),"Yes","No")</f>
        <v>No</v>
      </c>
    </row>
    <row r="725" spans="1:19" x14ac:dyDescent="0.2">
      <c r="A725" t="s">
        <v>1673</v>
      </c>
      <c r="B725" t="s">
        <v>1674</v>
      </c>
      <c r="C725" t="s">
        <v>56</v>
      </c>
      <c r="D725" t="s">
        <v>27</v>
      </c>
      <c r="E725" t="s">
        <v>44</v>
      </c>
      <c r="F725" t="s">
        <v>28</v>
      </c>
      <c r="G725" t="s">
        <v>24</v>
      </c>
      <c r="H725">
        <v>35</v>
      </c>
      <c r="I725" t="str">
        <f>IF(H725&gt;54,"Old Adults 55+",IF(H725&gt;=31,"Adults 31-54",IF(H725&lt;31,"Young Adults 25-30","Invalid")))</f>
        <v>Adults 31-54</v>
      </c>
      <c r="J725" s="1">
        <v>42493</v>
      </c>
      <c r="K725" s="1" t="str">
        <f>IF(YEAR(J725)&gt;2016,"2017-2021",IF(YEAR(J725)&gt;2011,"2012-2016",IF(YEAR(J725)&gt;2006,"2007-2011",IF(YEAR(J725)&gt;2001,"2002-2006",IF(YEAR(J725)&gt;1996,"1997-2001",IF(YEAR(J725)&gt;=1992,"1992-1996","Invalid"))))))</f>
        <v>2012-2016</v>
      </c>
      <c r="L725" s="2">
        <v>73899</v>
      </c>
      <c r="M725" s="8">
        <v>0.05</v>
      </c>
      <c r="N725" s="11" t="str" cm="1">
        <f t="array" ref="N725">_xlfn.IFS(M725 = 0%, "0%", M725&gt;35%, "36%-40%",M725&gt;30%,"31%-35%", M725&gt;20%, "21%-30%",M725 &gt;15%,"16%-20%", M725&gt;10%, "11%-15%", M725 &gt;0%, "5%-10%")</f>
        <v>5%-10%</v>
      </c>
      <c r="O725" s="9">
        <f>IF(M725&gt;0,L725+(L725*M725),L725)</f>
        <v>77593.95</v>
      </c>
      <c r="P725" t="s">
        <v>33</v>
      </c>
      <c r="Q725" t="s">
        <v>34</v>
      </c>
      <c r="R725" s="1" t="s">
        <v>21</v>
      </c>
      <c r="S725" s="1" t="str">
        <f>IF(ISNUMBER(R725),"Yes","No")</f>
        <v>No</v>
      </c>
    </row>
    <row r="726" spans="1:19" x14ac:dyDescent="0.2">
      <c r="A726" t="s">
        <v>79</v>
      </c>
      <c r="B726" t="s">
        <v>912</v>
      </c>
      <c r="C726" t="s">
        <v>22</v>
      </c>
      <c r="D726" t="s">
        <v>23</v>
      </c>
      <c r="E726" t="s">
        <v>36</v>
      </c>
      <c r="F726" t="s">
        <v>28</v>
      </c>
      <c r="G726" t="s">
        <v>51</v>
      </c>
      <c r="H726">
        <v>31</v>
      </c>
      <c r="I726" t="str">
        <f>IF(H726&gt;54,"Old Adults 55+",IF(H726&gt;=31,"Adults 31-54",IF(H726&lt;31,"Young Adults 25-30","Invalid")))</f>
        <v>Adults 31-54</v>
      </c>
      <c r="J726" s="1">
        <v>42347</v>
      </c>
      <c r="K726" s="1" t="str">
        <f>IF(YEAR(J726)&gt;2016,"2017-2021",IF(YEAR(J726)&gt;2011,"2012-2016",IF(YEAR(J726)&gt;2006,"2007-2011",IF(YEAR(J726)&gt;2001,"2002-2006",IF(YEAR(J726)&gt;1996,"1997-2001",IF(YEAR(J726)&gt;=1992,"1992-1996","Invalid"))))))</f>
        <v>2012-2016</v>
      </c>
      <c r="L726" s="2">
        <v>73854</v>
      </c>
      <c r="M726" s="8">
        <v>0</v>
      </c>
      <c r="N726" s="11" t="str" cm="1">
        <f t="array" ref="N726">_xlfn.IFS(M726 = 0%, "0%", M726&gt;35%, "36%-40%",M726&gt;30%,"31%-35%", M726&gt;20%, "21%-30%",M726 &gt;15%,"16%-20%", M726&gt;10%, "11%-15%", M726 &gt;0%, "5%-10%")</f>
        <v>0%</v>
      </c>
      <c r="O726" s="9">
        <f>IF(M726&gt;0,L726+(L726*M726),L726)</f>
        <v>73854</v>
      </c>
      <c r="P726" t="s">
        <v>19</v>
      </c>
      <c r="Q726" t="s">
        <v>63</v>
      </c>
      <c r="R726" s="1" t="s">
        <v>21</v>
      </c>
      <c r="S726" s="1" t="str">
        <f>IF(ISNUMBER(R726),"Yes","No")</f>
        <v>No</v>
      </c>
    </row>
    <row r="727" spans="1:19" x14ac:dyDescent="0.2">
      <c r="A727" t="s">
        <v>1383</v>
      </c>
      <c r="B727" t="s">
        <v>1384</v>
      </c>
      <c r="C727" t="s">
        <v>42</v>
      </c>
      <c r="D727" t="s">
        <v>43</v>
      </c>
      <c r="E727" t="s">
        <v>32</v>
      </c>
      <c r="F727" t="s">
        <v>28</v>
      </c>
      <c r="G727" t="s">
        <v>24</v>
      </c>
      <c r="H727">
        <v>40</v>
      </c>
      <c r="I727" t="str">
        <f>IF(H727&gt;54,"Old Adults 55+",IF(H727&gt;=31,"Adults 31-54",IF(H727&lt;31,"Young Adults 25-30","Invalid")))</f>
        <v>Adults 31-54</v>
      </c>
      <c r="J727" s="1">
        <v>41904</v>
      </c>
      <c r="K727" s="1" t="str">
        <f>IF(YEAR(J727)&gt;2016,"2017-2021",IF(YEAR(J727)&gt;2011,"2012-2016",IF(YEAR(J727)&gt;2006,"2007-2011",IF(YEAR(J727)&gt;2001,"2002-2006",IF(YEAR(J727)&gt;1996,"1997-2001",IF(YEAR(J727)&gt;=1992,"1992-1996","Invalid"))))))</f>
        <v>2012-2016</v>
      </c>
      <c r="L727" s="2">
        <v>73779</v>
      </c>
      <c r="M727" s="8">
        <v>0</v>
      </c>
      <c r="N727" s="11" t="str" cm="1">
        <f t="array" ref="N727">_xlfn.IFS(M727 = 0%, "0%", M727&gt;35%, "36%-40%",M727&gt;30%,"31%-35%", M727&gt;20%, "21%-30%",M727 &gt;15%,"16%-20%", M727&gt;10%, "11%-15%", M727 &gt;0%, "5%-10%")</f>
        <v>0%</v>
      </c>
      <c r="O727" s="9">
        <f>IF(M727&gt;0,L727+(L727*M727),L727)</f>
        <v>73779</v>
      </c>
      <c r="P727" t="s">
        <v>33</v>
      </c>
      <c r="Q727" t="s">
        <v>80</v>
      </c>
      <c r="R727" s="1">
        <v>43594</v>
      </c>
      <c r="S727" s="1" t="str">
        <f>IF(ISNUMBER(R727),"Yes","No")</f>
        <v>Yes</v>
      </c>
    </row>
    <row r="728" spans="1:19" x14ac:dyDescent="0.2">
      <c r="A728" t="s">
        <v>157</v>
      </c>
      <c r="B728" t="s">
        <v>821</v>
      </c>
      <c r="C728" t="s">
        <v>26</v>
      </c>
      <c r="D728" t="s">
        <v>27</v>
      </c>
      <c r="E728" t="s">
        <v>32</v>
      </c>
      <c r="F728" t="s">
        <v>17</v>
      </c>
      <c r="G728" t="s">
        <v>47</v>
      </c>
      <c r="H728">
        <v>39</v>
      </c>
      <c r="I728" t="str">
        <f>IF(H728&gt;54,"Old Adults 55+",IF(H728&gt;=31,"Adults 31-54",IF(H728&lt;31,"Young Adults 25-30","Invalid")))</f>
        <v>Adults 31-54</v>
      </c>
      <c r="J728" s="1">
        <v>43229</v>
      </c>
      <c r="K728" s="1" t="str">
        <f>IF(YEAR(J728)&gt;2016,"2017-2021",IF(YEAR(J728)&gt;2011,"2012-2016",IF(YEAR(J728)&gt;2006,"2007-2011",IF(YEAR(J728)&gt;2001,"2002-2006",IF(YEAR(J728)&gt;1996,"1997-2001",IF(YEAR(J728)&gt;=1992,"1992-1996","Invalid"))))))</f>
        <v>2017-2021</v>
      </c>
      <c r="L728" s="2">
        <v>73317</v>
      </c>
      <c r="M728" s="8">
        <v>0</v>
      </c>
      <c r="N728" s="11" t="str" cm="1">
        <f t="array" ref="N728">_xlfn.IFS(M728 = 0%, "0%", M728&gt;35%, "36%-40%",M728&gt;30%,"31%-35%", M728&gt;20%, "21%-30%",M728 &gt;15%,"16%-20%", M728&gt;10%, "11%-15%", M728 &gt;0%, "5%-10%")</f>
        <v>0%</v>
      </c>
      <c r="O728" s="9">
        <f>IF(M728&gt;0,L728+(L728*M728),L728)</f>
        <v>73317</v>
      </c>
      <c r="P728" t="s">
        <v>19</v>
      </c>
      <c r="Q728" t="s">
        <v>45</v>
      </c>
      <c r="R728" s="1" t="s">
        <v>21</v>
      </c>
      <c r="S728" s="1" t="str">
        <f>IF(ISNUMBER(R728),"Yes","No")</f>
        <v>No</v>
      </c>
    </row>
    <row r="729" spans="1:19" x14ac:dyDescent="0.2">
      <c r="A729" t="s">
        <v>391</v>
      </c>
      <c r="B729" t="s">
        <v>1241</v>
      </c>
      <c r="C729" t="s">
        <v>56</v>
      </c>
      <c r="D729" t="s">
        <v>27</v>
      </c>
      <c r="E729" t="s">
        <v>36</v>
      </c>
      <c r="F729" t="s">
        <v>28</v>
      </c>
      <c r="G729" t="s">
        <v>18</v>
      </c>
      <c r="H729">
        <v>28</v>
      </c>
      <c r="I729" t="str">
        <f>IF(H729&gt;54,"Old Adults 55+",IF(H729&gt;=31,"Adults 31-54",IF(H729&lt;31,"Young Adults 25-30","Invalid")))</f>
        <v>Young Adults 25-30</v>
      </c>
      <c r="J729" s="1">
        <v>44051</v>
      </c>
      <c r="K729" s="1" t="str">
        <f>IF(YEAR(J729)&gt;2016,"2017-2021",IF(YEAR(J729)&gt;2011,"2012-2016",IF(YEAR(J729)&gt;2006,"2007-2011",IF(YEAR(J729)&gt;2001,"2002-2006",IF(YEAR(J729)&gt;1996,"1997-2001",IF(YEAR(J729)&gt;=1992,"1992-1996","Invalid"))))))</f>
        <v>2017-2021</v>
      </c>
      <c r="L729" s="2">
        <v>73255</v>
      </c>
      <c r="M729" s="8">
        <v>0.09</v>
      </c>
      <c r="N729" s="11" t="str" cm="1">
        <f t="array" ref="N729">_xlfn.IFS(M729 = 0%, "0%", M729&gt;35%, "36%-40%",M729&gt;30%,"31%-35%", M729&gt;20%, "21%-30%",M729 &gt;15%,"16%-20%", M729&gt;10%, "11%-15%", M729 &gt;0%, "5%-10%")</f>
        <v>5%-10%</v>
      </c>
      <c r="O729" s="9">
        <f>IF(M729&gt;0,L729+(L729*M729),L729)</f>
        <v>79847.95</v>
      </c>
      <c r="P729" t="s">
        <v>19</v>
      </c>
      <c r="Q729" t="s">
        <v>39</v>
      </c>
      <c r="R729" s="1" t="s">
        <v>21</v>
      </c>
      <c r="S729" s="1" t="str">
        <f>IF(ISNUMBER(R729),"Yes","No")</f>
        <v>No</v>
      </c>
    </row>
    <row r="730" spans="1:19" x14ac:dyDescent="0.2">
      <c r="A730" t="s">
        <v>387</v>
      </c>
      <c r="B730" t="s">
        <v>378</v>
      </c>
      <c r="C730" t="s">
        <v>58</v>
      </c>
      <c r="D730" t="s">
        <v>31</v>
      </c>
      <c r="E730" t="s">
        <v>16</v>
      </c>
      <c r="F730" t="s">
        <v>17</v>
      </c>
      <c r="G730" t="s">
        <v>24</v>
      </c>
      <c r="H730">
        <v>55</v>
      </c>
      <c r="I730" t="str">
        <f>IF(H730&gt;54,"Old Adults 55+",IF(H730&gt;=31,"Adults 31-54",IF(H730&lt;31,"Young Adults 25-30","Invalid")))</f>
        <v>Old Adults 55+</v>
      </c>
      <c r="J730" s="1">
        <v>41525</v>
      </c>
      <c r="K730" s="1" t="str">
        <f>IF(YEAR(J730)&gt;2016,"2017-2021",IF(YEAR(J730)&gt;2011,"2012-2016",IF(YEAR(J730)&gt;2006,"2007-2011",IF(YEAR(J730)&gt;2001,"2002-2006",IF(YEAR(J730)&gt;1996,"1997-2001",IF(YEAR(J730)&gt;=1992,"1992-1996","Invalid"))))))</f>
        <v>2012-2016</v>
      </c>
      <c r="L730" s="2">
        <v>73248</v>
      </c>
      <c r="M730" s="8">
        <v>0</v>
      </c>
      <c r="N730" s="11" t="str" cm="1">
        <f t="array" ref="N730">_xlfn.IFS(M730 = 0%, "0%", M730&gt;35%, "36%-40%",M730&gt;30%,"31%-35%", M730&gt;20%, "21%-30%",M730 &gt;15%,"16%-20%", M730&gt;10%, "11%-15%", M730 &gt;0%, "5%-10%")</f>
        <v>0%</v>
      </c>
      <c r="O730" s="9">
        <f>IF(M730&gt;0,L730+(L730*M730),L730)</f>
        <v>73248</v>
      </c>
      <c r="P730" t="s">
        <v>19</v>
      </c>
      <c r="Q730" t="s">
        <v>29</v>
      </c>
      <c r="R730" s="1" t="s">
        <v>21</v>
      </c>
      <c r="S730" s="1" t="str">
        <f>IF(ISNUMBER(R730),"Yes","No")</f>
        <v>No</v>
      </c>
    </row>
    <row r="731" spans="1:19" x14ac:dyDescent="0.2">
      <c r="A731" t="s">
        <v>1213</v>
      </c>
      <c r="B731" t="s">
        <v>1214</v>
      </c>
      <c r="C731" t="s">
        <v>42</v>
      </c>
      <c r="D731" t="s">
        <v>50</v>
      </c>
      <c r="E731" t="s">
        <v>44</v>
      </c>
      <c r="F731" t="s">
        <v>28</v>
      </c>
      <c r="G731" t="s">
        <v>24</v>
      </c>
      <c r="H731">
        <v>63</v>
      </c>
      <c r="I731" t="str">
        <f>IF(H731&gt;54,"Old Adults 55+",IF(H731&gt;=31,"Adults 31-54",IF(H731&lt;31,"Young Adults 25-30","Invalid")))</f>
        <v>Old Adults 55+</v>
      </c>
      <c r="J731" s="1">
        <v>43171</v>
      </c>
      <c r="K731" s="1" t="str">
        <f>IF(YEAR(J731)&gt;2016,"2017-2021",IF(YEAR(J731)&gt;2011,"2012-2016",IF(YEAR(J731)&gt;2006,"2007-2011",IF(YEAR(J731)&gt;2001,"2002-2006",IF(YEAR(J731)&gt;1996,"1997-2001",IF(YEAR(J731)&gt;=1992,"1992-1996","Invalid"))))))</f>
        <v>2017-2021</v>
      </c>
      <c r="L731" s="2">
        <v>73200</v>
      </c>
      <c r="M731" s="8">
        <v>0</v>
      </c>
      <c r="N731" s="11" t="str" cm="1">
        <f t="array" ref="N731">_xlfn.IFS(M731 = 0%, "0%", M731&gt;35%, "36%-40%",M731&gt;30%,"31%-35%", M731&gt;20%, "21%-30%",M731 &gt;15%,"16%-20%", M731&gt;10%, "11%-15%", M731 &gt;0%, "5%-10%")</f>
        <v>0%</v>
      </c>
      <c r="O731" s="9">
        <f>IF(M731&gt;0,L731+(L731*M731),L731)</f>
        <v>73200</v>
      </c>
      <c r="P731" t="s">
        <v>33</v>
      </c>
      <c r="Q731" t="s">
        <v>74</v>
      </c>
      <c r="R731" s="1" t="s">
        <v>21</v>
      </c>
      <c r="S731" s="1" t="str">
        <f>IF(ISNUMBER(R731),"Yes","No")</f>
        <v>No</v>
      </c>
    </row>
    <row r="732" spans="1:19" x14ac:dyDescent="0.2">
      <c r="A732" t="s">
        <v>716</v>
      </c>
      <c r="B732" t="s">
        <v>348</v>
      </c>
      <c r="C732" t="s">
        <v>94</v>
      </c>
      <c r="D732" t="s">
        <v>50</v>
      </c>
      <c r="E732" t="s">
        <v>36</v>
      </c>
      <c r="F732" t="s">
        <v>17</v>
      </c>
      <c r="G732" t="s">
        <v>24</v>
      </c>
      <c r="H732">
        <v>46</v>
      </c>
      <c r="I732" t="str">
        <f>IF(H732&gt;54,"Old Adults 55+",IF(H732&gt;=31,"Adults 31-54",IF(H732&lt;31,"Young Adults 25-30","Invalid")))</f>
        <v>Adults 31-54</v>
      </c>
      <c r="J732" s="1">
        <v>38066</v>
      </c>
      <c r="K732" s="1" t="str">
        <f>IF(YEAR(J732)&gt;2016,"2017-2021",IF(YEAR(J732)&gt;2011,"2012-2016",IF(YEAR(J732)&gt;2006,"2007-2011",IF(YEAR(J732)&gt;2001,"2002-2006",IF(YEAR(J732)&gt;1996,"1997-2001",IF(YEAR(J732)&gt;=1992,"1992-1996","Invalid"))))))</f>
        <v>2002-2006</v>
      </c>
      <c r="L732" s="2">
        <v>73004</v>
      </c>
      <c r="M732" s="8">
        <v>0</v>
      </c>
      <c r="N732" s="11" t="str" cm="1">
        <f t="array" ref="N732">_xlfn.IFS(M732 = 0%, "0%", M732&gt;35%, "36%-40%",M732&gt;30%,"31%-35%", M732&gt;20%, "21%-30%",M732 &gt;15%,"16%-20%", M732&gt;10%, "11%-15%", M732 &gt;0%, "5%-10%")</f>
        <v>0%</v>
      </c>
      <c r="O732" s="9">
        <f>IF(M732&gt;0,L732+(L732*M732),L732)</f>
        <v>73004</v>
      </c>
      <c r="P732" t="s">
        <v>33</v>
      </c>
      <c r="Q732" t="s">
        <v>60</v>
      </c>
      <c r="R732" s="1" t="s">
        <v>21</v>
      </c>
      <c r="S732" s="1" t="str">
        <f>IF(ISNUMBER(R732),"Yes","No")</f>
        <v>No</v>
      </c>
    </row>
    <row r="733" spans="1:19" x14ac:dyDescent="0.2">
      <c r="A733" t="s">
        <v>1663</v>
      </c>
      <c r="B733" t="s">
        <v>1664</v>
      </c>
      <c r="C733" t="s">
        <v>129</v>
      </c>
      <c r="D733" t="s">
        <v>31</v>
      </c>
      <c r="E733" t="s">
        <v>36</v>
      </c>
      <c r="F733" t="s">
        <v>17</v>
      </c>
      <c r="G733" t="s">
        <v>24</v>
      </c>
      <c r="H733">
        <v>42</v>
      </c>
      <c r="I733" t="str">
        <f>IF(H733&gt;54,"Old Adults 55+",IF(H733&gt;=31,"Adults 31-54",IF(H733&lt;31,"Young Adults 25-30","Invalid")))</f>
        <v>Adults 31-54</v>
      </c>
      <c r="J733" s="1">
        <v>41026</v>
      </c>
      <c r="K733" s="1" t="str">
        <f>IF(YEAR(J733)&gt;2016,"2017-2021",IF(YEAR(J733)&gt;2011,"2012-2016",IF(YEAR(J733)&gt;2006,"2007-2011",IF(YEAR(J733)&gt;2001,"2002-2006",IF(YEAR(J733)&gt;1996,"1997-2001",IF(YEAR(J733)&gt;=1992,"1992-1996","Invalid"))))))</f>
        <v>2012-2016</v>
      </c>
      <c r="L733" s="2">
        <v>72903</v>
      </c>
      <c r="M733" s="8">
        <v>0</v>
      </c>
      <c r="N733" s="11" t="str" cm="1">
        <f t="array" ref="N733">_xlfn.IFS(M733 = 0%, "0%", M733&gt;35%, "36%-40%",M733&gt;30%,"31%-35%", M733&gt;20%, "21%-30%",M733 &gt;15%,"16%-20%", M733&gt;10%, "11%-15%", M733 &gt;0%, "5%-10%")</f>
        <v>0%</v>
      </c>
      <c r="O733" s="9">
        <f>IF(M733&gt;0,L733+(L733*M733),L733)</f>
        <v>72903</v>
      </c>
      <c r="P733" t="s">
        <v>19</v>
      </c>
      <c r="Q733" t="s">
        <v>39</v>
      </c>
      <c r="R733" s="1" t="s">
        <v>21</v>
      </c>
      <c r="S733" s="1" t="str">
        <f>IF(ISNUMBER(R733),"Yes","No")</f>
        <v>No</v>
      </c>
    </row>
    <row r="734" spans="1:19" x14ac:dyDescent="0.2">
      <c r="A734" t="s">
        <v>1016</v>
      </c>
      <c r="B734" t="s">
        <v>1017</v>
      </c>
      <c r="C734" t="s">
        <v>55</v>
      </c>
      <c r="D734" t="s">
        <v>27</v>
      </c>
      <c r="E734" t="s">
        <v>44</v>
      </c>
      <c r="F734" t="s">
        <v>17</v>
      </c>
      <c r="G734" t="s">
        <v>24</v>
      </c>
      <c r="H734">
        <v>49</v>
      </c>
      <c r="I734" t="str">
        <f>IF(H734&gt;54,"Old Adults 55+",IF(H734&gt;=31,"Adults 31-54",IF(H734&lt;31,"Young Adults 25-30","Invalid")))</f>
        <v>Adults 31-54</v>
      </c>
      <c r="J734" s="1">
        <v>40431</v>
      </c>
      <c r="K734" s="1" t="str">
        <f>IF(YEAR(J734)&gt;2016,"2017-2021",IF(YEAR(J734)&gt;2011,"2012-2016",IF(YEAR(J734)&gt;2006,"2007-2011",IF(YEAR(J734)&gt;2001,"2002-2006",IF(YEAR(J734)&gt;1996,"1997-2001",IF(YEAR(J734)&gt;=1992,"1992-1996","Invalid"))))))</f>
        <v>2007-2011</v>
      </c>
      <c r="L734" s="2">
        <v>72826</v>
      </c>
      <c r="M734" s="8">
        <v>0</v>
      </c>
      <c r="N734" s="11" t="str" cm="1">
        <f t="array" ref="N734">_xlfn.IFS(M734 = 0%, "0%", M734&gt;35%, "36%-40%",M734&gt;30%,"31%-35%", M734&gt;20%, "21%-30%",M734 &gt;15%,"16%-20%", M734&gt;10%, "11%-15%", M734 &gt;0%, "5%-10%")</f>
        <v>0%</v>
      </c>
      <c r="O734" s="9">
        <f>IF(M734&gt;0,L734+(L734*M734),L734)</f>
        <v>72826</v>
      </c>
      <c r="P734" t="s">
        <v>33</v>
      </c>
      <c r="Q734" t="s">
        <v>60</v>
      </c>
      <c r="R734" s="1" t="s">
        <v>21</v>
      </c>
      <c r="S734" s="1" t="str">
        <f>IF(ISNUMBER(R734),"Yes","No")</f>
        <v>No</v>
      </c>
    </row>
    <row r="735" spans="1:19" x14ac:dyDescent="0.2">
      <c r="A735" t="s">
        <v>1606</v>
      </c>
      <c r="B735" t="s">
        <v>1607</v>
      </c>
      <c r="C735" t="s">
        <v>77</v>
      </c>
      <c r="D735" t="s">
        <v>23</v>
      </c>
      <c r="E735" t="s">
        <v>36</v>
      </c>
      <c r="F735" t="s">
        <v>17</v>
      </c>
      <c r="G735" t="s">
        <v>24</v>
      </c>
      <c r="H735">
        <v>63</v>
      </c>
      <c r="I735" t="str">
        <f>IF(H735&gt;54,"Old Adults 55+",IF(H735&gt;=31,"Adults 31-54",IF(H735&lt;31,"Young Adults 25-30","Invalid")))</f>
        <v>Old Adults 55+</v>
      </c>
      <c r="J735" s="1">
        <v>39204</v>
      </c>
      <c r="K735" s="1" t="str">
        <f>IF(YEAR(J735)&gt;2016,"2017-2021",IF(YEAR(J735)&gt;2011,"2012-2016",IF(YEAR(J735)&gt;2006,"2007-2011",IF(YEAR(J735)&gt;2001,"2002-2006",IF(YEAR(J735)&gt;1996,"1997-2001",IF(YEAR(J735)&gt;=1992,"1992-1996","Invalid"))))))</f>
        <v>2007-2011</v>
      </c>
      <c r="L735" s="2">
        <v>72805</v>
      </c>
      <c r="M735" s="8">
        <v>0</v>
      </c>
      <c r="N735" s="11" t="str" cm="1">
        <f t="array" ref="N735">_xlfn.IFS(M735 = 0%, "0%", M735&gt;35%, "36%-40%",M735&gt;30%,"31%-35%", M735&gt;20%, "21%-30%",M735 &gt;15%,"16%-20%", M735&gt;10%, "11%-15%", M735 &gt;0%, "5%-10%")</f>
        <v>0%</v>
      </c>
      <c r="O735" s="9">
        <f>IF(M735&gt;0,L735+(L735*M735),L735)</f>
        <v>72805</v>
      </c>
      <c r="P735" t="s">
        <v>33</v>
      </c>
      <c r="Q735" t="s">
        <v>74</v>
      </c>
      <c r="R735" s="1" t="s">
        <v>21</v>
      </c>
      <c r="S735" s="1" t="str">
        <f>IF(ISNUMBER(R735),"Yes","No")</f>
        <v>No</v>
      </c>
    </row>
    <row r="736" spans="1:19" x14ac:dyDescent="0.2">
      <c r="A736" t="s">
        <v>1181</v>
      </c>
      <c r="B736" t="s">
        <v>1182</v>
      </c>
      <c r="C736" t="s">
        <v>98</v>
      </c>
      <c r="D736" t="s">
        <v>27</v>
      </c>
      <c r="E736" t="s">
        <v>36</v>
      </c>
      <c r="F736" t="s">
        <v>17</v>
      </c>
      <c r="G736" t="s">
        <v>47</v>
      </c>
      <c r="H736">
        <v>42</v>
      </c>
      <c r="I736" t="str">
        <f>IF(H736&gt;54,"Old Adults 55+",IF(H736&gt;=31,"Adults 31-54",IF(H736&lt;31,"Young Adults 25-30","Invalid")))</f>
        <v>Adults 31-54</v>
      </c>
      <c r="J736" s="1">
        <v>40593</v>
      </c>
      <c r="K736" s="1" t="str">
        <f>IF(YEAR(J736)&gt;2016,"2017-2021",IF(YEAR(J736)&gt;2011,"2012-2016",IF(YEAR(J736)&gt;2006,"2007-2011",IF(YEAR(J736)&gt;2001,"2002-2006",IF(YEAR(J736)&gt;1996,"1997-2001",IF(YEAR(J736)&gt;=1992,"1992-1996","Invalid"))))))</f>
        <v>2007-2011</v>
      </c>
      <c r="L736" s="2">
        <v>72486</v>
      </c>
      <c r="M736" s="8">
        <v>0</v>
      </c>
      <c r="N736" s="11" t="str" cm="1">
        <f t="array" ref="N736">_xlfn.IFS(M736 = 0%, "0%", M736&gt;35%, "36%-40%",M736&gt;30%,"31%-35%", M736&gt;20%, "21%-30%",M736 &gt;15%,"16%-20%", M736&gt;10%, "11%-15%", M736 &gt;0%, "5%-10%")</f>
        <v>0%</v>
      </c>
      <c r="O736" s="9">
        <f>IF(M736&gt;0,L736+(L736*M736),L736)</f>
        <v>72486</v>
      </c>
      <c r="P736" t="s">
        <v>19</v>
      </c>
      <c r="Q736" t="s">
        <v>63</v>
      </c>
      <c r="R736" s="1" t="s">
        <v>21</v>
      </c>
      <c r="S736" s="1" t="str">
        <f>IF(ISNUMBER(R736),"Yes","No")</f>
        <v>No</v>
      </c>
    </row>
    <row r="737" spans="1:19" x14ac:dyDescent="0.2">
      <c r="A737" t="s">
        <v>1467</v>
      </c>
      <c r="B737" t="s">
        <v>1468</v>
      </c>
      <c r="C737" t="s">
        <v>64</v>
      </c>
      <c r="D737" t="s">
        <v>50</v>
      </c>
      <c r="E737" t="s">
        <v>16</v>
      </c>
      <c r="F737" t="s">
        <v>28</v>
      </c>
      <c r="G737" t="s">
        <v>24</v>
      </c>
      <c r="H737">
        <v>41</v>
      </c>
      <c r="I737" t="str">
        <f>IF(H737&gt;54,"Old Adults 55+",IF(H737&gt;=31,"Adults 31-54",IF(H737&lt;31,"Young Adults 25-30","Invalid")))</f>
        <v>Adults 31-54</v>
      </c>
      <c r="J737" s="1">
        <v>40333</v>
      </c>
      <c r="K737" s="1" t="str">
        <f>IF(YEAR(J737)&gt;2016,"2017-2021",IF(YEAR(J737)&gt;2011,"2012-2016",IF(YEAR(J737)&gt;2006,"2007-2011",IF(YEAR(J737)&gt;2001,"2002-2006",IF(YEAR(J737)&gt;1996,"1997-2001",IF(YEAR(J737)&gt;=1992,"1992-1996","Invalid"))))))</f>
        <v>2007-2011</v>
      </c>
      <c r="L737" s="2">
        <v>72425</v>
      </c>
      <c r="M737" s="8">
        <v>0</v>
      </c>
      <c r="N737" s="11" t="str" cm="1">
        <f t="array" ref="N737">_xlfn.IFS(M737 = 0%, "0%", M737&gt;35%, "36%-40%",M737&gt;30%,"31%-35%", M737&gt;20%, "21%-30%",M737 &gt;15%,"16%-20%", M737&gt;10%, "11%-15%", M737 &gt;0%, "5%-10%")</f>
        <v>0%</v>
      </c>
      <c r="O737" s="9">
        <f>IF(M737&gt;0,L737+(L737*M737),L737)</f>
        <v>72425</v>
      </c>
      <c r="P737" t="s">
        <v>33</v>
      </c>
      <c r="Q737" t="s">
        <v>60</v>
      </c>
      <c r="R737" s="1" t="s">
        <v>21</v>
      </c>
      <c r="S737" s="1" t="str">
        <f>IF(ISNUMBER(R737),"Yes","No")</f>
        <v>No</v>
      </c>
    </row>
    <row r="738" spans="1:19" x14ac:dyDescent="0.2">
      <c r="A738" t="s">
        <v>165</v>
      </c>
      <c r="B738" t="s">
        <v>1478</v>
      </c>
      <c r="C738" t="s">
        <v>94</v>
      </c>
      <c r="D738" t="s">
        <v>50</v>
      </c>
      <c r="E738" t="s">
        <v>36</v>
      </c>
      <c r="F738" t="s">
        <v>17</v>
      </c>
      <c r="G738" t="s">
        <v>24</v>
      </c>
      <c r="H738">
        <v>63</v>
      </c>
      <c r="I738" t="str">
        <f>IF(H738&gt;54,"Old Adults 55+",IF(H738&gt;=31,"Adults 31-54",IF(H738&lt;31,"Young Adults 25-30","Invalid")))</f>
        <v>Old Adults 55+</v>
      </c>
      <c r="J738" s="1">
        <v>43004</v>
      </c>
      <c r="K738" s="1" t="str">
        <f>IF(YEAR(J738)&gt;2016,"2017-2021",IF(YEAR(J738)&gt;2011,"2012-2016",IF(YEAR(J738)&gt;2006,"2007-2011",IF(YEAR(J738)&gt;2001,"2002-2006",IF(YEAR(J738)&gt;1996,"1997-2001",IF(YEAR(J738)&gt;=1992,"1992-1996","Invalid"))))))</f>
        <v>2017-2021</v>
      </c>
      <c r="L738" s="2">
        <v>72340</v>
      </c>
      <c r="M738" s="8">
        <v>0</v>
      </c>
      <c r="N738" s="11" t="str" cm="1">
        <f t="array" ref="N738">_xlfn.IFS(M738 = 0%, "0%", M738&gt;35%, "36%-40%",M738&gt;30%,"31%-35%", M738&gt;20%, "21%-30%",M738 &gt;15%,"16%-20%", M738&gt;10%, "11%-15%", M738 &gt;0%, "5%-10%")</f>
        <v>0%</v>
      </c>
      <c r="O738" s="9">
        <f>IF(M738&gt;0,L738+(L738*M738),L738)</f>
        <v>72340</v>
      </c>
      <c r="P738" t="s">
        <v>19</v>
      </c>
      <c r="Q738" t="s">
        <v>39</v>
      </c>
      <c r="R738" s="1">
        <v>43558</v>
      </c>
      <c r="S738" s="1" t="str">
        <f>IF(ISNUMBER(R738),"Yes","No")</f>
        <v>Yes</v>
      </c>
    </row>
    <row r="739" spans="1:19" x14ac:dyDescent="0.2">
      <c r="A739" t="s">
        <v>977</v>
      </c>
      <c r="B739" t="s">
        <v>978</v>
      </c>
      <c r="C739" t="s">
        <v>77</v>
      </c>
      <c r="D739" t="s">
        <v>23</v>
      </c>
      <c r="E739" t="s">
        <v>44</v>
      </c>
      <c r="F739" t="s">
        <v>28</v>
      </c>
      <c r="G739" t="s">
        <v>51</v>
      </c>
      <c r="H739">
        <v>56</v>
      </c>
      <c r="I739" t="str">
        <f>IF(H739&gt;54,"Old Adults 55+",IF(H739&gt;=31,"Adults 31-54",IF(H739&lt;31,"Young Adults 25-30","Invalid")))</f>
        <v>Old Adults 55+</v>
      </c>
      <c r="J739" s="1">
        <v>35816</v>
      </c>
      <c r="K739" s="1" t="str">
        <f>IF(YEAR(J739)&gt;2016,"2017-2021",IF(YEAR(J739)&gt;2011,"2012-2016",IF(YEAR(J739)&gt;2006,"2007-2011",IF(YEAR(J739)&gt;2001,"2002-2006",IF(YEAR(J739)&gt;1996,"1997-2001",IF(YEAR(J739)&gt;=1992,"1992-1996","Invalid"))))))</f>
        <v>1997-2001</v>
      </c>
      <c r="L739" s="2">
        <v>72303</v>
      </c>
      <c r="M739" s="8">
        <v>0</v>
      </c>
      <c r="N739" s="11" t="str" cm="1">
        <f t="array" ref="N739">_xlfn.IFS(M739 = 0%, "0%", M739&gt;35%, "36%-40%",M739&gt;30%,"31%-35%", M739&gt;20%, "21%-30%",M739 &gt;15%,"16%-20%", M739&gt;10%, "11%-15%", M739 &gt;0%, "5%-10%")</f>
        <v>0%</v>
      </c>
      <c r="O739" s="9">
        <f>IF(M739&gt;0,L739+(L739*M739),L739)</f>
        <v>72303</v>
      </c>
      <c r="P739" t="s">
        <v>19</v>
      </c>
      <c r="Q739" t="s">
        <v>39</v>
      </c>
      <c r="R739" s="1" t="s">
        <v>21</v>
      </c>
      <c r="S739" s="1" t="str">
        <f>IF(ISNUMBER(R739),"Yes","No")</f>
        <v>No</v>
      </c>
    </row>
    <row r="740" spans="1:19" x14ac:dyDescent="0.2">
      <c r="A740" t="s">
        <v>874</v>
      </c>
      <c r="B740" t="s">
        <v>875</v>
      </c>
      <c r="C740" t="s">
        <v>22</v>
      </c>
      <c r="D740" t="s">
        <v>23</v>
      </c>
      <c r="E740" t="s">
        <v>32</v>
      </c>
      <c r="F740" t="s">
        <v>17</v>
      </c>
      <c r="G740" t="s">
        <v>51</v>
      </c>
      <c r="H740">
        <v>31</v>
      </c>
      <c r="I740" t="str">
        <f>IF(H740&gt;54,"Old Adults 55+",IF(H740&gt;=31,"Adults 31-54",IF(H740&lt;31,"Young Adults 25-30","Invalid")))</f>
        <v>Adults 31-54</v>
      </c>
      <c r="J740" s="1">
        <v>44297</v>
      </c>
      <c r="K740" s="1" t="str">
        <f>IF(YEAR(J740)&gt;2016,"2017-2021",IF(YEAR(J740)&gt;2011,"2012-2016",IF(YEAR(J740)&gt;2006,"2007-2011",IF(YEAR(J740)&gt;2001,"2002-2006",IF(YEAR(J740)&gt;1996,"1997-2001",IF(YEAR(J740)&gt;=1992,"1992-1996","Invalid"))))))</f>
        <v>2017-2021</v>
      </c>
      <c r="L740" s="2">
        <v>72235</v>
      </c>
      <c r="M740" s="8">
        <v>0</v>
      </c>
      <c r="N740" s="11" t="str" cm="1">
        <f t="array" ref="N740">_xlfn.IFS(M740 = 0%, "0%", M740&gt;35%, "36%-40%",M740&gt;30%,"31%-35%", M740&gt;20%, "21%-30%",M740 &gt;15%,"16%-20%", M740&gt;10%, "11%-15%", M740 &gt;0%, "5%-10%")</f>
        <v>0%</v>
      </c>
      <c r="O740" s="9">
        <f>IF(M740&gt;0,L740+(L740*M740),L740)</f>
        <v>72235</v>
      </c>
      <c r="P740" t="s">
        <v>52</v>
      </c>
      <c r="Q740" t="s">
        <v>81</v>
      </c>
      <c r="R740" s="1" t="s">
        <v>21</v>
      </c>
      <c r="S740" s="1" t="str">
        <f>IF(ISNUMBER(R740),"Yes","No")</f>
        <v>No</v>
      </c>
    </row>
    <row r="741" spans="1:19" x14ac:dyDescent="0.2">
      <c r="A741" t="s">
        <v>195</v>
      </c>
      <c r="B741" t="s">
        <v>1608</v>
      </c>
      <c r="C741" t="s">
        <v>49</v>
      </c>
      <c r="D741" t="s">
        <v>50</v>
      </c>
      <c r="E741" t="s">
        <v>16</v>
      </c>
      <c r="F741" t="s">
        <v>17</v>
      </c>
      <c r="G741" t="s">
        <v>24</v>
      </c>
      <c r="H741">
        <v>46</v>
      </c>
      <c r="I741" t="str">
        <f>IF(H741&gt;54,"Old Adults 55+",IF(H741&gt;=31,"Adults 31-54",IF(H741&lt;31,"Young Adults 25-30","Invalid")))</f>
        <v>Adults 31-54</v>
      </c>
      <c r="J741" s="1">
        <v>44213</v>
      </c>
      <c r="K741" s="1" t="str">
        <f>IF(YEAR(J741)&gt;2016,"2017-2021",IF(YEAR(J741)&gt;2011,"2012-2016",IF(YEAR(J741)&gt;2006,"2007-2011",IF(YEAR(J741)&gt;2001,"2002-2006",IF(YEAR(J741)&gt;1996,"1997-2001",IF(YEAR(J741)&gt;=1992,"1992-1996","Invalid"))))))</f>
        <v>2017-2021</v>
      </c>
      <c r="L741" s="2">
        <v>72131</v>
      </c>
      <c r="M741" s="8">
        <v>0</v>
      </c>
      <c r="N741" s="11" t="str" cm="1">
        <f t="array" ref="N741">_xlfn.IFS(M741 = 0%, "0%", M741&gt;35%, "36%-40%",M741&gt;30%,"31%-35%", M741&gt;20%, "21%-30%",M741 &gt;15%,"16%-20%", M741&gt;10%, "11%-15%", M741 &gt;0%, "5%-10%")</f>
        <v>0%</v>
      </c>
      <c r="O741" s="9">
        <f>IF(M741&gt;0,L741+(L741*M741),L741)</f>
        <v>72131</v>
      </c>
      <c r="P741" t="s">
        <v>33</v>
      </c>
      <c r="Q741" t="s">
        <v>74</v>
      </c>
      <c r="R741" s="1" t="s">
        <v>21</v>
      </c>
      <c r="S741" s="1" t="str">
        <f>IF(ISNUMBER(R741),"Yes","No")</f>
        <v>No</v>
      </c>
    </row>
    <row r="742" spans="1:19" x14ac:dyDescent="0.2">
      <c r="A742" t="s">
        <v>1336</v>
      </c>
      <c r="B742" t="s">
        <v>1337</v>
      </c>
      <c r="C742" t="s">
        <v>64</v>
      </c>
      <c r="D742" t="s">
        <v>50</v>
      </c>
      <c r="E742" t="s">
        <v>32</v>
      </c>
      <c r="F742" t="s">
        <v>17</v>
      </c>
      <c r="G742" t="s">
        <v>51</v>
      </c>
      <c r="H742">
        <v>34</v>
      </c>
      <c r="I742" t="str">
        <f>IF(H742&gt;54,"Old Adults 55+",IF(H742&gt;=31,"Adults 31-54",IF(H742&lt;31,"Young Adults 25-30","Invalid")))</f>
        <v>Adults 31-54</v>
      </c>
      <c r="J742" s="1">
        <v>41066</v>
      </c>
      <c r="K742" s="1" t="str">
        <f>IF(YEAR(J742)&gt;2016,"2017-2021",IF(YEAR(J742)&gt;2011,"2012-2016",IF(YEAR(J742)&gt;2006,"2007-2011",IF(YEAR(J742)&gt;2001,"2002-2006",IF(YEAR(J742)&gt;1996,"1997-2001",IF(YEAR(J742)&gt;=1992,"1992-1996","Invalid"))))))</f>
        <v>2012-2016</v>
      </c>
      <c r="L742" s="2">
        <v>72126</v>
      </c>
      <c r="M742" s="8">
        <v>0</v>
      </c>
      <c r="N742" s="11" t="str" cm="1">
        <f t="array" ref="N742">_xlfn.IFS(M742 = 0%, "0%", M742&gt;35%, "36%-40%",M742&gt;30%,"31%-35%", M742&gt;20%, "21%-30%",M742 &gt;15%,"16%-20%", M742&gt;10%, "11%-15%", M742 &gt;0%, "5%-10%")</f>
        <v>0%</v>
      </c>
      <c r="O742" s="9">
        <f>IF(M742&gt;0,L742+(L742*M742),L742)</f>
        <v>72126</v>
      </c>
      <c r="P742" t="s">
        <v>52</v>
      </c>
      <c r="Q742" t="s">
        <v>81</v>
      </c>
      <c r="R742" s="1" t="s">
        <v>21</v>
      </c>
      <c r="S742" s="1" t="str">
        <f>IF(ISNUMBER(R742),"Yes","No")</f>
        <v>No</v>
      </c>
    </row>
    <row r="743" spans="1:19" x14ac:dyDescent="0.2">
      <c r="A743" t="s">
        <v>1929</v>
      </c>
      <c r="B743" t="s">
        <v>1930</v>
      </c>
      <c r="C743" t="s">
        <v>89</v>
      </c>
      <c r="D743" t="s">
        <v>27</v>
      </c>
      <c r="E743" t="s">
        <v>16</v>
      </c>
      <c r="F743" t="s">
        <v>17</v>
      </c>
      <c r="G743" t="s">
        <v>18</v>
      </c>
      <c r="H743">
        <v>58</v>
      </c>
      <c r="I743" t="str">
        <f>IF(H743&gt;54,"Old Adults 55+",IF(H743&gt;=31,"Adults 31-54",IF(H743&lt;31,"Young Adults 25-30","Invalid")))</f>
        <v>Old Adults 55+</v>
      </c>
      <c r="J743" s="1">
        <v>42486</v>
      </c>
      <c r="K743" s="1" t="str">
        <f>IF(YEAR(J743)&gt;2016,"2017-2021",IF(YEAR(J743)&gt;2011,"2012-2016",IF(YEAR(J743)&gt;2006,"2007-2011",IF(YEAR(J743)&gt;2001,"2002-2006",IF(YEAR(J743)&gt;1996,"1997-2001",IF(YEAR(J743)&gt;=1992,"1992-1996","Invalid"))))))</f>
        <v>2012-2016</v>
      </c>
      <c r="L743" s="2">
        <v>72045</v>
      </c>
      <c r="M743" s="8">
        <v>0</v>
      </c>
      <c r="N743" s="11" t="str" cm="1">
        <f t="array" ref="N743">_xlfn.IFS(M743 = 0%, "0%", M743&gt;35%, "36%-40%",M743&gt;30%,"31%-35%", M743&gt;20%, "21%-30%",M743 &gt;15%,"16%-20%", M743&gt;10%, "11%-15%", M743 &gt;0%, "5%-10%")</f>
        <v>0%</v>
      </c>
      <c r="O743" s="9">
        <f>IF(M743&gt;0,L743+(L743*M743),L743)</f>
        <v>72045</v>
      </c>
      <c r="P743" t="s">
        <v>19</v>
      </c>
      <c r="Q743" t="s">
        <v>39</v>
      </c>
      <c r="R743" s="1" t="s">
        <v>21</v>
      </c>
      <c r="S743" s="1" t="str">
        <f>IF(ISNUMBER(R743),"Yes","No")</f>
        <v>No</v>
      </c>
    </row>
    <row r="744" spans="1:19" x14ac:dyDescent="0.2">
      <c r="A744" t="s">
        <v>617</v>
      </c>
      <c r="B744" t="s">
        <v>618</v>
      </c>
      <c r="C744" t="s">
        <v>129</v>
      </c>
      <c r="D744" t="s">
        <v>31</v>
      </c>
      <c r="E744" t="s">
        <v>44</v>
      </c>
      <c r="F744" t="s">
        <v>28</v>
      </c>
      <c r="G744" t="s">
        <v>24</v>
      </c>
      <c r="H744">
        <v>27</v>
      </c>
      <c r="I744" t="str">
        <f>IF(H744&gt;54,"Old Adults 55+",IF(H744&gt;=31,"Adults 31-54",IF(H744&lt;31,"Young Adults 25-30","Invalid")))</f>
        <v>Young Adults 25-30</v>
      </c>
      <c r="J744" s="1">
        <v>43937</v>
      </c>
      <c r="K744" s="1" t="str">
        <f>IF(YEAR(J744)&gt;2016,"2017-2021",IF(YEAR(J744)&gt;2011,"2012-2016",IF(YEAR(J744)&gt;2006,"2007-2011",IF(YEAR(J744)&gt;2001,"2002-2006",IF(YEAR(J744)&gt;1996,"1997-2001",IF(YEAR(J744)&gt;=1992,"1992-1996","Invalid"))))))</f>
        <v>2017-2021</v>
      </c>
      <c r="L744" s="2">
        <v>71864</v>
      </c>
      <c r="M744" s="8">
        <v>0</v>
      </c>
      <c r="N744" s="11" t="str" cm="1">
        <f t="array" ref="N744">_xlfn.IFS(M744 = 0%, "0%", M744&gt;35%, "36%-40%",M744&gt;30%,"31%-35%", M744&gt;20%, "21%-30%",M744 &gt;15%,"16%-20%", M744&gt;10%, "11%-15%", M744 &gt;0%, "5%-10%")</f>
        <v>0%</v>
      </c>
      <c r="O744" s="9">
        <f>IF(M744&gt;0,L744+(L744*M744),L744)</f>
        <v>71864</v>
      </c>
      <c r="P744" t="s">
        <v>33</v>
      </c>
      <c r="Q744" t="s">
        <v>34</v>
      </c>
      <c r="R744" s="1" t="s">
        <v>21</v>
      </c>
      <c r="S744" s="1" t="str">
        <f>IF(ISNUMBER(R744),"Yes","No")</f>
        <v>No</v>
      </c>
    </row>
    <row r="745" spans="1:19" x14ac:dyDescent="0.2">
      <c r="A745" t="s">
        <v>331</v>
      </c>
      <c r="B745" t="s">
        <v>1263</v>
      </c>
      <c r="C745" t="s">
        <v>22</v>
      </c>
      <c r="D745" t="s">
        <v>23</v>
      </c>
      <c r="E745" t="s">
        <v>32</v>
      </c>
      <c r="F745" t="s">
        <v>28</v>
      </c>
      <c r="G745" t="s">
        <v>24</v>
      </c>
      <c r="H745">
        <v>31</v>
      </c>
      <c r="I745" t="str">
        <f>IF(H745&gt;54,"Old Adults 55+",IF(H745&gt;=31,"Adults 31-54",IF(H745&lt;31,"Young Adults 25-30","Invalid")))</f>
        <v>Adults 31-54</v>
      </c>
      <c r="J745" s="1">
        <v>43002</v>
      </c>
      <c r="K745" s="1" t="str">
        <f>IF(YEAR(J745)&gt;2016,"2017-2021",IF(YEAR(J745)&gt;2011,"2012-2016",IF(YEAR(J745)&gt;2006,"2007-2011",IF(YEAR(J745)&gt;2001,"2002-2006",IF(YEAR(J745)&gt;1996,"1997-2001",IF(YEAR(J745)&gt;=1992,"1992-1996","Invalid"))))))</f>
        <v>2017-2021</v>
      </c>
      <c r="L745" s="2">
        <v>71755</v>
      </c>
      <c r="M745" s="8">
        <v>0</v>
      </c>
      <c r="N745" s="11" t="str" cm="1">
        <f t="array" ref="N745">_xlfn.IFS(M745 = 0%, "0%", M745&gt;35%, "36%-40%",M745&gt;30%,"31%-35%", M745&gt;20%, "21%-30%",M745 &gt;15%,"16%-20%", M745&gt;10%, "11%-15%", M745 &gt;0%, "5%-10%")</f>
        <v>0%</v>
      </c>
      <c r="O745" s="9">
        <f>IF(M745&gt;0,L745+(L745*M745),L745)</f>
        <v>71755</v>
      </c>
      <c r="P745" t="s">
        <v>33</v>
      </c>
      <c r="Q745" t="s">
        <v>80</v>
      </c>
      <c r="R745" s="1" t="s">
        <v>21</v>
      </c>
      <c r="S745" s="1" t="str">
        <f>IF(ISNUMBER(R745),"Yes","No")</f>
        <v>No</v>
      </c>
    </row>
    <row r="746" spans="1:19" x14ac:dyDescent="0.2">
      <c r="A746" t="s">
        <v>349</v>
      </c>
      <c r="B746" t="s">
        <v>600</v>
      </c>
      <c r="C746" t="s">
        <v>42</v>
      </c>
      <c r="D746" t="s">
        <v>15</v>
      </c>
      <c r="E746" t="s">
        <v>36</v>
      </c>
      <c r="F746" t="s">
        <v>17</v>
      </c>
      <c r="G746" t="s">
        <v>51</v>
      </c>
      <c r="H746">
        <v>60</v>
      </c>
      <c r="I746" t="str">
        <f>IF(H746&gt;54,"Old Adults 55+",IF(H746&gt;=31,"Adults 31-54",IF(H746&lt;31,"Young Adults 25-30","Invalid")))</f>
        <v>Old Adults 55+</v>
      </c>
      <c r="J746" s="1">
        <v>39137</v>
      </c>
      <c r="K746" s="1" t="str">
        <f>IF(YEAR(J746)&gt;2016,"2017-2021",IF(YEAR(J746)&gt;2011,"2012-2016",IF(YEAR(J746)&gt;2006,"2007-2011",IF(YEAR(J746)&gt;2001,"2002-2006",IF(YEAR(J746)&gt;1996,"1997-2001",IF(YEAR(J746)&gt;=1992,"1992-1996","Invalid"))))))</f>
        <v>2007-2011</v>
      </c>
      <c r="L746" s="2">
        <v>71699</v>
      </c>
      <c r="M746" s="8">
        <v>0</v>
      </c>
      <c r="N746" s="11" t="str" cm="1">
        <f t="array" ref="N746">_xlfn.IFS(M746 = 0%, "0%", M746&gt;35%, "36%-40%",M746&gt;30%,"31%-35%", M746&gt;20%, "21%-30%",M746 &gt;15%,"16%-20%", M746&gt;10%, "11%-15%", M746 &gt;0%, "5%-10%")</f>
        <v>0%</v>
      </c>
      <c r="O746" s="9">
        <f>IF(M746&gt;0,L746+(L746*M746),L746)</f>
        <v>71699</v>
      </c>
      <c r="P746" t="s">
        <v>52</v>
      </c>
      <c r="Q746" t="s">
        <v>81</v>
      </c>
      <c r="R746" s="1" t="s">
        <v>21</v>
      </c>
      <c r="S746" s="1" t="str">
        <f>IF(ISNUMBER(R746),"Yes","No")</f>
        <v>No</v>
      </c>
    </row>
    <row r="747" spans="1:19" x14ac:dyDescent="0.2">
      <c r="A747" t="s">
        <v>512</v>
      </c>
      <c r="B747" t="s">
        <v>1382</v>
      </c>
      <c r="C747" t="s">
        <v>55</v>
      </c>
      <c r="D747" t="s">
        <v>27</v>
      </c>
      <c r="E747" t="s">
        <v>32</v>
      </c>
      <c r="F747" t="s">
        <v>28</v>
      </c>
      <c r="G747" t="s">
        <v>18</v>
      </c>
      <c r="H747">
        <v>37</v>
      </c>
      <c r="I747" t="str">
        <f>IF(H747&gt;54,"Old Adults 55+",IF(H747&gt;=31,"Adults 31-54",IF(H747&lt;31,"Young Adults 25-30","Invalid")))</f>
        <v>Adults 31-54</v>
      </c>
      <c r="J747" s="1">
        <v>39493</v>
      </c>
      <c r="K747" s="1" t="str">
        <f>IF(YEAR(J747)&gt;2016,"2017-2021",IF(YEAR(J747)&gt;2011,"2012-2016",IF(YEAR(J747)&gt;2006,"2007-2011",IF(YEAR(J747)&gt;2001,"2002-2006",IF(YEAR(J747)&gt;1996,"1997-2001",IF(YEAR(J747)&gt;=1992,"1992-1996","Invalid"))))))</f>
        <v>2007-2011</v>
      </c>
      <c r="L747" s="2">
        <v>71695</v>
      </c>
      <c r="M747" s="8">
        <v>0</v>
      </c>
      <c r="N747" s="11" t="str" cm="1">
        <f t="array" ref="N747">_xlfn.IFS(M747 = 0%, "0%", M747&gt;35%, "36%-40%",M747&gt;30%,"31%-35%", M747&gt;20%, "21%-30%",M747 &gt;15%,"16%-20%", M747&gt;10%, "11%-15%", M747 &gt;0%, "5%-10%")</f>
        <v>0%</v>
      </c>
      <c r="O747" s="9">
        <f>IF(M747&gt;0,L747+(L747*M747),L747)</f>
        <v>71695</v>
      </c>
      <c r="P747" t="s">
        <v>19</v>
      </c>
      <c r="Q747" t="s">
        <v>39</v>
      </c>
      <c r="R747" s="1" t="s">
        <v>21</v>
      </c>
      <c r="S747" s="1" t="str">
        <f>IF(ISNUMBER(R747),"Yes","No")</f>
        <v>No</v>
      </c>
    </row>
    <row r="748" spans="1:19" x14ac:dyDescent="0.2">
      <c r="A748" t="s">
        <v>1642</v>
      </c>
      <c r="B748" t="s">
        <v>1345</v>
      </c>
      <c r="C748" t="s">
        <v>49</v>
      </c>
      <c r="D748" t="s">
        <v>50</v>
      </c>
      <c r="E748" t="s">
        <v>44</v>
      </c>
      <c r="F748" t="s">
        <v>17</v>
      </c>
      <c r="G748" t="s">
        <v>47</v>
      </c>
      <c r="H748">
        <v>60</v>
      </c>
      <c r="I748" t="str">
        <f>IF(H748&gt;54,"Old Adults 55+",IF(H748&gt;=31,"Adults 31-54",IF(H748&lt;31,"Young Adults 25-30","Invalid")))</f>
        <v>Old Adults 55+</v>
      </c>
      <c r="J748" s="1">
        <v>35641</v>
      </c>
      <c r="K748" s="1" t="str">
        <f>IF(YEAR(J748)&gt;2016,"2017-2021",IF(YEAR(J748)&gt;2011,"2012-2016",IF(YEAR(J748)&gt;2006,"2007-2011",IF(YEAR(J748)&gt;2001,"2002-2006",IF(YEAR(J748)&gt;1996,"1997-2001",IF(YEAR(J748)&gt;=1992,"1992-1996","Invalid"))))))</f>
        <v>1997-2001</v>
      </c>
      <c r="L748" s="2">
        <v>71677</v>
      </c>
      <c r="M748" s="8">
        <v>0</v>
      </c>
      <c r="N748" s="11" t="str" cm="1">
        <f t="array" ref="N748">_xlfn.IFS(M748 = 0%, "0%", M748&gt;35%, "36%-40%",M748&gt;30%,"31%-35%", M748&gt;20%, "21%-30%",M748 &gt;15%,"16%-20%", M748&gt;10%, "11%-15%", M748 &gt;0%, "5%-10%")</f>
        <v>0%</v>
      </c>
      <c r="O748" s="9">
        <f>IF(M748&gt;0,L748+(L748*M748),L748)</f>
        <v>71677</v>
      </c>
      <c r="P748" t="s">
        <v>19</v>
      </c>
      <c r="Q748" t="s">
        <v>29</v>
      </c>
      <c r="R748" s="1" t="s">
        <v>21</v>
      </c>
      <c r="S748" s="1" t="str">
        <f>IF(ISNUMBER(R748),"Yes","No")</f>
        <v>No</v>
      </c>
    </row>
    <row r="749" spans="1:19" x14ac:dyDescent="0.2">
      <c r="A749" t="s">
        <v>606</v>
      </c>
      <c r="B749" t="s">
        <v>607</v>
      </c>
      <c r="C749" t="s">
        <v>64</v>
      </c>
      <c r="D749" t="s">
        <v>15</v>
      </c>
      <c r="E749" t="s">
        <v>44</v>
      </c>
      <c r="F749" t="s">
        <v>17</v>
      </c>
      <c r="G749" t="s">
        <v>51</v>
      </c>
      <c r="H749">
        <v>39</v>
      </c>
      <c r="I749" t="str">
        <f>IF(H749&gt;54,"Old Adults 55+",IF(H749&gt;=31,"Adults 31-54",IF(H749&lt;31,"Young Adults 25-30","Invalid")))</f>
        <v>Adults 31-54</v>
      </c>
      <c r="J749" s="1">
        <v>38813</v>
      </c>
      <c r="K749" s="1" t="str">
        <f>IF(YEAR(J749)&gt;2016,"2017-2021",IF(YEAR(J749)&gt;2011,"2012-2016",IF(YEAR(J749)&gt;2006,"2007-2011",IF(YEAR(J749)&gt;2001,"2002-2006",IF(YEAR(J749)&gt;1996,"1997-2001",IF(YEAR(J749)&gt;=1992,"1992-1996","Invalid"))))))</f>
        <v>2002-2006</v>
      </c>
      <c r="L749" s="2">
        <v>71531</v>
      </c>
      <c r="M749" s="8">
        <v>0</v>
      </c>
      <c r="N749" s="11" t="str" cm="1">
        <f t="array" ref="N749">_xlfn.IFS(M749 = 0%, "0%", M749&gt;35%, "36%-40%",M749&gt;30%,"31%-35%", M749&gt;20%, "21%-30%",M749 &gt;15%,"16%-20%", M749&gt;10%, "11%-15%", M749 &gt;0%, "5%-10%")</f>
        <v>0%</v>
      </c>
      <c r="O749" s="9">
        <f>IF(M749&gt;0,L749+(L749*M749),L749)</f>
        <v>71531</v>
      </c>
      <c r="P749" t="s">
        <v>19</v>
      </c>
      <c r="Q749" t="s">
        <v>29</v>
      </c>
      <c r="R749" s="1" t="s">
        <v>21</v>
      </c>
      <c r="S749" s="1" t="str">
        <f>IF(ISNUMBER(R749),"Yes","No")</f>
        <v>No</v>
      </c>
    </row>
    <row r="750" spans="1:19" x14ac:dyDescent="0.2">
      <c r="A750" t="s">
        <v>485</v>
      </c>
      <c r="B750" t="s">
        <v>486</v>
      </c>
      <c r="C750" t="s">
        <v>30</v>
      </c>
      <c r="D750" t="s">
        <v>31</v>
      </c>
      <c r="E750" t="s">
        <v>16</v>
      </c>
      <c r="F750" t="s">
        <v>28</v>
      </c>
      <c r="G750" t="s">
        <v>18</v>
      </c>
      <c r="H750">
        <v>52</v>
      </c>
      <c r="I750" t="str">
        <f>IF(H750&gt;54,"Old Adults 55+",IF(H750&gt;=31,"Adults 31-54",IF(H750&lt;31,"Young Adults 25-30","Invalid")))</f>
        <v>Adults 31-54</v>
      </c>
      <c r="J750" s="1">
        <v>41199</v>
      </c>
      <c r="K750" s="1" t="str">
        <f>IF(YEAR(J750)&gt;2016,"2017-2021",IF(YEAR(J750)&gt;2011,"2012-2016",IF(YEAR(J750)&gt;2006,"2007-2011",IF(YEAR(J750)&gt;2001,"2002-2006",IF(YEAR(J750)&gt;1996,"1997-2001",IF(YEAR(J750)&gt;=1992,"1992-1996","Invalid"))))))</f>
        <v>2012-2016</v>
      </c>
      <c r="L750" s="2">
        <v>71476</v>
      </c>
      <c r="M750" s="8">
        <v>0</v>
      </c>
      <c r="N750" s="11" t="str" cm="1">
        <f t="array" ref="N750">_xlfn.IFS(M750 = 0%, "0%", M750&gt;35%, "36%-40%",M750&gt;30%,"31%-35%", M750&gt;20%, "21%-30%",M750 &gt;15%,"16%-20%", M750&gt;10%, "11%-15%", M750 &gt;0%, "5%-10%")</f>
        <v>0%</v>
      </c>
      <c r="O750" s="9">
        <f>IF(M750&gt;0,L750+(L750*M750),L750)</f>
        <v>71476</v>
      </c>
      <c r="P750" t="s">
        <v>19</v>
      </c>
      <c r="Q750" t="s">
        <v>39</v>
      </c>
      <c r="R750" s="1" t="s">
        <v>21</v>
      </c>
      <c r="S750" s="1" t="str">
        <f>IF(ISNUMBER(R750),"Yes","No")</f>
        <v>No</v>
      </c>
    </row>
    <row r="751" spans="1:19" x14ac:dyDescent="0.2">
      <c r="A751" t="s">
        <v>402</v>
      </c>
      <c r="B751" t="s">
        <v>1441</v>
      </c>
      <c r="C751" t="s">
        <v>64</v>
      </c>
      <c r="D751" t="s">
        <v>15</v>
      </c>
      <c r="E751" t="s">
        <v>36</v>
      </c>
      <c r="F751" t="s">
        <v>17</v>
      </c>
      <c r="G751" t="s">
        <v>24</v>
      </c>
      <c r="H751">
        <v>45</v>
      </c>
      <c r="I751" t="str">
        <f>IF(H751&gt;54,"Old Adults 55+",IF(H751&gt;=31,"Adults 31-54",IF(H751&lt;31,"Young Adults 25-30","Invalid")))</f>
        <v>Adults 31-54</v>
      </c>
      <c r="J751" s="1">
        <v>42711</v>
      </c>
      <c r="K751" s="1" t="str">
        <f>IF(YEAR(J751)&gt;2016,"2017-2021",IF(YEAR(J751)&gt;2011,"2012-2016",IF(YEAR(J751)&gt;2006,"2007-2011",IF(YEAR(J751)&gt;2001,"2002-2006",IF(YEAR(J751)&gt;1996,"1997-2001",IF(YEAR(J751)&gt;=1992,"1992-1996","Invalid"))))))</f>
        <v>2012-2016</v>
      </c>
      <c r="L751" s="2">
        <v>71454</v>
      </c>
      <c r="M751" s="8">
        <v>0</v>
      </c>
      <c r="N751" s="11" t="str" cm="1">
        <f t="array" ref="N751">_xlfn.IFS(M751 = 0%, "0%", M751&gt;35%, "36%-40%",M751&gt;30%,"31%-35%", M751&gt;20%, "21%-30%",M751 &gt;15%,"16%-20%", M751&gt;10%, "11%-15%", M751 &gt;0%, "5%-10%")</f>
        <v>0%</v>
      </c>
      <c r="O751" s="9">
        <f>IF(M751&gt;0,L751+(L751*M751),L751)</f>
        <v>71454</v>
      </c>
      <c r="P751" t="s">
        <v>33</v>
      </c>
      <c r="Q751" t="s">
        <v>74</v>
      </c>
      <c r="R751" s="1" t="s">
        <v>21</v>
      </c>
      <c r="S751" s="1" t="str">
        <f>IF(ISNUMBER(R751),"Yes","No")</f>
        <v>No</v>
      </c>
    </row>
    <row r="752" spans="1:19" x14ac:dyDescent="0.2">
      <c r="A752" t="s">
        <v>327</v>
      </c>
      <c r="B752" t="s">
        <v>735</v>
      </c>
      <c r="C752" t="s">
        <v>86</v>
      </c>
      <c r="D752" t="s">
        <v>31</v>
      </c>
      <c r="E752" t="s">
        <v>36</v>
      </c>
      <c r="F752" t="s">
        <v>17</v>
      </c>
      <c r="G752" t="s">
        <v>18</v>
      </c>
      <c r="H752">
        <v>25</v>
      </c>
      <c r="I752" t="str">
        <f>IF(H752&gt;54,"Old Adults 55+",IF(H752&gt;=31,"Adults 31-54",IF(H752&lt;31,"Young Adults 25-30","Invalid")))</f>
        <v>Young Adults 25-30</v>
      </c>
      <c r="J752" s="1">
        <v>43850</v>
      </c>
      <c r="K752" s="1" t="str">
        <f>IF(YEAR(J752)&gt;2016,"2017-2021",IF(YEAR(J752)&gt;2011,"2012-2016",IF(YEAR(J752)&gt;2006,"2007-2011",IF(YEAR(J752)&gt;2001,"2002-2006",IF(YEAR(J752)&gt;1996,"1997-2001",IF(YEAR(J752)&gt;=1992,"1992-1996","Invalid"))))))</f>
        <v>2017-2021</v>
      </c>
      <c r="L752" s="2">
        <v>71359</v>
      </c>
      <c r="M752" s="8">
        <v>0</v>
      </c>
      <c r="N752" s="11" t="str" cm="1">
        <f t="array" ref="N752">_xlfn.IFS(M752 = 0%, "0%", M752&gt;35%, "36%-40%",M752&gt;30%,"31%-35%", M752&gt;20%, "21%-30%",M752 &gt;15%,"16%-20%", M752&gt;10%, "11%-15%", M752 &gt;0%, "5%-10%")</f>
        <v>0%</v>
      </c>
      <c r="O752" s="9">
        <f>IF(M752&gt;0,L752+(L752*M752),L752)</f>
        <v>71359</v>
      </c>
      <c r="P752" t="s">
        <v>19</v>
      </c>
      <c r="Q752" t="s">
        <v>39</v>
      </c>
      <c r="R752" s="1" t="s">
        <v>21</v>
      </c>
      <c r="S752" s="1" t="str">
        <f>IF(ISNUMBER(R752),"Yes","No")</f>
        <v>No</v>
      </c>
    </row>
    <row r="753" spans="1:19" x14ac:dyDescent="0.2">
      <c r="A753" t="s">
        <v>261</v>
      </c>
      <c r="B753" t="s">
        <v>1702</v>
      </c>
      <c r="C753" t="s">
        <v>91</v>
      </c>
      <c r="D753" t="s">
        <v>27</v>
      </c>
      <c r="E753" t="s">
        <v>32</v>
      </c>
      <c r="F753" t="s">
        <v>28</v>
      </c>
      <c r="G753" t="s">
        <v>24</v>
      </c>
      <c r="H753">
        <v>29</v>
      </c>
      <c r="I753" t="str">
        <f>IF(H753&gt;54,"Old Adults 55+",IF(H753&gt;=31,"Adults 31-54",IF(H753&lt;31,"Young Adults 25-30","Invalid")))</f>
        <v>Young Adults 25-30</v>
      </c>
      <c r="J753" s="1">
        <v>44375</v>
      </c>
      <c r="K753" s="1" t="str">
        <f>IF(YEAR(J753)&gt;2016,"2017-2021",IF(YEAR(J753)&gt;2011,"2012-2016",IF(YEAR(J753)&gt;2006,"2007-2011",IF(YEAR(J753)&gt;2001,"2002-2006",IF(YEAR(J753)&gt;1996,"1997-2001",IF(YEAR(J753)&gt;=1992,"1992-1996","Invalid"))))))</f>
        <v>2017-2021</v>
      </c>
      <c r="L753" s="2">
        <v>71234</v>
      </c>
      <c r="M753" s="8">
        <v>0</v>
      </c>
      <c r="N753" s="11" t="str" cm="1">
        <f t="array" ref="N753">_xlfn.IFS(M753 = 0%, "0%", M753&gt;35%, "36%-40%",M753&gt;30%,"31%-35%", M753&gt;20%, "21%-30%",M753 &gt;15%,"16%-20%", M753&gt;10%, "11%-15%", M753 &gt;0%, "5%-10%")</f>
        <v>0%</v>
      </c>
      <c r="O753" s="9">
        <f>IF(M753&gt;0,L753+(L753*M753),L753)</f>
        <v>71234</v>
      </c>
      <c r="P753" t="s">
        <v>19</v>
      </c>
      <c r="Q753" t="s">
        <v>63</v>
      </c>
      <c r="R753" s="1" t="s">
        <v>21</v>
      </c>
      <c r="S753" s="1" t="str">
        <f>IF(ISNUMBER(R753),"Yes","No")</f>
        <v>No</v>
      </c>
    </row>
    <row r="754" spans="1:19" x14ac:dyDescent="0.2">
      <c r="A754" t="s">
        <v>941</v>
      </c>
      <c r="B754" t="s">
        <v>858</v>
      </c>
      <c r="C754" t="s">
        <v>89</v>
      </c>
      <c r="D754" t="s">
        <v>27</v>
      </c>
      <c r="E754" t="s">
        <v>36</v>
      </c>
      <c r="F754" t="s">
        <v>28</v>
      </c>
      <c r="G754" t="s">
        <v>47</v>
      </c>
      <c r="H754">
        <v>31</v>
      </c>
      <c r="I754" t="str">
        <f>IF(H754&gt;54,"Old Adults 55+",IF(H754&gt;=31,"Adults 31-54",IF(H754&lt;31,"Young Adults 25-30","Invalid")))</f>
        <v>Adults 31-54</v>
      </c>
      <c r="J754" s="1">
        <v>42497</v>
      </c>
      <c r="K754" s="1" t="str">
        <f>IF(YEAR(J754)&gt;2016,"2017-2021",IF(YEAR(J754)&gt;2011,"2012-2016",IF(YEAR(J754)&gt;2006,"2007-2011",IF(YEAR(J754)&gt;2001,"2002-2006",IF(YEAR(J754)&gt;1996,"1997-2001",IF(YEAR(J754)&gt;=1992,"1992-1996","Invalid"))))))</f>
        <v>2012-2016</v>
      </c>
      <c r="L754" s="2">
        <v>71192</v>
      </c>
      <c r="M754" s="8">
        <v>0</v>
      </c>
      <c r="N754" s="11" t="str" cm="1">
        <f t="array" ref="N754">_xlfn.IFS(M754 = 0%, "0%", M754&gt;35%, "36%-40%",M754&gt;30%,"31%-35%", M754&gt;20%, "21%-30%",M754 &gt;15%,"16%-20%", M754&gt;10%, "11%-15%", M754 &gt;0%, "5%-10%")</f>
        <v>0%</v>
      </c>
      <c r="O754" s="9">
        <f>IF(M754&gt;0,L754+(L754*M754),L754)</f>
        <v>71192</v>
      </c>
      <c r="P754" t="s">
        <v>19</v>
      </c>
      <c r="Q754" t="s">
        <v>25</v>
      </c>
      <c r="R754" s="1" t="s">
        <v>21</v>
      </c>
      <c r="S754" s="1" t="str">
        <f>IF(ISNUMBER(R754),"Yes","No")</f>
        <v>No</v>
      </c>
    </row>
    <row r="755" spans="1:19" x14ac:dyDescent="0.2">
      <c r="A755" t="s">
        <v>136</v>
      </c>
      <c r="B755" t="s">
        <v>1151</v>
      </c>
      <c r="C755" t="s">
        <v>58</v>
      </c>
      <c r="D755" t="s">
        <v>31</v>
      </c>
      <c r="E755" t="s">
        <v>36</v>
      </c>
      <c r="F755" t="s">
        <v>28</v>
      </c>
      <c r="G755" t="s">
        <v>18</v>
      </c>
      <c r="H755">
        <v>57</v>
      </c>
      <c r="I755" t="str">
        <f>IF(H755&gt;54,"Old Adults 55+",IF(H755&gt;=31,"Adults 31-54",IF(H755&lt;31,"Young Adults 25-30","Invalid")))</f>
        <v>Old Adults 55+</v>
      </c>
      <c r="J755" s="1">
        <v>43299</v>
      </c>
      <c r="K755" s="1" t="str">
        <f>IF(YEAR(J755)&gt;2016,"2017-2021",IF(YEAR(J755)&gt;2011,"2012-2016",IF(YEAR(J755)&gt;2006,"2007-2011",IF(YEAR(J755)&gt;2001,"2002-2006",IF(YEAR(J755)&gt;1996,"1997-2001",IF(YEAR(J755)&gt;=1992,"1992-1996","Invalid"))))))</f>
        <v>2017-2021</v>
      </c>
      <c r="L755" s="2">
        <v>71167</v>
      </c>
      <c r="M755" s="8">
        <v>0</v>
      </c>
      <c r="N755" s="11" t="str" cm="1">
        <f t="array" ref="N755">_xlfn.IFS(M755 = 0%, "0%", M755&gt;35%, "36%-40%",M755&gt;30%,"31%-35%", M755&gt;20%, "21%-30%",M755 &gt;15%,"16%-20%", M755&gt;10%, "11%-15%", M755 &gt;0%, "5%-10%")</f>
        <v>0%</v>
      </c>
      <c r="O755" s="9">
        <f>IF(M755&gt;0,L755+(L755*M755),L755)</f>
        <v>71167</v>
      </c>
      <c r="P755" t="s">
        <v>19</v>
      </c>
      <c r="Q755" t="s">
        <v>29</v>
      </c>
      <c r="R755" s="1" t="s">
        <v>21</v>
      </c>
      <c r="S755" s="1" t="str">
        <f>IF(ISNUMBER(R755),"Yes","No")</f>
        <v>No</v>
      </c>
    </row>
    <row r="756" spans="1:19" x14ac:dyDescent="0.2">
      <c r="A756" t="s">
        <v>166</v>
      </c>
      <c r="B756" t="s">
        <v>1794</v>
      </c>
      <c r="C756" t="s">
        <v>42</v>
      </c>
      <c r="D756" t="s">
        <v>50</v>
      </c>
      <c r="E756" t="s">
        <v>36</v>
      </c>
      <c r="F756" t="s">
        <v>28</v>
      </c>
      <c r="G756" t="s">
        <v>51</v>
      </c>
      <c r="H756">
        <v>51</v>
      </c>
      <c r="I756" t="str">
        <f>IF(H756&gt;54,"Old Adults 55+",IF(H756&gt;=31,"Adults 31-54",IF(H756&lt;31,"Young Adults 25-30","Invalid")))</f>
        <v>Adults 31-54</v>
      </c>
      <c r="J756" s="1">
        <v>35852</v>
      </c>
      <c r="K756" s="1" t="str">
        <f>IF(YEAR(J756)&gt;2016,"2017-2021",IF(YEAR(J756)&gt;2011,"2012-2016",IF(YEAR(J756)&gt;2006,"2007-2011",IF(YEAR(J756)&gt;2001,"2002-2006",IF(YEAR(J756)&gt;1996,"1997-2001",IF(YEAR(J756)&gt;=1992,"1992-1996","Invalid"))))))</f>
        <v>1997-2001</v>
      </c>
      <c r="L756" s="2">
        <v>71111</v>
      </c>
      <c r="M756" s="8">
        <v>0</v>
      </c>
      <c r="N756" s="11" t="str" cm="1">
        <f t="array" ref="N756">_xlfn.IFS(M756 = 0%, "0%", M756&gt;35%, "36%-40%",M756&gt;30%,"31%-35%", M756&gt;20%, "21%-30%",M756 &gt;15%,"16%-20%", M756&gt;10%, "11%-15%", M756 &gt;0%, "5%-10%")</f>
        <v>0%</v>
      </c>
      <c r="O756" s="9">
        <f>IF(M756&gt;0,L756+(L756*M756),L756)</f>
        <v>71111</v>
      </c>
      <c r="P756" t="s">
        <v>52</v>
      </c>
      <c r="Q756" t="s">
        <v>66</v>
      </c>
      <c r="R756" s="1" t="s">
        <v>21</v>
      </c>
      <c r="S756" s="1" t="str">
        <f>IF(ISNUMBER(R756),"Yes","No")</f>
        <v>No</v>
      </c>
    </row>
    <row r="757" spans="1:19" x14ac:dyDescent="0.2">
      <c r="A757" t="s">
        <v>256</v>
      </c>
      <c r="B757" t="s">
        <v>701</v>
      </c>
      <c r="C757" t="s">
        <v>42</v>
      </c>
      <c r="D757" t="s">
        <v>43</v>
      </c>
      <c r="E757" t="s">
        <v>44</v>
      </c>
      <c r="F757" t="s">
        <v>17</v>
      </c>
      <c r="G757" t="s">
        <v>24</v>
      </c>
      <c r="H757">
        <v>47</v>
      </c>
      <c r="I757" t="str">
        <f>IF(H757&gt;54,"Old Adults 55+",IF(H757&gt;=31,"Adults 31-54",IF(H757&lt;31,"Young Adults 25-30","Invalid")))</f>
        <v>Adults 31-54</v>
      </c>
      <c r="J757" s="1">
        <v>42928</v>
      </c>
      <c r="K757" s="1" t="str">
        <f>IF(YEAR(J757)&gt;2016,"2017-2021",IF(YEAR(J757)&gt;2011,"2012-2016",IF(YEAR(J757)&gt;2006,"2007-2011",IF(YEAR(J757)&gt;2001,"2002-2006",IF(YEAR(J757)&gt;1996,"1997-2001",IF(YEAR(J757)&gt;=1992,"1992-1996","Invalid"))))))</f>
        <v>2017-2021</v>
      </c>
      <c r="L757" s="2">
        <v>70996</v>
      </c>
      <c r="M757" s="8">
        <v>0</v>
      </c>
      <c r="N757" s="11" t="str" cm="1">
        <f t="array" ref="N757">_xlfn.IFS(M757 = 0%, "0%", M757&gt;35%, "36%-40%",M757&gt;30%,"31%-35%", M757&gt;20%, "21%-30%",M757 &gt;15%,"16%-20%", M757&gt;10%, "11%-15%", M757 &gt;0%, "5%-10%")</f>
        <v>0%</v>
      </c>
      <c r="O757" s="9">
        <f>IF(M757&gt;0,L757+(L757*M757),L757)</f>
        <v>70996</v>
      </c>
      <c r="P757" t="s">
        <v>33</v>
      </c>
      <c r="Q757" t="s">
        <v>34</v>
      </c>
      <c r="R757" s="1" t="s">
        <v>21</v>
      </c>
      <c r="S757" s="1" t="str">
        <f>IF(ISNUMBER(R757),"Yes","No")</f>
        <v>No</v>
      </c>
    </row>
    <row r="758" spans="1:19" x14ac:dyDescent="0.2">
      <c r="A758" t="s">
        <v>637</v>
      </c>
      <c r="B758" t="s">
        <v>638</v>
      </c>
      <c r="C758" t="s">
        <v>42</v>
      </c>
      <c r="D758" t="s">
        <v>43</v>
      </c>
      <c r="E758" t="s">
        <v>44</v>
      </c>
      <c r="F758" t="s">
        <v>17</v>
      </c>
      <c r="G758" t="s">
        <v>18</v>
      </c>
      <c r="H758">
        <v>35</v>
      </c>
      <c r="I758" t="str">
        <f>IF(H758&gt;54,"Old Adults 55+",IF(H758&gt;=31,"Adults 31-54",IF(H758&lt;31,"Young Adults 25-30","Invalid")))</f>
        <v>Adults 31-54</v>
      </c>
      <c r="J758" s="1">
        <v>43715</v>
      </c>
      <c r="K758" s="1" t="str">
        <f>IF(YEAR(J758)&gt;2016,"2017-2021",IF(YEAR(J758)&gt;2011,"2012-2016",IF(YEAR(J758)&gt;2006,"2007-2011",IF(YEAR(J758)&gt;2001,"2002-2006",IF(YEAR(J758)&gt;1996,"1997-2001",IF(YEAR(J758)&gt;=1992,"1992-1996","Invalid"))))))</f>
        <v>2017-2021</v>
      </c>
      <c r="L758" s="2">
        <v>70992</v>
      </c>
      <c r="M758" s="8">
        <v>0</v>
      </c>
      <c r="N758" s="11" t="str" cm="1">
        <f t="array" ref="N758">_xlfn.IFS(M758 = 0%, "0%", M758&gt;35%, "36%-40%",M758&gt;30%,"31%-35%", M758&gt;20%, "21%-30%",M758 &gt;15%,"16%-20%", M758&gt;10%, "11%-15%", M758 &gt;0%, "5%-10%")</f>
        <v>0%</v>
      </c>
      <c r="O758" s="9">
        <f>IF(M758&gt;0,L758+(L758*M758),L758)</f>
        <v>70992</v>
      </c>
      <c r="P758" t="s">
        <v>19</v>
      </c>
      <c r="Q758" t="s">
        <v>25</v>
      </c>
      <c r="R758" s="1" t="s">
        <v>21</v>
      </c>
      <c r="S758" s="1" t="str">
        <f>IF(ISNUMBER(R758),"Yes","No")</f>
        <v>No</v>
      </c>
    </row>
    <row r="759" spans="1:19" x14ac:dyDescent="0.2">
      <c r="A759" t="s">
        <v>1363</v>
      </c>
      <c r="B759" t="s">
        <v>1364</v>
      </c>
      <c r="C759" t="s">
        <v>77</v>
      </c>
      <c r="D759" t="s">
        <v>23</v>
      </c>
      <c r="E759" t="s">
        <v>16</v>
      </c>
      <c r="F759" t="s">
        <v>28</v>
      </c>
      <c r="G759" t="s">
        <v>51</v>
      </c>
      <c r="H759">
        <v>32</v>
      </c>
      <c r="I759" t="str">
        <f>IF(H759&gt;54,"Old Adults 55+",IF(H759&gt;=31,"Adults 31-54",IF(H759&lt;31,"Young Adults 25-30","Invalid")))</f>
        <v>Adults 31-54</v>
      </c>
      <c r="J759" s="1">
        <v>44295</v>
      </c>
      <c r="K759" s="1" t="str">
        <f>IF(YEAR(J759)&gt;2016,"2017-2021",IF(YEAR(J759)&gt;2011,"2012-2016",IF(YEAR(J759)&gt;2006,"2007-2011",IF(YEAR(J759)&gt;2001,"2002-2006",IF(YEAR(J759)&gt;1996,"1997-2001",IF(YEAR(J759)&gt;=1992,"1992-1996","Invalid"))))))</f>
        <v>2017-2021</v>
      </c>
      <c r="L759" s="2">
        <v>70980</v>
      </c>
      <c r="M759" s="8">
        <v>0</v>
      </c>
      <c r="N759" s="11" t="str" cm="1">
        <f t="array" ref="N759">_xlfn.IFS(M759 = 0%, "0%", M759&gt;35%, "36%-40%",M759&gt;30%,"31%-35%", M759&gt;20%, "21%-30%",M759 &gt;15%,"16%-20%", M759&gt;10%, "11%-15%", M759 &gt;0%, "5%-10%")</f>
        <v>0%</v>
      </c>
      <c r="O759" s="9">
        <f>IF(M759&gt;0,L759+(L759*M759),L759)</f>
        <v>70980</v>
      </c>
      <c r="P759" t="s">
        <v>52</v>
      </c>
      <c r="Q759" t="s">
        <v>66</v>
      </c>
      <c r="R759" s="1" t="s">
        <v>21</v>
      </c>
      <c r="S759" s="1" t="str">
        <f>IF(ISNUMBER(R759),"Yes","No")</f>
        <v>No</v>
      </c>
    </row>
    <row r="760" spans="1:19" x14ac:dyDescent="0.2">
      <c r="A760" t="s">
        <v>826</v>
      </c>
      <c r="B760" t="s">
        <v>827</v>
      </c>
      <c r="C760" t="s">
        <v>58</v>
      </c>
      <c r="D760" t="s">
        <v>31</v>
      </c>
      <c r="E760" t="s">
        <v>32</v>
      </c>
      <c r="F760" t="s">
        <v>28</v>
      </c>
      <c r="G760" t="s">
        <v>51</v>
      </c>
      <c r="H760">
        <v>64</v>
      </c>
      <c r="I760" t="str">
        <f>IF(H760&gt;54,"Old Adults 55+",IF(H760&gt;=31,"Adults 31-54",IF(H760&lt;31,"Young Adults 25-30","Invalid")))</f>
        <v>Old Adults 55+</v>
      </c>
      <c r="J760" s="1">
        <v>33875</v>
      </c>
      <c r="K760" s="1" t="str">
        <f>IF(YEAR(J760)&gt;2016,"2017-2021",IF(YEAR(J760)&gt;2011,"2012-2016",IF(YEAR(J760)&gt;2006,"2007-2011",IF(YEAR(J760)&gt;2001,"2002-2006",IF(YEAR(J760)&gt;1996,"1997-2001",IF(YEAR(J760)&gt;=1992,"1992-1996","Invalid"))))))</f>
        <v>1992-1996</v>
      </c>
      <c r="L760" s="2">
        <v>70778</v>
      </c>
      <c r="M760" s="8">
        <v>0</v>
      </c>
      <c r="N760" s="11" t="str" cm="1">
        <f t="array" ref="N760">_xlfn.IFS(M760 = 0%, "0%", M760&gt;35%, "36%-40%",M760&gt;30%,"31%-35%", M760&gt;20%, "21%-30%",M760 &gt;15%,"16%-20%", M760&gt;10%, "11%-15%", M760 &gt;0%, "5%-10%")</f>
        <v>0%</v>
      </c>
      <c r="O760" s="9">
        <f>IF(M760&gt;0,L760+(L760*M760),L760)</f>
        <v>70778</v>
      </c>
      <c r="P760" t="s">
        <v>19</v>
      </c>
      <c r="Q760" t="s">
        <v>25</v>
      </c>
      <c r="R760" s="1" t="s">
        <v>21</v>
      </c>
      <c r="S760" s="1" t="str">
        <f>IF(ISNUMBER(R760),"Yes","No")</f>
        <v>No</v>
      </c>
    </row>
    <row r="761" spans="1:19" x14ac:dyDescent="0.2">
      <c r="A761" t="s">
        <v>305</v>
      </c>
      <c r="B761" t="s">
        <v>902</v>
      </c>
      <c r="C761" t="s">
        <v>86</v>
      </c>
      <c r="D761" t="s">
        <v>31</v>
      </c>
      <c r="E761" t="s">
        <v>32</v>
      </c>
      <c r="F761" t="s">
        <v>17</v>
      </c>
      <c r="G761" t="s">
        <v>18</v>
      </c>
      <c r="H761">
        <v>37</v>
      </c>
      <c r="I761" t="str">
        <f>IF(H761&gt;54,"Old Adults 55+",IF(H761&gt;=31,"Adults 31-54",IF(H761&lt;31,"Young Adults 25-30","Invalid")))</f>
        <v>Adults 31-54</v>
      </c>
      <c r="J761" s="1">
        <v>42995</v>
      </c>
      <c r="K761" s="1" t="str">
        <f>IF(YEAR(J761)&gt;2016,"2017-2021",IF(YEAR(J761)&gt;2011,"2012-2016",IF(YEAR(J761)&gt;2006,"2007-2011",IF(YEAR(J761)&gt;2001,"2002-2006",IF(YEAR(J761)&gt;1996,"1997-2001",IF(YEAR(J761)&gt;=1992,"1992-1996","Invalid"))))))</f>
        <v>2017-2021</v>
      </c>
      <c r="L761" s="2">
        <v>70770</v>
      </c>
      <c r="M761" s="8">
        <v>0</v>
      </c>
      <c r="N761" s="11" t="str" cm="1">
        <f t="array" ref="N761">_xlfn.IFS(M761 = 0%, "0%", M761&gt;35%, "36%-40%",M761&gt;30%,"31%-35%", M761&gt;20%, "21%-30%",M761 &gt;15%,"16%-20%", M761&gt;10%, "11%-15%", M761 &gt;0%, "5%-10%")</f>
        <v>0%</v>
      </c>
      <c r="O761" s="9">
        <f>IF(M761&gt;0,L761+(L761*M761),L761)</f>
        <v>70770</v>
      </c>
      <c r="P761" t="s">
        <v>19</v>
      </c>
      <c r="Q761" t="s">
        <v>45</v>
      </c>
      <c r="R761" s="1" t="s">
        <v>21</v>
      </c>
      <c r="S761" s="1" t="str">
        <f>IF(ISNUMBER(R761),"Yes","No")</f>
        <v>No</v>
      </c>
    </row>
    <row r="762" spans="1:19" x14ac:dyDescent="0.2">
      <c r="A762" t="s">
        <v>541</v>
      </c>
      <c r="B762" t="s">
        <v>542</v>
      </c>
      <c r="C762" t="s">
        <v>30</v>
      </c>
      <c r="D762" t="s">
        <v>31</v>
      </c>
      <c r="E762" t="s">
        <v>44</v>
      </c>
      <c r="F762" t="s">
        <v>28</v>
      </c>
      <c r="G762" t="s">
        <v>47</v>
      </c>
      <c r="H762">
        <v>45</v>
      </c>
      <c r="I762" t="str">
        <f>IF(H762&gt;54,"Old Adults 55+",IF(H762&gt;=31,"Adults 31-54",IF(H762&lt;31,"Young Adults 25-30","Invalid")))</f>
        <v>Adults 31-54</v>
      </c>
      <c r="J762" s="1">
        <v>38388</v>
      </c>
      <c r="K762" s="1" t="str">
        <f>IF(YEAR(J762)&gt;2016,"2017-2021",IF(YEAR(J762)&gt;2011,"2012-2016",IF(YEAR(J762)&gt;2006,"2007-2011",IF(YEAR(J762)&gt;2001,"2002-2006",IF(YEAR(J762)&gt;1996,"1997-2001",IF(YEAR(J762)&gt;=1992,"1992-1996","Invalid"))))))</f>
        <v>2002-2006</v>
      </c>
      <c r="L762" s="2">
        <v>70505</v>
      </c>
      <c r="M762" s="8">
        <v>0</v>
      </c>
      <c r="N762" s="11" t="str" cm="1">
        <f t="array" ref="N762">_xlfn.IFS(M762 = 0%, "0%", M762&gt;35%, "36%-40%",M762&gt;30%,"31%-35%", M762&gt;20%, "21%-30%",M762 &gt;15%,"16%-20%", M762&gt;10%, "11%-15%", M762 &gt;0%, "5%-10%")</f>
        <v>0%</v>
      </c>
      <c r="O762" s="9">
        <f>IF(M762&gt;0,L762+(L762*M762),L762)</f>
        <v>70505</v>
      </c>
      <c r="P762" t="s">
        <v>19</v>
      </c>
      <c r="Q762" t="s">
        <v>25</v>
      </c>
      <c r="R762" s="1" t="s">
        <v>21</v>
      </c>
      <c r="S762" s="1" t="str">
        <f>IF(ISNUMBER(R762),"Yes","No")</f>
        <v>No</v>
      </c>
    </row>
    <row r="763" spans="1:19" x14ac:dyDescent="0.2">
      <c r="A763" t="s">
        <v>852</v>
      </c>
      <c r="B763" t="s">
        <v>853</v>
      </c>
      <c r="C763" t="s">
        <v>22</v>
      </c>
      <c r="D763" t="s">
        <v>23</v>
      </c>
      <c r="E763" t="s">
        <v>44</v>
      </c>
      <c r="F763" t="s">
        <v>28</v>
      </c>
      <c r="G763" t="s">
        <v>18</v>
      </c>
      <c r="H763">
        <v>26</v>
      </c>
      <c r="I763" t="str">
        <f>IF(H763&gt;54,"Old Adults 55+",IF(H763&gt;=31,"Adults 31-54",IF(H763&lt;31,"Young Adults 25-30","Invalid")))</f>
        <v>Young Adults 25-30</v>
      </c>
      <c r="J763" s="1">
        <v>44267</v>
      </c>
      <c r="K763" s="1" t="str">
        <f>IF(YEAR(J763)&gt;2016,"2017-2021",IF(YEAR(J763)&gt;2011,"2012-2016",IF(YEAR(J763)&gt;2006,"2007-2011",IF(YEAR(J763)&gt;2001,"2002-2006",IF(YEAR(J763)&gt;1996,"1997-2001",IF(YEAR(J763)&gt;=1992,"1992-1996","Invalid"))))))</f>
        <v>2017-2021</v>
      </c>
      <c r="L763" s="2">
        <v>70369</v>
      </c>
      <c r="M763" s="8">
        <v>0</v>
      </c>
      <c r="N763" s="11" t="str" cm="1">
        <f t="array" ref="N763">_xlfn.IFS(M763 = 0%, "0%", M763&gt;35%, "36%-40%",M763&gt;30%,"31%-35%", M763&gt;20%, "21%-30%",M763 &gt;15%,"16%-20%", M763&gt;10%, "11%-15%", M763 &gt;0%, "5%-10%")</f>
        <v>0%</v>
      </c>
      <c r="O763" s="9">
        <f>IF(M763&gt;0,L763+(L763*M763),L763)</f>
        <v>70369</v>
      </c>
      <c r="P763" t="s">
        <v>19</v>
      </c>
      <c r="Q763" t="s">
        <v>63</v>
      </c>
      <c r="R763" s="1" t="s">
        <v>21</v>
      </c>
      <c r="S763" s="1" t="str">
        <f>IF(ISNUMBER(R763),"Yes","No")</f>
        <v>No</v>
      </c>
    </row>
    <row r="764" spans="1:19" x14ac:dyDescent="0.2">
      <c r="A764" t="s">
        <v>1338</v>
      </c>
      <c r="B764" t="s">
        <v>1339</v>
      </c>
      <c r="C764" t="s">
        <v>82</v>
      </c>
      <c r="D764" t="s">
        <v>27</v>
      </c>
      <c r="E764" t="s">
        <v>36</v>
      </c>
      <c r="F764" t="s">
        <v>28</v>
      </c>
      <c r="G764" t="s">
        <v>18</v>
      </c>
      <c r="H764">
        <v>55</v>
      </c>
      <c r="I764" t="str">
        <f>IF(H764&gt;54,"Old Adults 55+",IF(H764&gt;=31,"Adults 31-54",IF(H764&lt;31,"Young Adults 25-30","Invalid")))</f>
        <v>Old Adults 55+</v>
      </c>
      <c r="J764" s="1">
        <v>41565</v>
      </c>
      <c r="K764" s="1" t="str">
        <f>IF(YEAR(J764)&gt;2016,"2017-2021",IF(YEAR(J764)&gt;2011,"2012-2016",IF(YEAR(J764)&gt;2006,"2007-2011",IF(YEAR(J764)&gt;2001,"2002-2006",IF(YEAR(J764)&gt;1996,"1997-2001",IF(YEAR(J764)&gt;=1992,"1992-1996","Invalid"))))))</f>
        <v>2012-2016</v>
      </c>
      <c r="L764" s="2">
        <v>70334</v>
      </c>
      <c r="M764" s="8">
        <v>0</v>
      </c>
      <c r="N764" s="11" t="str" cm="1">
        <f t="array" ref="N764">_xlfn.IFS(M764 = 0%, "0%", M764&gt;35%, "36%-40%",M764&gt;30%,"31%-35%", M764&gt;20%, "21%-30%",M764 &gt;15%,"16%-20%", M764&gt;10%, "11%-15%", M764 &gt;0%, "5%-10%")</f>
        <v>0%</v>
      </c>
      <c r="O764" s="9">
        <f>IF(M764&gt;0,L764+(L764*M764),L764)</f>
        <v>70334</v>
      </c>
      <c r="P764" t="s">
        <v>19</v>
      </c>
      <c r="Q764" t="s">
        <v>45</v>
      </c>
      <c r="R764" s="1" t="s">
        <v>21</v>
      </c>
      <c r="S764" s="1" t="str">
        <f>IF(ISNUMBER(R764),"Yes","No")</f>
        <v>No</v>
      </c>
    </row>
    <row r="765" spans="1:19" x14ac:dyDescent="0.2">
      <c r="A765" t="s">
        <v>299</v>
      </c>
      <c r="B765" t="s">
        <v>850</v>
      </c>
      <c r="C765" t="s">
        <v>129</v>
      </c>
      <c r="D765" t="s">
        <v>31</v>
      </c>
      <c r="E765" t="s">
        <v>16</v>
      </c>
      <c r="F765" t="s">
        <v>17</v>
      </c>
      <c r="G765" t="s">
        <v>18</v>
      </c>
      <c r="H765">
        <v>58</v>
      </c>
      <c r="I765" t="str">
        <f>IF(H765&gt;54,"Old Adults 55+",IF(H765&gt;=31,"Adults 31-54",IF(H765&lt;31,"Young Adults 25-30","Invalid")))</f>
        <v>Old Adults 55+</v>
      </c>
      <c r="J765" s="1">
        <v>34999</v>
      </c>
      <c r="K765" s="1" t="str">
        <f>IF(YEAR(J765)&gt;2016,"2017-2021",IF(YEAR(J765)&gt;2011,"2012-2016",IF(YEAR(J765)&gt;2006,"2007-2011",IF(YEAR(J765)&gt;2001,"2002-2006",IF(YEAR(J765)&gt;1996,"1997-2001",IF(YEAR(J765)&gt;=1992,"1992-1996","Invalid"))))))</f>
        <v>1992-1996</v>
      </c>
      <c r="L765" s="2">
        <v>70189</v>
      </c>
      <c r="M765" s="8">
        <v>0</v>
      </c>
      <c r="N765" s="11" t="str" cm="1">
        <f t="array" ref="N765">_xlfn.IFS(M765 = 0%, "0%", M765&gt;35%, "36%-40%",M765&gt;30%,"31%-35%", M765&gt;20%, "21%-30%",M765 &gt;15%,"16%-20%", M765&gt;10%, "11%-15%", M765 &gt;0%, "5%-10%")</f>
        <v>0%</v>
      </c>
      <c r="O765" s="9">
        <f>IF(M765&gt;0,L765+(L765*M765),L765)</f>
        <v>70189</v>
      </c>
      <c r="P765" t="s">
        <v>19</v>
      </c>
      <c r="Q765" t="s">
        <v>29</v>
      </c>
      <c r="R765" s="1" t="s">
        <v>21</v>
      </c>
      <c r="S765" s="1" t="str">
        <f>IF(ISNUMBER(R765),"Yes","No")</f>
        <v>No</v>
      </c>
    </row>
    <row r="766" spans="1:19" x14ac:dyDescent="0.2">
      <c r="A766" t="s">
        <v>1331</v>
      </c>
      <c r="B766" t="s">
        <v>1332</v>
      </c>
      <c r="C766" t="s">
        <v>56</v>
      </c>
      <c r="D766" t="s">
        <v>27</v>
      </c>
      <c r="E766" t="s">
        <v>32</v>
      </c>
      <c r="F766" t="s">
        <v>28</v>
      </c>
      <c r="G766" t="s">
        <v>51</v>
      </c>
      <c r="H766">
        <v>36</v>
      </c>
      <c r="I766" t="str">
        <f>IF(H766&gt;54,"Old Adults 55+",IF(H766&gt;=31,"Adults 31-54",IF(H766&lt;31,"Young Adults 25-30","Invalid")))</f>
        <v>Adults 31-54</v>
      </c>
      <c r="J766" s="1">
        <v>44192</v>
      </c>
      <c r="K766" s="1" t="str">
        <f>IF(YEAR(J766)&gt;2016,"2017-2021",IF(YEAR(J766)&gt;2011,"2012-2016",IF(YEAR(J766)&gt;2006,"2007-2011",IF(YEAR(J766)&gt;2001,"2002-2006",IF(YEAR(J766)&gt;1996,"1997-2001",IF(YEAR(J766)&gt;=1992,"1992-1996","Invalid"))))))</f>
        <v>2017-2021</v>
      </c>
      <c r="L766" s="2">
        <v>70165</v>
      </c>
      <c r="M766" s="8">
        <v>7.0000000000000007E-2</v>
      </c>
      <c r="N766" s="11" t="str" cm="1">
        <f t="array" ref="N766">_xlfn.IFS(M766 = 0%, "0%", M766&gt;35%, "36%-40%",M766&gt;30%,"31%-35%", M766&gt;20%, "21%-30%",M766 &gt;15%,"16%-20%", M766&gt;10%, "11%-15%", M766 &gt;0%, "5%-10%")</f>
        <v>5%-10%</v>
      </c>
      <c r="O766" s="9">
        <f>IF(M766&gt;0,L766+(L766*M766),L766)</f>
        <v>75076.55</v>
      </c>
      <c r="P766" t="s">
        <v>52</v>
      </c>
      <c r="Q766" t="s">
        <v>81</v>
      </c>
      <c r="R766" s="1" t="s">
        <v>21</v>
      </c>
      <c r="S766" s="1" t="str">
        <f>IF(ISNUMBER(R766),"Yes","No")</f>
        <v>No</v>
      </c>
    </row>
    <row r="767" spans="1:19" x14ac:dyDescent="0.2">
      <c r="A767" t="s">
        <v>876</v>
      </c>
      <c r="B767" t="s">
        <v>877</v>
      </c>
      <c r="C767" t="s">
        <v>42</v>
      </c>
      <c r="D767" t="s">
        <v>65</v>
      </c>
      <c r="E767" t="s">
        <v>32</v>
      </c>
      <c r="F767" t="s">
        <v>17</v>
      </c>
      <c r="G767" t="s">
        <v>51</v>
      </c>
      <c r="H767">
        <v>41</v>
      </c>
      <c r="I767" t="str">
        <f>IF(H767&gt;54,"Old Adults 55+",IF(H767&gt;=31,"Adults 31-54",IF(H767&lt;31,"Young Adults 25-30","Invalid")))</f>
        <v>Adults 31-54</v>
      </c>
      <c r="J767" s="1">
        <v>42533</v>
      </c>
      <c r="K767" s="1" t="str">
        <f>IF(YEAR(J767)&gt;2016,"2017-2021",IF(YEAR(J767)&gt;2011,"2012-2016",IF(YEAR(J767)&gt;2006,"2007-2011",IF(YEAR(J767)&gt;2001,"2002-2006",IF(YEAR(J767)&gt;1996,"1997-2001",IF(YEAR(J767)&gt;=1992,"1992-1996","Invalid"))))))</f>
        <v>2012-2016</v>
      </c>
      <c r="L767" s="2">
        <v>70165</v>
      </c>
      <c r="M767" s="8">
        <v>0</v>
      </c>
      <c r="N767" s="11" t="str" cm="1">
        <f t="array" ref="N767">_xlfn.IFS(M767 = 0%, "0%", M767&gt;35%, "36%-40%",M767&gt;30%,"31%-35%", M767&gt;20%, "21%-30%",M767 &gt;15%,"16%-20%", M767&gt;10%, "11%-15%", M767 &gt;0%, "5%-10%")</f>
        <v>0%</v>
      </c>
      <c r="O767" s="9">
        <f>IF(M767&gt;0,L767+(L767*M767),L767)</f>
        <v>70165</v>
      </c>
      <c r="P767" t="s">
        <v>19</v>
      </c>
      <c r="Q767" t="s">
        <v>29</v>
      </c>
      <c r="R767" s="1" t="s">
        <v>21</v>
      </c>
      <c r="S767" s="1" t="str">
        <f>IF(ISNUMBER(R767),"Yes","No")</f>
        <v>No</v>
      </c>
    </row>
    <row r="768" spans="1:19" x14ac:dyDescent="0.2">
      <c r="A768" t="s">
        <v>252</v>
      </c>
      <c r="B768" t="s">
        <v>935</v>
      </c>
      <c r="C768" t="s">
        <v>94</v>
      </c>
      <c r="D768" t="s">
        <v>50</v>
      </c>
      <c r="E768" t="s">
        <v>36</v>
      </c>
      <c r="F768" t="s">
        <v>28</v>
      </c>
      <c r="G768" t="s">
        <v>47</v>
      </c>
      <c r="H768">
        <v>47</v>
      </c>
      <c r="I768" t="str">
        <f>IF(H768&gt;54,"Old Adults 55+",IF(H768&gt;=31,"Adults 31-54",IF(H768&lt;31,"Young Adults 25-30","Invalid")))</f>
        <v>Adults 31-54</v>
      </c>
      <c r="J768" s="1">
        <v>37550</v>
      </c>
      <c r="K768" s="1" t="str">
        <f>IF(YEAR(J768)&gt;2016,"2017-2021",IF(YEAR(J768)&gt;2011,"2012-2016",IF(YEAR(J768)&gt;2006,"2007-2011",IF(YEAR(J768)&gt;2001,"2002-2006",IF(YEAR(J768)&gt;1996,"1997-2001",IF(YEAR(J768)&gt;=1992,"1992-1996","Invalid"))))))</f>
        <v>2002-2006</v>
      </c>
      <c r="L768" s="2">
        <v>70122</v>
      </c>
      <c r="M768" s="8">
        <v>0</v>
      </c>
      <c r="N768" s="11" t="str" cm="1">
        <f t="array" ref="N768">_xlfn.IFS(M768 = 0%, "0%", M768&gt;35%, "36%-40%",M768&gt;30%,"31%-35%", M768&gt;20%, "21%-30%",M768 &gt;15%,"16%-20%", M768&gt;10%, "11%-15%", M768 &gt;0%, "5%-10%")</f>
        <v>0%</v>
      </c>
      <c r="O768" s="9">
        <f>IF(M768&gt;0,L768+(L768*M768),L768)</f>
        <v>70122</v>
      </c>
      <c r="P768" t="s">
        <v>19</v>
      </c>
      <c r="Q768" t="s">
        <v>29</v>
      </c>
      <c r="R768" s="1" t="s">
        <v>21</v>
      </c>
      <c r="S768" s="1" t="str">
        <f>IF(ISNUMBER(R768),"Yes","No")</f>
        <v>No</v>
      </c>
    </row>
    <row r="769" spans="1:19" x14ac:dyDescent="0.2">
      <c r="A769" t="s">
        <v>1368</v>
      </c>
      <c r="B769" t="s">
        <v>1369</v>
      </c>
      <c r="C769" t="s">
        <v>30</v>
      </c>
      <c r="D769" t="s">
        <v>31</v>
      </c>
      <c r="E769" t="s">
        <v>44</v>
      </c>
      <c r="F769" t="s">
        <v>28</v>
      </c>
      <c r="G769" t="s">
        <v>47</v>
      </c>
      <c r="H769">
        <v>27</v>
      </c>
      <c r="I769" t="str">
        <f>IF(H769&gt;54,"Old Adults 55+",IF(H769&gt;=31,"Adults 31-54",IF(H769&lt;31,"Young Adults 25-30","Invalid")))</f>
        <v>Young Adults 25-30</v>
      </c>
      <c r="J769" s="1">
        <v>43613</v>
      </c>
      <c r="K769" s="1" t="str">
        <f>IF(YEAR(J769)&gt;2016,"2017-2021",IF(YEAR(J769)&gt;2011,"2012-2016",IF(YEAR(J769)&gt;2006,"2007-2011",IF(YEAR(J769)&gt;2001,"2002-2006",IF(YEAR(J769)&gt;1996,"1997-2001",IF(YEAR(J769)&gt;=1992,"1992-1996","Invalid"))))))</f>
        <v>2017-2021</v>
      </c>
      <c r="L769" s="2">
        <v>70110</v>
      </c>
      <c r="M769" s="8">
        <v>0</v>
      </c>
      <c r="N769" s="11" t="str" cm="1">
        <f t="array" ref="N769">_xlfn.IFS(M769 = 0%, "0%", M769&gt;35%, "36%-40%",M769&gt;30%,"31%-35%", M769&gt;20%, "21%-30%",M769 &gt;15%,"16%-20%", M769&gt;10%, "11%-15%", M769 &gt;0%, "5%-10%")</f>
        <v>0%</v>
      </c>
      <c r="O769" s="9">
        <f>IF(M769&gt;0,L769+(L769*M769),L769)</f>
        <v>70110</v>
      </c>
      <c r="P769" t="s">
        <v>19</v>
      </c>
      <c r="Q769" t="s">
        <v>45</v>
      </c>
      <c r="R769" s="1">
        <v>44203</v>
      </c>
      <c r="S769" s="1" t="str">
        <f>IF(ISNUMBER(R769),"Yes","No")</f>
        <v>Yes</v>
      </c>
    </row>
    <row r="770" spans="1:19" x14ac:dyDescent="0.2">
      <c r="A770" t="s">
        <v>308</v>
      </c>
      <c r="B770" t="s">
        <v>551</v>
      </c>
      <c r="C770" t="s">
        <v>38</v>
      </c>
      <c r="D770" t="s">
        <v>27</v>
      </c>
      <c r="E770" t="s">
        <v>32</v>
      </c>
      <c r="F770" t="s">
        <v>17</v>
      </c>
      <c r="G770" t="s">
        <v>51</v>
      </c>
      <c r="H770">
        <v>41</v>
      </c>
      <c r="I770" t="str">
        <f>IF(H770&gt;54,"Old Adults 55+",IF(H770&gt;=31,"Adults 31-54",IF(H770&lt;31,"Young Adults 25-30","Invalid")))</f>
        <v>Adults 31-54</v>
      </c>
      <c r="J770" s="1">
        <v>39931</v>
      </c>
      <c r="K770" s="1" t="str">
        <f>IF(YEAR(J770)&gt;2016,"2017-2021",IF(YEAR(J770)&gt;2011,"2012-2016",IF(YEAR(J770)&gt;2006,"2007-2011",IF(YEAR(J770)&gt;2001,"2002-2006",IF(YEAR(J770)&gt;1996,"1997-2001",IF(YEAR(J770)&gt;=1992,"1992-1996","Invalid"))))))</f>
        <v>2007-2011</v>
      </c>
      <c r="L770" s="2">
        <v>69803</v>
      </c>
      <c r="M770" s="8">
        <v>0</v>
      </c>
      <c r="N770" s="11" t="str" cm="1">
        <f t="array" ref="N770">_xlfn.IFS(M770 = 0%, "0%", M770&gt;35%, "36%-40%",M770&gt;30%,"31%-35%", M770&gt;20%, "21%-30%",M770 &gt;15%,"16%-20%", M770&gt;10%, "11%-15%", M770 &gt;0%, "5%-10%")</f>
        <v>0%</v>
      </c>
      <c r="O770" s="9">
        <f>IF(M770&gt;0,L770+(L770*M770),L770)</f>
        <v>69803</v>
      </c>
      <c r="P770" t="s">
        <v>52</v>
      </c>
      <c r="Q770" t="s">
        <v>81</v>
      </c>
      <c r="R770" s="1" t="s">
        <v>21</v>
      </c>
      <c r="S770" s="1" t="str">
        <f>IF(ISNUMBER(R770),"Yes","No")</f>
        <v>No</v>
      </c>
    </row>
    <row r="771" spans="1:19" x14ac:dyDescent="0.2">
      <c r="A771" t="s">
        <v>160</v>
      </c>
      <c r="B771" t="s">
        <v>1592</v>
      </c>
      <c r="C771" t="s">
        <v>22</v>
      </c>
      <c r="D771" t="s">
        <v>23</v>
      </c>
      <c r="E771" t="s">
        <v>16</v>
      </c>
      <c r="F771" t="s">
        <v>28</v>
      </c>
      <c r="G771" t="s">
        <v>18</v>
      </c>
      <c r="H771">
        <v>38</v>
      </c>
      <c r="I771" t="str">
        <f>IF(H771&gt;54,"Old Adults 55+",IF(H771&gt;=31,"Adults 31-54",IF(H771&lt;31,"Young Adults 25-30","Invalid")))</f>
        <v>Adults 31-54</v>
      </c>
      <c r="J771" s="1">
        <v>43798</v>
      </c>
      <c r="K771" s="1" t="str">
        <f>IF(YEAR(J771)&gt;2016,"2017-2021",IF(YEAR(J771)&gt;2011,"2012-2016",IF(YEAR(J771)&gt;2006,"2007-2011",IF(YEAR(J771)&gt;2001,"2002-2006",IF(YEAR(J771)&gt;1996,"1997-2001",IF(YEAR(J771)&gt;=1992,"1992-1996","Invalid"))))))</f>
        <v>2017-2021</v>
      </c>
      <c r="L771" s="2">
        <v>69647</v>
      </c>
      <c r="M771" s="8">
        <v>0</v>
      </c>
      <c r="N771" s="11" t="str" cm="1">
        <f t="array" ref="N771">_xlfn.IFS(M771 = 0%, "0%", M771&gt;35%, "36%-40%",M771&gt;30%,"31%-35%", M771&gt;20%, "21%-30%",M771 &gt;15%,"16%-20%", M771&gt;10%, "11%-15%", M771 &gt;0%, "5%-10%")</f>
        <v>0%</v>
      </c>
      <c r="O771" s="9">
        <f>IF(M771&gt;0,L771+(L771*M771),L771)</f>
        <v>69647</v>
      </c>
      <c r="P771" t="s">
        <v>19</v>
      </c>
      <c r="Q771" t="s">
        <v>45</v>
      </c>
      <c r="R771" s="1">
        <v>44671</v>
      </c>
      <c r="S771" s="1" t="str">
        <f>IF(ISNUMBER(R771),"Yes","No")</f>
        <v>Yes</v>
      </c>
    </row>
    <row r="772" spans="1:19" x14ac:dyDescent="0.2">
      <c r="A772" t="s">
        <v>303</v>
      </c>
      <c r="B772" t="s">
        <v>1166</v>
      </c>
      <c r="C772" t="s">
        <v>129</v>
      </c>
      <c r="D772" t="s">
        <v>31</v>
      </c>
      <c r="E772" t="s">
        <v>44</v>
      </c>
      <c r="F772" t="s">
        <v>17</v>
      </c>
      <c r="G772" t="s">
        <v>51</v>
      </c>
      <c r="H772">
        <v>59</v>
      </c>
      <c r="I772" t="str">
        <f>IF(H772&gt;54,"Old Adults 55+",IF(H772&gt;=31,"Adults 31-54",IF(H772&lt;31,"Young Adults 25-30","Invalid")))</f>
        <v>Old Adults 55+</v>
      </c>
      <c r="J772" s="1">
        <v>41898</v>
      </c>
      <c r="K772" s="1" t="str">
        <f>IF(YEAR(J772)&gt;2016,"2017-2021",IF(YEAR(J772)&gt;2011,"2012-2016",IF(YEAR(J772)&gt;2006,"2007-2011",IF(YEAR(J772)&gt;2001,"2002-2006",IF(YEAR(J772)&gt;1996,"1997-2001",IF(YEAR(J772)&gt;=1992,"1992-1996","Invalid"))))))</f>
        <v>2012-2016</v>
      </c>
      <c r="L772" s="2">
        <v>69578</v>
      </c>
      <c r="M772" s="8">
        <v>0</v>
      </c>
      <c r="N772" s="11" t="str" cm="1">
        <f t="array" ref="N772">_xlfn.IFS(M772 = 0%, "0%", M772&gt;35%, "36%-40%",M772&gt;30%,"31%-35%", M772&gt;20%, "21%-30%",M772 &gt;15%,"16%-20%", M772&gt;10%, "11%-15%", M772 &gt;0%, "5%-10%")</f>
        <v>0%</v>
      </c>
      <c r="O772" s="9">
        <f>IF(M772&gt;0,L772+(L772*M772),L772)</f>
        <v>69578</v>
      </c>
      <c r="P772" t="s">
        <v>52</v>
      </c>
      <c r="Q772" t="s">
        <v>66</v>
      </c>
      <c r="R772" s="1" t="s">
        <v>21</v>
      </c>
      <c r="S772" s="1" t="str">
        <f>IF(ISNUMBER(R772),"Yes","No")</f>
        <v>No</v>
      </c>
    </row>
    <row r="773" spans="1:19" x14ac:dyDescent="0.2">
      <c r="A773" t="s">
        <v>264</v>
      </c>
      <c r="B773" t="s">
        <v>972</v>
      </c>
      <c r="C773" t="s">
        <v>64</v>
      </c>
      <c r="D773" t="s">
        <v>43</v>
      </c>
      <c r="E773" t="s">
        <v>44</v>
      </c>
      <c r="F773" t="s">
        <v>28</v>
      </c>
      <c r="G773" t="s">
        <v>51</v>
      </c>
      <c r="H773">
        <v>37</v>
      </c>
      <c r="I773" t="str">
        <f>IF(H773&gt;54,"Old Adults 55+",IF(H773&gt;=31,"Adults 31-54",IF(H773&lt;31,"Young Adults 25-30","Invalid")))</f>
        <v>Adults 31-54</v>
      </c>
      <c r="J773" s="1">
        <v>41363</v>
      </c>
      <c r="K773" s="1" t="str">
        <f>IF(YEAR(J773)&gt;2016,"2017-2021",IF(YEAR(J773)&gt;2011,"2012-2016",IF(YEAR(J773)&gt;2006,"2007-2011",IF(YEAR(J773)&gt;2001,"2002-2006",IF(YEAR(J773)&gt;1996,"1997-2001",IF(YEAR(J773)&gt;=1992,"1992-1996","Invalid"))))))</f>
        <v>2012-2016</v>
      </c>
      <c r="L773" s="2">
        <v>69570</v>
      </c>
      <c r="M773" s="8">
        <v>0</v>
      </c>
      <c r="N773" s="11" t="str" cm="1">
        <f t="array" ref="N773">_xlfn.IFS(M773 = 0%, "0%", M773&gt;35%, "36%-40%",M773&gt;30%,"31%-35%", M773&gt;20%, "21%-30%",M773 &gt;15%,"16%-20%", M773&gt;10%, "11%-15%", M773 &gt;0%, "5%-10%")</f>
        <v>0%</v>
      </c>
      <c r="O773" s="9">
        <f>IF(M773&gt;0,L773+(L773*M773),L773)</f>
        <v>69570</v>
      </c>
      <c r="P773" t="s">
        <v>19</v>
      </c>
      <c r="Q773" t="s">
        <v>45</v>
      </c>
      <c r="R773" s="1" t="s">
        <v>21</v>
      </c>
      <c r="S773" s="1" t="str">
        <f>IF(ISNUMBER(R773),"Yes","No")</f>
        <v>No</v>
      </c>
    </row>
    <row r="774" spans="1:19" x14ac:dyDescent="0.2">
      <c r="A774" t="s">
        <v>661</v>
      </c>
      <c r="B774" t="s">
        <v>662</v>
      </c>
      <c r="C774" t="s">
        <v>71</v>
      </c>
      <c r="D774" t="s">
        <v>27</v>
      </c>
      <c r="E774" t="s">
        <v>36</v>
      </c>
      <c r="F774" t="s">
        <v>28</v>
      </c>
      <c r="G774" t="s">
        <v>24</v>
      </c>
      <c r="H774">
        <v>33</v>
      </c>
      <c r="I774" t="str">
        <f>IF(H774&gt;54,"Old Adults 55+",IF(H774&gt;=31,"Adults 31-54",IF(H774&lt;31,"Young Adults 25-30","Invalid")))</f>
        <v>Adults 31-54</v>
      </c>
      <c r="J774" s="1">
        <v>44036</v>
      </c>
      <c r="K774" s="1" t="str">
        <f>IF(YEAR(J774)&gt;2016,"2017-2021",IF(YEAR(J774)&gt;2011,"2012-2016",IF(YEAR(J774)&gt;2006,"2007-2011",IF(YEAR(J774)&gt;2001,"2002-2006",IF(YEAR(J774)&gt;1996,"1997-2001",IF(YEAR(J774)&gt;=1992,"1992-1996","Invalid"))))))</f>
        <v>2017-2021</v>
      </c>
      <c r="L774" s="2">
        <v>69453</v>
      </c>
      <c r="M774" s="8">
        <v>0</v>
      </c>
      <c r="N774" s="11" t="str" cm="1">
        <f t="array" ref="N774">_xlfn.IFS(M774 = 0%, "0%", M774&gt;35%, "36%-40%",M774&gt;30%,"31%-35%", M774&gt;20%, "21%-30%",M774 &gt;15%,"16%-20%", M774&gt;10%, "11%-15%", M774 &gt;0%, "5%-10%")</f>
        <v>0%</v>
      </c>
      <c r="O774" s="9">
        <f>IF(M774&gt;0,L774+(L774*M774),L774)</f>
        <v>69453</v>
      </c>
      <c r="P774" t="s">
        <v>33</v>
      </c>
      <c r="Q774" t="s">
        <v>34</v>
      </c>
      <c r="R774" s="1" t="s">
        <v>21</v>
      </c>
      <c r="S774" s="1" t="str">
        <f>IF(ISNUMBER(R774),"Yes","No")</f>
        <v>No</v>
      </c>
    </row>
    <row r="775" spans="1:19" x14ac:dyDescent="0.2">
      <c r="A775" t="s">
        <v>1325</v>
      </c>
      <c r="B775" t="s">
        <v>1326</v>
      </c>
      <c r="C775" t="s">
        <v>64</v>
      </c>
      <c r="D775" t="s">
        <v>43</v>
      </c>
      <c r="E775" t="s">
        <v>16</v>
      </c>
      <c r="F775" t="s">
        <v>28</v>
      </c>
      <c r="G775" t="s">
        <v>51</v>
      </c>
      <c r="H775">
        <v>61</v>
      </c>
      <c r="I775" t="str">
        <f>IF(H775&gt;54,"Old Adults 55+",IF(H775&gt;=31,"Adults 31-54",IF(H775&lt;31,"Young Adults 25-30","Invalid")))</f>
        <v>Old Adults 55+</v>
      </c>
      <c r="J775" s="1">
        <v>39568</v>
      </c>
      <c r="K775" s="1" t="str">
        <f>IF(YEAR(J775)&gt;2016,"2017-2021",IF(YEAR(J775)&gt;2011,"2012-2016",IF(YEAR(J775)&gt;2006,"2007-2011",IF(YEAR(J775)&gt;2001,"2002-2006",IF(YEAR(J775)&gt;1996,"1997-2001",IF(YEAR(J775)&gt;=1992,"1992-1996","Invalid"))))))</f>
        <v>2007-2011</v>
      </c>
      <c r="L775" s="2">
        <v>69352</v>
      </c>
      <c r="M775" s="8">
        <v>0</v>
      </c>
      <c r="N775" s="11" t="str" cm="1">
        <f t="array" ref="N775">_xlfn.IFS(M775 = 0%, "0%", M775&gt;35%, "36%-40%",M775&gt;30%,"31%-35%", M775&gt;20%, "21%-30%",M775 &gt;15%,"16%-20%", M775&gt;10%, "11%-15%", M775 &gt;0%, "5%-10%")</f>
        <v>0%</v>
      </c>
      <c r="O775" s="9">
        <f>IF(M775&gt;0,L775+(L775*M775),L775)</f>
        <v>69352</v>
      </c>
      <c r="P775" t="s">
        <v>52</v>
      </c>
      <c r="Q775" t="s">
        <v>66</v>
      </c>
      <c r="R775" s="1" t="s">
        <v>21</v>
      </c>
      <c r="S775" s="1" t="str">
        <f>IF(ISNUMBER(R775),"Yes","No")</f>
        <v>No</v>
      </c>
    </row>
    <row r="776" spans="1:19" x14ac:dyDescent="0.2">
      <c r="A776" t="s">
        <v>1839</v>
      </c>
      <c r="B776" t="s">
        <v>1840</v>
      </c>
      <c r="C776" t="s">
        <v>38</v>
      </c>
      <c r="D776" t="s">
        <v>27</v>
      </c>
      <c r="E776" t="s">
        <v>36</v>
      </c>
      <c r="F776" t="s">
        <v>17</v>
      </c>
      <c r="G776" t="s">
        <v>24</v>
      </c>
      <c r="H776">
        <v>33</v>
      </c>
      <c r="I776" t="str">
        <f>IF(H776&gt;54,"Old Adults 55+",IF(H776&gt;=31,"Adults 31-54",IF(H776&lt;31,"Young Adults 25-30","Invalid")))</f>
        <v>Adults 31-54</v>
      </c>
      <c r="J776" s="1">
        <v>43029</v>
      </c>
      <c r="K776" s="1" t="str">
        <f>IF(YEAR(J776)&gt;2016,"2017-2021",IF(YEAR(J776)&gt;2011,"2012-2016",IF(YEAR(J776)&gt;2006,"2007-2011",IF(YEAR(J776)&gt;2001,"2002-2006",IF(YEAR(J776)&gt;1996,"1997-2001",IF(YEAR(J776)&gt;=1992,"1992-1996","Invalid"))))))</f>
        <v>2017-2021</v>
      </c>
      <c r="L776" s="2">
        <v>69332</v>
      </c>
      <c r="M776" s="8">
        <v>0</v>
      </c>
      <c r="N776" s="11" t="str" cm="1">
        <f t="array" ref="N776">_xlfn.IFS(M776 = 0%, "0%", M776&gt;35%, "36%-40%",M776&gt;30%,"31%-35%", M776&gt;20%, "21%-30%",M776 &gt;15%,"16%-20%", M776&gt;10%, "11%-15%", M776 &gt;0%, "5%-10%")</f>
        <v>0%</v>
      </c>
      <c r="O776" s="9">
        <f>IF(M776&gt;0,L776+(L776*M776),L776)</f>
        <v>69332</v>
      </c>
      <c r="P776" t="s">
        <v>19</v>
      </c>
      <c r="Q776" t="s">
        <v>29</v>
      </c>
      <c r="R776" s="1" t="s">
        <v>21</v>
      </c>
      <c r="S776" s="1" t="str">
        <f>IF(ISNUMBER(R776),"Yes","No")</f>
        <v>No</v>
      </c>
    </row>
    <row r="777" spans="1:19" x14ac:dyDescent="0.2">
      <c r="A777" t="s">
        <v>738</v>
      </c>
      <c r="B777" t="s">
        <v>162</v>
      </c>
      <c r="C777" t="s">
        <v>89</v>
      </c>
      <c r="D777" t="s">
        <v>27</v>
      </c>
      <c r="E777" t="s">
        <v>32</v>
      </c>
      <c r="F777" t="s">
        <v>28</v>
      </c>
      <c r="G777" t="s">
        <v>18</v>
      </c>
      <c r="H777">
        <v>58</v>
      </c>
      <c r="I777" t="str">
        <f>IF(H777&gt;54,"Old Adults 55+",IF(H777&gt;=31,"Adults 31-54",IF(H777&lt;31,"Young Adults 25-30","Invalid")))</f>
        <v>Old Adults 55+</v>
      </c>
      <c r="J777" s="1">
        <v>34176</v>
      </c>
      <c r="K777" s="1" t="str">
        <f>IF(YEAR(J777)&gt;2016,"2017-2021",IF(YEAR(J777)&gt;2011,"2012-2016",IF(YEAR(J777)&gt;2006,"2007-2011",IF(YEAR(J777)&gt;2001,"2002-2006",IF(YEAR(J777)&gt;1996,"1997-2001",IF(YEAR(J777)&gt;=1992,"1992-1996","Invalid"))))))</f>
        <v>1992-1996</v>
      </c>
      <c r="L777" s="2">
        <v>69260</v>
      </c>
      <c r="M777" s="8">
        <v>0</v>
      </c>
      <c r="N777" s="11" t="str" cm="1">
        <f t="array" ref="N777">_xlfn.IFS(M777 = 0%, "0%", M777&gt;35%, "36%-40%",M777&gt;30%,"31%-35%", M777&gt;20%, "21%-30%",M777 &gt;15%,"16%-20%", M777&gt;10%, "11%-15%", M777 &gt;0%, "5%-10%")</f>
        <v>0%</v>
      </c>
      <c r="O777" s="9">
        <f>IF(M777&gt;0,L777+(L777*M777),L777)</f>
        <v>69260</v>
      </c>
      <c r="P777" t="s">
        <v>19</v>
      </c>
      <c r="Q777" t="s">
        <v>39</v>
      </c>
      <c r="R777" s="1" t="s">
        <v>21</v>
      </c>
      <c r="S777" s="1" t="str">
        <f>IF(ISNUMBER(R777),"Yes","No")</f>
        <v>No</v>
      </c>
    </row>
    <row r="778" spans="1:19" x14ac:dyDescent="0.2">
      <c r="A778" t="s">
        <v>1451</v>
      </c>
      <c r="B778" t="s">
        <v>1452</v>
      </c>
      <c r="C778" t="s">
        <v>56</v>
      </c>
      <c r="D778" t="s">
        <v>27</v>
      </c>
      <c r="E778" t="s">
        <v>16</v>
      </c>
      <c r="F778" t="s">
        <v>28</v>
      </c>
      <c r="G778" t="s">
        <v>18</v>
      </c>
      <c r="H778">
        <v>26</v>
      </c>
      <c r="I778" t="str">
        <f>IF(H778&gt;54,"Old Adults 55+",IF(H778&gt;=31,"Adults 31-54",IF(H778&lt;31,"Young Adults 25-30","Invalid")))</f>
        <v>Young Adults 25-30</v>
      </c>
      <c r="J778" s="1">
        <v>43656</v>
      </c>
      <c r="K778" s="1" t="str">
        <f>IF(YEAR(J778)&gt;2016,"2017-2021",IF(YEAR(J778)&gt;2011,"2012-2016",IF(YEAR(J778)&gt;2006,"2007-2011",IF(YEAR(J778)&gt;2001,"2002-2006",IF(YEAR(J778)&gt;1996,"1997-2001",IF(YEAR(J778)&gt;=1992,"1992-1996","Invalid"))))))</f>
        <v>2017-2021</v>
      </c>
      <c r="L778" s="2">
        <v>69110</v>
      </c>
      <c r="M778" s="8">
        <v>0.05</v>
      </c>
      <c r="N778" s="11" t="str" cm="1">
        <f t="array" ref="N778">_xlfn.IFS(M778 = 0%, "0%", M778&gt;35%, "36%-40%",M778&gt;30%,"31%-35%", M778&gt;20%, "21%-30%",M778 &gt;15%,"16%-20%", M778&gt;10%, "11%-15%", M778 &gt;0%, "5%-10%")</f>
        <v>5%-10%</v>
      </c>
      <c r="O778" s="9">
        <f>IF(M778&gt;0,L778+(L778*M778),L778)</f>
        <v>72565.5</v>
      </c>
      <c r="P778" t="s">
        <v>19</v>
      </c>
      <c r="Q778" t="s">
        <v>20</v>
      </c>
      <c r="R778" s="1" t="s">
        <v>21</v>
      </c>
      <c r="S778" s="1" t="str">
        <f>IF(ISNUMBER(R778),"Yes","No")</f>
        <v>No</v>
      </c>
    </row>
    <row r="779" spans="1:19" x14ac:dyDescent="0.2">
      <c r="A779" t="s">
        <v>822</v>
      </c>
      <c r="B779" t="s">
        <v>823</v>
      </c>
      <c r="C779" t="s">
        <v>82</v>
      </c>
      <c r="D779" t="s">
        <v>27</v>
      </c>
      <c r="E779" t="s">
        <v>44</v>
      </c>
      <c r="F779" t="s">
        <v>17</v>
      </c>
      <c r="G779" t="s">
        <v>24</v>
      </c>
      <c r="H779">
        <v>40</v>
      </c>
      <c r="I779" t="str">
        <f>IF(H779&gt;54,"Old Adults 55+",IF(H779&gt;=31,"Adults 31-54",IF(H779&lt;31,"Young Adults 25-30","Invalid")))</f>
        <v>Adults 31-54</v>
      </c>
      <c r="J779" s="1">
        <v>41451</v>
      </c>
      <c r="K779" s="1" t="str">
        <f>IF(YEAR(J779)&gt;2016,"2017-2021",IF(YEAR(J779)&gt;2011,"2012-2016",IF(YEAR(J779)&gt;2006,"2007-2011",IF(YEAR(J779)&gt;2001,"2002-2006",IF(YEAR(J779)&gt;1996,"1997-2001",IF(YEAR(J779)&gt;=1992,"1992-1996","Invalid"))))))</f>
        <v>2012-2016</v>
      </c>
      <c r="L779" s="2">
        <v>69096</v>
      </c>
      <c r="M779" s="8">
        <v>0</v>
      </c>
      <c r="N779" s="11" t="str" cm="1">
        <f t="array" ref="N779">_xlfn.IFS(M779 = 0%, "0%", M779&gt;35%, "36%-40%",M779&gt;30%,"31%-35%", M779&gt;20%, "21%-30%",M779 &gt;15%,"16%-20%", M779&gt;10%, "11%-15%", M779 &gt;0%, "5%-10%")</f>
        <v>0%</v>
      </c>
      <c r="O779" s="9">
        <f>IF(M779&gt;0,L779+(L779*M779),L779)</f>
        <v>69096</v>
      </c>
      <c r="P779" t="s">
        <v>19</v>
      </c>
      <c r="Q779" t="s">
        <v>63</v>
      </c>
      <c r="R779" s="1" t="s">
        <v>21</v>
      </c>
      <c r="S779" s="1" t="str">
        <f>IF(ISNUMBER(R779),"Yes","No")</f>
        <v>No</v>
      </c>
    </row>
    <row r="780" spans="1:19" x14ac:dyDescent="0.2">
      <c r="A780" t="s">
        <v>340</v>
      </c>
      <c r="B780" t="s">
        <v>1588</v>
      </c>
      <c r="C780" t="s">
        <v>35</v>
      </c>
      <c r="D780" t="s">
        <v>27</v>
      </c>
      <c r="E780" t="s">
        <v>16</v>
      </c>
      <c r="F780" t="s">
        <v>28</v>
      </c>
      <c r="G780" t="s">
        <v>51</v>
      </c>
      <c r="H780">
        <v>48</v>
      </c>
      <c r="I780" t="str">
        <f>IF(H780&gt;54,"Old Adults 55+",IF(H780&gt;=31,"Adults 31-54",IF(H780&lt;31,"Young Adults 25-30","Invalid")))</f>
        <v>Adults 31-54</v>
      </c>
      <c r="J780" s="1">
        <v>38560</v>
      </c>
      <c r="K780" s="1" t="str">
        <f>IF(YEAR(J780)&gt;2016,"2017-2021",IF(YEAR(J780)&gt;2011,"2012-2016",IF(YEAR(J780)&gt;2006,"2007-2011",IF(YEAR(J780)&gt;2001,"2002-2006",IF(YEAR(J780)&gt;1996,"1997-2001",IF(YEAR(J780)&gt;=1992,"1992-1996","Invalid"))))))</f>
        <v>2002-2006</v>
      </c>
      <c r="L780" s="2">
        <v>68987</v>
      </c>
      <c r="M780" s="8">
        <v>0</v>
      </c>
      <c r="N780" s="11" t="str" cm="1">
        <f t="array" ref="N780">_xlfn.IFS(M780 = 0%, "0%", M780&gt;35%, "36%-40%",M780&gt;30%,"31%-35%", M780&gt;20%, "21%-30%",M780 &gt;15%,"16%-20%", M780&gt;10%, "11%-15%", M780 &gt;0%, "5%-10%")</f>
        <v>0%</v>
      </c>
      <c r="O780" s="9">
        <f>IF(M780&gt;0,L780+(L780*M780),L780)</f>
        <v>68987</v>
      </c>
      <c r="P780" t="s">
        <v>19</v>
      </c>
      <c r="Q780" t="s">
        <v>20</v>
      </c>
      <c r="R780" s="1">
        <v>38829</v>
      </c>
      <c r="S780" s="1" t="str">
        <f>IF(ISNUMBER(R780),"Yes","No")</f>
        <v>Yes</v>
      </c>
    </row>
    <row r="781" spans="1:19" x14ac:dyDescent="0.2">
      <c r="A781" t="s">
        <v>93</v>
      </c>
      <c r="B781" t="s">
        <v>1293</v>
      </c>
      <c r="C781" t="s">
        <v>64</v>
      </c>
      <c r="D781" t="s">
        <v>43</v>
      </c>
      <c r="E781" t="s">
        <v>36</v>
      </c>
      <c r="F781" t="s">
        <v>17</v>
      </c>
      <c r="G781" t="s">
        <v>18</v>
      </c>
      <c r="H781">
        <v>33</v>
      </c>
      <c r="I781" t="str">
        <f>IF(H781&gt;54,"Old Adults 55+",IF(H781&gt;=31,"Adults 31-54",IF(H781&lt;31,"Young Adults 25-30","Invalid")))</f>
        <v>Adults 31-54</v>
      </c>
      <c r="J781" s="1">
        <v>43904</v>
      </c>
      <c r="K781" s="1" t="str">
        <f>IF(YEAR(J781)&gt;2016,"2017-2021",IF(YEAR(J781)&gt;2011,"2012-2016",IF(YEAR(J781)&gt;2006,"2007-2011",IF(YEAR(J781)&gt;2001,"2002-2006",IF(YEAR(J781)&gt;1996,"1997-2001",IF(YEAR(J781)&gt;=1992,"1992-1996","Invalid"))))))</f>
        <v>2017-2021</v>
      </c>
      <c r="L781" s="2">
        <v>68846</v>
      </c>
      <c r="M781" s="8">
        <v>0</v>
      </c>
      <c r="N781" s="11" t="str" cm="1">
        <f t="array" ref="N781">_xlfn.IFS(M781 = 0%, "0%", M781&gt;35%, "36%-40%",M781&gt;30%,"31%-35%", M781&gt;20%, "21%-30%",M781 &gt;15%,"16%-20%", M781&gt;10%, "11%-15%", M781 &gt;0%, "5%-10%")</f>
        <v>0%</v>
      </c>
      <c r="O781" s="9">
        <f>IF(M781&gt;0,L781+(L781*M781),L781)</f>
        <v>68846</v>
      </c>
      <c r="P781" t="s">
        <v>19</v>
      </c>
      <c r="Q781" t="s">
        <v>20</v>
      </c>
      <c r="R781" s="1" t="s">
        <v>21</v>
      </c>
      <c r="S781" s="1" t="str">
        <f>IF(ISNUMBER(R781),"Yes","No")</f>
        <v>No</v>
      </c>
    </row>
    <row r="782" spans="1:19" x14ac:dyDescent="0.2">
      <c r="A782" t="s">
        <v>1233</v>
      </c>
      <c r="B782" t="s">
        <v>1234</v>
      </c>
      <c r="C782" t="s">
        <v>64</v>
      </c>
      <c r="D782" t="s">
        <v>43</v>
      </c>
      <c r="E782" t="s">
        <v>36</v>
      </c>
      <c r="F782" t="s">
        <v>28</v>
      </c>
      <c r="G782" t="s">
        <v>24</v>
      </c>
      <c r="H782">
        <v>52</v>
      </c>
      <c r="I782" t="str">
        <f>IF(H782&gt;54,"Old Adults 55+",IF(H782&gt;=31,"Adults 31-54",IF(H782&lt;31,"Young Adults 25-30","Invalid")))</f>
        <v>Adults 31-54</v>
      </c>
      <c r="J782" s="1">
        <v>36303</v>
      </c>
      <c r="K782" s="1" t="str">
        <f>IF(YEAR(J782)&gt;2016,"2017-2021",IF(YEAR(J782)&gt;2011,"2012-2016",IF(YEAR(J782)&gt;2006,"2007-2011",IF(YEAR(J782)&gt;2001,"2002-2006",IF(YEAR(J782)&gt;1996,"1997-2001",IF(YEAR(J782)&gt;=1992,"1992-1996","Invalid"))))))</f>
        <v>1997-2001</v>
      </c>
      <c r="L782" s="2">
        <v>68807</v>
      </c>
      <c r="M782" s="8">
        <v>0</v>
      </c>
      <c r="N782" s="11" t="str" cm="1">
        <f t="array" ref="N782">_xlfn.IFS(M782 = 0%, "0%", M782&gt;35%, "36%-40%",M782&gt;30%,"31%-35%", M782&gt;20%, "21%-30%",M782 &gt;15%,"16%-20%", M782&gt;10%, "11%-15%", M782 &gt;0%, "5%-10%")</f>
        <v>0%</v>
      </c>
      <c r="O782" s="9">
        <f>IF(M782&gt;0,L782+(L782*M782),L782)</f>
        <v>68807</v>
      </c>
      <c r="P782" t="s">
        <v>33</v>
      </c>
      <c r="Q782" t="s">
        <v>34</v>
      </c>
      <c r="R782" s="1">
        <v>42338</v>
      </c>
      <c r="S782" s="1" t="str">
        <f>IF(ISNUMBER(R782),"Yes","No")</f>
        <v>Yes</v>
      </c>
    </row>
    <row r="783" spans="1:19" x14ac:dyDescent="0.2">
      <c r="A783" t="s">
        <v>490</v>
      </c>
      <c r="B783" t="s">
        <v>491</v>
      </c>
      <c r="C783" t="s">
        <v>64</v>
      </c>
      <c r="D783" t="s">
        <v>43</v>
      </c>
      <c r="E783" t="s">
        <v>36</v>
      </c>
      <c r="F783" t="s">
        <v>17</v>
      </c>
      <c r="G783" t="s">
        <v>47</v>
      </c>
      <c r="H783">
        <v>27</v>
      </c>
      <c r="I783" t="str">
        <f>IF(H783&gt;54,"Old Adults 55+",IF(H783&gt;=31,"Adults 31-54",IF(H783&lt;31,"Young Adults 25-30","Invalid")))</f>
        <v>Young Adults 25-30</v>
      </c>
      <c r="J783" s="1">
        <v>44460</v>
      </c>
      <c r="K783" s="1" t="str">
        <f>IF(YEAR(J783)&gt;2016,"2017-2021",IF(YEAR(J783)&gt;2011,"2012-2016",IF(YEAR(J783)&gt;2006,"2007-2011",IF(YEAR(J783)&gt;2001,"2002-2006",IF(YEAR(J783)&gt;1996,"1997-2001",IF(YEAR(J783)&gt;=1992,"1992-1996","Invalid"))))))</f>
        <v>2017-2021</v>
      </c>
      <c r="L783" s="2">
        <v>68728</v>
      </c>
      <c r="M783" s="8">
        <v>0</v>
      </c>
      <c r="N783" s="11" t="str" cm="1">
        <f t="array" ref="N783">_xlfn.IFS(M783 = 0%, "0%", M783&gt;35%, "36%-40%",M783&gt;30%,"31%-35%", M783&gt;20%, "21%-30%",M783 &gt;15%,"16%-20%", M783&gt;10%, "11%-15%", M783 &gt;0%, "5%-10%")</f>
        <v>0%</v>
      </c>
      <c r="O783" s="9">
        <f>IF(M783&gt;0,L783+(L783*M783),L783)</f>
        <v>68728</v>
      </c>
      <c r="P783" t="s">
        <v>19</v>
      </c>
      <c r="Q783" t="s">
        <v>39</v>
      </c>
      <c r="R783" s="1" t="s">
        <v>21</v>
      </c>
      <c r="S783" s="1" t="str">
        <f>IF(ISNUMBER(R783),"Yes","No")</f>
        <v>No</v>
      </c>
    </row>
    <row r="784" spans="1:19" x14ac:dyDescent="0.2">
      <c r="A784" t="s">
        <v>351</v>
      </c>
      <c r="B784" t="s">
        <v>954</v>
      </c>
      <c r="C784" t="s">
        <v>86</v>
      </c>
      <c r="D784" t="s">
        <v>31</v>
      </c>
      <c r="E784" t="s">
        <v>16</v>
      </c>
      <c r="F784" t="s">
        <v>17</v>
      </c>
      <c r="G784" t="s">
        <v>51</v>
      </c>
      <c r="H784">
        <v>47</v>
      </c>
      <c r="I784" t="str">
        <f>IF(H784&gt;54,"Old Adults 55+",IF(H784&gt;=31,"Adults 31-54",IF(H784&lt;31,"Young Adults 25-30","Invalid")))</f>
        <v>Adults 31-54</v>
      </c>
      <c r="J784" s="1">
        <v>42245</v>
      </c>
      <c r="K784" s="1" t="str">
        <f>IF(YEAR(J784)&gt;2016,"2017-2021",IF(YEAR(J784)&gt;2011,"2012-2016",IF(YEAR(J784)&gt;2006,"2007-2011",IF(YEAR(J784)&gt;2001,"2002-2006",IF(YEAR(J784)&gt;1996,"1997-2001",IF(YEAR(J784)&gt;=1992,"1992-1996","Invalid"))))))</f>
        <v>2012-2016</v>
      </c>
      <c r="L784" s="2">
        <v>68488</v>
      </c>
      <c r="M784" s="8">
        <v>0</v>
      </c>
      <c r="N784" s="11" t="str" cm="1">
        <f t="array" ref="N784">_xlfn.IFS(M784 = 0%, "0%", M784&gt;35%, "36%-40%",M784&gt;30%,"31%-35%", M784&gt;20%, "21%-30%",M784 &gt;15%,"16%-20%", M784&gt;10%, "11%-15%", M784 &gt;0%, "5%-10%")</f>
        <v>0%</v>
      </c>
      <c r="O784" s="9">
        <f>IF(M784&gt;0,L784+(L784*M784),L784)</f>
        <v>68488</v>
      </c>
      <c r="P784" t="s">
        <v>19</v>
      </c>
      <c r="Q784" t="s">
        <v>63</v>
      </c>
      <c r="R784" s="1" t="s">
        <v>21</v>
      </c>
      <c r="S784" s="1" t="str">
        <f>IF(ISNUMBER(R784),"Yes","No")</f>
        <v>No</v>
      </c>
    </row>
    <row r="785" spans="1:19" x14ac:dyDescent="0.2">
      <c r="A785" t="s">
        <v>323</v>
      </c>
      <c r="B785" t="s">
        <v>1289</v>
      </c>
      <c r="C785" t="s">
        <v>91</v>
      </c>
      <c r="D785" t="s">
        <v>27</v>
      </c>
      <c r="E785" t="s">
        <v>32</v>
      </c>
      <c r="F785" t="s">
        <v>28</v>
      </c>
      <c r="G785" t="s">
        <v>51</v>
      </c>
      <c r="H785">
        <v>49</v>
      </c>
      <c r="I785" t="str">
        <f>IF(H785&gt;54,"Old Adults 55+",IF(H785&gt;=31,"Adults 31-54",IF(H785&lt;31,"Young Adults 25-30","Invalid")))</f>
        <v>Adults 31-54</v>
      </c>
      <c r="J785" s="1">
        <v>42545</v>
      </c>
      <c r="K785" s="1" t="str">
        <f>IF(YEAR(J785)&gt;2016,"2017-2021",IF(YEAR(J785)&gt;2011,"2012-2016",IF(YEAR(J785)&gt;2006,"2007-2011",IF(YEAR(J785)&gt;2001,"2002-2006",IF(YEAR(J785)&gt;1996,"1997-2001",IF(YEAR(J785)&gt;=1992,"1992-1996","Invalid"))))))</f>
        <v>2012-2016</v>
      </c>
      <c r="L785" s="2">
        <v>68426</v>
      </c>
      <c r="M785" s="8">
        <v>0</v>
      </c>
      <c r="N785" s="11" t="str" cm="1">
        <f t="array" ref="N785">_xlfn.IFS(M785 = 0%, "0%", M785&gt;35%, "36%-40%",M785&gt;30%,"31%-35%", M785&gt;20%, "21%-30%",M785 &gt;15%,"16%-20%", M785&gt;10%, "11%-15%", M785 &gt;0%, "5%-10%")</f>
        <v>0%</v>
      </c>
      <c r="O785" s="9">
        <f>IF(M785&gt;0,L785+(L785*M785),L785)</f>
        <v>68426</v>
      </c>
      <c r="P785" t="s">
        <v>52</v>
      </c>
      <c r="Q785" t="s">
        <v>66</v>
      </c>
      <c r="R785" s="1" t="s">
        <v>21</v>
      </c>
      <c r="S785" s="1" t="str">
        <f>IF(ISNUMBER(R785),"Yes","No")</f>
        <v>No</v>
      </c>
    </row>
    <row r="786" spans="1:19" x14ac:dyDescent="0.2">
      <c r="A786" t="s">
        <v>268</v>
      </c>
      <c r="B786" t="s">
        <v>1757</v>
      </c>
      <c r="C786" t="s">
        <v>71</v>
      </c>
      <c r="D786" t="s">
        <v>27</v>
      </c>
      <c r="E786" t="s">
        <v>44</v>
      </c>
      <c r="F786" t="s">
        <v>17</v>
      </c>
      <c r="G786" t="s">
        <v>24</v>
      </c>
      <c r="H786">
        <v>45</v>
      </c>
      <c r="I786" t="str">
        <f>IF(H786&gt;54,"Old Adults 55+",IF(H786&gt;=31,"Adults 31-54",IF(H786&lt;31,"Young Adults 25-30","Invalid")))</f>
        <v>Adults 31-54</v>
      </c>
      <c r="J786" s="1">
        <v>39069</v>
      </c>
      <c r="K786" s="1" t="str">
        <f>IF(YEAR(J786)&gt;2016,"2017-2021",IF(YEAR(J786)&gt;2011,"2012-2016",IF(YEAR(J786)&gt;2006,"2007-2011",IF(YEAR(J786)&gt;2001,"2002-2006",IF(YEAR(J786)&gt;1996,"1997-2001",IF(YEAR(J786)&gt;=1992,"1992-1996","Invalid"))))))</f>
        <v>2002-2006</v>
      </c>
      <c r="L786" s="2">
        <v>68337</v>
      </c>
      <c r="M786" s="8">
        <v>0</v>
      </c>
      <c r="N786" s="11" t="str" cm="1">
        <f t="array" ref="N786">_xlfn.IFS(M786 = 0%, "0%", M786&gt;35%, "36%-40%",M786&gt;30%,"31%-35%", M786&gt;20%, "21%-30%",M786 &gt;15%,"16%-20%", M786&gt;10%, "11%-15%", M786 &gt;0%, "5%-10%")</f>
        <v>0%</v>
      </c>
      <c r="O786" s="9">
        <f>IF(M786&gt;0,L786+(L786*M786),L786)</f>
        <v>68337</v>
      </c>
      <c r="P786" t="s">
        <v>33</v>
      </c>
      <c r="Q786" t="s">
        <v>80</v>
      </c>
      <c r="R786" s="1" t="s">
        <v>21</v>
      </c>
      <c r="S786" s="1" t="str">
        <f>IF(ISNUMBER(R786),"Yes","No")</f>
        <v>No</v>
      </c>
    </row>
    <row r="787" spans="1:19" x14ac:dyDescent="0.2">
      <c r="A787" t="s">
        <v>651</v>
      </c>
      <c r="B787" t="s">
        <v>652</v>
      </c>
      <c r="C787" t="s">
        <v>71</v>
      </c>
      <c r="D787" t="s">
        <v>27</v>
      </c>
      <c r="E787" t="s">
        <v>16</v>
      </c>
      <c r="F787" t="s">
        <v>17</v>
      </c>
      <c r="G787" t="s">
        <v>18</v>
      </c>
      <c r="H787">
        <v>54</v>
      </c>
      <c r="I787" t="str">
        <f>IF(H787&gt;54,"Old Adults 55+",IF(H787&gt;=31,"Adults 31-54",IF(H787&lt;31,"Young Adults 25-30","Invalid")))</f>
        <v>Adults 31-54</v>
      </c>
      <c r="J787" s="1">
        <v>35933</v>
      </c>
      <c r="K787" s="1" t="str">
        <f>IF(YEAR(J787)&gt;2016,"2017-2021",IF(YEAR(J787)&gt;2011,"2012-2016",IF(YEAR(J787)&gt;2006,"2007-2011",IF(YEAR(J787)&gt;2001,"2002-2006",IF(YEAR(J787)&gt;1996,"1997-2001",IF(YEAR(J787)&gt;=1992,"1992-1996","Invalid"))))))</f>
        <v>1997-2001</v>
      </c>
      <c r="L787" s="2">
        <v>68268</v>
      </c>
      <c r="M787" s="8">
        <v>0</v>
      </c>
      <c r="N787" s="11" t="str" cm="1">
        <f t="array" ref="N787">_xlfn.IFS(M787 = 0%, "0%", M787&gt;35%, "36%-40%",M787&gt;30%,"31%-35%", M787&gt;20%, "21%-30%",M787 &gt;15%,"16%-20%", M787&gt;10%, "11%-15%", M787 &gt;0%, "5%-10%")</f>
        <v>0%</v>
      </c>
      <c r="O787" s="9">
        <f>IF(M787&gt;0,L787+(L787*M787),L787)</f>
        <v>68268</v>
      </c>
      <c r="P787" t="s">
        <v>19</v>
      </c>
      <c r="Q787" t="s">
        <v>39</v>
      </c>
      <c r="R787" s="1" t="s">
        <v>21</v>
      </c>
      <c r="S787" s="1" t="str">
        <f>IF(ISNUMBER(R787),"Yes","No")</f>
        <v>No</v>
      </c>
    </row>
    <row r="788" spans="1:19" x14ac:dyDescent="0.2">
      <c r="A788" t="s">
        <v>1071</v>
      </c>
      <c r="B788" t="s">
        <v>1072</v>
      </c>
      <c r="C788" t="s">
        <v>88</v>
      </c>
      <c r="D788" t="s">
        <v>27</v>
      </c>
      <c r="E788" t="s">
        <v>36</v>
      </c>
      <c r="F788" t="s">
        <v>17</v>
      </c>
      <c r="G788" t="s">
        <v>18</v>
      </c>
      <c r="H788">
        <v>28</v>
      </c>
      <c r="I788" t="str">
        <f>IF(H788&gt;54,"Old Adults 55+",IF(H788&gt;=31,"Adults 31-54",IF(H788&lt;31,"Young Adults 25-30","Invalid")))</f>
        <v>Young Adults 25-30</v>
      </c>
      <c r="J788" s="1">
        <v>43122</v>
      </c>
      <c r="K788" s="1" t="str">
        <f>IF(YEAR(J788)&gt;2016,"2017-2021",IF(YEAR(J788)&gt;2011,"2012-2016",IF(YEAR(J788)&gt;2006,"2007-2011",IF(YEAR(J788)&gt;2001,"2002-2006",IF(YEAR(J788)&gt;1996,"1997-2001",IF(YEAR(J788)&gt;=1992,"1992-1996","Invalid"))))))</f>
        <v>2017-2021</v>
      </c>
      <c r="L788" s="2">
        <v>68176</v>
      </c>
      <c r="M788" s="8">
        <v>0</v>
      </c>
      <c r="N788" s="11" t="str" cm="1">
        <f t="array" ref="N788">_xlfn.IFS(M788 = 0%, "0%", M788&gt;35%, "36%-40%",M788&gt;30%,"31%-35%", M788&gt;20%, "21%-30%",M788 &gt;15%,"16%-20%", M788&gt;10%, "11%-15%", M788 &gt;0%, "5%-10%")</f>
        <v>0%</v>
      </c>
      <c r="O788" s="9">
        <f>IF(M788&gt;0,L788+(L788*M788),L788)</f>
        <v>68176</v>
      </c>
      <c r="P788" t="s">
        <v>19</v>
      </c>
      <c r="Q788" t="s">
        <v>63</v>
      </c>
      <c r="R788" s="1" t="s">
        <v>21</v>
      </c>
      <c r="S788" s="1" t="str">
        <f>IF(ISNUMBER(R788),"Yes","No")</f>
        <v>No</v>
      </c>
    </row>
    <row r="789" spans="1:19" x14ac:dyDescent="0.2">
      <c r="A789" t="s">
        <v>343</v>
      </c>
      <c r="B789" t="s">
        <v>1524</v>
      </c>
      <c r="C789" t="s">
        <v>58</v>
      </c>
      <c r="D789" t="s">
        <v>31</v>
      </c>
      <c r="E789" t="s">
        <v>16</v>
      </c>
      <c r="F789" t="s">
        <v>17</v>
      </c>
      <c r="G789" t="s">
        <v>24</v>
      </c>
      <c r="H789">
        <v>63</v>
      </c>
      <c r="I789" t="str">
        <f>IF(H789&gt;54,"Old Adults 55+",IF(H789&gt;=31,"Adults 31-54",IF(H789&lt;31,"Young Adults 25-30","Invalid")))</f>
        <v>Old Adults 55+</v>
      </c>
      <c r="J789" s="1">
        <v>43227</v>
      </c>
      <c r="K789" s="1" t="str">
        <f>IF(YEAR(J789)&gt;2016,"2017-2021",IF(YEAR(J789)&gt;2011,"2012-2016",IF(YEAR(J789)&gt;2006,"2007-2011",IF(YEAR(J789)&gt;2001,"2002-2006",IF(YEAR(J789)&gt;1996,"1997-2001",IF(YEAR(J789)&gt;=1992,"1992-1996","Invalid"))))))</f>
        <v>2017-2021</v>
      </c>
      <c r="L789" s="2">
        <v>67987</v>
      </c>
      <c r="M789" s="8">
        <v>0</v>
      </c>
      <c r="N789" s="11" t="str" cm="1">
        <f t="array" ref="N789">_xlfn.IFS(M789 = 0%, "0%", M789&gt;35%, "36%-40%",M789&gt;30%,"31%-35%", M789&gt;20%, "21%-30%",M789 &gt;15%,"16%-20%", M789&gt;10%, "11%-15%", M789 &gt;0%, "5%-10%")</f>
        <v>0%</v>
      </c>
      <c r="O789" s="9">
        <f>IF(M789&gt;0,L789+(L789*M789),L789)</f>
        <v>67987</v>
      </c>
      <c r="P789" t="s">
        <v>19</v>
      </c>
      <c r="Q789" t="s">
        <v>45</v>
      </c>
      <c r="R789" s="1" t="s">
        <v>21</v>
      </c>
      <c r="S789" s="1" t="str">
        <f>IF(ISNUMBER(R789),"Yes","No")</f>
        <v>No</v>
      </c>
    </row>
    <row r="790" spans="1:19" x14ac:dyDescent="0.2">
      <c r="A790" t="s">
        <v>310</v>
      </c>
      <c r="B790" t="s">
        <v>1027</v>
      </c>
      <c r="C790" t="s">
        <v>98</v>
      </c>
      <c r="D790" t="s">
        <v>27</v>
      </c>
      <c r="E790" t="s">
        <v>44</v>
      </c>
      <c r="F790" t="s">
        <v>28</v>
      </c>
      <c r="G790" t="s">
        <v>18</v>
      </c>
      <c r="H790">
        <v>43</v>
      </c>
      <c r="I790" t="str">
        <f>IF(H790&gt;54,"Old Adults 55+",IF(H790&gt;=31,"Adults 31-54",IF(H790&lt;31,"Young Adults 25-30","Invalid")))</f>
        <v>Adults 31-54</v>
      </c>
      <c r="J790" s="1">
        <v>42467</v>
      </c>
      <c r="K790" s="1" t="str">
        <f>IF(YEAR(J790)&gt;2016,"2017-2021",IF(YEAR(J790)&gt;2011,"2012-2016",IF(YEAR(J790)&gt;2006,"2007-2011",IF(YEAR(J790)&gt;2001,"2002-2006",IF(YEAR(J790)&gt;1996,"1997-2001",IF(YEAR(J790)&gt;=1992,"1992-1996","Invalid"))))))</f>
        <v>2012-2016</v>
      </c>
      <c r="L790" s="2">
        <v>67976</v>
      </c>
      <c r="M790" s="8">
        <v>0</v>
      </c>
      <c r="N790" s="11" t="str" cm="1">
        <f t="array" ref="N790">_xlfn.IFS(M790 = 0%, "0%", M790&gt;35%, "36%-40%",M790&gt;30%,"31%-35%", M790&gt;20%, "21%-30%",M790 &gt;15%,"16%-20%", M790&gt;10%, "11%-15%", M790 &gt;0%, "5%-10%")</f>
        <v>0%</v>
      </c>
      <c r="O790" s="9">
        <f>IF(M790&gt;0,L790+(L790*M790),L790)</f>
        <v>67976</v>
      </c>
      <c r="P790" t="s">
        <v>19</v>
      </c>
      <c r="Q790" t="s">
        <v>63</v>
      </c>
      <c r="R790" s="1" t="s">
        <v>21</v>
      </c>
      <c r="S790" s="1" t="str">
        <f>IF(ISNUMBER(R790),"Yes","No")</f>
        <v>No</v>
      </c>
    </row>
    <row r="791" spans="1:19" x14ac:dyDescent="0.2">
      <c r="A791" t="s">
        <v>241</v>
      </c>
      <c r="B791" t="s">
        <v>569</v>
      </c>
      <c r="C791" t="s">
        <v>56</v>
      </c>
      <c r="D791" t="s">
        <v>27</v>
      </c>
      <c r="E791" t="s">
        <v>16</v>
      </c>
      <c r="F791" t="s">
        <v>28</v>
      </c>
      <c r="G791" t="s">
        <v>24</v>
      </c>
      <c r="H791">
        <v>28</v>
      </c>
      <c r="I791" t="str">
        <f>IF(H791&gt;54,"Old Adults 55+",IF(H791&gt;=31,"Adults 31-54",IF(H791&lt;31,"Young Adults 25-30","Invalid")))</f>
        <v>Young Adults 25-30</v>
      </c>
      <c r="J791" s="1">
        <v>43977</v>
      </c>
      <c r="K791" s="1" t="str">
        <f>IF(YEAR(J791)&gt;2016,"2017-2021",IF(YEAR(J791)&gt;2011,"2012-2016",IF(YEAR(J791)&gt;2006,"2007-2011",IF(YEAR(J791)&gt;2001,"2002-2006",IF(YEAR(J791)&gt;1996,"1997-2001",IF(YEAR(J791)&gt;=1992,"1992-1996","Invalid"))))))</f>
        <v>2017-2021</v>
      </c>
      <c r="L791" s="2">
        <v>67925</v>
      </c>
      <c r="M791" s="8">
        <v>0.08</v>
      </c>
      <c r="N791" s="11" t="str" cm="1">
        <f t="array" ref="N791">_xlfn.IFS(M791 = 0%, "0%", M791&gt;35%, "36%-40%",M791&gt;30%,"31%-35%", M791&gt;20%, "21%-30%",M791 &gt;15%,"16%-20%", M791&gt;10%, "11%-15%", M791 &gt;0%, "5%-10%")</f>
        <v>5%-10%</v>
      </c>
      <c r="O791" s="9">
        <f>IF(M791&gt;0,L791+(L791*M791),L791)</f>
        <v>73359</v>
      </c>
      <c r="P791" t="s">
        <v>33</v>
      </c>
      <c r="Q791" t="s">
        <v>74</v>
      </c>
      <c r="R791" s="1" t="s">
        <v>21</v>
      </c>
      <c r="S791" s="1" t="str">
        <f>IF(ISNUMBER(R791),"Yes","No")</f>
        <v>No</v>
      </c>
    </row>
    <row r="792" spans="1:19" x14ac:dyDescent="0.2">
      <c r="A792" t="s">
        <v>159</v>
      </c>
      <c r="B792" t="s">
        <v>1466</v>
      </c>
      <c r="C792" t="s">
        <v>94</v>
      </c>
      <c r="D792" t="s">
        <v>50</v>
      </c>
      <c r="E792" t="s">
        <v>16</v>
      </c>
      <c r="F792" t="s">
        <v>17</v>
      </c>
      <c r="G792" t="s">
        <v>47</v>
      </c>
      <c r="H792">
        <v>65</v>
      </c>
      <c r="I792" t="str">
        <f>IF(H792&gt;54,"Old Adults 55+",IF(H792&gt;=31,"Adults 31-54",IF(H792&lt;31,"Young Adults 25-30","Invalid")))</f>
        <v>Old Adults 55+</v>
      </c>
      <c r="J792" s="1">
        <v>36798</v>
      </c>
      <c r="K792" s="1" t="str">
        <f>IF(YEAR(J792)&gt;2016,"2017-2021",IF(YEAR(J792)&gt;2011,"2012-2016",IF(YEAR(J792)&gt;2006,"2007-2011",IF(YEAR(J792)&gt;2001,"2002-2006",IF(YEAR(J792)&gt;1996,"1997-2001",IF(YEAR(J792)&gt;=1992,"1992-1996","Invalid"))))))</f>
        <v>1997-2001</v>
      </c>
      <c r="L792" s="2">
        <v>67837</v>
      </c>
      <c r="M792" s="8">
        <v>0</v>
      </c>
      <c r="N792" s="11" t="str" cm="1">
        <f t="array" ref="N792">_xlfn.IFS(M792 = 0%, "0%", M792&gt;35%, "36%-40%",M792&gt;30%,"31%-35%", M792&gt;20%, "21%-30%",M792 &gt;15%,"16%-20%", M792&gt;10%, "11%-15%", M792 &gt;0%, "5%-10%")</f>
        <v>0%</v>
      </c>
      <c r="O792" s="9">
        <f>IF(M792&gt;0,L792+(L792*M792),L792)</f>
        <v>67837</v>
      </c>
      <c r="P792" t="s">
        <v>19</v>
      </c>
      <c r="Q792" t="s">
        <v>25</v>
      </c>
      <c r="R792" s="1" t="s">
        <v>21</v>
      </c>
      <c r="S792" s="1" t="str">
        <f>IF(ISNUMBER(R792),"Yes","No")</f>
        <v>No</v>
      </c>
    </row>
    <row r="793" spans="1:19" x14ac:dyDescent="0.2">
      <c r="A793" t="s">
        <v>1155</v>
      </c>
      <c r="B793" t="s">
        <v>1156</v>
      </c>
      <c r="C793" t="s">
        <v>64</v>
      </c>
      <c r="D793" t="s">
        <v>65</v>
      </c>
      <c r="E793" t="s">
        <v>36</v>
      </c>
      <c r="F793" t="s">
        <v>28</v>
      </c>
      <c r="G793" t="s">
        <v>47</v>
      </c>
      <c r="H793">
        <v>30</v>
      </c>
      <c r="I793" t="str">
        <f>IF(H793&gt;54,"Old Adults 55+",IF(H793&gt;=31,"Adults 31-54",IF(H793&lt;31,"Young Adults 25-30","Invalid")))</f>
        <v>Young Adults 25-30</v>
      </c>
      <c r="J793" s="1">
        <v>44124</v>
      </c>
      <c r="K793" s="1" t="str">
        <f>IF(YEAR(J793)&gt;2016,"2017-2021",IF(YEAR(J793)&gt;2011,"2012-2016",IF(YEAR(J793)&gt;2006,"2007-2011",IF(YEAR(J793)&gt;2001,"2002-2006",IF(YEAR(J793)&gt;1996,"1997-2001",IF(YEAR(J793)&gt;=1992,"1992-1996","Invalid"))))))</f>
        <v>2017-2021</v>
      </c>
      <c r="L793" s="2">
        <v>67753</v>
      </c>
      <c r="M793" s="8">
        <v>0</v>
      </c>
      <c r="N793" s="11" t="str" cm="1">
        <f t="array" ref="N793">_xlfn.IFS(M793 = 0%, "0%", M793&gt;35%, "36%-40%",M793&gt;30%,"31%-35%", M793&gt;20%, "21%-30%",M793 &gt;15%,"16%-20%", M793&gt;10%, "11%-15%", M793 &gt;0%, "5%-10%")</f>
        <v>0%</v>
      </c>
      <c r="O793" s="9">
        <f>IF(M793&gt;0,L793+(L793*M793),L793)</f>
        <v>67753</v>
      </c>
      <c r="P793" t="s">
        <v>19</v>
      </c>
      <c r="Q793" t="s">
        <v>39</v>
      </c>
      <c r="R793" s="1" t="s">
        <v>21</v>
      </c>
      <c r="S793" s="1" t="str">
        <f>IF(ISNUMBER(R793),"Yes","No")</f>
        <v>No</v>
      </c>
    </row>
    <row r="794" spans="1:19" x14ac:dyDescent="0.2">
      <c r="A794" t="s">
        <v>1640</v>
      </c>
      <c r="B794" t="s">
        <v>1641</v>
      </c>
      <c r="C794" t="s">
        <v>64</v>
      </c>
      <c r="D794" t="s">
        <v>50</v>
      </c>
      <c r="E794" t="s">
        <v>32</v>
      </c>
      <c r="F794" t="s">
        <v>17</v>
      </c>
      <c r="G794" t="s">
        <v>24</v>
      </c>
      <c r="H794">
        <v>42</v>
      </c>
      <c r="I794" t="str">
        <f>IF(H794&gt;54,"Old Adults 55+",IF(H794&gt;=31,"Adults 31-54",IF(H794&lt;31,"Young Adults 25-30","Invalid")))</f>
        <v>Adults 31-54</v>
      </c>
      <c r="J794" s="1">
        <v>40307</v>
      </c>
      <c r="K794" s="1" t="str">
        <f>IF(YEAR(J794)&gt;2016,"2017-2021",IF(YEAR(J794)&gt;2011,"2012-2016",IF(YEAR(J794)&gt;2006,"2007-2011",IF(YEAR(J794)&gt;2001,"2002-2006",IF(YEAR(J794)&gt;1996,"1997-2001",IF(YEAR(J794)&gt;=1992,"1992-1996","Invalid"))))))</f>
        <v>2007-2011</v>
      </c>
      <c r="L794" s="2">
        <v>67743</v>
      </c>
      <c r="M794" s="8">
        <v>0</v>
      </c>
      <c r="N794" s="11" t="str" cm="1">
        <f t="array" ref="N794">_xlfn.IFS(M794 = 0%, "0%", M794&gt;35%, "36%-40%",M794&gt;30%,"31%-35%", M794&gt;20%, "21%-30%",M794 &gt;15%,"16%-20%", M794&gt;10%, "11%-15%", M794 &gt;0%, "5%-10%")</f>
        <v>0%</v>
      </c>
      <c r="O794" s="9">
        <f>IF(M794&gt;0,L794+(L794*M794),L794)</f>
        <v>67743</v>
      </c>
      <c r="P794" t="s">
        <v>33</v>
      </c>
      <c r="Q794" t="s">
        <v>60</v>
      </c>
      <c r="R794" s="1">
        <v>41998</v>
      </c>
      <c r="S794" s="1" t="str">
        <f>IF(ISNUMBER(R794),"Yes","No")</f>
        <v>Yes</v>
      </c>
    </row>
    <row r="795" spans="1:19" x14ac:dyDescent="0.2">
      <c r="A795" t="s">
        <v>283</v>
      </c>
      <c r="B795" t="s">
        <v>643</v>
      </c>
      <c r="C795" t="s">
        <v>35</v>
      </c>
      <c r="D795" t="s">
        <v>27</v>
      </c>
      <c r="E795" t="s">
        <v>44</v>
      </c>
      <c r="F795" t="s">
        <v>28</v>
      </c>
      <c r="G795" t="s">
        <v>24</v>
      </c>
      <c r="H795">
        <v>45</v>
      </c>
      <c r="I795" t="str">
        <f>IF(H795&gt;54,"Old Adults 55+",IF(H795&gt;=31,"Adults 31-54",IF(H795&lt;31,"Young Adults 25-30","Invalid")))</f>
        <v>Adults 31-54</v>
      </c>
      <c r="J795" s="1">
        <v>38613</v>
      </c>
      <c r="K795" s="1" t="str">
        <f>IF(YEAR(J795)&gt;2016,"2017-2021",IF(YEAR(J795)&gt;2011,"2012-2016",IF(YEAR(J795)&gt;2006,"2007-2011",IF(YEAR(J795)&gt;2001,"2002-2006",IF(YEAR(J795)&gt;1996,"1997-2001",IF(YEAR(J795)&gt;=1992,"1992-1996","Invalid"))))))</f>
        <v>2002-2006</v>
      </c>
      <c r="L795" s="2">
        <v>67686</v>
      </c>
      <c r="M795" s="8">
        <v>0</v>
      </c>
      <c r="N795" s="11" t="str" cm="1">
        <f t="array" ref="N795">_xlfn.IFS(M795 = 0%, "0%", M795&gt;35%, "36%-40%",M795&gt;30%,"31%-35%", M795&gt;20%, "21%-30%",M795 &gt;15%,"16%-20%", M795&gt;10%, "11%-15%", M795 &gt;0%, "5%-10%")</f>
        <v>0%</v>
      </c>
      <c r="O795" s="9">
        <f>IF(M795&gt;0,L795+(L795*M795),L795)</f>
        <v>67686</v>
      </c>
      <c r="P795" t="s">
        <v>33</v>
      </c>
      <c r="Q795" t="s">
        <v>60</v>
      </c>
      <c r="R795" s="1" t="s">
        <v>21</v>
      </c>
      <c r="S795" s="1" t="str">
        <f>IF(ISNUMBER(R795),"Yes","No")</f>
        <v>No</v>
      </c>
    </row>
    <row r="796" spans="1:19" x14ac:dyDescent="0.2">
      <c r="A796" t="s">
        <v>1117</v>
      </c>
      <c r="B796" t="s">
        <v>1968</v>
      </c>
      <c r="C796" t="s">
        <v>55</v>
      </c>
      <c r="D796" t="s">
        <v>27</v>
      </c>
      <c r="E796" t="s">
        <v>36</v>
      </c>
      <c r="F796" t="s">
        <v>28</v>
      </c>
      <c r="G796" t="s">
        <v>18</v>
      </c>
      <c r="H796">
        <v>30</v>
      </c>
      <c r="I796" t="str">
        <f>IF(H796&gt;54,"Old Adults 55+",IF(H796&gt;=31,"Adults 31-54",IF(H796&lt;31,"Young Adults 25-30","Invalid")))</f>
        <v>Young Adults 25-30</v>
      </c>
      <c r="J796" s="1">
        <v>42169</v>
      </c>
      <c r="K796" s="1" t="str">
        <f>IF(YEAR(J796)&gt;2016,"2017-2021",IF(YEAR(J796)&gt;2011,"2012-2016",IF(YEAR(J796)&gt;2006,"2007-2011",IF(YEAR(J796)&gt;2001,"2002-2006",IF(YEAR(J796)&gt;1996,"1997-2001",IF(YEAR(J796)&gt;=1992,"1992-1996","Invalid"))))))</f>
        <v>2012-2016</v>
      </c>
      <c r="L796" s="2">
        <v>67489</v>
      </c>
      <c r="M796" s="8">
        <v>0</v>
      </c>
      <c r="N796" s="11" t="str" cm="1">
        <f t="array" ref="N796">_xlfn.IFS(M796 = 0%, "0%", M796&gt;35%, "36%-40%",M796&gt;30%,"31%-35%", M796&gt;20%, "21%-30%",M796 &gt;15%,"16%-20%", M796&gt;10%, "11%-15%", M796 &gt;0%, "5%-10%")</f>
        <v>0%</v>
      </c>
      <c r="O796" s="9">
        <f>IF(M796&gt;0,L796+(L796*M796),L796)</f>
        <v>67489</v>
      </c>
      <c r="P796" t="s">
        <v>19</v>
      </c>
      <c r="Q796" t="s">
        <v>20</v>
      </c>
      <c r="R796" s="1" t="s">
        <v>21</v>
      </c>
      <c r="S796" s="1" t="str">
        <f>IF(ISNUMBER(R796),"Yes","No")</f>
        <v>No</v>
      </c>
    </row>
    <row r="797" spans="1:19" x14ac:dyDescent="0.2">
      <c r="A797" t="s">
        <v>1691</v>
      </c>
      <c r="B797" t="s">
        <v>1692</v>
      </c>
      <c r="C797" t="s">
        <v>71</v>
      </c>
      <c r="D797" t="s">
        <v>27</v>
      </c>
      <c r="E797" t="s">
        <v>36</v>
      </c>
      <c r="F797" t="s">
        <v>28</v>
      </c>
      <c r="G797" t="s">
        <v>18</v>
      </c>
      <c r="H797">
        <v>41</v>
      </c>
      <c r="I797" t="str">
        <f>IF(H797&gt;54,"Old Adults 55+",IF(H797&gt;=31,"Adults 31-54",IF(H797&lt;31,"Young Adults 25-30","Invalid")))</f>
        <v>Adults 31-54</v>
      </c>
      <c r="J797" s="1">
        <v>43013</v>
      </c>
      <c r="K797" s="1" t="str">
        <f>IF(YEAR(J797)&gt;2016,"2017-2021",IF(YEAR(J797)&gt;2011,"2012-2016",IF(YEAR(J797)&gt;2006,"2007-2011",IF(YEAR(J797)&gt;2001,"2002-2006",IF(YEAR(J797)&gt;1996,"1997-2001",IF(YEAR(J797)&gt;=1992,"1992-1996","Invalid"))))))</f>
        <v>2017-2021</v>
      </c>
      <c r="L797" s="2">
        <v>67468</v>
      </c>
      <c r="M797" s="8">
        <v>0</v>
      </c>
      <c r="N797" s="11" t="str" cm="1">
        <f t="array" ref="N797">_xlfn.IFS(M797 = 0%, "0%", M797&gt;35%, "36%-40%",M797&gt;30%,"31%-35%", M797&gt;20%, "21%-30%",M797 &gt;15%,"16%-20%", M797&gt;10%, "11%-15%", M797 &gt;0%, "5%-10%")</f>
        <v>0%</v>
      </c>
      <c r="O797" s="9">
        <f>IF(M797&gt;0,L797+(L797*M797),L797)</f>
        <v>67468</v>
      </c>
      <c r="P797" t="s">
        <v>19</v>
      </c>
      <c r="Q797" t="s">
        <v>45</v>
      </c>
      <c r="R797" s="1" t="s">
        <v>21</v>
      </c>
      <c r="S797" s="1" t="str">
        <f>IF(ISNUMBER(R797),"Yes","No")</f>
        <v>No</v>
      </c>
    </row>
    <row r="798" spans="1:19" x14ac:dyDescent="0.2">
      <c r="A798" t="s">
        <v>952</v>
      </c>
      <c r="B798" t="s">
        <v>953</v>
      </c>
      <c r="C798" t="s">
        <v>56</v>
      </c>
      <c r="D798" t="s">
        <v>27</v>
      </c>
      <c r="E798" t="s">
        <v>36</v>
      </c>
      <c r="F798" t="s">
        <v>17</v>
      </c>
      <c r="G798" t="s">
        <v>24</v>
      </c>
      <c r="H798">
        <v>42</v>
      </c>
      <c r="I798" t="str">
        <f>IF(H798&gt;54,"Old Adults 55+",IF(H798&gt;=31,"Adults 31-54",IF(H798&lt;31,"Young Adults 25-30","Invalid")))</f>
        <v>Adults 31-54</v>
      </c>
      <c r="J798" s="1">
        <v>38640</v>
      </c>
      <c r="K798" s="1" t="str">
        <f>IF(YEAR(J798)&gt;2016,"2017-2021",IF(YEAR(J798)&gt;2011,"2012-2016",IF(YEAR(J798)&gt;2006,"2007-2011",IF(YEAR(J798)&gt;2001,"2002-2006",IF(YEAR(J798)&gt;1996,"1997-2001",IF(YEAR(J798)&gt;=1992,"1992-1996","Invalid"))))))</f>
        <v>2002-2006</v>
      </c>
      <c r="L798" s="2">
        <v>67398</v>
      </c>
      <c r="M798" s="8">
        <v>7.0000000000000007E-2</v>
      </c>
      <c r="N798" s="11" t="str" cm="1">
        <f t="array" ref="N798">_xlfn.IFS(M798 = 0%, "0%", M798&gt;35%, "36%-40%",M798&gt;30%,"31%-35%", M798&gt;20%, "21%-30%",M798 &gt;15%,"16%-20%", M798&gt;10%, "11%-15%", M798 &gt;0%, "5%-10%")</f>
        <v>5%-10%</v>
      </c>
      <c r="O798" s="9">
        <f>IF(M798&gt;0,L798+(L798*M798),L798)</f>
        <v>72115.86</v>
      </c>
      <c r="P798" t="s">
        <v>19</v>
      </c>
      <c r="Q798" t="s">
        <v>39</v>
      </c>
      <c r="R798" s="1" t="s">
        <v>21</v>
      </c>
      <c r="S798" s="1" t="str">
        <f>IF(ISNUMBER(R798),"Yes","No")</f>
        <v>No</v>
      </c>
    </row>
    <row r="799" spans="1:19" x14ac:dyDescent="0.2">
      <c r="A799" t="s">
        <v>216</v>
      </c>
      <c r="B799" t="s">
        <v>917</v>
      </c>
      <c r="C799" t="s">
        <v>71</v>
      </c>
      <c r="D799" t="s">
        <v>27</v>
      </c>
      <c r="E799" t="s">
        <v>44</v>
      </c>
      <c r="F799" t="s">
        <v>28</v>
      </c>
      <c r="G799" t="s">
        <v>47</v>
      </c>
      <c r="H799">
        <v>46</v>
      </c>
      <c r="I799" t="str">
        <f>IF(H799&gt;54,"Old Adults 55+",IF(H799&gt;=31,"Adults 31-54",IF(H799&lt;31,"Young Adults 25-30","Invalid")))</f>
        <v>Adults 31-54</v>
      </c>
      <c r="J799" s="1">
        <v>38513</v>
      </c>
      <c r="K799" s="1" t="str">
        <f>IF(YEAR(J799)&gt;2016,"2017-2021",IF(YEAR(J799)&gt;2011,"2012-2016",IF(YEAR(J799)&gt;2006,"2007-2011",IF(YEAR(J799)&gt;2001,"2002-2006",IF(YEAR(J799)&gt;1996,"1997-2001",IF(YEAR(J799)&gt;=1992,"1992-1996","Invalid"))))))</f>
        <v>2002-2006</v>
      </c>
      <c r="L799" s="2">
        <v>67374</v>
      </c>
      <c r="M799" s="8">
        <v>0</v>
      </c>
      <c r="N799" s="11" t="str" cm="1">
        <f t="array" ref="N799">_xlfn.IFS(M799 = 0%, "0%", M799&gt;35%, "36%-40%",M799&gt;30%,"31%-35%", M799&gt;20%, "21%-30%",M799 &gt;15%,"16%-20%", M799&gt;10%, "11%-15%", M799 &gt;0%, "5%-10%")</f>
        <v>0%</v>
      </c>
      <c r="O799" s="9">
        <f>IF(M799&gt;0,L799+(L799*M799),L799)</f>
        <v>67374</v>
      </c>
      <c r="P799" t="s">
        <v>19</v>
      </c>
      <c r="Q799" t="s">
        <v>25</v>
      </c>
      <c r="R799" s="1" t="s">
        <v>21</v>
      </c>
      <c r="S799" s="1" t="str">
        <f>IF(ISNUMBER(R799),"Yes","No")</f>
        <v>No</v>
      </c>
    </row>
    <row r="800" spans="1:19" x14ac:dyDescent="0.2">
      <c r="A800" t="s">
        <v>1806</v>
      </c>
      <c r="B800" t="s">
        <v>1807</v>
      </c>
      <c r="C800" t="s">
        <v>22</v>
      </c>
      <c r="D800" t="s">
        <v>23</v>
      </c>
      <c r="E800" t="s">
        <v>44</v>
      </c>
      <c r="F800" t="s">
        <v>28</v>
      </c>
      <c r="G800" t="s">
        <v>24</v>
      </c>
      <c r="H800">
        <v>25</v>
      </c>
      <c r="I800" t="str">
        <f>IF(H800&gt;54,"Old Adults 55+",IF(H800&gt;=31,"Adults 31-54",IF(H800&lt;31,"Young Adults 25-30","Invalid")))</f>
        <v>Young Adults 25-30</v>
      </c>
      <c r="J800" s="1">
        <v>44217</v>
      </c>
      <c r="K800" s="1" t="str">
        <f>IF(YEAR(J800)&gt;2016,"2017-2021",IF(YEAR(J800)&gt;2011,"2012-2016",IF(YEAR(J800)&gt;2006,"2007-2011",IF(YEAR(J800)&gt;2001,"2002-2006",IF(YEAR(J800)&gt;1996,"1997-2001",IF(YEAR(J800)&gt;=1992,"1992-1996","Invalid"))))))</f>
        <v>2017-2021</v>
      </c>
      <c r="L800" s="2">
        <v>67299</v>
      </c>
      <c r="M800" s="8">
        <v>0</v>
      </c>
      <c r="N800" s="11" t="str" cm="1">
        <f t="array" ref="N800">_xlfn.IFS(M800 = 0%, "0%", M800&gt;35%, "36%-40%",M800&gt;30%,"31%-35%", M800&gt;20%, "21%-30%",M800 &gt;15%,"16%-20%", M800&gt;10%, "11%-15%", M800 &gt;0%, "5%-10%")</f>
        <v>0%</v>
      </c>
      <c r="O800" s="9">
        <f>IF(M800&gt;0,L800+(L800*M800),L800)</f>
        <v>67299</v>
      </c>
      <c r="P800" t="s">
        <v>19</v>
      </c>
      <c r="Q800" t="s">
        <v>39</v>
      </c>
      <c r="R800" s="1" t="s">
        <v>21</v>
      </c>
      <c r="S800" s="1" t="str">
        <f>IF(ISNUMBER(R800),"Yes","No")</f>
        <v>No</v>
      </c>
    </row>
    <row r="801" spans="1:19" x14ac:dyDescent="0.2">
      <c r="A801" t="s">
        <v>1881</v>
      </c>
      <c r="B801" t="s">
        <v>1882</v>
      </c>
      <c r="C801" t="s">
        <v>86</v>
      </c>
      <c r="D801" t="s">
        <v>31</v>
      </c>
      <c r="E801" t="s">
        <v>44</v>
      </c>
      <c r="F801" t="s">
        <v>28</v>
      </c>
      <c r="G801" t="s">
        <v>24</v>
      </c>
      <c r="H801">
        <v>25</v>
      </c>
      <c r="I801" t="str">
        <f>IF(H801&gt;54,"Old Adults 55+",IF(H801&gt;=31,"Adults 31-54",IF(H801&lt;31,"Young Adults 25-30","Invalid")))</f>
        <v>Young Adults 25-30</v>
      </c>
      <c r="J801" s="1">
        <v>44385</v>
      </c>
      <c r="K801" s="1" t="str">
        <f>IF(YEAR(J801)&gt;2016,"2017-2021",IF(YEAR(J801)&gt;2011,"2012-2016",IF(YEAR(J801)&gt;2006,"2007-2011",IF(YEAR(J801)&gt;2001,"2002-2006",IF(YEAR(J801)&gt;1996,"1997-2001",IF(YEAR(J801)&gt;=1992,"1992-1996","Invalid"))))))</f>
        <v>2017-2021</v>
      </c>
      <c r="L801" s="2">
        <v>67275</v>
      </c>
      <c r="M801" s="8">
        <v>0</v>
      </c>
      <c r="N801" s="11" t="str" cm="1">
        <f t="array" ref="N801">_xlfn.IFS(M801 = 0%, "0%", M801&gt;35%, "36%-40%",M801&gt;30%,"31%-35%", M801&gt;20%, "21%-30%",M801 &gt;15%,"16%-20%", M801&gt;10%, "11%-15%", M801 &gt;0%, "5%-10%")</f>
        <v>0%</v>
      </c>
      <c r="O801" s="9">
        <f>IF(M801&gt;0,L801+(L801*M801),L801)</f>
        <v>67275</v>
      </c>
      <c r="P801" t="s">
        <v>19</v>
      </c>
      <c r="Q801" t="s">
        <v>29</v>
      </c>
      <c r="R801" s="1" t="s">
        <v>21</v>
      </c>
      <c r="S801" s="1" t="str">
        <f>IF(ISNUMBER(R801),"Yes","No")</f>
        <v>No</v>
      </c>
    </row>
    <row r="802" spans="1:19" x14ac:dyDescent="0.2">
      <c r="A802" t="s">
        <v>1444</v>
      </c>
      <c r="B802" t="s">
        <v>1445</v>
      </c>
      <c r="C802" t="s">
        <v>64</v>
      </c>
      <c r="D802" t="s">
        <v>50</v>
      </c>
      <c r="E802" t="s">
        <v>44</v>
      </c>
      <c r="F802" t="s">
        <v>28</v>
      </c>
      <c r="G802" t="s">
        <v>24</v>
      </c>
      <c r="H802">
        <v>31</v>
      </c>
      <c r="I802" t="str">
        <f>IF(H802&gt;54,"Old Adults 55+",IF(H802&gt;=31,"Adults 31-54",IF(H802&lt;31,"Young Adults 25-30","Invalid")))</f>
        <v>Adults 31-54</v>
      </c>
      <c r="J802" s="1">
        <v>43878</v>
      </c>
      <c r="K802" s="1" t="str">
        <f>IF(YEAR(J802)&gt;2016,"2017-2021",IF(YEAR(J802)&gt;2011,"2012-2016",IF(YEAR(J802)&gt;2006,"2007-2011",IF(YEAR(J802)&gt;2001,"2002-2006",IF(YEAR(J802)&gt;1996,"1997-2001",IF(YEAR(J802)&gt;=1992,"1992-1996","Invalid"))))))</f>
        <v>2017-2021</v>
      </c>
      <c r="L802" s="2">
        <v>67171</v>
      </c>
      <c r="M802" s="8">
        <v>0</v>
      </c>
      <c r="N802" s="11" t="str" cm="1">
        <f t="array" ref="N802">_xlfn.IFS(M802 = 0%, "0%", M802&gt;35%, "36%-40%",M802&gt;30%,"31%-35%", M802&gt;20%, "21%-30%",M802 &gt;15%,"16%-20%", M802&gt;10%, "11%-15%", M802 &gt;0%, "5%-10%")</f>
        <v>0%</v>
      </c>
      <c r="O802" s="9">
        <f>IF(M802&gt;0,L802+(L802*M802),L802)</f>
        <v>67171</v>
      </c>
      <c r="P802" t="s">
        <v>33</v>
      </c>
      <c r="Q802" t="s">
        <v>80</v>
      </c>
      <c r="R802" s="1">
        <v>44317</v>
      </c>
      <c r="S802" s="1" t="str">
        <f>IF(ISNUMBER(R802),"Yes","No")</f>
        <v>Yes</v>
      </c>
    </row>
    <row r="803" spans="1:19" x14ac:dyDescent="0.2">
      <c r="A803" t="s">
        <v>250</v>
      </c>
      <c r="B803" t="s">
        <v>1304</v>
      </c>
      <c r="C803" t="s">
        <v>64</v>
      </c>
      <c r="D803" t="s">
        <v>50</v>
      </c>
      <c r="E803" t="s">
        <v>44</v>
      </c>
      <c r="F803" t="s">
        <v>28</v>
      </c>
      <c r="G803" t="s">
        <v>24</v>
      </c>
      <c r="H803">
        <v>55</v>
      </c>
      <c r="I803" t="str">
        <f>IF(H803&gt;54,"Old Adults 55+",IF(H803&gt;=31,"Adults 31-54",IF(H803&lt;31,"Young Adults 25-30","Invalid")))</f>
        <v>Old Adults 55+</v>
      </c>
      <c r="J803" s="1">
        <v>44410</v>
      </c>
      <c r="K803" s="1" t="str">
        <f>IF(YEAR(J803)&gt;2016,"2017-2021",IF(YEAR(J803)&gt;2011,"2012-2016",IF(YEAR(J803)&gt;2006,"2007-2011",IF(YEAR(J803)&gt;2001,"2002-2006",IF(YEAR(J803)&gt;1996,"1997-2001",IF(YEAR(J803)&gt;=1992,"1992-1996","Invalid"))))))</f>
        <v>2017-2021</v>
      </c>
      <c r="L803" s="2">
        <v>67130</v>
      </c>
      <c r="M803" s="8">
        <v>0</v>
      </c>
      <c r="N803" s="11" t="str" cm="1">
        <f t="array" ref="N803">_xlfn.IFS(M803 = 0%, "0%", M803&gt;35%, "36%-40%",M803&gt;30%,"31%-35%", M803&gt;20%, "21%-30%",M803 &gt;15%,"16%-20%", M803&gt;10%, "11%-15%", M803 &gt;0%, "5%-10%")</f>
        <v>0%</v>
      </c>
      <c r="O803" s="9">
        <f>IF(M803&gt;0,L803+(L803*M803),L803)</f>
        <v>67130</v>
      </c>
      <c r="P803" t="s">
        <v>19</v>
      </c>
      <c r="Q803" t="s">
        <v>45</v>
      </c>
      <c r="R803" s="1" t="s">
        <v>21</v>
      </c>
      <c r="S803" s="1" t="str">
        <f>IF(ISNUMBER(R803),"Yes","No")</f>
        <v>No</v>
      </c>
    </row>
    <row r="804" spans="1:19" x14ac:dyDescent="0.2">
      <c r="A804" t="s">
        <v>1779</v>
      </c>
      <c r="B804" t="s">
        <v>1780</v>
      </c>
      <c r="C804" t="s">
        <v>129</v>
      </c>
      <c r="D804" t="s">
        <v>31</v>
      </c>
      <c r="E804" t="s">
        <v>36</v>
      </c>
      <c r="F804" t="s">
        <v>28</v>
      </c>
      <c r="G804" t="s">
        <v>24</v>
      </c>
      <c r="H804">
        <v>64</v>
      </c>
      <c r="I804" t="str">
        <f>IF(H804&gt;54,"Old Adults 55+",IF(H804&gt;=31,"Adults 31-54",IF(H804&lt;31,"Young Adults 25-30","Invalid")))</f>
        <v>Old Adults 55+</v>
      </c>
      <c r="J804" s="1">
        <v>43527</v>
      </c>
      <c r="K804" s="1" t="str">
        <f>IF(YEAR(J804)&gt;2016,"2017-2021",IF(YEAR(J804)&gt;2011,"2012-2016",IF(YEAR(J804)&gt;2006,"2007-2011",IF(YEAR(J804)&gt;2001,"2002-2006",IF(YEAR(J804)&gt;1996,"1997-2001",IF(YEAR(J804)&gt;=1992,"1992-1996","Invalid"))))))</f>
        <v>2017-2021</v>
      </c>
      <c r="L804" s="2">
        <v>67114</v>
      </c>
      <c r="M804" s="8">
        <v>0</v>
      </c>
      <c r="N804" s="11" t="str" cm="1">
        <f t="array" ref="N804">_xlfn.IFS(M804 = 0%, "0%", M804&gt;35%, "36%-40%",M804&gt;30%,"31%-35%", M804&gt;20%, "21%-30%",M804 &gt;15%,"16%-20%", M804&gt;10%, "11%-15%", M804 &gt;0%, "5%-10%")</f>
        <v>0%</v>
      </c>
      <c r="O804" s="9">
        <f>IF(M804&gt;0,L804+(L804*M804),L804)</f>
        <v>67114</v>
      </c>
      <c r="P804" t="s">
        <v>19</v>
      </c>
      <c r="Q804" t="s">
        <v>39</v>
      </c>
      <c r="R804" s="1" t="s">
        <v>21</v>
      </c>
      <c r="S804" s="1" t="str">
        <f>IF(ISNUMBER(R804),"Yes","No")</f>
        <v>No</v>
      </c>
    </row>
    <row r="805" spans="1:19" x14ac:dyDescent="0.2">
      <c r="A805" t="s">
        <v>284</v>
      </c>
      <c r="B805" t="s">
        <v>1380</v>
      </c>
      <c r="C805" t="s">
        <v>88</v>
      </c>
      <c r="D805" t="s">
        <v>27</v>
      </c>
      <c r="E805" t="s">
        <v>44</v>
      </c>
      <c r="F805" t="s">
        <v>17</v>
      </c>
      <c r="G805" t="s">
        <v>51</v>
      </c>
      <c r="H805">
        <v>45</v>
      </c>
      <c r="I805" t="str">
        <f>IF(H805&gt;54,"Old Adults 55+",IF(H805&gt;=31,"Adults 31-54",IF(H805&lt;31,"Young Adults 25-30","Invalid")))</f>
        <v>Adults 31-54</v>
      </c>
      <c r="J805" s="1">
        <v>43937</v>
      </c>
      <c r="K805" s="1" t="str">
        <f>IF(YEAR(J805)&gt;2016,"2017-2021",IF(YEAR(J805)&gt;2011,"2012-2016",IF(YEAR(J805)&gt;2006,"2007-2011",IF(YEAR(J805)&gt;2001,"2002-2006",IF(YEAR(J805)&gt;1996,"1997-2001",IF(YEAR(J805)&gt;=1992,"1992-1996","Invalid"))))))</f>
        <v>2017-2021</v>
      </c>
      <c r="L805" s="2">
        <v>66958</v>
      </c>
      <c r="M805" s="8">
        <v>0</v>
      </c>
      <c r="N805" s="11" t="str" cm="1">
        <f t="array" ref="N805">_xlfn.IFS(M805 = 0%, "0%", M805&gt;35%, "36%-40%",M805&gt;30%,"31%-35%", M805&gt;20%, "21%-30%",M805 &gt;15%,"16%-20%", M805&gt;10%, "11%-15%", M805 &gt;0%, "5%-10%")</f>
        <v>0%</v>
      </c>
      <c r="O805" s="9">
        <f>IF(M805&gt;0,L805+(L805*M805),L805)</f>
        <v>66958</v>
      </c>
      <c r="P805" t="s">
        <v>19</v>
      </c>
      <c r="Q805" t="s">
        <v>45</v>
      </c>
      <c r="R805" s="1" t="s">
        <v>21</v>
      </c>
      <c r="S805" s="1" t="str">
        <f>IF(ISNUMBER(R805),"Yes","No")</f>
        <v>No</v>
      </c>
    </row>
    <row r="806" spans="1:19" x14ac:dyDescent="0.2">
      <c r="A806" t="s">
        <v>494</v>
      </c>
      <c r="B806" t="s">
        <v>495</v>
      </c>
      <c r="C806" t="s">
        <v>64</v>
      </c>
      <c r="D806" t="s">
        <v>43</v>
      </c>
      <c r="E806" t="s">
        <v>36</v>
      </c>
      <c r="F806" t="s">
        <v>28</v>
      </c>
      <c r="G806" t="s">
        <v>51</v>
      </c>
      <c r="H806">
        <v>35</v>
      </c>
      <c r="I806" t="str">
        <f>IF(H806&gt;54,"Old Adults 55+",IF(H806&gt;=31,"Adults 31-54",IF(H806&lt;31,"Young Adults 25-30","Invalid")))</f>
        <v>Adults 31-54</v>
      </c>
      <c r="J806" s="1">
        <v>40678</v>
      </c>
      <c r="K806" s="1" t="str">
        <f>IF(YEAR(J806)&gt;2016,"2017-2021",IF(YEAR(J806)&gt;2011,"2012-2016",IF(YEAR(J806)&gt;2006,"2007-2011",IF(YEAR(J806)&gt;2001,"2002-2006",IF(YEAR(J806)&gt;1996,"1997-2001",IF(YEAR(J806)&gt;=1992,"1992-1996","Invalid"))))))</f>
        <v>2007-2011</v>
      </c>
      <c r="L806" s="2">
        <v>66889</v>
      </c>
      <c r="M806" s="8">
        <v>0</v>
      </c>
      <c r="N806" s="11" t="str" cm="1">
        <f t="array" ref="N806">_xlfn.IFS(M806 = 0%, "0%", M806&gt;35%, "36%-40%",M806&gt;30%,"31%-35%", M806&gt;20%, "21%-30%",M806 &gt;15%,"16%-20%", M806&gt;10%, "11%-15%", M806 &gt;0%, "5%-10%")</f>
        <v>0%</v>
      </c>
      <c r="O806" s="9">
        <f>IF(M806&gt;0,L806+(L806*M806),L806)</f>
        <v>66889</v>
      </c>
      <c r="P806" t="s">
        <v>19</v>
      </c>
      <c r="Q806" t="s">
        <v>29</v>
      </c>
      <c r="R806" s="1" t="s">
        <v>21</v>
      </c>
      <c r="S806" s="1" t="str">
        <f>IF(ISNUMBER(R806),"Yes","No")</f>
        <v>No</v>
      </c>
    </row>
    <row r="807" spans="1:19" x14ac:dyDescent="0.2">
      <c r="A807" t="s">
        <v>708</v>
      </c>
      <c r="B807" t="s">
        <v>709</v>
      </c>
      <c r="C807" t="s">
        <v>91</v>
      </c>
      <c r="D807" t="s">
        <v>27</v>
      </c>
      <c r="E807" t="s">
        <v>16</v>
      </c>
      <c r="F807" t="s">
        <v>28</v>
      </c>
      <c r="G807" t="s">
        <v>51</v>
      </c>
      <c r="H807">
        <v>29</v>
      </c>
      <c r="I807" t="str">
        <f>IF(H807&gt;54,"Old Adults 55+",IF(H807&gt;=31,"Adults 31-54",IF(H807&lt;31,"Young Adults 25-30","Invalid")))</f>
        <v>Young Adults 25-30</v>
      </c>
      <c r="J807" s="1">
        <v>43753</v>
      </c>
      <c r="K807" s="1" t="str">
        <f>IF(YEAR(J807)&gt;2016,"2017-2021",IF(YEAR(J807)&gt;2011,"2012-2016",IF(YEAR(J807)&gt;2006,"2007-2011",IF(YEAR(J807)&gt;2001,"2002-2006",IF(YEAR(J807)&gt;1996,"1997-2001",IF(YEAR(J807)&gt;=1992,"1992-1996","Invalid"))))))</f>
        <v>2017-2021</v>
      </c>
      <c r="L807" s="2">
        <v>66819</v>
      </c>
      <c r="M807" s="8">
        <v>0</v>
      </c>
      <c r="N807" s="11" t="str" cm="1">
        <f t="array" ref="N807">_xlfn.IFS(M807 = 0%, "0%", M807&gt;35%, "36%-40%",M807&gt;30%,"31%-35%", M807&gt;20%, "21%-30%",M807 &gt;15%,"16%-20%", M807&gt;10%, "11%-15%", M807 &gt;0%, "5%-10%")</f>
        <v>0%</v>
      </c>
      <c r="O807" s="9">
        <f>IF(M807&gt;0,L807+(L807*M807),L807)</f>
        <v>66819</v>
      </c>
      <c r="P807" t="s">
        <v>52</v>
      </c>
      <c r="Q807" t="s">
        <v>66</v>
      </c>
      <c r="R807" s="1" t="s">
        <v>21</v>
      </c>
      <c r="S807" s="1" t="str">
        <f>IF(ISNUMBER(R807),"Yes","No")</f>
        <v>No</v>
      </c>
    </row>
    <row r="808" spans="1:19" x14ac:dyDescent="0.2">
      <c r="A808" t="s">
        <v>1737</v>
      </c>
      <c r="B808" t="s">
        <v>1738</v>
      </c>
      <c r="C808" t="s">
        <v>88</v>
      </c>
      <c r="D808" t="s">
        <v>27</v>
      </c>
      <c r="E808" t="s">
        <v>44</v>
      </c>
      <c r="F808" t="s">
        <v>17</v>
      </c>
      <c r="G808" t="s">
        <v>18</v>
      </c>
      <c r="H808">
        <v>45</v>
      </c>
      <c r="I808" t="str">
        <f>IF(H808&gt;54,"Old Adults 55+",IF(H808&gt;=31,"Adults 31-54",IF(H808&lt;31,"Young Adults 25-30","Invalid")))</f>
        <v>Adults 31-54</v>
      </c>
      <c r="J808" s="1">
        <v>43042</v>
      </c>
      <c r="K808" s="1" t="str">
        <f>IF(YEAR(J808)&gt;2016,"2017-2021",IF(YEAR(J808)&gt;2011,"2012-2016",IF(YEAR(J808)&gt;2006,"2007-2011",IF(YEAR(J808)&gt;2001,"2002-2006",IF(YEAR(J808)&gt;1996,"1997-2001",IF(YEAR(J808)&gt;=1992,"1992-1996","Invalid"))))))</f>
        <v>2017-2021</v>
      </c>
      <c r="L808" s="2">
        <v>66660</v>
      </c>
      <c r="M808" s="8">
        <v>0</v>
      </c>
      <c r="N808" s="11" t="str" cm="1">
        <f t="array" ref="N808">_xlfn.IFS(M808 = 0%, "0%", M808&gt;35%, "36%-40%",M808&gt;30%,"31%-35%", M808&gt;20%, "21%-30%",M808 &gt;15%,"16%-20%", M808&gt;10%, "11%-15%", M808 &gt;0%, "5%-10%")</f>
        <v>0%</v>
      </c>
      <c r="O808" s="9">
        <f>IF(M808&gt;0,L808+(L808*M808),L808)</f>
        <v>66660</v>
      </c>
      <c r="P808" t="s">
        <v>19</v>
      </c>
      <c r="Q808" t="s">
        <v>25</v>
      </c>
      <c r="R808" s="1" t="s">
        <v>21</v>
      </c>
      <c r="S808" s="1" t="str">
        <f>IF(ISNUMBER(R808),"Yes","No")</f>
        <v>No</v>
      </c>
    </row>
    <row r="809" spans="1:19" x14ac:dyDescent="0.2">
      <c r="A809" t="s">
        <v>1228</v>
      </c>
      <c r="B809" t="s">
        <v>1229</v>
      </c>
      <c r="C809" t="s">
        <v>88</v>
      </c>
      <c r="D809" t="s">
        <v>27</v>
      </c>
      <c r="E809" t="s">
        <v>44</v>
      </c>
      <c r="F809" t="s">
        <v>28</v>
      </c>
      <c r="G809" t="s">
        <v>51</v>
      </c>
      <c r="H809">
        <v>57</v>
      </c>
      <c r="I809" t="str">
        <f>IF(H809&gt;54,"Old Adults 55+",IF(H809&gt;=31,"Adults 31-54",IF(H809&lt;31,"Young Adults 25-30","Invalid")))</f>
        <v>Old Adults 55+</v>
      </c>
      <c r="J809" s="1">
        <v>41830</v>
      </c>
      <c r="K809" s="1" t="str">
        <f>IF(YEAR(J809)&gt;2016,"2017-2021",IF(YEAR(J809)&gt;2011,"2012-2016",IF(YEAR(J809)&gt;2006,"2007-2011",IF(YEAR(J809)&gt;2001,"2002-2006",IF(YEAR(J809)&gt;1996,"1997-2001",IF(YEAR(J809)&gt;=1992,"1992-1996","Invalid"))))))</f>
        <v>2012-2016</v>
      </c>
      <c r="L809" s="2">
        <v>66649</v>
      </c>
      <c r="M809" s="8">
        <v>0</v>
      </c>
      <c r="N809" s="11" t="str" cm="1">
        <f t="array" ref="N809">_xlfn.IFS(M809 = 0%, "0%", M809&gt;35%, "36%-40%",M809&gt;30%,"31%-35%", M809&gt;20%, "21%-30%",M809 &gt;15%,"16%-20%", M809&gt;10%, "11%-15%", M809 &gt;0%, "5%-10%")</f>
        <v>0%</v>
      </c>
      <c r="O809" s="9">
        <f>IF(M809&gt;0,L809+(L809*M809),L809)</f>
        <v>66649</v>
      </c>
      <c r="P809" t="s">
        <v>52</v>
      </c>
      <c r="Q809" t="s">
        <v>66</v>
      </c>
      <c r="R809" s="1" t="s">
        <v>21</v>
      </c>
      <c r="S809" s="1" t="str">
        <f>IF(ISNUMBER(R809),"Yes","No")</f>
        <v>No</v>
      </c>
    </row>
    <row r="810" spans="1:19" x14ac:dyDescent="0.2">
      <c r="A810" t="s">
        <v>54</v>
      </c>
      <c r="B810" t="s">
        <v>460</v>
      </c>
      <c r="C810" t="s">
        <v>64</v>
      </c>
      <c r="D810" t="s">
        <v>50</v>
      </c>
      <c r="E810" t="s">
        <v>16</v>
      </c>
      <c r="F810" t="s">
        <v>28</v>
      </c>
      <c r="G810" t="s">
        <v>18</v>
      </c>
      <c r="H810">
        <v>61</v>
      </c>
      <c r="I810" t="str">
        <f>IF(H810&gt;54,"Old Adults 55+",IF(H810&gt;=31,"Adults 31-54",IF(H810&lt;31,"Young Adults 25-30","Invalid")))</f>
        <v>Old Adults 55+</v>
      </c>
      <c r="J810" s="1">
        <v>39640</v>
      </c>
      <c r="K810" s="1" t="str">
        <f>IF(YEAR(J810)&gt;2016,"2017-2021",IF(YEAR(J810)&gt;2011,"2012-2016",IF(YEAR(J810)&gt;2006,"2007-2011",IF(YEAR(J810)&gt;2001,"2002-2006",IF(YEAR(J810)&gt;1996,"1997-2001",IF(YEAR(J810)&gt;=1992,"1992-1996","Invalid"))))))</f>
        <v>2007-2011</v>
      </c>
      <c r="L810" s="2">
        <v>66521</v>
      </c>
      <c r="M810" s="8">
        <v>0</v>
      </c>
      <c r="N810" s="11" t="str" cm="1">
        <f t="array" ref="N810">_xlfn.IFS(M810 = 0%, "0%", M810&gt;35%, "36%-40%",M810&gt;30%,"31%-35%", M810&gt;20%, "21%-30%",M810 &gt;15%,"16%-20%", M810&gt;10%, "11%-15%", M810 &gt;0%, "5%-10%")</f>
        <v>0%</v>
      </c>
      <c r="O810" s="9">
        <f>IF(M810&gt;0,L810+(L810*M810),L810)</f>
        <v>66521</v>
      </c>
      <c r="P810" t="s">
        <v>19</v>
      </c>
      <c r="Q810" t="s">
        <v>63</v>
      </c>
      <c r="R810" s="1" t="s">
        <v>21</v>
      </c>
      <c r="S810" s="1" t="str">
        <f>IF(ISNUMBER(R810),"Yes","No")</f>
        <v>No</v>
      </c>
    </row>
    <row r="811" spans="1:19" x14ac:dyDescent="0.2">
      <c r="A811" t="s">
        <v>1521</v>
      </c>
      <c r="B811" t="s">
        <v>1522</v>
      </c>
      <c r="C811" t="s">
        <v>94</v>
      </c>
      <c r="D811" t="s">
        <v>50</v>
      </c>
      <c r="E811" t="s">
        <v>32</v>
      </c>
      <c r="F811" t="s">
        <v>17</v>
      </c>
      <c r="G811" t="s">
        <v>47</v>
      </c>
      <c r="H811">
        <v>26</v>
      </c>
      <c r="I811" t="str">
        <f>IF(H811&gt;54,"Old Adults 55+",IF(H811&gt;=31,"Adults 31-54",IF(H811&lt;31,"Young Adults 25-30","Invalid")))</f>
        <v>Young Adults 25-30</v>
      </c>
      <c r="J811" s="1">
        <v>43698</v>
      </c>
      <c r="K811" s="1" t="str">
        <f>IF(YEAR(J811)&gt;2016,"2017-2021",IF(YEAR(J811)&gt;2011,"2012-2016",IF(YEAR(J811)&gt;2006,"2007-2011",IF(YEAR(J811)&gt;2001,"2002-2006",IF(YEAR(J811)&gt;1996,"1997-2001",IF(YEAR(J811)&gt;=1992,"1992-1996","Invalid"))))))</f>
        <v>2017-2021</v>
      </c>
      <c r="L811" s="2">
        <v>66084</v>
      </c>
      <c r="M811" s="8">
        <v>0</v>
      </c>
      <c r="N811" s="11" t="str" cm="1">
        <f t="array" ref="N811">_xlfn.IFS(M811 = 0%, "0%", M811&gt;35%, "36%-40%",M811&gt;30%,"31%-35%", M811&gt;20%, "21%-30%",M811 &gt;15%,"16%-20%", M811&gt;10%, "11%-15%", M811 &gt;0%, "5%-10%")</f>
        <v>0%</v>
      </c>
      <c r="O811" s="9">
        <f>IF(M811&gt;0,L811+(L811*M811),L811)</f>
        <v>66084</v>
      </c>
      <c r="P811" t="s">
        <v>19</v>
      </c>
      <c r="Q811" t="s">
        <v>63</v>
      </c>
      <c r="R811" s="1" t="s">
        <v>21</v>
      </c>
      <c r="S811" s="1" t="str">
        <f>IF(ISNUMBER(R811),"Yes","No")</f>
        <v>No</v>
      </c>
    </row>
    <row r="812" spans="1:19" x14ac:dyDescent="0.2">
      <c r="A812" t="s">
        <v>1194</v>
      </c>
      <c r="B812" t="s">
        <v>1195</v>
      </c>
      <c r="C812" t="s">
        <v>26</v>
      </c>
      <c r="D812" t="s">
        <v>27</v>
      </c>
      <c r="E812" t="s">
        <v>36</v>
      </c>
      <c r="F812" t="s">
        <v>17</v>
      </c>
      <c r="G812" t="s">
        <v>51</v>
      </c>
      <c r="H812">
        <v>53</v>
      </c>
      <c r="I812" t="str">
        <f>IF(H812&gt;54,"Old Adults 55+",IF(H812&gt;=31,"Adults 31-54",IF(H812&lt;31,"Young Adults 25-30","Invalid")))</f>
        <v>Adults 31-54</v>
      </c>
      <c r="J812" s="1">
        <v>38188</v>
      </c>
      <c r="K812" s="1" t="str">
        <f>IF(YEAR(J812)&gt;2016,"2017-2021",IF(YEAR(J812)&gt;2011,"2012-2016",IF(YEAR(J812)&gt;2006,"2007-2011",IF(YEAR(J812)&gt;2001,"2002-2006",IF(YEAR(J812)&gt;1996,"1997-2001",IF(YEAR(J812)&gt;=1992,"1992-1996","Invalid"))))))</f>
        <v>2002-2006</v>
      </c>
      <c r="L812" s="2">
        <v>65702</v>
      </c>
      <c r="M812" s="8">
        <v>0</v>
      </c>
      <c r="N812" s="11" t="str" cm="1">
        <f t="array" ref="N812">_xlfn.IFS(M812 = 0%, "0%", M812&gt;35%, "36%-40%",M812&gt;30%,"31%-35%", M812&gt;20%, "21%-30%",M812 &gt;15%,"16%-20%", M812&gt;10%, "11%-15%", M812 &gt;0%, "5%-10%")</f>
        <v>0%</v>
      </c>
      <c r="O812" s="9">
        <f>IF(M812&gt;0,L812+(L812*M812),L812)</f>
        <v>65702</v>
      </c>
      <c r="P812" t="s">
        <v>19</v>
      </c>
      <c r="Q812" t="s">
        <v>29</v>
      </c>
      <c r="R812" s="1" t="s">
        <v>21</v>
      </c>
      <c r="S812" s="1" t="str">
        <f>IF(ISNUMBER(R812),"Yes","No")</f>
        <v>No</v>
      </c>
    </row>
    <row r="813" spans="1:19" x14ac:dyDescent="0.2">
      <c r="A813" t="s">
        <v>297</v>
      </c>
      <c r="B813" t="s">
        <v>1093</v>
      </c>
      <c r="C813" t="s">
        <v>86</v>
      </c>
      <c r="D813" t="s">
        <v>31</v>
      </c>
      <c r="E813" t="s">
        <v>36</v>
      </c>
      <c r="F813" t="s">
        <v>28</v>
      </c>
      <c r="G813" t="s">
        <v>51</v>
      </c>
      <c r="H813">
        <v>35</v>
      </c>
      <c r="I813" t="str">
        <f>IF(H813&gt;54,"Old Adults 55+",IF(H813&gt;=31,"Adults 31-54",IF(H813&lt;31,"Young Adults 25-30","Invalid")))</f>
        <v>Adults 31-54</v>
      </c>
      <c r="J813" s="1">
        <v>42878</v>
      </c>
      <c r="K813" s="1" t="str">
        <f>IF(YEAR(J813)&gt;2016,"2017-2021",IF(YEAR(J813)&gt;2011,"2012-2016",IF(YEAR(J813)&gt;2006,"2007-2011",IF(YEAR(J813)&gt;2001,"2002-2006",IF(YEAR(J813)&gt;1996,"1997-2001",IF(YEAR(J813)&gt;=1992,"1992-1996","Invalid"))))))</f>
        <v>2017-2021</v>
      </c>
      <c r="L813" s="2">
        <v>65566</v>
      </c>
      <c r="M813" s="8">
        <v>0</v>
      </c>
      <c r="N813" s="11" t="str" cm="1">
        <f t="array" ref="N813">_xlfn.IFS(M813 = 0%, "0%", M813&gt;35%, "36%-40%",M813&gt;30%,"31%-35%", M813&gt;20%, "21%-30%",M813 &gt;15%,"16%-20%", M813&gt;10%, "11%-15%", M813 &gt;0%, "5%-10%")</f>
        <v>0%</v>
      </c>
      <c r="O813" s="9">
        <f>IF(M813&gt;0,L813+(L813*M813),L813)</f>
        <v>65566</v>
      </c>
      <c r="P813" t="s">
        <v>19</v>
      </c>
      <c r="Q813" t="s">
        <v>63</v>
      </c>
      <c r="R813" s="1" t="s">
        <v>21</v>
      </c>
      <c r="S813" s="1" t="str">
        <f>IF(ISNUMBER(R813),"Yes","No")</f>
        <v>No</v>
      </c>
    </row>
    <row r="814" spans="1:19" x14ac:dyDescent="0.2">
      <c r="A814" t="s">
        <v>107</v>
      </c>
      <c r="B814" t="s">
        <v>1169</v>
      </c>
      <c r="C814" t="s">
        <v>129</v>
      </c>
      <c r="D814" t="s">
        <v>31</v>
      </c>
      <c r="E814" t="s">
        <v>44</v>
      </c>
      <c r="F814" t="s">
        <v>17</v>
      </c>
      <c r="G814" t="s">
        <v>51</v>
      </c>
      <c r="H814">
        <v>42</v>
      </c>
      <c r="I814" t="str">
        <f>IF(H814&gt;54,"Old Adults 55+",IF(H814&gt;=31,"Adults 31-54",IF(H814&lt;31,"Young Adults 25-30","Invalid")))</f>
        <v>Adults 31-54</v>
      </c>
      <c r="J814" s="1">
        <v>44232</v>
      </c>
      <c r="K814" s="1" t="str">
        <f>IF(YEAR(J814)&gt;2016,"2017-2021",IF(YEAR(J814)&gt;2011,"2012-2016",IF(YEAR(J814)&gt;2006,"2007-2011",IF(YEAR(J814)&gt;2001,"2002-2006",IF(YEAR(J814)&gt;1996,"1997-2001",IF(YEAR(J814)&gt;=1992,"1992-1996","Invalid"))))))</f>
        <v>2017-2021</v>
      </c>
      <c r="L814" s="2">
        <v>65507</v>
      </c>
      <c r="M814" s="8">
        <v>0</v>
      </c>
      <c r="N814" s="11" t="str" cm="1">
        <f t="array" ref="N814">_xlfn.IFS(M814 = 0%, "0%", M814&gt;35%, "36%-40%",M814&gt;30%,"31%-35%", M814&gt;20%, "21%-30%",M814 &gt;15%,"16%-20%", M814&gt;10%, "11%-15%", M814 &gt;0%, "5%-10%")</f>
        <v>0%</v>
      </c>
      <c r="O814" s="9">
        <f>IF(M814&gt;0,L814+(L814*M814),L814)</f>
        <v>65507</v>
      </c>
      <c r="P814" t="s">
        <v>52</v>
      </c>
      <c r="Q814" t="s">
        <v>81</v>
      </c>
      <c r="R814" s="1" t="s">
        <v>21</v>
      </c>
      <c r="S814" s="1" t="str">
        <f>IF(ISNUMBER(R814),"Yes","No")</f>
        <v>No</v>
      </c>
    </row>
    <row r="815" spans="1:19" x14ac:dyDescent="0.2">
      <c r="A815" t="s">
        <v>1210</v>
      </c>
      <c r="B815" t="s">
        <v>1211</v>
      </c>
      <c r="C815" t="s">
        <v>98</v>
      </c>
      <c r="D815" t="s">
        <v>27</v>
      </c>
      <c r="E815" t="s">
        <v>32</v>
      </c>
      <c r="F815" t="s">
        <v>28</v>
      </c>
      <c r="G815" t="s">
        <v>47</v>
      </c>
      <c r="H815">
        <v>28</v>
      </c>
      <c r="I815" t="str">
        <f>IF(H815&gt;54,"Old Adults 55+",IF(H815&gt;=31,"Adults 31-54",IF(H815&lt;31,"Young Adults 25-30","Invalid")))</f>
        <v>Young Adults 25-30</v>
      </c>
      <c r="J815" s="1">
        <v>43633</v>
      </c>
      <c r="K815" s="1" t="str">
        <f>IF(YEAR(J815)&gt;2016,"2017-2021",IF(YEAR(J815)&gt;2011,"2012-2016",IF(YEAR(J815)&gt;2006,"2007-2011",IF(YEAR(J815)&gt;2001,"2002-2006",IF(YEAR(J815)&gt;1996,"1997-2001",IF(YEAR(J815)&gt;=1992,"1992-1996","Invalid"))))))</f>
        <v>2017-2021</v>
      </c>
      <c r="L815" s="2">
        <v>65341</v>
      </c>
      <c r="M815" s="8">
        <v>0</v>
      </c>
      <c r="N815" s="11" t="str" cm="1">
        <f t="array" ref="N815">_xlfn.IFS(M815 = 0%, "0%", M815&gt;35%, "36%-40%",M815&gt;30%,"31%-35%", M815&gt;20%, "21%-30%",M815 &gt;15%,"16%-20%", M815&gt;10%, "11%-15%", M815 &gt;0%, "5%-10%")</f>
        <v>0%</v>
      </c>
      <c r="O815" s="9">
        <f>IF(M815&gt;0,L815+(L815*M815),L815)</f>
        <v>65341</v>
      </c>
      <c r="P815" t="s">
        <v>19</v>
      </c>
      <c r="Q815" t="s">
        <v>45</v>
      </c>
      <c r="R815" s="1">
        <v>44662</v>
      </c>
      <c r="S815" s="1" t="str">
        <f>IF(ISNUMBER(R815),"Yes","No")</f>
        <v>Yes</v>
      </c>
    </row>
    <row r="816" spans="1:19" x14ac:dyDescent="0.2">
      <c r="A816" t="s">
        <v>1559</v>
      </c>
      <c r="B816" t="s">
        <v>1560</v>
      </c>
      <c r="C816" t="s">
        <v>86</v>
      </c>
      <c r="D816" t="s">
        <v>31</v>
      </c>
      <c r="E816" t="s">
        <v>44</v>
      </c>
      <c r="F816" t="s">
        <v>17</v>
      </c>
      <c r="G816" t="s">
        <v>24</v>
      </c>
      <c r="H816">
        <v>48</v>
      </c>
      <c r="I816" t="str">
        <f>IF(H816&gt;54,"Old Adults 55+",IF(H816&gt;=31,"Adults 31-54",IF(H816&lt;31,"Young Adults 25-30","Invalid")))</f>
        <v>Adults 31-54</v>
      </c>
      <c r="J816" s="1">
        <v>41032</v>
      </c>
      <c r="K816" s="1" t="str">
        <f>IF(YEAR(J816)&gt;2016,"2017-2021",IF(YEAR(J816)&gt;2011,"2012-2016",IF(YEAR(J816)&gt;2006,"2007-2011",IF(YEAR(J816)&gt;2001,"2002-2006",IF(YEAR(J816)&gt;1996,"1997-2001",IF(YEAR(J816)&gt;=1992,"1992-1996","Invalid"))))))</f>
        <v>2012-2016</v>
      </c>
      <c r="L816" s="2">
        <v>65340</v>
      </c>
      <c r="M816" s="8">
        <v>0</v>
      </c>
      <c r="N816" s="11" t="str" cm="1">
        <f t="array" ref="N816">_xlfn.IFS(M816 = 0%, "0%", M816&gt;35%, "36%-40%",M816&gt;30%,"31%-35%", M816&gt;20%, "21%-30%",M816 &gt;15%,"16%-20%", M816&gt;10%, "11%-15%", M816 &gt;0%, "5%-10%")</f>
        <v>0%</v>
      </c>
      <c r="O816" s="9">
        <f>IF(M816&gt;0,L816+(L816*M816),L816)</f>
        <v>65340</v>
      </c>
      <c r="P816" t="s">
        <v>33</v>
      </c>
      <c r="Q816" t="s">
        <v>74</v>
      </c>
      <c r="R816" s="1">
        <v>43229</v>
      </c>
      <c r="S816" s="1" t="str">
        <f>IF(ISNUMBER(R816),"Yes","No")</f>
        <v>Yes</v>
      </c>
    </row>
    <row r="817" spans="1:19" x14ac:dyDescent="0.2">
      <c r="A817" t="s">
        <v>377</v>
      </c>
      <c r="B817" t="s">
        <v>964</v>
      </c>
      <c r="C817" t="s">
        <v>94</v>
      </c>
      <c r="D817" t="s">
        <v>50</v>
      </c>
      <c r="E817" t="s">
        <v>16</v>
      </c>
      <c r="F817" t="s">
        <v>17</v>
      </c>
      <c r="G817" t="s">
        <v>51</v>
      </c>
      <c r="H817">
        <v>29</v>
      </c>
      <c r="I817" t="str">
        <f>IF(H817&gt;54,"Old Adults 55+",IF(H817&gt;=31,"Adults 31-54",IF(H817&lt;31,"Young Adults 25-30","Invalid")))</f>
        <v>Young Adults 25-30</v>
      </c>
      <c r="J817" s="1">
        <v>43239</v>
      </c>
      <c r="K817" s="1" t="str">
        <f>IF(YEAR(J817)&gt;2016,"2017-2021",IF(YEAR(J817)&gt;2011,"2012-2016",IF(YEAR(J817)&gt;2006,"2007-2011",IF(YEAR(J817)&gt;2001,"2002-2006",IF(YEAR(J817)&gt;1996,"1997-2001",IF(YEAR(J817)&gt;=1992,"1992-1996","Invalid"))))))</f>
        <v>2017-2021</v>
      </c>
      <c r="L817" s="2">
        <v>65334</v>
      </c>
      <c r="M817" s="8">
        <v>0</v>
      </c>
      <c r="N817" s="11" t="str" cm="1">
        <f t="array" ref="N817">_xlfn.IFS(M817 = 0%, "0%", M817&gt;35%, "36%-40%",M817&gt;30%,"31%-35%", M817&gt;20%, "21%-30%",M817 &gt;15%,"16%-20%", M817&gt;10%, "11%-15%", M817 &gt;0%, "5%-10%")</f>
        <v>0%</v>
      </c>
      <c r="O817" s="9">
        <f>IF(M817&gt;0,L817+(L817*M817),L817)</f>
        <v>65334</v>
      </c>
      <c r="P817" t="s">
        <v>52</v>
      </c>
      <c r="Q817" t="s">
        <v>66</v>
      </c>
      <c r="R817" s="1" t="s">
        <v>21</v>
      </c>
      <c r="S817" s="1" t="str">
        <f>IF(ISNUMBER(R817),"Yes","No")</f>
        <v>No</v>
      </c>
    </row>
    <row r="818" spans="1:19" x14ac:dyDescent="0.2">
      <c r="A818" t="s">
        <v>1622</v>
      </c>
      <c r="B818" t="s">
        <v>1623</v>
      </c>
      <c r="C818" t="s">
        <v>129</v>
      </c>
      <c r="D818" t="s">
        <v>31</v>
      </c>
      <c r="E818" t="s">
        <v>32</v>
      </c>
      <c r="F818" t="s">
        <v>17</v>
      </c>
      <c r="G818" t="s">
        <v>18</v>
      </c>
      <c r="H818">
        <v>32</v>
      </c>
      <c r="I818" t="str">
        <f>IF(H818&gt;54,"Old Adults 55+",IF(H818&gt;=31,"Adults 31-54",IF(H818&lt;31,"Young Adults 25-30","Invalid")))</f>
        <v>Adults 31-54</v>
      </c>
      <c r="J818" s="1">
        <v>42317</v>
      </c>
      <c r="K818" s="1" t="str">
        <f>IF(YEAR(J818)&gt;2016,"2017-2021",IF(YEAR(J818)&gt;2011,"2012-2016",IF(YEAR(J818)&gt;2006,"2007-2011",IF(YEAR(J818)&gt;2001,"2002-2006",IF(YEAR(J818)&gt;1996,"1997-2001",IF(YEAR(J818)&gt;=1992,"1992-1996","Invalid"))))))</f>
        <v>2012-2016</v>
      </c>
      <c r="L818" s="2">
        <v>65247</v>
      </c>
      <c r="M818" s="8">
        <v>0</v>
      </c>
      <c r="N818" s="11" t="str" cm="1">
        <f t="array" ref="N818">_xlfn.IFS(M818 = 0%, "0%", M818&gt;35%, "36%-40%",M818&gt;30%,"31%-35%", M818&gt;20%, "21%-30%",M818 &gt;15%,"16%-20%", M818&gt;10%, "11%-15%", M818 &gt;0%, "5%-10%")</f>
        <v>0%</v>
      </c>
      <c r="O818" s="9">
        <f>IF(M818&gt;0,L818+(L818*M818),L818)</f>
        <v>65247</v>
      </c>
      <c r="P818" t="s">
        <v>19</v>
      </c>
      <c r="Q818" t="s">
        <v>39</v>
      </c>
      <c r="R818" s="1" t="s">
        <v>21</v>
      </c>
      <c r="S818" s="1" t="str">
        <f>IF(ISNUMBER(R818),"Yes","No")</f>
        <v>No</v>
      </c>
    </row>
    <row r="819" spans="1:19" x14ac:dyDescent="0.2">
      <c r="A819" t="s">
        <v>746</v>
      </c>
      <c r="B819" t="s">
        <v>747</v>
      </c>
      <c r="C819" t="s">
        <v>94</v>
      </c>
      <c r="D819" t="s">
        <v>50</v>
      </c>
      <c r="E819" t="s">
        <v>44</v>
      </c>
      <c r="F819" t="s">
        <v>17</v>
      </c>
      <c r="G819" t="s">
        <v>51</v>
      </c>
      <c r="H819">
        <v>45</v>
      </c>
      <c r="I819" t="str">
        <f>IF(H819&gt;54,"Old Adults 55+",IF(H819&gt;=31,"Adults 31-54",IF(H819&lt;31,"Young Adults 25-30","Invalid")))</f>
        <v>Adults 31-54</v>
      </c>
      <c r="J819" s="1">
        <v>41769</v>
      </c>
      <c r="K819" s="1" t="str">
        <f>IF(YEAR(J819)&gt;2016,"2017-2021",IF(YEAR(J819)&gt;2011,"2012-2016",IF(YEAR(J819)&gt;2006,"2007-2011",IF(YEAR(J819)&gt;2001,"2002-2006",IF(YEAR(J819)&gt;1996,"1997-2001",IF(YEAR(J819)&gt;=1992,"1992-1996","Invalid"))))))</f>
        <v>2012-2016</v>
      </c>
      <c r="L819" s="2">
        <v>65047</v>
      </c>
      <c r="M819" s="8">
        <v>0</v>
      </c>
      <c r="N819" s="11" t="str" cm="1">
        <f t="array" ref="N819">_xlfn.IFS(M819 = 0%, "0%", M819&gt;35%, "36%-40%",M819&gt;30%,"31%-35%", M819&gt;20%, "21%-30%",M819 &gt;15%,"16%-20%", M819&gt;10%, "11%-15%", M819 &gt;0%, "5%-10%")</f>
        <v>0%</v>
      </c>
      <c r="O819" s="9">
        <f>IF(M819&gt;0,L819+(L819*M819),L819)</f>
        <v>65047</v>
      </c>
      <c r="P819" t="s">
        <v>52</v>
      </c>
      <c r="Q819" t="s">
        <v>53</v>
      </c>
      <c r="R819" s="1" t="s">
        <v>21</v>
      </c>
      <c r="S819" s="1" t="str">
        <f>IF(ISNUMBER(R819),"Yes","No")</f>
        <v>No</v>
      </c>
    </row>
    <row r="820" spans="1:19" x14ac:dyDescent="0.2">
      <c r="A820" t="s">
        <v>118</v>
      </c>
      <c r="B820" t="s">
        <v>1783</v>
      </c>
      <c r="C820" t="s">
        <v>22</v>
      </c>
      <c r="D820" t="s">
        <v>23</v>
      </c>
      <c r="E820" t="s">
        <v>36</v>
      </c>
      <c r="F820" t="s">
        <v>17</v>
      </c>
      <c r="G820" t="s">
        <v>18</v>
      </c>
      <c r="H820">
        <v>61</v>
      </c>
      <c r="I820" t="str">
        <f>IF(H820&gt;54,"Old Adults 55+",IF(H820&gt;=31,"Adults 31-54",IF(H820&lt;31,"Young Adults 25-30","Invalid")))</f>
        <v>Old Adults 55+</v>
      </c>
      <c r="J820" s="1">
        <v>40683</v>
      </c>
      <c r="K820" s="1" t="str">
        <f>IF(YEAR(J820)&gt;2016,"2017-2021",IF(YEAR(J820)&gt;2011,"2012-2016",IF(YEAR(J820)&gt;2006,"2007-2011",IF(YEAR(J820)&gt;2001,"2002-2006",IF(YEAR(J820)&gt;1996,"1997-2001",IF(YEAR(J820)&gt;=1992,"1992-1996","Invalid"))))))</f>
        <v>2007-2011</v>
      </c>
      <c r="L820" s="2">
        <v>64937</v>
      </c>
      <c r="M820" s="8">
        <v>0</v>
      </c>
      <c r="N820" s="11" t="str" cm="1">
        <f t="array" ref="N820">_xlfn.IFS(M820 = 0%, "0%", M820&gt;35%, "36%-40%",M820&gt;30%,"31%-35%", M820&gt;20%, "21%-30%",M820 &gt;15%,"16%-20%", M820&gt;10%, "11%-15%", M820 &gt;0%, "5%-10%")</f>
        <v>0%</v>
      </c>
      <c r="O820" s="9">
        <f>IF(M820&gt;0,L820+(L820*M820),L820)</f>
        <v>64937</v>
      </c>
      <c r="P820" t="s">
        <v>19</v>
      </c>
      <c r="Q820" t="s">
        <v>39</v>
      </c>
      <c r="R820" s="1" t="s">
        <v>21</v>
      </c>
      <c r="S820" s="1" t="str">
        <f>IF(ISNUMBER(R820),"Yes","No")</f>
        <v>No</v>
      </c>
    </row>
    <row r="821" spans="1:19" x14ac:dyDescent="0.2">
      <c r="A821" t="s">
        <v>537</v>
      </c>
      <c r="B821" t="s">
        <v>538</v>
      </c>
      <c r="C821" t="s">
        <v>64</v>
      </c>
      <c r="D821" t="s">
        <v>43</v>
      </c>
      <c r="E821" t="s">
        <v>32</v>
      </c>
      <c r="F821" t="s">
        <v>28</v>
      </c>
      <c r="G821" t="s">
        <v>47</v>
      </c>
      <c r="H821">
        <v>41</v>
      </c>
      <c r="I821" t="str">
        <f>IF(H821&gt;54,"Old Adults 55+",IF(H821&gt;=31,"Adults 31-54",IF(H821&lt;31,"Young Adults 25-30","Invalid")))</f>
        <v>Adults 31-54</v>
      </c>
      <c r="J821" s="1">
        <v>42626</v>
      </c>
      <c r="K821" s="1" t="str">
        <f>IF(YEAR(J821)&gt;2016,"2017-2021",IF(YEAR(J821)&gt;2011,"2012-2016",IF(YEAR(J821)&gt;2006,"2007-2011",IF(YEAR(J821)&gt;2001,"2002-2006",IF(YEAR(J821)&gt;1996,"1997-2001",IF(YEAR(J821)&gt;=1992,"1992-1996","Invalid"))))))</f>
        <v>2012-2016</v>
      </c>
      <c r="L821" s="2">
        <v>64847</v>
      </c>
      <c r="M821" s="8">
        <v>0</v>
      </c>
      <c r="N821" s="11" t="str" cm="1">
        <f t="array" ref="N821">_xlfn.IFS(M821 = 0%, "0%", M821&gt;35%, "36%-40%",M821&gt;30%,"31%-35%", M821&gt;20%, "21%-30%",M821 &gt;15%,"16%-20%", M821&gt;10%, "11%-15%", M821 &gt;0%, "5%-10%")</f>
        <v>0%</v>
      </c>
      <c r="O821" s="9">
        <f>IF(M821&gt;0,L821+(L821*M821),L821)</f>
        <v>64847</v>
      </c>
      <c r="P821" t="s">
        <v>19</v>
      </c>
      <c r="Q821" t="s">
        <v>45</v>
      </c>
      <c r="R821" s="1" t="s">
        <v>21</v>
      </c>
      <c r="S821" s="1" t="str">
        <f>IF(ISNUMBER(R821),"Yes","No")</f>
        <v>No</v>
      </c>
    </row>
    <row r="822" spans="1:19" x14ac:dyDescent="0.2">
      <c r="A822" t="s">
        <v>1043</v>
      </c>
      <c r="B822" t="s">
        <v>1044</v>
      </c>
      <c r="C822" t="s">
        <v>55</v>
      </c>
      <c r="D822" t="s">
        <v>27</v>
      </c>
      <c r="E822" t="s">
        <v>44</v>
      </c>
      <c r="F822" t="s">
        <v>28</v>
      </c>
      <c r="G822" t="s">
        <v>24</v>
      </c>
      <c r="H822">
        <v>42</v>
      </c>
      <c r="I822" t="str">
        <f>IF(H822&gt;54,"Old Adults 55+",IF(H822&gt;=31,"Adults 31-54",IF(H822&lt;31,"Young Adults 25-30","Invalid")))</f>
        <v>Adults 31-54</v>
      </c>
      <c r="J822" s="1">
        <v>41813</v>
      </c>
      <c r="K822" s="1" t="str">
        <f>IF(YEAR(J822)&gt;2016,"2017-2021",IF(YEAR(J822)&gt;2011,"2012-2016",IF(YEAR(J822)&gt;2006,"2007-2011",IF(YEAR(J822)&gt;2001,"2002-2006",IF(YEAR(J822)&gt;1996,"1997-2001",IF(YEAR(J822)&gt;=1992,"1992-1996","Invalid"))))))</f>
        <v>2012-2016</v>
      </c>
      <c r="L822" s="2">
        <v>64677</v>
      </c>
      <c r="M822" s="8">
        <v>0</v>
      </c>
      <c r="N822" s="11" t="str" cm="1">
        <f t="array" ref="N822">_xlfn.IFS(M822 = 0%, "0%", M822&gt;35%, "36%-40%",M822&gt;30%,"31%-35%", M822&gt;20%, "21%-30%",M822 &gt;15%,"16%-20%", M822&gt;10%, "11%-15%", M822 &gt;0%, "5%-10%")</f>
        <v>0%</v>
      </c>
      <c r="O822" s="9">
        <f>IF(M822&gt;0,L822+(L822*M822),L822)</f>
        <v>64677</v>
      </c>
      <c r="P822" t="s">
        <v>33</v>
      </c>
      <c r="Q822" t="s">
        <v>80</v>
      </c>
      <c r="R822" s="1" t="s">
        <v>21</v>
      </c>
      <c r="S822" s="1" t="str">
        <f>IF(ISNUMBER(R822),"Yes","No")</f>
        <v>No</v>
      </c>
    </row>
    <row r="823" spans="1:19" x14ac:dyDescent="0.2">
      <c r="A823" t="s">
        <v>1323</v>
      </c>
      <c r="B823" t="s">
        <v>1324</v>
      </c>
      <c r="C823" t="s">
        <v>94</v>
      </c>
      <c r="D823" t="s">
        <v>50</v>
      </c>
      <c r="E823" t="s">
        <v>36</v>
      </c>
      <c r="F823" t="s">
        <v>17</v>
      </c>
      <c r="G823" t="s">
        <v>24</v>
      </c>
      <c r="H823">
        <v>62</v>
      </c>
      <c r="I823" t="str">
        <f>IF(H823&gt;54,"Old Adults 55+",IF(H823&gt;=31,"Adults 31-54",IF(H823&lt;31,"Young Adults 25-30","Invalid")))</f>
        <v>Old Adults 55+</v>
      </c>
      <c r="J823" s="1">
        <v>38977</v>
      </c>
      <c r="K823" s="1" t="str">
        <f>IF(YEAR(J823)&gt;2016,"2017-2021",IF(YEAR(J823)&gt;2011,"2012-2016",IF(YEAR(J823)&gt;2006,"2007-2011",IF(YEAR(J823)&gt;2001,"2002-2006",IF(YEAR(J823)&gt;1996,"1997-2001",IF(YEAR(J823)&gt;=1992,"1992-1996","Invalid"))))))</f>
        <v>2002-2006</v>
      </c>
      <c r="L823" s="2">
        <v>64669</v>
      </c>
      <c r="M823" s="8">
        <v>0</v>
      </c>
      <c r="N823" s="11" t="str" cm="1">
        <f t="array" ref="N823">_xlfn.IFS(M823 = 0%, "0%", M823&gt;35%, "36%-40%",M823&gt;30%,"31%-35%", M823&gt;20%, "21%-30%",M823 &gt;15%,"16%-20%", M823&gt;10%, "11%-15%", M823 &gt;0%, "5%-10%")</f>
        <v>0%</v>
      </c>
      <c r="O823" s="9">
        <f>IF(M823&gt;0,L823+(L823*M823),L823)</f>
        <v>64669</v>
      </c>
      <c r="P823" t="s">
        <v>33</v>
      </c>
      <c r="Q823" t="s">
        <v>80</v>
      </c>
      <c r="R823" s="1" t="s">
        <v>21</v>
      </c>
      <c r="S823" s="1" t="str">
        <f>IF(ISNUMBER(R823),"Yes","No")</f>
        <v>No</v>
      </c>
    </row>
    <row r="824" spans="1:19" x14ac:dyDescent="0.2">
      <c r="A824" t="s">
        <v>1856</v>
      </c>
      <c r="B824" t="s">
        <v>1857</v>
      </c>
      <c r="C824" t="s">
        <v>26</v>
      </c>
      <c r="D824" t="s">
        <v>27</v>
      </c>
      <c r="E824" t="s">
        <v>16</v>
      </c>
      <c r="F824" t="s">
        <v>17</v>
      </c>
      <c r="G824" t="s">
        <v>18</v>
      </c>
      <c r="H824">
        <v>45</v>
      </c>
      <c r="I824" t="str">
        <f>IF(H824&gt;54,"Old Adults 55+",IF(H824&gt;=31,"Adults 31-54",IF(H824&lt;31,"Young Adults 25-30","Invalid")))</f>
        <v>Adults 31-54</v>
      </c>
      <c r="J824" s="1">
        <v>39908</v>
      </c>
      <c r="K824" s="1" t="str">
        <f>IF(YEAR(J824)&gt;2016,"2017-2021",IF(YEAR(J824)&gt;2011,"2012-2016",IF(YEAR(J824)&gt;2006,"2007-2011",IF(YEAR(J824)&gt;2001,"2002-2006",IF(YEAR(J824)&gt;1996,"1997-2001",IF(YEAR(J824)&gt;=1992,"1992-1996","Invalid"))))))</f>
        <v>2007-2011</v>
      </c>
      <c r="L824" s="2">
        <v>64505</v>
      </c>
      <c r="M824" s="8">
        <v>0</v>
      </c>
      <c r="N824" s="11" t="str" cm="1">
        <f t="array" ref="N824">_xlfn.IFS(M824 = 0%, "0%", M824&gt;35%, "36%-40%",M824&gt;30%,"31%-35%", M824&gt;20%, "21%-30%",M824 &gt;15%,"16%-20%", M824&gt;10%, "11%-15%", M824 &gt;0%, "5%-10%")</f>
        <v>0%</v>
      </c>
      <c r="O824" s="9">
        <f>IF(M824&gt;0,L824+(L824*M824),L824)</f>
        <v>64505</v>
      </c>
      <c r="P824" t="s">
        <v>19</v>
      </c>
      <c r="Q824" t="s">
        <v>45</v>
      </c>
      <c r="R824" s="1" t="s">
        <v>21</v>
      </c>
      <c r="S824" s="1" t="str">
        <f>IF(ISNUMBER(R824),"Yes","No")</f>
        <v>No</v>
      </c>
    </row>
    <row r="825" spans="1:19" x14ac:dyDescent="0.2">
      <c r="A825" t="s">
        <v>933</v>
      </c>
      <c r="B825" t="s">
        <v>934</v>
      </c>
      <c r="C825" t="s">
        <v>64</v>
      </c>
      <c r="D825" t="s">
        <v>15</v>
      </c>
      <c r="E825" t="s">
        <v>16</v>
      </c>
      <c r="F825" t="s">
        <v>17</v>
      </c>
      <c r="G825" t="s">
        <v>24</v>
      </c>
      <c r="H825">
        <v>55</v>
      </c>
      <c r="I825" t="str">
        <f>IF(H825&gt;54,"Old Adults 55+",IF(H825&gt;=31,"Adults 31-54",IF(H825&lt;31,"Young Adults 25-30","Invalid")))</f>
        <v>Old Adults 55+</v>
      </c>
      <c r="J825" s="1">
        <v>39418</v>
      </c>
      <c r="K825" s="1" t="str">
        <f>IF(YEAR(J825)&gt;2016,"2017-2021",IF(YEAR(J825)&gt;2011,"2012-2016",IF(YEAR(J825)&gt;2006,"2007-2011",IF(YEAR(J825)&gt;2001,"2002-2006",IF(YEAR(J825)&gt;1996,"1997-2001",IF(YEAR(J825)&gt;=1992,"1992-1996","Invalid"))))))</f>
        <v>2007-2011</v>
      </c>
      <c r="L825" s="2">
        <v>64494</v>
      </c>
      <c r="M825" s="8">
        <v>0</v>
      </c>
      <c r="N825" s="11" t="str" cm="1">
        <f t="array" ref="N825">_xlfn.IFS(M825 = 0%, "0%", M825&gt;35%, "36%-40%",M825&gt;30%,"31%-35%", M825&gt;20%, "21%-30%",M825 &gt;15%,"16%-20%", M825&gt;10%, "11%-15%", M825 &gt;0%, "5%-10%")</f>
        <v>0%</v>
      </c>
      <c r="O825" s="9">
        <f>IF(M825&gt;0,L825+(L825*M825),L825)</f>
        <v>64494</v>
      </c>
      <c r="P825" t="s">
        <v>19</v>
      </c>
      <c r="Q825" t="s">
        <v>29</v>
      </c>
      <c r="R825" s="1" t="s">
        <v>21</v>
      </c>
      <c r="S825" s="1" t="str">
        <f>IF(ISNUMBER(R825),"Yes","No")</f>
        <v>No</v>
      </c>
    </row>
    <row r="826" spans="1:19" x14ac:dyDescent="0.2">
      <c r="A826" t="s">
        <v>659</v>
      </c>
      <c r="B826" t="s">
        <v>660</v>
      </c>
      <c r="C826" t="s">
        <v>71</v>
      </c>
      <c r="D826" t="s">
        <v>27</v>
      </c>
      <c r="E826" t="s">
        <v>44</v>
      </c>
      <c r="F826" t="s">
        <v>17</v>
      </c>
      <c r="G826" t="s">
        <v>18</v>
      </c>
      <c r="H826">
        <v>28</v>
      </c>
      <c r="I826" t="str">
        <f>IF(H826&gt;54,"Old Adults 55+",IF(H826&gt;=31,"Adults 31-54",IF(H826&lt;31,"Young Adults 25-30","Invalid")))</f>
        <v>Young Adults 25-30</v>
      </c>
      <c r="J826" s="1">
        <v>44477</v>
      </c>
      <c r="K826" s="1" t="str">
        <f>IF(YEAR(J826)&gt;2016,"2017-2021",IF(YEAR(J826)&gt;2011,"2012-2016",IF(YEAR(J826)&gt;2006,"2007-2011",IF(YEAR(J826)&gt;2001,"2002-2006",IF(YEAR(J826)&gt;1996,"1997-2001",IF(YEAR(J826)&gt;=1992,"1992-1996","Invalid"))))))</f>
        <v>2017-2021</v>
      </c>
      <c r="L826" s="2">
        <v>64475</v>
      </c>
      <c r="M826" s="8">
        <v>0</v>
      </c>
      <c r="N826" s="11" t="str" cm="1">
        <f t="array" ref="N826">_xlfn.IFS(M826 = 0%, "0%", M826&gt;35%, "36%-40%",M826&gt;30%,"31%-35%", M826&gt;20%, "21%-30%",M826 &gt;15%,"16%-20%", M826&gt;10%, "11%-15%", M826 &gt;0%, "5%-10%")</f>
        <v>0%</v>
      </c>
      <c r="O826" s="9">
        <f>IF(M826&gt;0,L826+(L826*M826),L826)</f>
        <v>64475</v>
      </c>
      <c r="P826" t="s">
        <v>19</v>
      </c>
      <c r="Q826" t="s">
        <v>39</v>
      </c>
      <c r="R826" s="1" t="s">
        <v>21</v>
      </c>
      <c r="S826" s="1" t="str">
        <f>IF(ISNUMBER(R826),"Yes","No")</f>
        <v>No</v>
      </c>
    </row>
    <row r="827" spans="1:19" x14ac:dyDescent="0.2">
      <c r="A827" t="s">
        <v>335</v>
      </c>
      <c r="B827" t="s">
        <v>1715</v>
      </c>
      <c r="C827" t="s">
        <v>26</v>
      </c>
      <c r="D827" t="s">
        <v>27</v>
      </c>
      <c r="E827" t="s">
        <v>44</v>
      </c>
      <c r="F827" t="s">
        <v>17</v>
      </c>
      <c r="G827" t="s">
        <v>18</v>
      </c>
      <c r="H827">
        <v>61</v>
      </c>
      <c r="I827" t="str">
        <f>IF(H827&gt;54,"Old Adults 55+",IF(H827&gt;=31,"Adults 31-54",IF(H827&lt;31,"Young Adults 25-30","Invalid")))</f>
        <v>Old Adults 55+</v>
      </c>
      <c r="J827" s="1">
        <v>38392</v>
      </c>
      <c r="K827" s="1" t="str">
        <f>IF(YEAR(J827)&gt;2016,"2017-2021",IF(YEAR(J827)&gt;2011,"2012-2016",IF(YEAR(J827)&gt;2006,"2007-2011",IF(YEAR(J827)&gt;2001,"2002-2006",IF(YEAR(J827)&gt;1996,"1997-2001",IF(YEAR(J827)&gt;=1992,"1992-1996","Invalid"))))))</f>
        <v>2002-2006</v>
      </c>
      <c r="L827" s="2">
        <v>64462</v>
      </c>
      <c r="M827" s="8">
        <v>0</v>
      </c>
      <c r="N827" s="11" t="str" cm="1">
        <f t="array" ref="N827">_xlfn.IFS(M827 = 0%, "0%", M827&gt;35%, "36%-40%",M827&gt;30%,"31%-35%", M827&gt;20%, "21%-30%",M827 &gt;15%,"16%-20%", M827&gt;10%, "11%-15%", M827 &gt;0%, "5%-10%")</f>
        <v>0%</v>
      </c>
      <c r="O827" s="9">
        <f>IF(M827&gt;0,L827+(L827*M827),L827)</f>
        <v>64462</v>
      </c>
      <c r="P827" t="s">
        <v>19</v>
      </c>
      <c r="Q827" t="s">
        <v>20</v>
      </c>
      <c r="R827" s="1" t="s">
        <v>21</v>
      </c>
      <c r="S827" s="1" t="str">
        <f>IF(ISNUMBER(R827),"Yes","No")</f>
        <v>No</v>
      </c>
    </row>
    <row r="828" spans="1:19" x14ac:dyDescent="0.2">
      <c r="A828" t="s">
        <v>720</v>
      </c>
      <c r="B828" t="s">
        <v>721</v>
      </c>
      <c r="C828" t="s">
        <v>82</v>
      </c>
      <c r="D828" t="s">
        <v>27</v>
      </c>
      <c r="E828" t="s">
        <v>36</v>
      </c>
      <c r="F828" t="s">
        <v>28</v>
      </c>
      <c r="G828" t="s">
        <v>47</v>
      </c>
      <c r="H828">
        <v>54</v>
      </c>
      <c r="I828" t="str">
        <f>IF(H828&gt;54,"Old Adults 55+",IF(H828&gt;=31,"Adults 31-54",IF(H828&lt;31,"Young Adults 25-30","Invalid")))</f>
        <v>Adults 31-54</v>
      </c>
      <c r="J828" s="1">
        <v>40540</v>
      </c>
      <c r="K828" s="1" t="str">
        <f>IF(YEAR(J828)&gt;2016,"2017-2021",IF(YEAR(J828)&gt;2011,"2012-2016",IF(YEAR(J828)&gt;2006,"2007-2011",IF(YEAR(J828)&gt;2001,"2002-2006",IF(YEAR(J828)&gt;1996,"1997-2001",IF(YEAR(J828)&gt;=1992,"1992-1996","Invalid"))))))</f>
        <v>2007-2011</v>
      </c>
      <c r="L828" s="2">
        <v>64417</v>
      </c>
      <c r="M828" s="8">
        <v>0</v>
      </c>
      <c r="N828" s="11" t="str" cm="1">
        <f t="array" ref="N828">_xlfn.IFS(M828 = 0%, "0%", M828&gt;35%, "36%-40%",M828&gt;30%,"31%-35%", M828&gt;20%, "21%-30%",M828 &gt;15%,"16%-20%", M828&gt;10%, "11%-15%", M828 &gt;0%, "5%-10%")</f>
        <v>0%</v>
      </c>
      <c r="O828" s="9">
        <f>IF(M828&gt;0,L828+(L828*M828),L828)</f>
        <v>64417</v>
      </c>
      <c r="P828" t="s">
        <v>19</v>
      </c>
      <c r="Q828" t="s">
        <v>29</v>
      </c>
      <c r="R828" s="1" t="s">
        <v>21</v>
      </c>
      <c r="S828" s="1" t="str">
        <f>IF(ISNUMBER(R828),"Yes","No")</f>
        <v>No</v>
      </c>
    </row>
    <row r="829" spans="1:19" x14ac:dyDescent="0.2">
      <c r="A829" t="s">
        <v>1222</v>
      </c>
      <c r="B829" t="s">
        <v>1223</v>
      </c>
      <c r="C829" t="s">
        <v>64</v>
      </c>
      <c r="D829" t="s">
        <v>15</v>
      </c>
      <c r="E829" t="s">
        <v>36</v>
      </c>
      <c r="F829" t="s">
        <v>28</v>
      </c>
      <c r="G829" t="s">
        <v>51</v>
      </c>
      <c r="H829">
        <v>46</v>
      </c>
      <c r="I829" t="str">
        <f>IF(H829&gt;54,"Old Adults 55+",IF(H829&gt;=31,"Adults 31-54",IF(H829&lt;31,"Young Adults 25-30","Invalid")))</f>
        <v>Adults 31-54</v>
      </c>
      <c r="J829" s="1">
        <v>42129</v>
      </c>
      <c r="K829" s="1" t="str">
        <f>IF(YEAR(J829)&gt;2016,"2017-2021",IF(YEAR(J829)&gt;2011,"2012-2016",IF(YEAR(J829)&gt;2006,"2007-2011",IF(YEAR(J829)&gt;2001,"2002-2006",IF(YEAR(J829)&gt;1996,"1997-2001",IF(YEAR(J829)&gt;=1992,"1992-1996","Invalid"))))))</f>
        <v>2012-2016</v>
      </c>
      <c r="L829" s="2">
        <v>64364</v>
      </c>
      <c r="M829" s="8">
        <v>0</v>
      </c>
      <c r="N829" s="11" t="str" cm="1">
        <f t="array" ref="N829">_xlfn.IFS(M829 = 0%, "0%", M829&gt;35%, "36%-40%",M829&gt;30%,"31%-35%", M829&gt;20%, "21%-30%",M829 &gt;15%,"16%-20%", M829&gt;10%, "11%-15%", M829 &gt;0%, "5%-10%")</f>
        <v>0%</v>
      </c>
      <c r="O829" s="9">
        <f>IF(M829&gt;0,L829+(L829*M829),L829)</f>
        <v>64364</v>
      </c>
      <c r="P829" t="s">
        <v>52</v>
      </c>
      <c r="Q829" t="s">
        <v>53</v>
      </c>
      <c r="R829" s="1" t="s">
        <v>21</v>
      </c>
      <c r="S829" s="1" t="str">
        <f>IF(ISNUMBER(R829),"Yes","No")</f>
        <v>No</v>
      </c>
    </row>
    <row r="830" spans="1:19" x14ac:dyDescent="0.2">
      <c r="A830" t="s">
        <v>1624</v>
      </c>
      <c r="B830" t="s">
        <v>1625</v>
      </c>
      <c r="C830" t="s">
        <v>30</v>
      </c>
      <c r="D830" t="s">
        <v>31</v>
      </c>
      <c r="E830" t="s">
        <v>16</v>
      </c>
      <c r="F830" t="s">
        <v>28</v>
      </c>
      <c r="G830" t="s">
        <v>51</v>
      </c>
      <c r="H830">
        <v>27</v>
      </c>
      <c r="I830" t="str">
        <f>IF(H830&gt;54,"Old Adults 55+",IF(H830&gt;=31,"Adults 31-54",IF(H830&lt;31,"Young Adults 25-30","Invalid")))</f>
        <v>Young Adults 25-30</v>
      </c>
      <c r="J830" s="1">
        <v>43371</v>
      </c>
      <c r="K830" s="1" t="str">
        <f>IF(YEAR(J830)&gt;2016,"2017-2021",IF(YEAR(J830)&gt;2011,"2012-2016",IF(YEAR(J830)&gt;2006,"2007-2011",IF(YEAR(J830)&gt;2001,"2002-2006",IF(YEAR(J830)&gt;1996,"1997-2001",IF(YEAR(J830)&gt;=1992,"1992-1996","Invalid"))))))</f>
        <v>2017-2021</v>
      </c>
      <c r="L830" s="2">
        <v>64247</v>
      </c>
      <c r="M830" s="8">
        <v>0</v>
      </c>
      <c r="N830" s="11" t="str" cm="1">
        <f t="array" ref="N830">_xlfn.IFS(M830 = 0%, "0%", M830&gt;35%, "36%-40%",M830&gt;30%,"31%-35%", M830&gt;20%, "21%-30%",M830 &gt;15%,"16%-20%", M830&gt;10%, "11%-15%", M830 &gt;0%, "5%-10%")</f>
        <v>0%</v>
      </c>
      <c r="O830" s="9">
        <f>IF(M830&gt;0,L830+(L830*M830),L830)</f>
        <v>64247</v>
      </c>
      <c r="P830" t="s">
        <v>52</v>
      </c>
      <c r="Q830" t="s">
        <v>66</v>
      </c>
      <c r="R830" s="1" t="s">
        <v>21</v>
      </c>
      <c r="S830" s="1" t="str">
        <f>IF(ISNUMBER(R830),"Yes","No")</f>
        <v>No</v>
      </c>
    </row>
    <row r="831" spans="1:19" x14ac:dyDescent="0.2">
      <c r="A831" t="s">
        <v>1638</v>
      </c>
      <c r="B831" t="s">
        <v>1639</v>
      </c>
      <c r="C831" t="s">
        <v>94</v>
      </c>
      <c r="D831" t="s">
        <v>50</v>
      </c>
      <c r="E831" t="s">
        <v>36</v>
      </c>
      <c r="F831" t="s">
        <v>17</v>
      </c>
      <c r="G831" t="s">
        <v>24</v>
      </c>
      <c r="H831">
        <v>37</v>
      </c>
      <c r="I831" t="str">
        <f>IF(H831&gt;54,"Old Adults 55+",IF(H831&gt;=31,"Adults 31-54",IF(H831&lt;31,"Young Adults 25-30","Invalid")))</f>
        <v>Adults 31-54</v>
      </c>
      <c r="J831" s="1">
        <v>42318</v>
      </c>
      <c r="K831" s="1" t="str">
        <f>IF(YEAR(J831)&gt;2016,"2017-2021",IF(YEAR(J831)&gt;2011,"2012-2016",IF(YEAR(J831)&gt;2006,"2007-2011",IF(YEAR(J831)&gt;2001,"2002-2006",IF(YEAR(J831)&gt;1996,"1997-2001",IF(YEAR(J831)&gt;=1992,"1992-1996","Invalid"))))))</f>
        <v>2012-2016</v>
      </c>
      <c r="L831" s="2">
        <v>64204</v>
      </c>
      <c r="M831" s="8">
        <v>0</v>
      </c>
      <c r="N831" s="11" t="str" cm="1">
        <f t="array" ref="N831">_xlfn.IFS(M831 = 0%, "0%", M831&gt;35%, "36%-40%",M831&gt;30%,"31%-35%", M831&gt;20%, "21%-30%",M831 &gt;15%,"16%-20%", M831&gt;10%, "11%-15%", M831 &gt;0%, "5%-10%")</f>
        <v>0%</v>
      </c>
      <c r="O831" s="9">
        <f>IF(M831&gt;0,L831+(L831*M831),L831)</f>
        <v>64204</v>
      </c>
      <c r="P831" t="s">
        <v>19</v>
      </c>
      <c r="Q831" t="s">
        <v>29</v>
      </c>
      <c r="R831" s="1">
        <v>44306</v>
      </c>
      <c r="S831" s="1" t="str">
        <f>IF(ISNUMBER(R831),"Yes","No")</f>
        <v>Yes</v>
      </c>
    </row>
    <row r="832" spans="1:19" x14ac:dyDescent="0.2">
      <c r="A832" t="s">
        <v>1917</v>
      </c>
      <c r="B832" t="s">
        <v>1918</v>
      </c>
      <c r="C832" t="s">
        <v>64</v>
      </c>
      <c r="D832" t="s">
        <v>65</v>
      </c>
      <c r="E832" t="s">
        <v>16</v>
      </c>
      <c r="F832" t="s">
        <v>28</v>
      </c>
      <c r="G832" t="s">
        <v>51</v>
      </c>
      <c r="H832">
        <v>58</v>
      </c>
      <c r="I832" t="str">
        <f>IF(H832&gt;54,"Old Adults 55+",IF(H832&gt;=31,"Adults 31-54",IF(H832&lt;31,"Young Adults 25-30","Invalid")))</f>
        <v>Old Adults 55+</v>
      </c>
      <c r="J832" s="1">
        <v>38819</v>
      </c>
      <c r="K832" s="1" t="str">
        <f>IF(YEAR(J832)&gt;2016,"2017-2021",IF(YEAR(J832)&gt;2011,"2012-2016",IF(YEAR(J832)&gt;2006,"2007-2011",IF(YEAR(J832)&gt;2001,"2002-2006",IF(YEAR(J832)&gt;1996,"1997-2001",IF(YEAR(J832)&gt;=1992,"1992-1996","Invalid"))))))</f>
        <v>2002-2006</v>
      </c>
      <c r="L832" s="2">
        <v>64202</v>
      </c>
      <c r="M832" s="8">
        <v>0</v>
      </c>
      <c r="N832" s="11" t="str" cm="1">
        <f t="array" ref="N832">_xlfn.IFS(M832 = 0%, "0%", M832&gt;35%, "36%-40%",M832&gt;30%,"31%-35%", M832&gt;20%, "21%-30%",M832 &gt;15%,"16%-20%", M832&gt;10%, "11%-15%", M832 &gt;0%, "5%-10%")</f>
        <v>0%</v>
      </c>
      <c r="O832" s="9">
        <f>IF(M832&gt;0,L832+(L832*M832),L832)</f>
        <v>64202</v>
      </c>
      <c r="P832" t="s">
        <v>19</v>
      </c>
      <c r="Q832" t="s">
        <v>29</v>
      </c>
      <c r="R832" s="1" t="s">
        <v>21</v>
      </c>
      <c r="S832" s="1" t="str">
        <f>IF(ISNUMBER(R832),"Yes","No")</f>
        <v>No</v>
      </c>
    </row>
    <row r="833" spans="1:19" x14ac:dyDescent="0.2">
      <c r="A833" t="s">
        <v>221</v>
      </c>
      <c r="B833" t="s">
        <v>976</v>
      </c>
      <c r="C833" t="s">
        <v>98</v>
      </c>
      <c r="D833" t="s">
        <v>27</v>
      </c>
      <c r="E833" t="s">
        <v>16</v>
      </c>
      <c r="F833" t="s">
        <v>17</v>
      </c>
      <c r="G833" t="s">
        <v>24</v>
      </c>
      <c r="H833">
        <v>51</v>
      </c>
      <c r="I833" t="str">
        <f>IF(H833&gt;54,"Old Adults 55+",IF(H833&gt;=31,"Adults 31-54",IF(H833&lt;31,"Young Adults 25-30","Invalid")))</f>
        <v>Adults 31-54</v>
      </c>
      <c r="J833" s="1">
        <v>40964</v>
      </c>
      <c r="K833" s="1" t="str">
        <f>IF(YEAR(J833)&gt;2016,"2017-2021",IF(YEAR(J833)&gt;2011,"2012-2016",IF(YEAR(J833)&gt;2006,"2007-2011",IF(YEAR(J833)&gt;2001,"2002-2006",IF(YEAR(J833)&gt;1996,"1997-2001",IF(YEAR(J833)&gt;=1992,"1992-1996","Invalid"))))))</f>
        <v>2012-2016</v>
      </c>
      <c r="L833" s="2">
        <v>64170</v>
      </c>
      <c r="M833" s="8">
        <v>0</v>
      </c>
      <c r="N833" s="11" t="str" cm="1">
        <f t="array" ref="N833">_xlfn.IFS(M833 = 0%, "0%", M833&gt;35%, "36%-40%",M833&gt;30%,"31%-35%", M833&gt;20%, "21%-30%",M833 &gt;15%,"16%-20%", M833&gt;10%, "11%-15%", M833 &gt;0%, "5%-10%")</f>
        <v>0%</v>
      </c>
      <c r="O833" s="9">
        <f>IF(M833&gt;0,L833+(L833*M833),L833)</f>
        <v>64170</v>
      </c>
      <c r="P833" t="s">
        <v>19</v>
      </c>
      <c r="Q833" t="s">
        <v>29</v>
      </c>
      <c r="R833" s="1" t="s">
        <v>21</v>
      </c>
      <c r="S833" s="1" t="str">
        <f>IF(ISNUMBER(R833),"Yes","No")</f>
        <v>No</v>
      </c>
    </row>
    <row r="834" spans="1:19" x14ac:dyDescent="0.2">
      <c r="A834" t="s">
        <v>488</v>
      </c>
      <c r="B834" t="s">
        <v>489</v>
      </c>
      <c r="C834" t="s">
        <v>22</v>
      </c>
      <c r="D834" t="s">
        <v>23</v>
      </c>
      <c r="E834" t="s">
        <v>16</v>
      </c>
      <c r="F834" t="s">
        <v>17</v>
      </c>
      <c r="G834" t="s">
        <v>18</v>
      </c>
      <c r="H834">
        <v>64</v>
      </c>
      <c r="I834" t="str">
        <f>IF(H834&gt;54,"Old Adults 55+",IF(H834&gt;=31,"Adults 31-54",IF(H834&lt;31,"Young Adults 25-30","Invalid")))</f>
        <v>Old Adults 55+</v>
      </c>
      <c r="J834" s="1">
        <v>37184</v>
      </c>
      <c r="K834" s="1" t="str">
        <f>IF(YEAR(J834)&gt;2016,"2017-2021",IF(YEAR(J834)&gt;2011,"2012-2016",IF(YEAR(J834)&gt;2006,"2007-2011",IF(YEAR(J834)&gt;2001,"2002-2006",IF(YEAR(J834)&gt;1996,"1997-2001",IF(YEAR(J834)&gt;=1992,"1992-1996","Invalid"))))))</f>
        <v>1997-2001</v>
      </c>
      <c r="L834" s="2">
        <v>64057</v>
      </c>
      <c r="M834" s="8">
        <v>0</v>
      </c>
      <c r="N834" s="11" t="str" cm="1">
        <f t="array" ref="N834">_xlfn.IFS(M834 = 0%, "0%", M834&gt;35%, "36%-40%",M834&gt;30%,"31%-35%", M834&gt;20%, "21%-30%",M834 &gt;15%,"16%-20%", M834&gt;10%, "11%-15%", M834 &gt;0%, "5%-10%")</f>
        <v>0%</v>
      </c>
      <c r="O834" s="9">
        <f>IF(M834&gt;0,L834+(L834*M834),L834)</f>
        <v>64057</v>
      </c>
      <c r="P834" t="s">
        <v>19</v>
      </c>
      <c r="Q834" t="s">
        <v>39</v>
      </c>
      <c r="R834" s="1" t="s">
        <v>21</v>
      </c>
      <c r="S834" s="1" t="str">
        <f>IF(ISNUMBER(R834),"Yes","No")</f>
        <v>No</v>
      </c>
    </row>
    <row r="835" spans="1:19" x14ac:dyDescent="0.2">
      <c r="A835" t="s">
        <v>878</v>
      </c>
      <c r="B835" t="s">
        <v>1697</v>
      </c>
      <c r="C835" t="s">
        <v>35</v>
      </c>
      <c r="D835" t="s">
        <v>27</v>
      </c>
      <c r="E835" t="s">
        <v>32</v>
      </c>
      <c r="F835" t="s">
        <v>17</v>
      </c>
      <c r="G835" t="s">
        <v>24</v>
      </c>
      <c r="H835">
        <v>29</v>
      </c>
      <c r="I835" t="str">
        <f>IF(H835&gt;54,"Old Adults 55+",IF(H835&gt;=31,"Adults 31-54",IF(H835&lt;31,"Young Adults 25-30","Invalid")))</f>
        <v>Young Adults 25-30</v>
      </c>
      <c r="J835" s="1">
        <v>43048</v>
      </c>
      <c r="K835" s="1" t="str">
        <f>IF(YEAR(J835)&gt;2016,"2017-2021",IF(YEAR(J835)&gt;2011,"2012-2016",IF(YEAR(J835)&gt;2006,"2007-2011",IF(YEAR(J835)&gt;2001,"2002-2006",IF(YEAR(J835)&gt;1996,"1997-2001",IF(YEAR(J835)&gt;=1992,"1992-1996","Invalid"))))))</f>
        <v>2017-2021</v>
      </c>
      <c r="L835" s="2">
        <v>63985</v>
      </c>
      <c r="M835" s="8">
        <v>0</v>
      </c>
      <c r="N835" s="11" t="str" cm="1">
        <f t="array" ref="N835">_xlfn.IFS(M835 = 0%, "0%", M835&gt;35%, "36%-40%",M835&gt;30%,"31%-35%", M835&gt;20%, "21%-30%",M835 &gt;15%,"16%-20%", M835&gt;10%, "11%-15%", M835 &gt;0%, "5%-10%")</f>
        <v>0%</v>
      </c>
      <c r="O835" s="9">
        <f>IF(M835&gt;0,L835+(L835*M835),L835)</f>
        <v>63985</v>
      </c>
      <c r="P835" t="s">
        <v>19</v>
      </c>
      <c r="Q835" t="s">
        <v>45</v>
      </c>
      <c r="R835" s="1" t="s">
        <v>21</v>
      </c>
      <c r="S835" s="1" t="str">
        <f>IF(ISNUMBER(R835),"Yes","No")</f>
        <v>No</v>
      </c>
    </row>
    <row r="836" spans="1:19" x14ac:dyDescent="0.2">
      <c r="A836" t="s">
        <v>1115</v>
      </c>
      <c r="B836" t="s">
        <v>1116</v>
      </c>
      <c r="C836" t="s">
        <v>58</v>
      </c>
      <c r="D836" t="s">
        <v>31</v>
      </c>
      <c r="E836" t="s">
        <v>16</v>
      </c>
      <c r="F836" t="s">
        <v>28</v>
      </c>
      <c r="G836" t="s">
        <v>18</v>
      </c>
      <c r="H836">
        <v>62</v>
      </c>
      <c r="I836" t="str">
        <f>IF(H836&gt;54,"Old Adults 55+",IF(H836&gt;=31,"Adults 31-54",IF(H836&lt;31,"Young Adults 25-30","Invalid")))</f>
        <v>Old Adults 55+</v>
      </c>
      <c r="J836" s="1">
        <v>40820</v>
      </c>
      <c r="K836" s="1" t="str">
        <f>IF(YEAR(J836)&gt;2016,"2017-2021",IF(YEAR(J836)&gt;2011,"2012-2016",IF(YEAR(J836)&gt;2006,"2007-2011",IF(YEAR(J836)&gt;2001,"2002-2006",IF(YEAR(J836)&gt;1996,"1997-2001",IF(YEAR(J836)&gt;=1992,"1992-1996","Invalid"))))))</f>
        <v>2007-2011</v>
      </c>
      <c r="L836" s="2">
        <v>63959</v>
      </c>
      <c r="M836" s="8">
        <v>0</v>
      </c>
      <c r="N836" s="11" t="str" cm="1">
        <f t="array" ref="N836">_xlfn.IFS(M836 = 0%, "0%", M836&gt;35%, "36%-40%",M836&gt;30%,"31%-35%", M836&gt;20%, "21%-30%",M836 &gt;15%,"16%-20%", M836&gt;10%, "11%-15%", M836 &gt;0%, "5%-10%")</f>
        <v>0%</v>
      </c>
      <c r="O836" s="9">
        <f>IF(M836&gt;0,L836+(L836*M836),L836)</f>
        <v>63959</v>
      </c>
      <c r="P836" t="s">
        <v>19</v>
      </c>
      <c r="Q836" t="s">
        <v>63</v>
      </c>
      <c r="R836" s="1" t="s">
        <v>21</v>
      </c>
      <c r="S836" s="1" t="str">
        <f>IF(ISNUMBER(R836),"Yes","No")</f>
        <v>No</v>
      </c>
    </row>
    <row r="837" spans="1:19" x14ac:dyDescent="0.2">
      <c r="A837" t="s">
        <v>370</v>
      </c>
      <c r="B837" t="s">
        <v>897</v>
      </c>
      <c r="C837" t="s">
        <v>94</v>
      </c>
      <c r="D837" t="s">
        <v>50</v>
      </c>
      <c r="E837" t="s">
        <v>44</v>
      </c>
      <c r="F837" t="s">
        <v>17</v>
      </c>
      <c r="G837" t="s">
        <v>24</v>
      </c>
      <c r="H837">
        <v>47</v>
      </c>
      <c r="I837" t="str">
        <f>IF(H837&gt;54,"Old Adults 55+",IF(H837&gt;=31,"Adults 31-54",IF(H837&lt;31,"Young Adults 25-30","Invalid")))</f>
        <v>Adults 31-54</v>
      </c>
      <c r="J837" s="1">
        <v>42195</v>
      </c>
      <c r="K837" s="1" t="str">
        <f>IF(YEAR(J837)&gt;2016,"2017-2021",IF(YEAR(J837)&gt;2011,"2012-2016",IF(YEAR(J837)&gt;2006,"2007-2011",IF(YEAR(J837)&gt;2001,"2002-2006",IF(YEAR(J837)&gt;1996,"1997-2001",IF(YEAR(J837)&gt;=1992,"1992-1996","Invalid"))))))</f>
        <v>2012-2016</v>
      </c>
      <c r="L837" s="2">
        <v>63880</v>
      </c>
      <c r="M837" s="8">
        <v>0</v>
      </c>
      <c r="N837" s="11" t="str" cm="1">
        <f t="array" ref="N837">_xlfn.IFS(M837 = 0%, "0%", M837&gt;35%, "36%-40%",M837&gt;30%,"31%-35%", M837&gt;20%, "21%-30%",M837 &gt;15%,"16%-20%", M837&gt;10%, "11%-15%", M837 &gt;0%, "5%-10%")</f>
        <v>0%</v>
      </c>
      <c r="O837" s="9">
        <f>IF(M837&gt;0,L837+(L837*M837),L837)</f>
        <v>63880</v>
      </c>
      <c r="P837" t="s">
        <v>33</v>
      </c>
      <c r="Q837" t="s">
        <v>80</v>
      </c>
      <c r="R837" s="1" t="s">
        <v>21</v>
      </c>
      <c r="S837" s="1" t="str">
        <f>IF(ISNUMBER(R837),"Yes","No")</f>
        <v>No</v>
      </c>
    </row>
    <row r="838" spans="1:19" x14ac:dyDescent="0.2">
      <c r="A838" t="s">
        <v>1157</v>
      </c>
      <c r="B838" t="s">
        <v>1158</v>
      </c>
      <c r="C838" t="s">
        <v>56</v>
      </c>
      <c r="D838" t="s">
        <v>27</v>
      </c>
      <c r="E838" t="s">
        <v>32</v>
      </c>
      <c r="F838" t="s">
        <v>28</v>
      </c>
      <c r="G838" t="s">
        <v>47</v>
      </c>
      <c r="H838">
        <v>31</v>
      </c>
      <c r="I838" t="str">
        <f>IF(H838&gt;54,"Old Adults 55+",IF(H838&gt;=31,"Adults 31-54",IF(H838&lt;31,"Young Adults 25-30","Invalid")))</f>
        <v>Adults 31-54</v>
      </c>
      <c r="J838" s="1">
        <v>42656</v>
      </c>
      <c r="K838" s="1" t="str">
        <f>IF(YEAR(J838)&gt;2016,"2017-2021",IF(YEAR(J838)&gt;2011,"2012-2016",IF(YEAR(J838)&gt;2006,"2007-2011",IF(YEAR(J838)&gt;2001,"2002-2006",IF(YEAR(J838)&gt;1996,"1997-2001",IF(YEAR(J838)&gt;=1992,"1992-1996","Invalid"))))))</f>
        <v>2012-2016</v>
      </c>
      <c r="L838" s="2">
        <v>63744</v>
      </c>
      <c r="M838" s="8">
        <v>0.08</v>
      </c>
      <c r="N838" s="11" t="str" cm="1">
        <f t="array" ref="N838">_xlfn.IFS(M838 = 0%, "0%", M838&gt;35%, "36%-40%",M838&gt;30%,"31%-35%", M838&gt;20%, "21%-30%",M838 &gt;15%,"16%-20%", M838&gt;10%, "11%-15%", M838 &gt;0%, "5%-10%")</f>
        <v>5%-10%</v>
      </c>
      <c r="O838" s="9">
        <f>IF(M838&gt;0,L838+(L838*M838),L838)</f>
        <v>68843.520000000004</v>
      </c>
      <c r="P838" t="s">
        <v>19</v>
      </c>
      <c r="Q838" t="s">
        <v>25</v>
      </c>
      <c r="R838" s="1" t="s">
        <v>21</v>
      </c>
      <c r="S838" s="1" t="str">
        <f>IF(ISNUMBER(R838),"Yes","No")</f>
        <v>No</v>
      </c>
    </row>
    <row r="839" spans="1:19" x14ac:dyDescent="0.2">
      <c r="A839" t="s">
        <v>1816</v>
      </c>
      <c r="B839" t="s">
        <v>1821</v>
      </c>
      <c r="C839" t="s">
        <v>22</v>
      </c>
      <c r="D839" t="s">
        <v>23</v>
      </c>
      <c r="E839" t="s">
        <v>32</v>
      </c>
      <c r="F839" t="s">
        <v>17</v>
      </c>
      <c r="G839" t="s">
        <v>24</v>
      </c>
      <c r="H839">
        <v>44</v>
      </c>
      <c r="I839" t="str">
        <f>IF(H839&gt;54,"Old Adults 55+",IF(H839&gt;=31,"Adults 31-54",IF(H839&lt;31,"Young Adults 25-30","Invalid")))</f>
        <v>Adults 31-54</v>
      </c>
      <c r="J839" s="1">
        <v>38771</v>
      </c>
      <c r="K839" s="1" t="str">
        <f>IF(YEAR(J839)&gt;2016,"2017-2021",IF(YEAR(J839)&gt;2011,"2012-2016",IF(YEAR(J839)&gt;2006,"2007-2011",IF(YEAR(J839)&gt;2001,"2002-2006",IF(YEAR(J839)&gt;1996,"1997-2001",IF(YEAR(J839)&gt;=1992,"1992-1996","Invalid"))))))</f>
        <v>2002-2006</v>
      </c>
      <c r="L839" s="2">
        <v>63705</v>
      </c>
      <c r="M839" s="8">
        <v>0</v>
      </c>
      <c r="N839" s="11" t="str" cm="1">
        <f t="array" ref="N839">_xlfn.IFS(M839 = 0%, "0%", M839&gt;35%, "36%-40%",M839&gt;30%,"31%-35%", M839&gt;20%, "21%-30%",M839 &gt;15%,"16%-20%", M839&gt;10%, "11%-15%", M839 &gt;0%, "5%-10%")</f>
        <v>0%</v>
      </c>
      <c r="O839" s="9">
        <f>IF(M839&gt;0,L839+(L839*M839),L839)</f>
        <v>63705</v>
      </c>
      <c r="P839" t="s">
        <v>19</v>
      </c>
      <c r="Q839" t="s">
        <v>45</v>
      </c>
      <c r="R839" s="1" t="s">
        <v>21</v>
      </c>
      <c r="S839" s="1" t="str">
        <f>IF(ISNUMBER(R839),"Yes","No")</f>
        <v>No</v>
      </c>
    </row>
    <row r="840" spans="1:19" x14ac:dyDescent="0.2">
      <c r="A840" t="s">
        <v>70</v>
      </c>
      <c r="B840" t="s">
        <v>1443</v>
      </c>
      <c r="C840" t="s">
        <v>55</v>
      </c>
      <c r="D840" t="s">
        <v>27</v>
      </c>
      <c r="E840" t="s">
        <v>36</v>
      </c>
      <c r="F840" t="s">
        <v>28</v>
      </c>
      <c r="G840" t="s">
        <v>47</v>
      </c>
      <c r="H840">
        <v>34</v>
      </c>
      <c r="I840" t="str">
        <f>IF(H840&gt;54,"Old Adults 55+",IF(H840&gt;=31,"Adults 31-54",IF(H840&lt;31,"Young Adults 25-30","Invalid")))</f>
        <v>Adults 31-54</v>
      </c>
      <c r="J840" s="1">
        <v>42416</v>
      </c>
      <c r="K840" s="1" t="str">
        <f>IF(YEAR(J840)&gt;2016,"2017-2021",IF(YEAR(J840)&gt;2011,"2012-2016",IF(YEAR(J840)&gt;2006,"2007-2011",IF(YEAR(J840)&gt;2001,"2002-2006",IF(YEAR(J840)&gt;1996,"1997-2001",IF(YEAR(J840)&gt;=1992,"1992-1996","Invalid"))))))</f>
        <v>2012-2016</v>
      </c>
      <c r="L840" s="2">
        <v>63411</v>
      </c>
      <c r="M840" s="8">
        <v>0</v>
      </c>
      <c r="N840" s="11" t="str" cm="1">
        <f t="array" ref="N840">_xlfn.IFS(M840 = 0%, "0%", M840&gt;35%, "36%-40%",M840&gt;30%,"31%-35%", M840&gt;20%, "21%-30%",M840 &gt;15%,"16%-20%", M840&gt;10%, "11%-15%", M840 &gt;0%, "5%-10%")</f>
        <v>0%</v>
      </c>
      <c r="O840" s="9">
        <f>IF(M840&gt;0,L840+(L840*M840),L840)</f>
        <v>63411</v>
      </c>
      <c r="P840" t="s">
        <v>19</v>
      </c>
      <c r="Q840" t="s">
        <v>45</v>
      </c>
      <c r="R840" s="1" t="s">
        <v>21</v>
      </c>
      <c r="S840" s="1" t="str">
        <f>IF(ISNUMBER(R840),"Yes","No")</f>
        <v>No</v>
      </c>
    </row>
    <row r="841" spans="1:19" x14ac:dyDescent="0.2">
      <c r="A841" t="s">
        <v>233</v>
      </c>
      <c r="B841" t="s">
        <v>1593</v>
      </c>
      <c r="C841" t="s">
        <v>98</v>
      </c>
      <c r="D841" t="s">
        <v>27</v>
      </c>
      <c r="E841" t="s">
        <v>32</v>
      </c>
      <c r="F841" t="s">
        <v>28</v>
      </c>
      <c r="G841" t="s">
        <v>24</v>
      </c>
      <c r="H841">
        <v>57</v>
      </c>
      <c r="I841" t="str">
        <f>IF(H841&gt;54,"Old Adults 55+",IF(H841&gt;=31,"Adults 31-54",IF(H841&lt;31,"Young Adults 25-30","Invalid")))</f>
        <v>Old Adults 55+</v>
      </c>
      <c r="J841" s="1">
        <v>37798</v>
      </c>
      <c r="K841" s="1" t="str">
        <f>IF(YEAR(J841)&gt;2016,"2017-2021",IF(YEAR(J841)&gt;2011,"2012-2016",IF(YEAR(J841)&gt;2006,"2007-2011",IF(YEAR(J841)&gt;2001,"2002-2006",IF(YEAR(J841)&gt;1996,"1997-2001",IF(YEAR(J841)&gt;=1992,"1992-1996","Invalid"))))))</f>
        <v>2002-2006</v>
      </c>
      <c r="L841" s="2">
        <v>63318</v>
      </c>
      <c r="M841" s="8">
        <v>0</v>
      </c>
      <c r="N841" s="11" t="str" cm="1">
        <f t="array" ref="N841">_xlfn.IFS(M841 = 0%, "0%", M841&gt;35%, "36%-40%",M841&gt;30%,"31%-35%", M841&gt;20%, "21%-30%",M841 &gt;15%,"16%-20%", M841&gt;10%, "11%-15%", M841 &gt;0%, "5%-10%")</f>
        <v>0%</v>
      </c>
      <c r="O841" s="9">
        <f>IF(M841&gt;0,L841+(L841*M841),L841)</f>
        <v>63318</v>
      </c>
      <c r="P841" t="s">
        <v>19</v>
      </c>
      <c r="Q841" t="s">
        <v>29</v>
      </c>
      <c r="R841" s="1" t="s">
        <v>21</v>
      </c>
      <c r="S841" s="1" t="str">
        <f>IF(ISNUMBER(R841),"Yes","No")</f>
        <v>No</v>
      </c>
    </row>
    <row r="842" spans="1:19" x14ac:dyDescent="0.2">
      <c r="A842" t="s">
        <v>1557</v>
      </c>
      <c r="B842" t="s">
        <v>1558</v>
      </c>
      <c r="C842" t="s">
        <v>88</v>
      </c>
      <c r="D842" t="s">
        <v>27</v>
      </c>
      <c r="E842" t="s">
        <v>32</v>
      </c>
      <c r="F842" t="s">
        <v>28</v>
      </c>
      <c r="G842" t="s">
        <v>18</v>
      </c>
      <c r="H842">
        <v>54</v>
      </c>
      <c r="I842" t="str">
        <f>IF(H842&gt;54,"Old Adults 55+",IF(H842&gt;=31,"Adults 31-54",IF(H842&lt;31,"Young Adults 25-30","Invalid")))</f>
        <v>Adults 31-54</v>
      </c>
      <c r="J842" s="1">
        <v>33785</v>
      </c>
      <c r="K842" s="1" t="str">
        <f>IF(YEAR(J842)&gt;2016,"2017-2021",IF(YEAR(J842)&gt;2011,"2012-2016",IF(YEAR(J842)&gt;2006,"2007-2011",IF(YEAR(J842)&gt;2001,"2002-2006",IF(YEAR(J842)&gt;1996,"1997-2001",IF(YEAR(J842)&gt;=1992,"1992-1996","Invalid"))))))</f>
        <v>1992-1996</v>
      </c>
      <c r="L842" s="2">
        <v>63196</v>
      </c>
      <c r="M842" s="8">
        <v>0</v>
      </c>
      <c r="N842" s="11" t="str" cm="1">
        <f t="array" ref="N842">_xlfn.IFS(M842 = 0%, "0%", M842&gt;35%, "36%-40%",M842&gt;30%,"31%-35%", M842&gt;20%, "21%-30%",M842 &gt;15%,"16%-20%", M842&gt;10%, "11%-15%", M842 &gt;0%, "5%-10%")</f>
        <v>0%</v>
      </c>
      <c r="O842" s="9">
        <f>IF(M842&gt;0,L842+(L842*M842),L842)</f>
        <v>63196</v>
      </c>
      <c r="P842" t="s">
        <v>19</v>
      </c>
      <c r="Q842" t="s">
        <v>20</v>
      </c>
      <c r="R842" s="1">
        <v>41938</v>
      </c>
      <c r="S842" s="1" t="str">
        <f>IF(ISNUMBER(R842),"Yes","No")</f>
        <v>Yes</v>
      </c>
    </row>
    <row r="843" spans="1:19" x14ac:dyDescent="0.2">
      <c r="A843" t="s">
        <v>1066</v>
      </c>
      <c r="B843" t="s">
        <v>1067</v>
      </c>
      <c r="C843" t="s">
        <v>94</v>
      </c>
      <c r="D843" t="s">
        <v>50</v>
      </c>
      <c r="E843" t="s">
        <v>36</v>
      </c>
      <c r="F843" t="s">
        <v>17</v>
      </c>
      <c r="G843" t="s">
        <v>18</v>
      </c>
      <c r="H843">
        <v>26</v>
      </c>
      <c r="I843" t="str">
        <f>IF(H843&gt;54,"Old Adults 55+",IF(H843&gt;=31,"Adults 31-54",IF(H843&lt;31,"Young Adults 25-30","Invalid")))</f>
        <v>Young Adults 25-30</v>
      </c>
      <c r="J843" s="1">
        <v>44521</v>
      </c>
      <c r="K843" s="1" t="str">
        <f>IF(YEAR(J843)&gt;2016,"2017-2021",IF(YEAR(J843)&gt;2011,"2012-2016",IF(YEAR(J843)&gt;2006,"2007-2011",IF(YEAR(J843)&gt;2001,"2002-2006",IF(YEAR(J843)&gt;1996,"1997-2001",IF(YEAR(J843)&gt;=1992,"1992-1996","Invalid"))))))</f>
        <v>2017-2021</v>
      </c>
      <c r="L843" s="2">
        <v>63137</v>
      </c>
      <c r="M843" s="8">
        <v>0</v>
      </c>
      <c r="N843" s="11" t="str" cm="1">
        <f t="array" ref="N843">_xlfn.IFS(M843 = 0%, "0%", M843&gt;35%, "36%-40%",M843&gt;30%,"31%-35%", M843&gt;20%, "21%-30%",M843 &gt;15%,"16%-20%", M843&gt;10%, "11%-15%", M843 &gt;0%, "5%-10%")</f>
        <v>0%</v>
      </c>
      <c r="O843" s="9">
        <f>IF(M843&gt;0,L843+(L843*M843),L843)</f>
        <v>63137</v>
      </c>
      <c r="P843" t="s">
        <v>19</v>
      </c>
      <c r="Q843" t="s">
        <v>20</v>
      </c>
      <c r="R843" s="1" t="s">
        <v>21</v>
      </c>
      <c r="S843" s="1" t="str">
        <f>IF(ISNUMBER(R843),"Yes","No")</f>
        <v>No</v>
      </c>
    </row>
    <row r="844" spans="1:19" x14ac:dyDescent="0.2">
      <c r="A844" t="s">
        <v>113</v>
      </c>
      <c r="B844" t="s">
        <v>831</v>
      </c>
      <c r="C844" t="s">
        <v>58</v>
      </c>
      <c r="D844" t="s">
        <v>31</v>
      </c>
      <c r="E844" t="s">
        <v>32</v>
      </c>
      <c r="F844" t="s">
        <v>28</v>
      </c>
      <c r="G844" t="s">
        <v>18</v>
      </c>
      <c r="H844">
        <v>50</v>
      </c>
      <c r="I844" t="str">
        <f>IF(H844&gt;54,"Old Adults 55+",IF(H844&gt;=31,"Adults 31-54",IF(H844&lt;31,"Young Adults 25-30","Invalid")))</f>
        <v>Adults 31-54</v>
      </c>
      <c r="J844" s="1">
        <v>43447</v>
      </c>
      <c r="K844" s="1" t="str">
        <f>IF(YEAR(J844)&gt;2016,"2017-2021",IF(YEAR(J844)&gt;2011,"2012-2016",IF(YEAR(J844)&gt;2006,"2007-2011",IF(YEAR(J844)&gt;2001,"2002-2006",IF(YEAR(J844)&gt;1996,"1997-2001",IF(YEAR(J844)&gt;=1992,"1992-1996","Invalid"))))))</f>
        <v>2017-2021</v>
      </c>
      <c r="L844" s="2">
        <v>63098</v>
      </c>
      <c r="M844" s="8">
        <v>0</v>
      </c>
      <c r="N844" s="11" t="str" cm="1">
        <f t="array" ref="N844">_xlfn.IFS(M844 = 0%, "0%", M844&gt;35%, "36%-40%",M844&gt;30%,"31%-35%", M844&gt;20%, "21%-30%",M844 &gt;15%,"16%-20%", M844&gt;10%, "11%-15%", M844 &gt;0%, "5%-10%")</f>
        <v>0%</v>
      </c>
      <c r="O844" s="9">
        <f>IF(M844&gt;0,L844+(L844*M844),L844)</f>
        <v>63098</v>
      </c>
      <c r="P844" t="s">
        <v>19</v>
      </c>
      <c r="Q844" t="s">
        <v>29</v>
      </c>
      <c r="R844" s="1" t="s">
        <v>21</v>
      </c>
      <c r="S844" s="1" t="str">
        <f>IF(ISNUMBER(R844),"Yes","No")</f>
        <v>No</v>
      </c>
    </row>
    <row r="845" spans="1:19" x14ac:dyDescent="0.2">
      <c r="A845" t="s">
        <v>1906</v>
      </c>
      <c r="B845" t="s">
        <v>1907</v>
      </c>
      <c r="C845" t="s">
        <v>64</v>
      </c>
      <c r="D845" t="s">
        <v>15</v>
      </c>
      <c r="E845" t="s">
        <v>36</v>
      </c>
      <c r="F845" t="s">
        <v>28</v>
      </c>
      <c r="G845" t="s">
        <v>51</v>
      </c>
      <c r="H845">
        <v>39</v>
      </c>
      <c r="I845" t="str">
        <f>IF(H845&gt;54,"Old Adults 55+",IF(H845&gt;=31,"Adults 31-54",IF(H845&lt;31,"Young Adults 25-30","Invalid")))</f>
        <v>Adults 31-54</v>
      </c>
      <c r="J845" s="1">
        <v>39708</v>
      </c>
      <c r="K845" s="1" t="str">
        <f>IF(YEAR(J845)&gt;2016,"2017-2021",IF(YEAR(J845)&gt;2011,"2012-2016",IF(YEAR(J845)&gt;2006,"2007-2011",IF(YEAR(J845)&gt;2001,"2002-2006",IF(YEAR(J845)&gt;1996,"1997-2001",IF(YEAR(J845)&gt;=1992,"1992-1996","Invalid"))))))</f>
        <v>2007-2011</v>
      </c>
      <c r="L845" s="2">
        <v>62861</v>
      </c>
      <c r="M845" s="8">
        <v>0</v>
      </c>
      <c r="N845" s="11" t="str" cm="1">
        <f t="array" ref="N845">_xlfn.IFS(M845 = 0%, "0%", M845&gt;35%, "36%-40%",M845&gt;30%,"31%-35%", M845&gt;20%, "21%-30%",M845 &gt;15%,"16%-20%", M845&gt;10%, "11%-15%", M845 &gt;0%, "5%-10%")</f>
        <v>0%</v>
      </c>
      <c r="O845" s="9">
        <f>IF(M845&gt;0,L845+(L845*M845),L845)</f>
        <v>62861</v>
      </c>
      <c r="P845" t="s">
        <v>19</v>
      </c>
      <c r="Q845" t="s">
        <v>63</v>
      </c>
      <c r="R845" s="1" t="s">
        <v>21</v>
      </c>
      <c r="S845" s="1" t="str">
        <f>IF(ISNUMBER(R845),"Yes","No")</f>
        <v>No</v>
      </c>
    </row>
    <row r="846" spans="1:19" x14ac:dyDescent="0.2">
      <c r="A846" t="s">
        <v>1931</v>
      </c>
      <c r="B846" t="s">
        <v>1932</v>
      </c>
      <c r="C846" t="s">
        <v>64</v>
      </c>
      <c r="D846" t="s">
        <v>43</v>
      </c>
      <c r="E846" t="s">
        <v>36</v>
      </c>
      <c r="F846" t="s">
        <v>28</v>
      </c>
      <c r="G846" t="s">
        <v>51</v>
      </c>
      <c r="H846">
        <v>47</v>
      </c>
      <c r="I846" t="str">
        <f>IF(H846&gt;54,"Old Adults 55+",IF(H846&gt;=31,"Adults 31-54",IF(H846&lt;31,"Young Adults 25-30","Invalid")))</f>
        <v>Adults 31-54</v>
      </c>
      <c r="J846" s="1">
        <v>38684</v>
      </c>
      <c r="K846" s="1" t="str">
        <f>IF(YEAR(J846)&gt;2016,"2017-2021",IF(YEAR(J846)&gt;2011,"2012-2016",IF(YEAR(J846)&gt;2006,"2007-2011",IF(YEAR(J846)&gt;2001,"2002-2006",IF(YEAR(J846)&gt;1996,"1997-2001",IF(YEAR(J846)&gt;=1992,"1992-1996","Invalid"))))))</f>
        <v>2002-2006</v>
      </c>
      <c r="L846" s="2">
        <v>62749</v>
      </c>
      <c r="M846" s="8">
        <v>0</v>
      </c>
      <c r="N846" s="11" t="str" cm="1">
        <f t="array" ref="N846">_xlfn.IFS(M846 = 0%, "0%", M846&gt;35%, "36%-40%",M846&gt;30%,"31%-35%", M846&gt;20%, "21%-30%",M846 &gt;15%,"16%-20%", M846&gt;10%, "11%-15%", M846 &gt;0%, "5%-10%")</f>
        <v>0%</v>
      </c>
      <c r="O846" s="9">
        <f>IF(M846&gt;0,L846+(L846*M846),L846)</f>
        <v>62749</v>
      </c>
      <c r="P846" t="s">
        <v>52</v>
      </c>
      <c r="Q846" t="s">
        <v>81</v>
      </c>
      <c r="R846" s="1" t="s">
        <v>21</v>
      </c>
      <c r="S846" s="1" t="str">
        <f>IF(ISNUMBER(R846),"Yes","No")</f>
        <v>No</v>
      </c>
    </row>
    <row r="847" spans="1:19" x14ac:dyDescent="0.2">
      <c r="A847" t="s">
        <v>1202</v>
      </c>
      <c r="B847" t="s">
        <v>1203</v>
      </c>
      <c r="C847" t="s">
        <v>129</v>
      </c>
      <c r="D847" t="s">
        <v>31</v>
      </c>
      <c r="E847" t="s">
        <v>32</v>
      </c>
      <c r="F847" t="s">
        <v>17</v>
      </c>
      <c r="G847" t="s">
        <v>18</v>
      </c>
      <c r="H847">
        <v>39</v>
      </c>
      <c r="I847" t="str">
        <f>IF(H847&gt;54,"Old Adults 55+",IF(H847&gt;=31,"Adults 31-54",IF(H847&lt;31,"Young Adults 25-30","Invalid")))</f>
        <v>Adults 31-54</v>
      </c>
      <c r="J847" s="1">
        <v>43536</v>
      </c>
      <c r="K847" s="1" t="str">
        <f>IF(YEAR(J847)&gt;2016,"2017-2021",IF(YEAR(J847)&gt;2011,"2012-2016",IF(YEAR(J847)&gt;2006,"2007-2011",IF(YEAR(J847)&gt;2001,"2002-2006",IF(YEAR(J847)&gt;1996,"1997-2001",IF(YEAR(J847)&gt;=1992,"1992-1996","Invalid"))))))</f>
        <v>2017-2021</v>
      </c>
      <c r="L847" s="2">
        <v>62644</v>
      </c>
      <c r="M847" s="8">
        <v>0</v>
      </c>
      <c r="N847" s="11" t="str" cm="1">
        <f t="array" ref="N847">_xlfn.IFS(M847 = 0%, "0%", M847&gt;35%, "36%-40%",M847&gt;30%,"31%-35%", M847&gt;20%, "21%-30%",M847 &gt;15%,"16%-20%", M847&gt;10%, "11%-15%", M847 &gt;0%, "5%-10%")</f>
        <v>0%</v>
      </c>
      <c r="O847" s="9">
        <f>IF(M847&gt;0,L847+(L847*M847),L847)</f>
        <v>62644</v>
      </c>
      <c r="P847" t="s">
        <v>19</v>
      </c>
      <c r="Q847" t="s">
        <v>63</v>
      </c>
      <c r="R847" s="1" t="s">
        <v>21</v>
      </c>
      <c r="S847" s="1" t="str">
        <f>IF(ISNUMBER(R847),"Yes","No")</f>
        <v>No</v>
      </c>
    </row>
    <row r="848" spans="1:19" x14ac:dyDescent="0.2">
      <c r="A848" t="s">
        <v>1761</v>
      </c>
      <c r="B848" t="s">
        <v>1762</v>
      </c>
      <c r="C848" t="s">
        <v>129</v>
      </c>
      <c r="D848" t="s">
        <v>31</v>
      </c>
      <c r="E848" t="s">
        <v>16</v>
      </c>
      <c r="F848" t="s">
        <v>28</v>
      </c>
      <c r="G848" t="s">
        <v>18</v>
      </c>
      <c r="H848">
        <v>59</v>
      </c>
      <c r="I848" t="str">
        <f>IF(H848&gt;54,"Old Adults 55+",IF(H848&gt;=31,"Adults 31-54",IF(H848&lt;31,"Young Adults 25-30","Invalid")))</f>
        <v>Old Adults 55+</v>
      </c>
      <c r="J848" s="1">
        <v>35153</v>
      </c>
      <c r="K848" s="1" t="str">
        <f>IF(YEAR(J848)&gt;2016,"2017-2021",IF(YEAR(J848)&gt;2011,"2012-2016",IF(YEAR(J848)&gt;2006,"2007-2011",IF(YEAR(J848)&gt;2001,"2002-2006",IF(YEAR(J848)&gt;1996,"1997-2001",IF(YEAR(J848)&gt;=1992,"1992-1996","Invalid"))))))</f>
        <v>1992-1996</v>
      </c>
      <c r="L848" s="2">
        <v>62605</v>
      </c>
      <c r="M848" s="8">
        <v>0</v>
      </c>
      <c r="N848" s="11" t="str" cm="1">
        <f t="array" ref="N848">_xlfn.IFS(M848 = 0%, "0%", M848&gt;35%, "36%-40%",M848&gt;30%,"31%-35%", M848&gt;20%, "21%-30%",M848 &gt;15%,"16%-20%", M848&gt;10%, "11%-15%", M848 &gt;0%, "5%-10%")</f>
        <v>0%</v>
      </c>
      <c r="O848" s="9">
        <f>IF(M848&gt;0,L848+(L848*M848),L848)</f>
        <v>62605</v>
      </c>
      <c r="P848" t="s">
        <v>19</v>
      </c>
      <c r="Q848" t="s">
        <v>25</v>
      </c>
      <c r="R848" s="1" t="s">
        <v>21</v>
      </c>
      <c r="S848" s="1" t="str">
        <f>IF(ISNUMBER(R848),"Yes","No")</f>
        <v>No</v>
      </c>
    </row>
    <row r="849" spans="1:19" x14ac:dyDescent="0.2">
      <c r="A849" t="s">
        <v>291</v>
      </c>
      <c r="B849" t="s">
        <v>575</v>
      </c>
      <c r="C849" t="s">
        <v>86</v>
      </c>
      <c r="D849" t="s">
        <v>31</v>
      </c>
      <c r="E849" t="s">
        <v>44</v>
      </c>
      <c r="F849" t="s">
        <v>28</v>
      </c>
      <c r="G849" t="s">
        <v>47</v>
      </c>
      <c r="H849">
        <v>56</v>
      </c>
      <c r="I849" t="str">
        <f>IF(H849&gt;54,"Old Adults 55+",IF(H849&gt;=31,"Adults 31-54",IF(H849&lt;31,"Young Adults 25-30","Invalid")))</f>
        <v>Old Adults 55+</v>
      </c>
      <c r="J849" s="1">
        <v>42031</v>
      </c>
      <c r="K849" s="1" t="str">
        <f>IF(YEAR(J849)&gt;2016,"2017-2021",IF(YEAR(J849)&gt;2011,"2012-2016",IF(YEAR(J849)&gt;2006,"2007-2011",IF(YEAR(J849)&gt;2001,"2002-2006",IF(YEAR(J849)&gt;1996,"1997-2001",IF(YEAR(J849)&gt;=1992,"1992-1996","Invalid"))))))</f>
        <v>2012-2016</v>
      </c>
      <c r="L849" s="2">
        <v>62575</v>
      </c>
      <c r="M849" s="8">
        <v>0</v>
      </c>
      <c r="N849" s="11" t="str" cm="1">
        <f t="array" ref="N849">_xlfn.IFS(M849 = 0%, "0%", M849&gt;35%, "36%-40%",M849&gt;30%,"31%-35%", M849&gt;20%, "21%-30%",M849 &gt;15%,"16%-20%", M849&gt;10%, "11%-15%", M849 &gt;0%, "5%-10%")</f>
        <v>0%</v>
      </c>
      <c r="O849" s="9">
        <f>IF(M849&gt;0,L849+(L849*M849),L849)</f>
        <v>62575</v>
      </c>
      <c r="P849" t="s">
        <v>19</v>
      </c>
      <c r="Q849" t="s">
        <v>45</v>
      </c>
      <c r="R849" s="1" t="s">
        <v>21</v>
      </c>
      <c r="S849" s="1" t="str">
        <f>IF(ISNUMBER(R849),"Yes","No")</f>
        <v>No</v>
      </c>
    </row>
    <row r="850" spans="1:19" x14ac:dyDescent="0.2">
      <c r="A850" t="s">
        <v>171</v>
      </c>
      <c r="B850" t="s">
        <v>1827</v>
      </c>
      <c r="C850" t="s">
        <v>94</v>
      </c>
      <c r="D850" t="s">
        <v>50</v>
      </c>
      <c r="E850" t="s">
        <v>16</v>
      </c>
      <c r="F850" t="s">
        <v>17</v>
      </c>
      <c r="G850" t="s">
        <v>47</v>
      </c>
      <c r="H850">
        <v>40</v>
      </c>
      <c r="I850" t="str">
        <f>IF(H850&gt;54,"Old Adults 55+",IF(H850&gt;=31,"Adults 31-54",IF(H850&lt;31,"Young Adults 25-30","Invalid")))</f>
        <v>Adults 31-54</v>
      </c>
      <c r="J850" s="1">
        <v>39960</v>
      </c>
      <c r="K850" s="1" t="str">
        <f>IF(YEAR(J850)&gt;2016,"2017-2021",IF(YEAR(J850)&gt;2011,"2012-2016",IF(YEAR(J850)&gt;2006,"2007-2011",IF(YEAR(J850)&gt;2001,"2002-2006",IF(YEAR(J850)&gt;1996,"1997-2001",IF(YEAR(J850)&gt;=1992,"1992-1996","Invalid"))))))</f>
        <v>2007-2011</v>
      </c>
      <c r="L850" s="2">
        <v>62411</v>
      </c>
      <c r="M850" s="8">
        <v>0</v>
      </c>
      <c r="N850" s="11" t="str" cm="1">
        <f t="array" ref="N850">_xlfn.IFS(M850 = 0%, "0%", M850&gt;35%, "36%-40%",M850&gt;30%,"31%-35%", M850&gt;20%, "21%-30%",M850 &gt;15%,"16%-20%", M850&gt;10%, "11%-15%", M850 &gt;0%, "5%-10%")</f>
        <v>0%</v>
      </c>
      <c r="O850" s="9">
        <f>IF(M850&gt;0,L850+(L850*M850),L850)</f>
        <v>62411</v>
      </c>
      <c r="P850" t="s">
        <v>19</v>
      </c>
      <c r="Q850" t="s">
        <v>45</v>
      </c>
      <c r="R850" s="1">
        <v>44422</v>
      </c>
      <c r="S850" s="1" t="str">
        <f>IF(ISNUMBER(R850),"Yes","No")</f>
        <v>Yes</v>
      </c>
    </row>
    <row r="851" spans="1:19" x14ac:dyDescent="0.2">
      <c r="A851" t="s">
        <v>1708</v>
      </c>
      <c r="B851" t="s">
        <v>1709</v>
      </c>
      <c r="C851" t="s">
        <v>38</v>
      </c>
      <c r="D851" t="s">
        <v>27</v>
      </c>
      <c r="E851" t="s">
        <v>36</v>
      </c>
      <c r="F851" t="s">
        <v>17</v>
      </c>
      <c r="G851" t="s">
        <v>51</v>
      </c>
      <c r="H851">
        <v>43</v>
      </c>
      <c r="I851" t="str">
        <f>IF(H851&gt;54,"Old Adults 55+",IF(H851&gt;=31,"Adults 31-54",IF(H851&lt;31,"Young Adults 25-30","Invalid")))</f>
        <v>Adults 31-54</v>
      </c>
      <c r="J851" s="1">
        <v>39885</v>
      </c>
      <c r="K851" s="1" t="str">
        <f>IF(YEAR(J851)&gt;2016,"2017-2021",IF(YEAR(J851)&gt;2011,"2012-2016",IF(YEAR(J851)&gt;2006,"2007-2011",IF(YEAR(J851)&gt;2001,"2002-2006",IF(YEAR(J851)&gt;1996,"1997-2001",IF(YEAR(J851)&gt;=1992,"1992-1996","Invalid"))))))</f>
        <v>2007-2011</v>
      </c>
      <c r="L851" s="2">
        <v>62335</v>
      </c>
      <c r="M851" s="8">
        <v>0</v>
      </c>
      <c r="N851" s="11" t="str" cm="1">
        <f t="array" ref="N851">_xlfn.IFS(M851 = 0%, "0%", M851&gt;35%, "36%-40%",M851&gt;30%,"31%-35%", M851&gt;20%, "21%-30%",M851 &gt;15%,"16%-20%", M851&gt;10%, "11%-15%", M851 &gt;0%, "5%-10%")</f>
        <v>0%</v>
      </c>
      <c r="O851" s="9">
        <f>IF(M851&gt;0,L851+(L851*M851),L851)</f>
        <v>62335</v>
      </c>
      <c r="P851" t="s">
        <v>52</v>
      </c>
      <c r="Q851" t="s">
        <v>81</v>
      </c>
      <c r="R851" s="1" t="s">
        <v>21</v>
      </c>
      <c r="S851" s="1" t="str">
        <f>IF(ISNUMBER(R851),"Yes","No")</f>
        <v>No</v>
      </c>
    </row>
    <row r="852" spans="1:19" x14ac:dyDescent="0.2">
      <c r="A852" t="s">
        <v>338</v>
      </c>
      <c r="B852" t="s">
        <v>1269</v>
      </c>
      <c r="C852" t="s">
        <v>86</v>
      </c>
      <c r="D852" t="s">
        <v>31</v>
      </c>
      <c r="E852" t="s">
        <v>36</v>
      </c>
      <c r="F852" t="s">
        <v>28</v>
      </c>
      <c r="G852" t="s">
        <v>24</v>
      </c>
      <c r="H852">
        <v>60</v>
      </c>
      <c r="I852" t="str">
        <f>IF(H852&gt;54,"Old Adults 55+",IF(H852&gt;=31,"Adults 31-54",IF(H852&lt;31,"Young Adults 25-30","Invalid")))</f>
        <v>Old Adults 55+</v>
      </c>
      <c r="J852" s="1">
        <v>39944</v>
      </c>
      <c r="K852" s="1" t="str">
        <f>IF(YEAR(J852)&gt;2016,"2017-2021",IF(YEAR(J852)&gt;2011,"2012-2016",IF(YEAR(J852)&gt;2006,"2007-2011",IF(YEAR(J852)&gt;2001,"2002-2006",IF(YEAR(J852)&gt;1996,"1997-2001",IF(YEAR(J852)&gt;=1992,"1992-1996","Invalid"))))))</f>
        <v>2007-2011</v>
      </c>
      <c r="L852" s="2">
        <v>62239</v>
      </c>
      <c r="M852" s="8">
        <v>0</v>
      </c>
      <c r="N852" s="11" t="str" cm="1">
        <f t="array" ref="N852">_xlfn.IFS(M852 = 0%, "0%", M852&gt;35%, "36%-40%",M852&gt;30%,"31%-35%", M852&gt;20%, "21%-30%",M852 &gt;15%,"16%-20%", M852&gt;10%, "11%-15%", M852 &gt;0%, "5%-10%")</f>
        <v>0%</v>
      </c>
      <c r="O852" s="9">
        <f>IF(M852&gt;0,L852+(L852*M852),L852)</f>
        <v>62239</v>
      </c>
      <c r="P852" t="s">
        <v>33</v>
      </c>
      <c r="Q852" t="s">
        <v>60</v>
      </c>
      <c r="R852" s="1" t="s">
        <v>21</v>
      </c>
      <c r="S852" s="1" t="str">
        <f>IF(ISNUMBER(R852),"Yes","No")</f>
        <v>No</v>
      </c>
    </row>
    <row r="853" spans="1:19" x14ac:dyDescent="0.2">
      <c r="A853" t="s">
        <v>1051</v>
      </c>
      <c r="B853" t="s">
        <v>1052</v>
      </c>
      <c r="C853" t="s">
        <v>88</v>
      </c>
      <c r="D853" t="s">
        <v>27</v>
      </c>
      <c r="E853" t="s">
        <v>32</v>
      </c>
      <c r="F853" t="s">
        <v>28</v>
      </c>
      <c r="G853" t="s">
        <v>47</v>
      </c>
      <c r="H853">
        <v>55</v>
      </c>
      <c r="I853" t="str">
        <f>IF(H853&gt;54,"Old Adults 55+",IF(H853&gt;=31,"Adults 31-54",IF(H853&lt;31,"Young Adults 25-30","Invalid")))</f>
        <v>Old Adults 55+</v>
      </c>
      <c r="J853" s="1">
        <v>35919</v>
      </c>
      <c r="K853" s="1" t="str">
        <f>IF(YEAR(J853)&gt;2016,"2017-2021",IF(YEAR(J853)&gt;2011,"2012-2016",IF(YEAR(J853)&gt;2006,"2007-2011",IF(YEAR(J853)&gt;2001,"2002-2006",IF(YEAR(J853)&gt;1996,"1997-2001",IF(YEAR(J853)&gt;=1992,"1992-1996","Invalid"))))))</f>
        <v>1997-2001</v>
      </c>
      <c r="L853" s="2">
        <v>62174</v>
      </c>
      <c r="M853" s="8">
        <v>0</v>
      </c>
      <c r="N853" s="11" t="str" cm="1">
        <f t="array" ref="N853">_xlfn.IFS(M853 = 0%, "0%", M853&gt;35%, "36%-40%",M853&gt;30%,"31%-35%", M853&gt;20%, "21%-30%",M853 &gt;15%,"16%-20%", M853&gt;10%, "11%-15%", M853 &gt;0%, "5%-10%")</f>
        <v>0%</v>
      </c>
      <c r="O853" s="9">
        <f>IF(M853&gt;0,L853+(L853*M853),L853)</f>
        <v>62174</v>
      </c>
      <c r="P853" t="s">
        <v>19</v>
      </c>
      <c r="Q853" t="s">
        <v>20</v>
      </c>
      <c r="R853" s="1" t="s">
        <v>21</v>
      </c>
      <c r="S853" s="1" t="str">
        <f>IF(ISNUMBER(R853),"Yes","No")</f>
        <v>No</v>
      </c>
    </row>
    <row r="854" spans="1:19" x14ac:dyDescent="0.2">
      <c r="A854" t="s">
        <v>395</v>
      </c>
      <c r="B854" t="s">
        <v>1789</v>
      </c>
      <c r="C854" t="s">
        <v>35</v>
      </c>
      <c r="D854" t="s">
        <v>27</v>
      </c>
      <c r="E854" t="s">
        <v>36</v>
      </c>
      <c r="F854" t="s">
        <v>28</v>
      </c>
      <c r="G854" t="s">
        <v>24</v>
      </c>
      <c r="H854">
        <v>34</v>
      </c>
      <c r="I854" t="str">
        <f>IF(H854&gt;54,"Old Adults 55+",IF(H854&gt;=31,"Adults 31-54",IF(H854&lt;31,"Young Adults 25-30","Invalid")))</f>
        <v>Adults 31-54</v>
      </c>
      <c r="J854" s="1">
        <v>43414</v>
      </c>
      <c r="K854" s="1" t="str">
        <f>IF(YEAR(J854)&gt;2016,"2017-2021",IF(YEAR(J854)&gt;2011,"2012-2016",IF(YEAR(J854)&gt;2006,"2007-2011",IF(YEAR(J854)&gt;2001,"2002-2006",IF(YEAR(J854)&gt;1996,"1997-2001",IF(YEAR(J854)&gt;=1992,"1992-1996","Invalid"))))))</f>
        <v>2017-2021</v>
      </c>
      <c r="L854" s="2">
        <v>61944</v>
      </c>
      <c r="M854" s="8">
        <v>0</v>
      </c>
      <c r="N854" s="11" t="str" cm="1">
        <f t="array" ref="N854">_xlfn.IFS(M854 = 0%, "0%", M854&gt;35%, "36%-40%",M854&gt;30%,"31%-35%", M854&gt;20%, "21%-30%",M854 &gt;15%,"16%-20%", M854&gt;10%, "11%-15%", M854 &gt;0%, "5%-10%")</f>
        <v>0%</v>
      </c>
      <c r="O854" s="9">
        <f>IF(M854&gt;0,L854+(L854*M854),L854)</f>
        <v>61944</v>
      </c>
      <c r="P854" t="s">
        <v>33</v>
      </c>
      <c r="Q854" t="s">
        <v>74</v>
      </c>
      <c r="R854" s="1" t="s">
        <v>21</v>
      </c>
      <c r="S854" s="1" t="str">
        <f>IF(ISNUMBER(R854),"Yes","No")</f>
        <v>No</v>
      </c>
    </row>
    <row r="855" spans="1:19" x14ac:dyDescent="0.2">
      <c r="A855" t="s">
        <v>539</v>
      </c>
      <c r="B855" t="s">
        <v>848</v>
      </c>
      <c r="C855" t="s">
        <v>56</v>
      </c>
      <c r="D855" t="s">
        <v>27</v>
      </c>
      <c r="E855" t="s">
        <v>36</v>
      </c>
      <c r="F855" t="s">
        <v>17</v>
      </c>
      <c r="G855" t="s">
        <v>51</v>
      </c>
      <c r="H855">
        <v>32</v>
      </c>
      <c r="I855" t="str">
        <f>IF(H855&gt;54,"Old Adults 55+",IF(H855&gt;=31,"Adults 31-54",IF(H855&lt;31,"Young Adults 25-30","Invalid")))</f>
        <v>Adults 31-54</v>
      </c>
      <c r="J855" s="1">
        <v>43010</v>
      </c>
      <c r="K855" s="1" t="str">
        <f>IF(YEAR(J855)&gt;2016,"2017-2021",IF(YEAR(J855)&gt;2011,"2012-2016",IF(YEAR(J855)&gt;2006,"2007-2011",IF(YEAR(J855)&gt;2001,"2002-2006",IF(YEAR(J855)&gt;1996,"1997-2001",IF(YEAR(J855)&gt;=1992,"1992-1996","Invalid"))))))</f>
        <v>2017-2021</v>
      </c>
      <c r="L855" s="2">
        <v>61886</v>
      </c>
      <c r="M855" s="8">
        <v>0.09</v>
      </c>
      <c r="N855" s="11" t="str" cm="1">
        <f t="array" ref="N855">_xlfn.IFS(M855 = 0%, "0%", M855&gt;35%, "36%-40%",M855&gt;30%,"31%-35%", M855&gt;20%, "21%-30%",M855 &gt;15%,"16%-20%", M855&gt;10%, "11%-15%", M855 &gt;0%, "5%-10%")</f>
        <v>5%-10%</v>
      </c>
      <c r="O855" s="9">
        <f>IF(M855&gt;0,L855+(L855*M855),L855)</f>
        <v>67455.740000000005</v>
      </c>
      <c r="P855" t="s">
        <v>52</v>
      </c>
      <c r="Q855" t="s">
        <v>66</v>
      </c>
      <c r="R855" s="1" t="s">
        <v>21</v>
      </c>
      <c r="S855" s="1" t="str">
        <f>IF(ISNUMBER(R855),"Yes","No")</f>
        <v>No</v>
      </c>
    </row>
    <row r="856" spans="1:19" x14ac:dyDescent="0.2">
      <c r="A856" t="s">
        <v>572</v>
      </c>
      <c r="B856" t="s">
        <v>573</v>
      </c>
      <c r="C856" t="s">
        <v>58</v>
      </c>
      <c r="D856" t="s">
        <v>31</v>
      </c>
      <c r="E856" t="s">
        <v>16</v>
      </c>
      <c r="F856" t="s">
        <v>17</v>
      </c>
      <c r="G856" t="s">
        <v>18</v>
      </c>
      <c r="H856">
        <v>45</v>
      </c>
      <c r="I856" t="str">
        <f>IF(H856&gt;54,"Old Adults 55+",IF(H856&gt;=31,"Adults 31-54",IF(H856&lt;31,"Young Adults 25-30","Invalid")))</f>
        <v>Adults 31-54</v>
      </c>
      <c r="J856" s="1">
        <v>41386</v>
      </c>
      <c r="K856" s="1" t="str">
        <f>IF(YEAR(J856)&gt;2016,"2017-2021",IF(YEAR(J856)&gt;2011,"2012-2016",IF(YEAR(J856)&gt;2006,"2007-2011",IF(YEAR(J856)&gt;2001,"2002-2006",IF(YEAR(J856)&gt;1996,"1997-2001",IF(YEAR(J856)&gt;=1992,"1992-1996","Invalid"))))))</f>
        <v>2012-2016</v>
      </c>
      <c r="L856" s="2">
        <v>61773</v>
      </c>
      <c r="M856" s="8">
        <v>0</v>
      </c>
      <c r="N856" s="11" t="str" cm="1">
        <f t="array" ref="N856">_xlfn.IFS(M856 = 0%, "0%", M856&gt;35%, "36%-40%",M856&gt;30%,"31%-35%", M856&gt;20%, "21%-30%",M856 &gt;15%,"16%-20%", M856&gt;10%, "11%-15%", M856 &gt;0%, "5%-10%")</f>
        <v>0%</v>
      </c>
      <c r="O856" s="9">
        <f>IF(M856&gt;0,L856+(L856*M856),L856)</f>
        <v>61773</v>
      </c>
      <c r="P856" t="s">
        <v>19</v>
      </c>
      <c r="Q856" t="s">
        <v>63</v>
      </c>
      <c r="R856" s="1" t="s">
        <v>21</v>
      </c>
      <c r="S856" s="1" t="str">
        <f>IF(ISNUMBER(R856),"Yes","No")</f>
        <v>No</v>
      </c>
    </row>
    <row r="857" spans="1:19" x14ac:dyDescent="0.2">
      <c r="A857" t="s">
        <v>1938</v>
      </c>
      <c r="B857" t="s">
        <v>1939</v>
      </c>
      <c r="C857" t="s">
        <v>89</v>
      </c>
      <c r="D857" t="s">
        <v>27</v>
      </c>
      <c r="E857" t="s">
        <v>32</v>
      </c>
      <c r="F857" t="s">
        <v>17</v>
      </c>
      <c r="G857" t="s">
        <v>18</v>
      </c>
      <c r="H857">
        <v>40</v>
      </c>
      <c r="I857" t="str">
        <f>IF(H857&gt;54,"Old Adults 55+",IF(H857&gt;=31,"Adults 31-54",IF(H857&lt;31,"Young Adults 25-30","Invalid")))</f>
        <v>Adults 31-54</v>
      </c>
      <c r="J857" s="1">
        <v>40944</v>
      </c>
      <c r="K857" s="1" t="str">
        <f>IF(YEAR(J857)&gt;2016,"2017-2021",IF(YEAR(J857)&gt;2011,"2012-2016",IF(YEAR(J857)&gt;2006,"2007-2011",IF(YEAR(J857)&gt;2001,"2002-2006",IF(YEAR(J857)&gt;1996,"1997-2001",IF(YEAR(J857)&gt;=1992,"1992-1996","Invalid"))))))</f>
        <v>2012-2016</v>
      </c>
      <c r="L857" s="2">
        <v>61523</v>
      </c>
      <c r="M857" s="8">
        <v>0</v>
      </c>
      <c r="N857" s="11" t="str" cm="1">
        <f t="array" ref="N857">_xlfn.IFS(M857 = 0%, "0%", M857&gt;35%, "36%-40%",M857&gt;30%,"31%-35%", M857&gt;20%, "21%-30%",M857 &gt;15%,"16%-20%", M857&gt;10%, "11%-15%", M857 &gt;0%, "5%-10%")</f>
        <v>0%</v>
      </c>
      <c r="O857" s="9">
        <f>IF(M857&gt;0,L857+(L857*M857),L857)</f>
        <v>61523</v>
      </c>
      <c r="P857" t="s">
        <v>19</v>
      </c>
      <c r="Q857" t="s">
        <v>29</v>
      </c>
      <c r="R857" s="1" t="s">
        <v>21</v>
      </c>
      <c r="S857" s="1" t="str">
        <f>IF(ISNUMBER(R857),"Yes","No")</f>
        <v>No</v>
      </c>
    </row>
    <row r="858" spans="1:19" x14ac:dyDescent="0.2">
      <c r="A858" t="s">
        <v>37</v>
      </c>
      <c r="B858" t="s">
        <v>1421</v>
      </c>
      <c r="C858" t="s">
        <v>64</v>
      </c>
      <c r="D858" t="s">
        <v>65</v>
      </c>
      <c r="E858" t="s">
        <v>44</v>
      </c>
      <c r="F858" t="s">
        <v>28</v>
      </c>
      <c r="G858" t="s">
        <v>24</v>
      </c>
      <c r="H858">
        <v>28</v>
      </c>
      <c r="I858" t="str">
        <f>IF(H858&gt;54,"Old Adults 55+",IF(H858&gt;=31,"Adults 31-54",IF(H858&lt;31,"Young Adults 25-30","Invalid")))</f>
        <v>Young Adults 25-30</v>
      </c>
      <c r="J858" s="1">
        <v>43336</v>
      </c>
      <c r="K858" s="1" t="str">
        <f>IF(YEAR(J858)&gt;2016,"2017-2021",IF(YEAR(J858)&gt;2011,"2012-2016",IF(YEAR(J858)&gt;2006,"2007-2011",IF(YEAR(J858)&gt;2001,"2002-2006",IF(YEAR(J858)&gt;1996,"1997-2001",IF(YEAR(J858)&gt;=1992,"1992-1996","Invalid"))))))</f>
        <v>2017-2021</v>
      </c>
      <c r="L858" s="2">
        <v>61410</v>
      </c>
      <c r="M858" s="8">
        <v>0</v>
      </c>
      <c r="N858" s="11" t="str" cm="1">
        <f t="array" ref="N858">_xlfn.IFS(M858 = 0%, "0%", M858&gt;35%, "36%-40%",M858&gt;30%,"31%-35%", M858&gt;20%, "21%-30%",M858 &gt;15%,"16%-20%", M858&gt;10%, "11%-15%", M858 &gt;0%, "5%-10%")</f>
        <v>0%</v>
      </c>
      <c r="O858" s="9">
        <f>IF(M858&gt;0,L858+(L858*M858),L858)</f>
        <v>61410</v>
      </c>
      <c r="P858" t="s">
        <v>19</v>
      </c>
      <c r="Q858" t="s">
        <v>39</v>
      </c>
      <c r="R858" s="1" t="s">
        <v>21</v>
      </c>
      <c r="S858" s="1" t="str">
        <f>IF(ISNUMBER(R858),"Yes","No")</f>
        <v>No</v>
      </c>
    </row>
    <row r="859" spans="1:19" x14ac:dyDescent="0.2">
      <c r="A859" t="s">
        <v>41</v>
      </c>
      <c r="B859" t="s">
        <v>1812</v>
      </c>
      <c r="C859" t="s">
        <v>89</v>
      </c>
      <c r="D859" t="s">
        <v>27</v>
      </c>
      <c r="E859" t="s">
        <v>36</v>
      </c>
      <c r="F859" t="s">
        <v>17</v>
      </c>
      <c r="G859" t="s">
        <v>18</v>
      </c>
      <c r="H859">
        <v>36</v>
      </c>
      <c r="I859" t="str">
        <f>IF(H859&gt;54,"Old Adults 55+",IF(H859&gt;=31,"Adults 31-54",IF(H859&lt;31,"Young Adults 25-30","Invalid")))</f>
        <v>Adults 31-54</v>
      </c>
      <c r="J859" s="1">
        <v>40413</v>
      </c>
      <c r="K859" s="1" t="str">
        <f>IF(YEAR(J859)&gt;2016,"2017-2021",IF(YEAR(J859)&gt;2011,"2012-2016",IF(YEAR(J859)&gt;2006,"2007-2011",IF(YEAR(J859)&gt;2001,"2002-2006",IF(YEAR(J859)&gt;1996,"1997-2001",IF(YEAR(J859)&gt;=1992,"1992-1996","Invalid"))))))</f>
        <v>2007-2011</v>
      </c>
      <c r="L859" s="2">
        <v>61310</v>
      </c>
      <c r="M859" s="8">
        <v>0</v>
      </c>
      <c r="N859" s="11" t="str" cm="1">
        <f t="array" ref="N859">_xlfn.IFS(M859 = 0%, "0%", M859&gt;35%, "36%-40%",M859&gt;30%,"31%-35%", M859&gt;20%, "21%-30%",M859 &gt;15%,"16%-20%", M859&gt;10%, "11%-15%", M859 &gt;0%, "5%-10%")</f>
        <v>0%</v>
      </c>
      <c r="O859" s="9">
        <f>IF(M859&gt;0,L859+(L859*M859),L859)</f>
        <v>61310</v>
      </c>
      <c r="P859" t="s">
        <v>19</v>
      </c>
      <c r="Q859" t="s">
        <v>39</v>
      </c>
      <c r="R859" s="1" t="s">
        <v>21</v>
      </c>
      <c r="S859" s="1" t="str">
        <f>IF(ISNUMBER(R859),"Yes","No")</f>
        <v>No</v>
      </c>
    </row>
    <row r="860" spans="1:19" x14ac:dyDescent="0.2">
      <c r="A860" t="s">
        <v>792</v>
      </c>
      <c r="B860" t="s">
        <v>793</v>
      </c>
      <c r="C860" t="s">
        <v>64</v>
      </c>
      <c r="D860" t="s">
        <v>50</v>
      </c>
      <c r="E860" t="s">
        <v>16</v>
      </c>
      <c r="F860" t="s">
        <v>17</v>
      </c>
      <c r="G860" t="s">
        <v>51</v>
      </c>
      <c r="H860">
        <v>48</v>
      </c>
      <c r="I860" t="str">
        <f>IF(H860&gt;54,"Old Adults 55+",IF(H860&gt;=31,"Adults 31-54",IF(H860&lt;31,"Young Adults 25-30","Invalid")))</f>
        <v>Adults 31-54</v>
      </c>
      <c r="J860" s="1">
        <v>41773</v>
      </c>
      <c r="K860" s="1" t="str">
        <f>IF(YEAR(J860)&gt;2016,"2017-2021",IF(YEAR(J860)&gt;2011,"2012-2016",IF(YEAR(J860)&gt;2006,"2007-2011",IF(YEAR(J860)&gt;2001,"2002-2006",IF(YEAR(J860)&gt;1996,"1997-2001",IF(YEAR(J860)&gt;=1992,"1992-1996","Invalid"))))))</f>
        <v>2012-2016</v>
      </c>
      <c r="L860" s="2">
        <v>61216</v>
      </c>
      <c r="M860" s="8">
        <v>0</v>
      </c>
      <c r="N860" s="11" t="str" cm="1">
        <f t="array" ref="N860">_xlfn.IFS(M860 = 0%, "0%", M860&gt;35%, "36%-40%",M860&gt;30%,"31%-35%", M860&gt;20%, "21%-30%",M860 &gt;15%,"16%-20%", M860&gt;10%, "11%-15%", M860 &gt;0%, "5%-10%")</f>
        <v>0%</v>
      </c>
      <c r="O860" s="9">
        <f>IF(M860&gt;0,L860+(L860*M860),L860)</f>
        <v>61216</v>
      </c>
      <c r="P860" t="s">
        <v>19</v>
      </c>
      <c r="Q860" t="s">
        <v>63</v>
      </c>
      <c r="R860" s="1" t="s">
        <v>21</v>
      </c>
      <c r="S860" s="1" t="str">
        <f>IF(ISNUMBER(R860),"Yes","No")</f>
        <v>No</v>
      </c>
    </row>
    <row r="861" spans="1:19" x14ac:dyDescent="0.2">
      <c r="A861" t="s">
        <v>572</v>
      </c>
      <c r="B861" t="s">
        <v>1276</v>
      </c>
      <c r="C861" t="s">
        <v>64</v>
      </c>
      <c r="D861" t="s">
        <v>15</v>
      </c>
      <c r="E861" t="s">
        <v>44</v>
      </c>
      <c r="F861" t="s">
        <v>17</v>
      </c>
      <c r="G861" t="s">
        <v>18</v>
      </c>
      <c r="H861">
        <v>52</v>
      </c>
      <c r="I861" t="str">
        <f>IF(H861&gt;54,"Old Adults 55+",IF(H861&gt;=31,"Adults 31-54",IF(H861&lt;31,"Young Adults 25-30","Invalid")))</f>
        <v>Adults 31-54</v>
      </c>
      <c r="J861" s="1">
        <v>43819</v>
      </c>
      <c r="K861" s="1" t="str">
        <f>IF(YEAR(J861)&gt;2016,"2017-2021",IF(YEAR(J861)&gt;2011,"2012-2016",IF(YEAR(J861)&gt;2006,"2007-2011",IF(YEAR(J861)&gt;2001,"2002-2006",IF(YEAR(J861)&gt;1996,"1997-2001",IF(YEAR(J861)&gt;=1992,"1992-1996","Invalid"))))))</f>
        <v>2017-2021</v>
      </c>
      <c r="L861" s="2">
        <v>61026</v>
      </c>
      <c r="M861" s="8">
        <v>0</v>
      </c>
      <c r="N861" s="11" t="str" cm="1">
        <f t="array" ref="N861">_xlfn.IFS(M861 = 0%, "0%", M861&gt;35%, "36%-40%",M861&gt;30%,"31%-35%", M861&gt;20%, "21%-30%",M861 &gt;15%,"16%-20%", M861&gt;10%, "11%-15%", M861 &gt;0%, "5%-10%")</f>
        <v>0%</v>
      </c>
      <c r="O861" s="9">
        <f>IF(M861&gt;0,L861+(L861*M861),L861)</f>
        <v>61026</v>
      </c>
      <c r="P861" t="s">
        <v>19</v>
      </c>
      <c r="Q861" t="s">
        <v>39</v>
      </c>
      <c r="R861" s="1" t="s">
        <v>21</v>
      </c>
      <c r="S861" s="1" t="str">
        <f>IF(ISNUMBER(R861),"Yes","No")</f>
        <v>No</v>
      </c>
    </row>
    <row r="862" spans="1:19" x14ac:dyDescent="0.2">
      <c r="A862" t="s">
        <v>276</v>
      </c>
      <c r="B862" t="s">
        <v>1001</v>
      </c>
      <c r="C862" t="s">
        <v>71</v>
      </c>
      <c r="D862" t="s">
        <v>27</v>
      </c>
      <c r="E862" t="s">
        <v>36</v>
      </c>
      <c r="F862" t="s">
        <v>17</v>
      </c>
      <c r="G862" t="s">
        <v>18</v>
      </c>
      <c r="H862">
        <v>65</v>
      </c>
      <c r="I862" t="str">
        <f>IF(H862&gt;54,"Old Adults 55+",IF(H862&gt;=31,"Adults 31-54",IF(H862&lt;31,"Young Adults 25-30","Invalid")))</f>
        <v>Old Adults 55+</v>
      </c>
      <c r="J862" s="1">
        <v>43234</v>
      </c>
      <c r="K862" s="1" t="str">
        <f>IF(YEAR(J862)&gt;2016,"2017-2021",IF(YEAR(J862)&gt;2011,"2012-2016",IF(YEAR(J862)&gt;2006,"2007-2011",IF(YEAR(J862)&gt;2001,"2002-2006",IF(YEAR(J862)&gt;1996,"1997-2001",IF(YEAR(J862)&gt;=1992,"1992-1996","Invalid"))))))</f>
        <v>2017-2021</v>
      </c>
      <c r="L862" s="2">
        <v>60985</v>
      </c>
      <c r="M862" s="8">
        <v>0</v>
      </c>
      <c r="N862" s="11" t="str" cm="1">
        <f t="array" ref="N862">_xlfn.IFS(M862 = 0%, "0%", M862&gt;35%, "36%-40%",M862&gt;30%,"31%-35%", M862&gt;20%, "21%-30%",M862 &gt;15%,"16%-20%", M862&gt;10%, "11%-15%", M862 &gt;0%, "5%-10%")</f>
        <v>0%</v>
      </c>
      <c r="O862" s="9">
        <f>IF(M862&gt;0,L862+(L862*M862),L862)</f>
        <v>60985</v>
      </c>
      <c r="P862" t="s">
        <v>19</v>
      </c>
      <c r="Q862" t="s">
        <v>63</v>
      </c>
      <c r="R862" s="1" t="s">
        <v>21</v>
      </c>
      <c r="S862" s="1" t="str">
        <f>IF(ISNUMBER(R862),"Yes","No")</f>
        <v>No</v>
      </c>
    </row>
    <row r="863" spans="1:19" x14ac:dyDescent="0.2">
      <c r="A863" t="s">
        <v>1835</v>
      </c>
      <c r="B863" t="s">
        <v>1836</v>
      </c>
      <c r="C863" t="s">
        <v>64</v>
      </c>
      <c r="D863" t="s">
        <v>50</v>
      </c>
      <c r="E863" t="s">
        <v>36</v>
      </c>
      <c r="F863" t="s">
        <v>17</v>
      </c>
      <c r="G863" t="s">
        <v>18</v>
      </c>
      <c r="H863">
        <v>29</v>
      </c>
      <c r="I863" t="str">
        <f>IF(H863&gt;54,"Old Adults 55+",IF(H863&gt;=31,"Adults 31-54",IF(H863&lt;31,"Young Adults 25-30","Invalid")))</f>
        <v>Young Adults 25-30</v>
      </c>
      <c r="J863" s="1">
        <v>42691</v>
      </c>
      <c r="K863" s="1" t="str">
        <f>IF(YEAR(J863)&gt;2016,"2017-2021",IF(YEAR(J863)&gt;2011,"2012-2016",IF(YEAR(J863)&gt;2006,"2007-2011",IF(YEAR(J863)&gt;2001,"2002-2006",IF(YEAR(J863)&gt;1996,"1997-2001",IF(YEAR(J863)&gt;=1992,"1992-1996","Invalid"))))))</f>
        <v>2012-2016</v>
      </c>
      <c r="L863" s="2">
        <v>60930</v>
      </c>
      <c r="M863" s="8">
        <v>0</v>
      </c>
      <c r="N863" s="11" t="str" cm="1">
        <f t="array" ref="N863">_xlfn.IFS(M863 = 0%, "0%", M863&gt;35%, "36%-40%",M863&gt;30%,"31%-35%", M863&gt;20%, "21%-30%",M863 &gt;15%,"16%-20%", M863&gt;10%, "11%-15%", M863 &gt;0%, "5%-10%")</f>
        <v>0%</v>
      </c>
      <c r="O863" s="9">
        <f>IF(M863&gt;0,L863+(L863*M863),L863)</f>
        <v>60930</v>
      </c>
      <c r="P863" t="s">
        <v>19</v>
      </c>
      <c r="Q863" t="s">
        <v>25</v>
      </c>
      <c r="R863" s="1" t="s">
        <v>21</v>
      </c>
      <c r="S863" s="1" t="str">
        <f>IF(ISNUMBER(R863),"Yes","No")</f>
        <v>No</v>
      </c>
    </row>
    <row r="864" spans="1:19" x14ac:dyDescent="0.2">
      <c r="A864" t="s">
        <v>946</v>
      </c>
      <c r="B864" t="s">
        <v>947</v>
      </c>
      <c r="C864" t="s">
        <v>86</v>
      </c>
      <c r="D864" t="s">
        <v>31</v>
      </c>
      <c r="E864" t="s">
        <v>44</v>
      </c>
      <c r="F864" t="s">
        <v>17</v>
      </c>
      <c r="G864" t="s">
        <v>24</v>
      </c>
      <c r="H864">
        <v>35</v>
      </c>
      <c r="I864" t="str">
        <f>IF(H864&gt;54,"Old Adults 55+",IF(H864&gt;=31,"Adults 31-54",IF(H864&lt;31,"Young Adults 25-30","Invalid")))</f>
        <v>Adults 31-54</v>
      </c>
      <c r="J864" s="1">
        <v>42776</v>
      </c>
      <c r="K864" s="1" t="str">
        <f>IF(YEAR(J864)&gt;2016,"2017-2021",IF(YEAR(J864)&gt;2011,"2012-2016",IF(YEAR(J864)&gt;2006,"2007-2011",IF(YEAR(J864)&gt;2001,"2002-2006",IF(YEAR(J864)&gt;1996,"1997-2001",IF(YEAR(J864)&gt;=1992,"1992-1996","Invalid"))))))</f>
        <v>2017-2021</v>
      </c>
      <c r="L864" s="2">
        <v>60132</v>
      </c>
      <c r="M864" s="8">
        <v>0</v>
      </c>
      <c r="N864" s="11" t="str" cm="1">
        <f t="array" ref="N864">_xlfn.IFS(M864 = 0%, "0%", M864&gt;35%, "36%-40%",M864&gt;30%,"31%-35%", M864&gt;20%, "21%-30%",M864 &gt;15%,"16%-20%", M864&gt;10%, "11%-15%", M864 &gt;0%, "5%-10%")</f>
        <v>0%</v>
      </c>
      <c r="O864" s="9">
        <f>IF(M864&gt;0,L864+(L864*M864),L864)</f>
        <v>60132</v>
      </c>
      <c r="P864" t="s">
        <v>33</v>
      </c>
      <c r="Q864" t="s">
        <v>80</v>
      </c>
      <c r="R864" s="1" t="s">
        <v>21</v>
      </c>
      <c r="S864" s="1" t="str">
        <f>IF(ISNUMBER(R864),"Yes","No")</f>
        <v>No</v>
      </c>
    </row>
    <row r="865" spans="1:19" x14ac:dyDescent="0.2">
      <c r="A865" t="s">
        <v>385</v>
      </c>
      <c r="B865" t="s">
        <v>1291</v>
      </c>
      <c r="C865" t="s">
        <v>94</v>
      </c>
      <c r="D865" t="s">
        <v>50</v>
      </c>
      <c r="E865" t="s">
        <v>44</v>
      </c>
      <c r="F865" t="s">
        <v>17</v>
      </c>
      <c r="G865" t="s">
        <v>24</v>
      </c>
      <c r="H865">
        <v>45</v>
      </c>
      <c r="I865" t="str">
        <f>IF(H865&gt;54,"Old Adults 55+",IF(H865&gt;=31,"Adults 31-54",IF(H865&lt;31,"Young Adults 25-30","Invalid")))</f>
        <v>Adults 31-54</v>
      </c>
      <c r="J865" s="1">
        <v>36754</v>
      </c>
      <c r="K865" s="1" t="str">
        <f>IF(YEAR(J865)&gt;2016,"2017-2021",IF(YEAR(J865)&gt;2011,"2012-2016",IF(YEAR(J865)&gt;2006,"2007-2011",IF(YEAR(J865)&gt;2001,"2002-2006",IF(YEAR(J865)&gt;1996,"1997-2001",IF(YEAR(J865)&gt;=1992,"1992-1996","Invalid"))))))</f>
        <v>1997-2001</v>
      </c>
      <c r="L865" s="2">
        <v>60113</v>
      </c>
      <c r="M865" s="8">
        <v>0</v>
      </c>
      <c r="N865" s="11" t="str" cm="1">
        <f t="array" ref="N865">_xlfn.IFS(M865 = 0%, "0%", M865&gt;35%, "36%-40%",M865&gt;30%,"31%-35%", M865&gt;20%, "21%-30%",M865 &gt;15%,"16%-20%", M865&gt;10%, "11%-15%", M865 &gt;0%, "5%-10%")</f>
        <v>0%</v>
      </c>
      <c r="O865" s="9">
        <f>IF(M865&gt;0,L865+(L865*M865),L865)</f>
        <v>60113</v>
      </c>
      <c r="P865" t="s">
        <v>19</v>
      </c>
      <c r="Q865" t="s">
        <v>20</v>
      </c>
      <c r="R865" s="1" t="s">
        <v>21</v>
      </c>
      <c r="S865" s="1" t="str">
        <f>IF(ISNUMBER(R865),"Yes","No")</f>
        <v>No</v>
      </c>
    </row>
    <row r="866" spans="1:19" x14ac:dyDescent="0.2">
      <c r="A866" t="s">
        <v>96</v>
      </c>
      <c r="B866" t="s">
        <v>799</v>
      </c>
      <c r="C866" t="s">
        <v>58</v>
      </c>
      <c r="D866" t="s">
        <v>31</v>
      </c>
      <c r="E866" t="s">
        <v>36</v>
      </c>
      <c r="F866" t="s">
        <v>28</v>
      </c>
      <c r="G866" t="s">
        <v>51</v>
      </c>
      <c r="H866">
        <v>36</v>
      </c>
      <c r="I866" t="str">
        <f>IF(H866&gt;54,"Old Adults 55+",IF(H866&gt;=31,"Adults 31-54",IF(H866&lt;31,"Young Adults 25-30","Invalid")))</f>
        <v>Adults 31-54</v>
      </c>
      <c r="J866" s="1">
        <v>39912</v>
      </c>
      <c r="K866" s="1" t="str">
        <f>IF(YEAR(J866)&gt;2016,"2017-2021",IF(YEAR(J866)&gt;2011,"2012-2016",IF(YEAR(J866)&gt;2006,"2007-2011",IF(YEAR(J866)&gt;2001,"2002-2006",IF(YEAR(J866)&gt;1996,"1997-2001",IF(YEAR(J866)&gt;=1992,"1992-1996","Invalid"))))))</f>
        <v>2007-2011</v>
      </c>
      <c r="L866" s="2">
        <v>60055</v>
      </c>
      <c r="M866" s="8">
        <v>0</v>
      </c>
      <c r="N866" s="11" t="str" cm="1">
        <f t="array" ref="N866">_xlfn.IFS(M866 = 0%, "0%", M866&gt;35%, "36%-40%",M866&gt;30%,"31%-35%", M866&gt;20%, "21%-30%",M866 &gt;15%,"16%-20%", M866&gt;10%, "11%-15%", M866 &gt;0%, "5%-10%")</f>
        <v>0%</v>
      </c>
      <c r="O866" s="9">
        <f>IF(M866&gt;0,L866+(L866*M866),L866)</f>
        <v>60055</v>
      </c>
      <c r="P866" t="s">
        <v>19</v>
      </c>
      <c r="Q866" t="s">
        <v>63</v>
      </c>
      <c r="R866" s="1" t="s">
        <v>21</v>
      </c>
      <c r="S866" s="1" t="str">
        <f>IF(ISNUMBER(R866),"Yes","No")</f>
        <v>No</v>
      </c>
    </row>
    <row r="867" spans="1:19" x14ac:dyDescent="0.2">
      <c r="A867" t="s">
        <v>373</v>
      </c>
      <c r="B867" t="s">
        <v>1602</v>
      </c>
      <c r="C867" t="s">
        <v>30</v>
      </c>
      <c r="D867" t="s">
        <v>31</v>
      </c>
      <c r="E867" t="s">
        <v>16</v>
      </c>
      <c r="F867" t="s">
        <v>17</v>
      </c>
      <c r="G867" t="s">
        <v>24</v>
      </c>
      <c r="H867">
        <v>45</v>
      </c>
      <c r="I867" t="str">
        <f>IF(H867&gt;54,"Old Adults 55+",IF(H867&gt;=31,"Adults 31-54",IF(H867&lt;31,"Young Adults 25-30","Invalid")))</f>
        <v>Adults 31-54</v>
      </c>
      <c r="J867" s="1">
        <v>42117</v>
      </c>
      <c r="K867" s="1" t="str">
        <f>IF(YEAR(J867)&gt;2016,"2017-2021",IF(YEAR(J867)&gt;2011,"2012-2016",IF(YEAR(J867)&gt;2006,"2007-2011",IF(YEAR(J867)&gt;2001,"2002-2006",IF(YEAR(J867)&gt;1996,"1997-2001",IF(YEAR(J867)&gt;=1992,"1992-1996","Invalid"))))))</f>
        <v>2012-2016</v>
      </c>
      <c r="L867" s="2">
        <v>60017</v>
      </c>
      <c r="M867" s="8">
        <v>0</v>
      </c>
      <c r="N867" s="11" t="str" cm="1">
        <f t="array" ref="N867">_xlfn.IFS(M867 = 0%, "0%", M867&gt;35%, "36%-40%",M867&gt;30%,"31%-35%", M867&gt;20%, "21%-30%",M867 &gt;15%,"16%-20%", M867&gt;10%, "11%-15%", M867 &gt;0%, "5%-10%")</f>
        <v>0%</v>
      </c>
      <c r="O867" s="9">
        <f>IF(M867&gt;0,L867+(L867*M867),L867)</f>
        <v>60017</v>
      </c>
      <c r="P867" t="s">
        <v>19</v>
      </c>
      <c r="Q867" t="s">
        <v>20</v>
      </c>
      <c r="R867" s="1" t="s">
        <v>21</v>
      </c>
      <c r="S867" s="1" t="str">
        <f>IF(ISNUMBER(R867),"Yes","No")</f>
        <v>No</v>
      </c>
    </row>
    <row r="868" spans="1:19" x14ac:dyDescent="0.2">
      <c r="A868" t="s">
        <v>354</v>
      </c>
      <c r="B868" t="s">
        <v>830</v>
      </c>
      <c r="C868" t="s">
        <v>76</v>
      </c>
      <c r="D868" t="s">
        <v>27</v>
      </c>
      <c r="E868" t="s">
        <v>16</v>
      </c>
      <c r="F868" t="s">
        <v>28</v>
      </c>
      <c r="G868" t="s">
        <v>24</v>
      </c>
      <c r="H868">
        <v>43</v>
      </c>
      <c r="I868" t="str">
        <f>IF(H868&gt;54,"Old Adults 55+",IF(H868&gt;=31,"Adults 31-54",IF(H868&lt;31,"Young Adults 25-30","Invalid")))</f>
        <v>Adults 31-54</v>
      </c>
      <c r="J868" s="1">
        <v>43224</v>
      </c>
      <c r="K868" s="1" t="str">
        <f>IF(YEAR(J868)&gt;2016,"2017-2021",IF(YEAR(J868)&gt;2011,"2012-2016",IF(YEAR(J868)&gt;2006,"2007-2011",IF(YEAR(J868)&gt;2001,"2002-2006",IF(YEAR(J868)&gt;1996,"1997-2001",IF(YEAR(J868)&gt;=1992,"1992-1996","Invalid"))))))</f>
        <v>2017-2021</v>
      </c>
      <c r="L868" s="2">
        <v>59888</v>
      </c>
      <c r="M868" s="8">
        <v>0</v>
      </c>
      <c r="N868" s="11" t="str" cm="1">
        <f t="array" ref="N868">_xlfn.IFS(M868 = 0%, "0%", M868&gt;35%, "36%-40%",M868&gt;30%,"31%-35%", M868&gt;20%, "21%-30%",M868 &gt;15%,"16%-20%", M868&gt;10%, "11%-15%", M868 &gt;0%, "5%-10%")</f>
        <v>0%</v>
      </c>
      <c r="O868" s="9">
        <f>IF(M868&gt;0,L868+(L868*M868),L868)</f>
        <v>59888</v>
      </c>
      <c r="P868" t="s">
        <v>33</v>
      </c>
      <c r="Q868" t="s">
        <v>60</v>
      </c>
      <c r="R868" s="1" t="s">
        <v>21</v>
      </c>
      <c r="S868" s="1" t="str">
        <f>IF(ISNUMBER(R868),"Yes","No")</f>
        <v>No</v>
      </c>
    </row>
    <row r="869" spans="1:19" x14ac:dyDescent="0.2">
      <c r="A869" t="s">
        <v>1525</v>
      </c>
      <c r="B869" t="s">
        <v>1526</v>
      </c>
      <c r="C869" t="s">
        <v>64</v>
      </c>
      <c r="D869" t="s">
        <v>43</v>
      </c>
      <c r="E869" t="s">
        <v>36</v>
      </c>
      <c r="F869" t="s">
        <v>28</v>
      </c>
      <c r="G869" t="s">
        <v>18</v>
      </c>
      <c r="H869">
        <v>65</v>
      </c>
      <c r="I869" t="str">
        <f>IF(H869&gt;54,"Old Adults 55+",IF(H869&gt;=31,"Adults 31-54",IF(H869&lt;31,"Young Adults 25-30","Invalid")))</f>
        <v>Old Adults 55+</v>
      </c>
      <c r="J869" s="1">
        <v>38584</v>
      </c>
      <c r="K869" s="1" t="str">
        <f>IF(YEAR(J869)&gt;2016,"2017-2021",IF(YEAR(J869)&gt;2011,"2012-2016",IF(YEAR(J869)&gt;2006,"2007-2011",IF(YEAR(J869)&gt;2001,"2002-2006",IF(YEAR(J869)&gt;1996,"1997-2001",IF(YEAR(J869)&gt;=1992,"1992-1996","Invalid"))))))</f>
        <v>2002-2006</v>
      </c>
      <c r="L869" s="2">
        <v>59833</v>
      </c>
      <c r="M869" s="8">
        <v>0</v>
      </c>
      <c r="N869" s="11" t="str" cm="1">
        <f t="array" ref="N869">_xlfn.IFS(M869 = 0%, "0%", M869&gt;35%, "36%-40%",M869&gt;30%,"31%-35%", M869&gt;20%, "21%-30%",M869 &gt;15%,"16%-20%", M869&gt;10%, "11%-15%", M869 &gt;0%, "5%-10%")</f>
        <v>0%</v>
      </c>
      <c r="O869" s="9">
        <f>IF(M869&gt;0,L869+(L869*M869),L869)</f>
        <v>59833</v>
      </c>
      <c r="P869" t="s">
        <v>19</v>
      </c>
      <c r="Q869" t="s">
        <v>29</v>
      </c>
      <c r="R869" s="1" t="s">
        <v>21</v>
      </c>
      <c r="S869" s="1" t="str">
        <f>IF(ISNUMBER(R869),"Yes","No")</f>
        <v>No</v>
      </c>
    </row>
    <row r="870" spans="1:19" x14ac:dyDescent="0.2">
      <c r="A870" t="s">
        <v>558</v>
      </c>
      <c r="B870" t="s">
        <v>559</v>
      </c>
      <c r="C870" t="s">
        <v>64</v>
      </c>
      <c r="D870" t="s">
        <v>15</v>
      </c>
      <c r="E870" t="s">
        <v>32</v>
      </c>
      <c r="F870" t="s">
        <v>17</v>
      </c>
      <c r="G870" t="s">
        <v>51</v>
      </c>
      <c r="H870">
        <v>26</v>
      </c>
      <c r="I870" t="str">
        <f>IF(H870&gt;54,"Old Adults 55+",IF(H870&gt;=31,"Adults 31-54",IF(H870&lt;31,"Young Adults 25-30","Invalid")))</f>
        <v>Young Adults 25-30</v>
      </c>
      <c r="J870" s="1">
        <v>43578</v>
      </c>
      <c r="K870" s="1" t="str">
        <f>IF(YEAR(J870)&gt;2016,"2017-2021",IF(YEAR(J870)&gt;2011,"2012-2016",IF(YEAR(J870)&gt;2006,"2007-2011",IF(YEAR(J870)&gt;2001,"2002-2006",IF(YEAR(J870)&gt;1996,"1997-2001",IF(YEAR(J870)&gt;=1992,"1992-1996","Invalid"))))))</f>
        <v>2017-2021</v>
      </c>
      <c r="L870" s="2">
        <v>59817</v>
      </c>
      <c r="M870" s="8">
        <v>0</v>
      </c>
      <c r="N870" s="11" t="str" cm="1">
        <f t="array" ref="N870">_xlfn.IFS(M870 = 0%, "0%", M870&gt;35%, "36%-40%",M870&gt;30%,"31%-35%", M870&gt;20%, "21%-30%",M870 &gt;15%,"16%-20%", M870&gt;10%, "11%-15%", M870 &gt;0%, "5%-10%")</f>
        <v>0%</v>
      </c>
      <c r="O870" s="9">
        <f>IF(M870&gt;0,L870+(L870*M870),L870)</f>
        <v>59817</v>
      </c>
      <c r="P870" t="s">
        <v>52</v>
      </c>
      <c r="Q870" t="s">
        <v>53</v>
      </c>
      <c r="R870" s="1" t="s">
        <v>21</v>
      </c>
      <c r="S870" s="1" t="str">
        <f>IF(ISNUMBER(R870),"Yes","No")</f>
        <v>No</v>
      </c>
    </row>
    <row r="871" spans="1:19" x14ac:dyDescent="0.2">
      <c r="A871" t="s">
        <v>1134</v>
      </c>
      <c r="B871" t="s">
        <v>1135</v>
      </c>
      <c r="C871" t="s">
        <v>94</v>
      </c>
      <c r="D871" t="s">
        <v>50</v>
      </c>
      <c r="E871" t="s">
        <v>36</v>
      </c>
      <c r="F871" t="s">
        <v>28</v>
      </c>
      <c r="G871" t="s">
        <v>24</v>
      </c>
      <c r="H871">
        <v>35</v>
      </c>
      <c r="I871" t="str">
        <f>IF(H871&gt;54,"Old Adults 55+",IF(H871&gt;=31,"Adults 31-54",IF(H871&lt;31,"Young Adults 25-30","Invalid")))</f>
        <v>Adults 31-54</v>
      </c>
      <c r="J871" s="1">
        <v>41516</v>
      </c>
      <c r="K871" s="1" t="str">
        <f>IF(YEAR(J871)&gt;2016,"2017-2021",IF(YEAR(J871)&gt;2011,"2012-2016",IF(YEAR(J871)&gt;2006,"2007-2011",IF(YEAR(J871)&gt;2001,"2002-2006",IF(YEAR(J871)&gt;1996,"1997-2001",IF(YEAR(J871)&gt;=1992,"1992-1996","Invalid"))))))</f>
        <v>2012-2016</v>
      </c>
      <c r="L871" s="2">
        <v>59646</v>
      </c>
      <c r="M871" s="8">
        <v>0</v>
      </c>
      <c r="N871" s="11" t="str" cm="1">
        <f t="array" ref="N871">_xlfn.IFS(M871 = 0%, "0%", M871&gt;35%, "36%-40%",M871&gt;30%,"31%-35%", M871&gt;20%, "21%-30%",M871 &gt;15%,"16%-20%", M871&gt;10%, "11%-15%", M871 &gt;0%, "5%-10%")</f>
        <v>0%</v>
      </c>
      <c r="O871" s="9">
        <f>IF(M871&gt;0,L871+(L871*M871),L871)</f>
        <v>59646</v>
      </c>
      <c r="P871" t="s">
        <v>33</v>
      </c>
      <c r="Q871" t="s">
        <v>74</v>
      </c>
      <c r="R871" s="1" t="s">
        <v>21</v>
      </c>
      <c r="S871" s="1" t="str">
        <f>IF(ISNUMBER(R871),"Yes","No")</f>
        <v>No</v>
      </c>
    </row>
    <row r="872" spans="1:19" x14ac:dyDescent="0.2">
      <c r="A872" t="s">
        <v>982</v>
      </c>
      <c r="B872" t="s">
        <v>983</v>
      </c>
      <c r="C872" t="s">
        <v>64</v>
      </c>
      <c r="D872" t="s">
        <v>50</v>
      </c>
      <c r="E872" t="s">
        <v>36</v>
      </c>
      <c r="F872" t="s">
        <v>17</v>
      </c>
      <c r="G872" t="s">
        <v>51</v>
      </c>
      <c r="H872">
        <v>56</v>
      </c>
      <c r="I872" t="str">
        <f>IF(H872&gt;54,"Old Adults 55+",IF(H872&gt;=31,"Adults 31-54",IF(H872&lt;31,"Young Adults 25-30","Invalid")))</f>
        <v>Old Adults 55+</v>
      </c>
      <c r="J872" s="1">
        <v>33770</v>
      </c>
      <c r="K872" s="1" t="str">
        <f>IF(YEAR(J872)&gt;2016,"2017-2021",IF(YEAR(J872)&gt;2011,"2012-2016",IF(YEAR(J872)&gt;2006,"2007-2011",IF(YEAR(J872)&gt;2001,"2002-2006",IF(YEAR(J872)&gt;1996,"1997-2001",IF(YEAR(J872)&gt;=1992,"1992-1996","Invalid"))))))</f>
        <v>1992-1996</v>
      </c>
      <c r="L872" s="2">
        <v>59591</v>
      </c>
      <c r="M872" s="8">
        <v>0</v>
      </c>
      <c r="N872" s="11" t="str" cm="1">
        <f t="array" ref="N872">_xlfn.IFS(M872 = 0%, "0%", M872&gt;35%, "36%-40%",M872&gt;30%,"31%-35%", M872&gt;20%, "21%-30%",M872 &gt;15%,"16%-20%", M872&gt;10%, "11%-15%", M872 &gt;0%, "5%-10%")</f>
        <v>0%</v>
      </c>
      <c r="O872" s="9">
        <f>IF(M872&gt;0,L872+(L872*M872),L872)</f>
        <v>59591</v>
      </c>
      <c r="P872" t="s">
        <v>52</v>
      </c>
      <c r="Q872" t="s">
        <v>53</v>
      </c>
      <c r="R872" s="1" t="s">
        <v>21</v>
      </c>
      <c r="S872" s="1" t="str">
        <f>IF(ISNUMBER(R872),"Yes","No")</f>
        <v>No</v>
      </c>
    </row>
    <row r="873" spans="1:19" x14ac:dyDescent="0.2">
      <c r="A873" t="s">
        <v>461</v>
      </c>
      <c r="B873" t="s">
        <v>462</v>
      </c>
      <c r="C873" t="s">
        <v>94</v>
      </c>
      <c r="D873" t="s">
        <v>50</v>
      </c>
      <c r="E873" t="s">
        <v>44</v>
      </c>
      <c r="F873" t="s">
        <v>28</v>
      </c>
      <c r="G873" t="s">
        <v>24</v>
      </c>
      <c r="H873">
        <v>30</v>
      </c>
      <c r="I873" t="str">
        <f>IF(H873&gt;54,"Old Adults 55+",IF(H873&gt;=31,"Adults 31-54",IF(H873&lt;31,"Young Adults 25-30","Invalid")))</f>
        <v>Young Adults 25-30</v>
      </c>
      <c r="J873" s="1">
        <v>42642</v>
      </c>
      <c r="K873" s="1" t="str">
        <f>IF(YEAR(J873)&gt;2016,"2017-2021",IF(YEAR(J873)&gt;2011,"2012-2016",IF(YEAR(J873)&gt;2006,"2007-2011",IF(YEAR(J873)&gt;2001,"2002-2006",IF(YEAR(J873)&gt;1996,"1997-2001",IF(YEAR(J873)&gt;=1992,"1992-1996","Invalid"))))))</f>
        <v>2012-2016</v>
      </c>
      <c r="L873" s="2">
        <v>59100</v>
      </c>
      <c r="M873" s="8">
        <v>0</v>
      </c>
      <c r="N873" s="11" t="str" cm="1">
        <f t="array" ref="N873">_xlfn.IFS(M873 = 0%, "0%", M873&gt;35%, "36%-40%",M873&gt;30%,"31%-35%", M873&gt;20%, "21%-30%",M873 &gt;15%,"16%-20%", M873&gt;10%, "11%-15%", M873 &gt;0%, "5%-10%")</f>
        <v>0%</v>
      </c>
      <c r="O873" s="9">
        <f>IF(M873&gt;0,L873+(L873*M873),L873)</f>
        <v>59100</v>
      </c>
      <c r="P873" t="s">
        <v>33</v>
      </c>
      <c r="Q873" t="s">
        <v>80</v>
      </c>
      <c r="R873" s="1" t="s">
        <v>21</v>
      </c>
      <c r="S873" s="1" t="str">
        <f>IF(ISNUMBER(R873),"Yes","No")</f>
        <v>No</v>
      </c>
    </row>
    <row r="874" spans="1:19" x14ac:dyDescent="0.2">
      <c r="A874" t="s">
        <v>503</v>
      </c>
      <c r="B874" t="s">
        <v>504</v>
      </c>
      <c r="C874" t="s">
        <v>83</v>
      </c>
      <c r="D874" t="s">
        <v>23</v>
      </c>
      <c r="E874" t="s">
        <v>36</v>
      </c>
      <c r="F874" t="s">
        <v>17</v>
      </c>
      <c r="G874" t="s">
        <v>47</v>
      </c>
      <c r="H874">
        <v>46</v>
      </c>
      <c r="I874" t="str">
        <f>IF(H874&gt;54,"Old Adults 55+",IF(H874&gt;=31,"Adults 31-54",IF(H874&lt;31,"Young Adults 25-30","Invalid")))</f>
        <v>Adults 31-54</v>
      </c>
      <c r="J874" s="1">
        <v>39681</v>
      </c>
      <c r="K874" s="1" t="str">
        <f>IF(YEAR(J874)&gt;2016,"2017-2021",IF(YEAR(J874)&gt;2011,"2012-2016",IF(YEAR(J874)&gt;2006,"2007-2011",IF(YEAR(J874)&gt;2001,"2002-2006",IF(YEAR(J874)&gt;1996,"1997-2001",IF(YEAR(J874)&gt;=1992,"1992-1996","Invalid"))))))</f>
        <v>2007-2011</v>
      </c>
      <c r="L874" s="2">
        <v>59067</v>
      </c>
      <c r="M874" s="8">
        <v>0</v>
      </c>
      <c r="N874" s="11" t="str" cm="1">
        <f t="array" ref="N874">_xlfn.IFS(M874 = 0%, "0%", M874&gt;35%, "36%-40%",M874&gt;30%,"31%-35%", M874&gt;20%, "21%-30%",M874 &gt;15%,"16%-20%", M874&gt;10%, "11%-15%", M874 &gt;0%, "5%-10%")</f>
        <v>0%</v>
      </c>
      <c r="O874" s="9">
        <f>IF(M874&gt;0,L874+(L874*M874),L874)</f>
        <v>59067</v>
      </c>
      <c r="P874" t="s">
        <v>19</v>
      </c>
      <c r="Q874" t="s">
        <v>45</v>
      </c>
      <c r="R874" s="1" t="s">
        <v>21</v>
      </c>
      <c r="S874" s="1" t="str">
        <f>IF(ISNUMBER(R874),"Yes","No")</f>
        <v>No</v>
      </c>
    </row>
    <row r="875" spans="1:19" x14ac:dyDescent="0.2">
      <c r="A875" t="s">
        <v>1401</v>
      </c>
      <c r="B875" t="s">
        <v>1402</v>
      </c>
      <c r="C875" t="s">
        <v>64</v>
      </c>
      <c r="D875" t="s">
        <v>50</v>
      </c>
      <c r="E875" t="s">
        <v>16</v>
      </c>
      <c r="F875" t="s">
        <v>28</v>
      </c>
      <c r="G875" t="s">
        <v>24</v>
      </c>
      <c r="H875">
        <v>34</v>
      </c>
      <c r="I875" t="str">
        <f>IF(H875&gt;54,"Old Adults 55+",IF(H875&gt;=31,"Adults 31-54",IF(H875&lt;31,"Young Adults 25-30","Invalid")))</f>
        <v>Adults 31-54</v>
      </c>
      <c r="J875" s="1">
        <v>43169</v>
      </c>
      <c r="K875" s="1" t="str">
        <f>IF(YEAR(J875)&gt;2016,"2017-2021",IF(YEAR(J875)&gt;2011,"2012-2016",IF(YEAR(J875)&gt;2006,"2007-2011",IF(YEAR(J875)&gt;2001,"2002-2006",IF(YEAR(J875)&gt;1996,"1997-2001",IF(YEAR(J875)&gt;=1992,"1992-1996","Invalid"))))))</f>
        <v>2017-2021</v>
      </c>
      <c r="L875" s="2">
        <v>58993</v>
      </c>
      <c r="M875" s="8">
        <v>0</v>
      </c>
      <c r="N875" s="11" t="str" cm="1">
        <f t="array" ref="N875">_xlfn.IFS(M875 = 0%, "0%", M875&gt;35%, "36%-40%",M875&gt;30%,"31%-35%", M875&gt;20%, "21%-30%",M875 &gt;15%,"16%-20%", M875&gt;10%, "11%-15%", M875 &gt;0%, "5%-10%")</f>
        <v>0%</v>
      </c>
      <c r="O875" s="9">
        <f>IF(M875&gt;0,L875+(L875*M875),L875)</f>
        <v>58993</v>
      </c>
      <c r="P875" t="s">
        <v>19</v>
      </c>
      <c r="Q875" t="s">
        <v>25</v>
      </c>
      <c r="R875" s="1" t="s">
        <v>21</v>
      </c>
      <c r="S875" s="1" t="str">
        <f>IF(ISNUMBER(R875),"Yes","No")</f>
        <v>No</v>
      </c>
    </row>
    <row r="876" spans="1:19" x14ac:dyDescent="0.2">
      <c r="A876" t="s">
        <v>1636</v>
      </c>
      <c r="B876" t="s">
        <v>1637</v>
      </c>
      <c r="C876" t="s">
        <v>64</v>
      </c>
      <c r="D876" t="s">
        <v>65</v>
      </c>
      <c r="E876" t="s">
        <v>16</v>
      </c>
      <c r="F876" t="s">
        <v>28</v>
      </c>
      <c r="G876" t="s">
        <v>24</v>
      </c>
      <c r="H876">
        <v>43</v>
      </c>
      <c r="I876" t="str">
        <f>IF(H876&gt;54,"Old Adults 55+",IF(H876&gt;=31,"Adults 31-54",IF(H876&lt;31,"Young Adults 25-30","Invalid")))</f>
        <v>Adults 31-54</v>
      </c>
      <c r="J876" s="1">
        <v>41680</v>
      </c>
      <c r="K876" s="1" t="str">
        <f>IF(YEAR(J876)&gt;2016,"2017-2021",IF(YEAR(J876)&gt;2011,"2012-2016",IF(YEAR(J876)&gt;2006,"2007-2011",IF(YEAR(J876)&gt;2001,"2002-2006",IF(YEAR(J876)&gt;1996,"1997-2001",IF(YEAR(J876)&gt;=1992,"1992-1996","Invalid"))))))</f>
        <v>2012-2016</v>
      </c>
      <c r="L876" s="2">
        <v>58875</v>
      </c>
      <c r="M876" s="8">
        <v>0</v>
      </c>
      <c r="N876" s="11" t="str" cm="1">
        <f t="array" ref="N876">_xlfn.IFS(M876 = 0%, "0%", M876&gt;35%, "36%-40%",M876&gt;30%,"31%-35%", M876&gt;20%, "21%-30%",M876 &gt;15%,"16%-20%", M876&gt;10%, "11%-15%", M876 &gt;0%, "5%-10%")</f>
        <v>0%</v>
      </c>
      <c r="O876" s="9">
        <f>IF(M876&gt;0,L876+(L876*M876),L876)</f>
        <v>58875</v>
      </c>
      <c r="P876" t="s">
        <v>33</v>
      </c>
      <c r="Q876" t="s">
        <v>34</v>
      </c>
      <c r="R876" s="1" t="s">
        <v>21</v>
      </c>
      <c r="S876" s="1" t="str">
        <f>IF(ISNUMBER(R876),"Yes","No")</f>
        <v>No</v>
      </c>
    </row>
    <row r="877" spans="1:19" x14ac:dyDescent="0.2">
      <c r="A877" t="s">
        <v>172</v>
      </c>
      <c r="B877" t="s">
        <v>1437</v>
      </c>
      <c r="C877" t="s">
        <v>64</v>
      </c>
      <c r="D877" t="s">
        <v>43</v>
      </c>
      <c r="E877" t="s">
        <v>32</v>
      </c>
      <c r="F877" t="s">
        <v>17</v>
      </c>
      <c r="G877" t="s">
        <v>18</v>
      </c>
      <c r="H877">
        <v>39</v>
      </c>
      <c r="I877" t="str">
        <f>IF(H877&gt;54,"Old Adults 55+",IF(H877&gt;=31,"Adults 31-54",IF(H877&lt;31,"Young Adults 25-30","Invalid")))</f>
        <v>Adults 31-54</v>
      </c>
      <c r="J877" s="1">
        <v>42843</v>
      </c>
      <c r="K877" s="1" t="str">
        <f>IF(YEAR(J877)&gt;2016,"2017-2021",IF(YEAR(J877)&gt;2011,"2012-2016",IF(YEAR(J877)&gt;2006,"2007-2011",IF(YEAR(J877)&gt;2001,"2002-2006",IF(YEAR(J877)&gt;1996,"1997-2001",IF(YEAR(J877)&gt;=1992,"1992-1996","Invalid"))))))</f>
        <v>2017-2021</v>
      </c>
      <c r="L877" s="2">
        <v>58745</v>
      </c>
      <c r="M877" s="8">
        <v>0</v>
      </c>
      <c r="N877" s="11" t="str" cm="1">
        <f t="array" ref="N877">_xlfn.IFS(M877 = 0%, "0%", M877&gt;35%, "36%-40%",M877&gt;30%,"31%-35%", M877&gt;20%, "21%-30%",M877 &gt;15%,"16%-20%", M877&gt;10%, "11%-15%", M877 &gt;0%, "5%-10%")</f>
        <v>0%</v>
      </c>
      <c r="O877" s="9">
        <f>IF(M877&gt;0,L877+(L877*M877),L877)</f>
        <v>58745</v>
      </c>
      <c r="P877" t="s">
        <v>19</v>
      </c>
      <c r="Q877" t="s">
        <v>25</v>
      </c>
      <c r="R877" s="1" t="s">
        <v>21</v>
      </c>
      <c r="S877" s="1" t="str">
        <f>IF(ISNUMBER(R877),"Yes","No")</f>
        <v>No</v>
      </c>
    </row>
    <row r="878" spans="1:19" x14ac:dyDescent="0.2">
      <c r="A878" t="s">
        <v>1899</v>
      </c>
      <c r="B878" t="s">
        <v>1900</v>
      </c>
      <c r="C878" t="s">
        <v>68</v>
      </c>
      <c r="D878" t="s">
        <v>65</v>
      </c>
      <c r="E878" t="s">
        <v>36</v>
      </c>
      <c r="F878" t="s">
        <v>28</v>
      </c>
      <c r="G878" t="s">
        <v>24</v>
      </c>
      <c r="H878">
        <v>29</v>
      </c>
      <c r="I878" t="str">
        <f>IF(H878&gt;54,"Old Adults 55+",IF(H878&gt;=31,"Adults 31-54",IF(H878&lt;31,"Young Adults 25-30","Invalid")))</f>
        <v>Young Adults 25-30</v>
      </c>
      <c r="J878" s="1">
        <v>42602</v>
      </c>
      <c r="K878" s="1" t="str">
        <f>IF(YEAR(J878)&gt;2016,"2017-2021",IF(YEAR(J878)&gt;2011,"2012-2016",IF(YEAR(J878)&gt;2006,"2007-2011",IF(YEAR(J878)&gt;2001,"2002-2006",IF(YEAR(J878)&gt;1996,"1997-2001",IF(YEAR(J878)&gt;=1992,"1992-1996","Invalid"))))))</f>
        <v>2012-2016</v>
      </c>
      <c r="L878" s="2">
        <v>58703</v>
      </c>
      <c r="M878" s="8">
        <v>0</v>
      </c>
      <c r="N878" s="11" t="str" cm="1">
        <f t="array" ref="N878">_xlfn.IFS(M878 = 0%, "0%", M878&gt;35%, "36%-40%",M878&gt;30%,"31%-35%", M878&gt;20%, "21%-30%",M878 &gt;15%,"16%-20%", M878&gt;10%, "11%-15%", M878 &gt;0%, "5%-10%")</f>
        <v>0%</v>
      </c>
      <c r="O878" s="9">
        <f>IF(M878&gt;0,L878+(L878*M878),L878)</f>
        <v>58703</v>
      </c>
      <c r="P878" t="s">
        <v>19</v>
      </c>
      <c r="Q878" t="s">
        <v>29</v>
      </c>
      <c r="R878" s="1" t="s">
        <v>21</v>
      </c>
      <c r="S878" s="1" t="str">
        <f>IF(ISNUMBER(R878),"Yes","No")</f>
        <v>No</v>
      </c>
    </row>
    <row r="879" spans="1:19" x14ac:dyDescent="0.2">
      <c r="A879" t="s">
        <v>1474</v>
      </c>
      <c r="B879" t="s">
        <v>1475</v>
      </c>
      <c r="C879" t="s">
        <v>64</v>
      </c>
      <c r="D879" t="s">
        <v>15</v>
      </c>
      <c r="E879" t="s">
        <v>32</v>
      </c>
      <c r="F879" t="s">
        <v>28</v>
      </c>
      <c r="G879" t="s">
        <v>18</v>
      </c>
      <c r="H879">
        <v>60</v>
      </c>
      <c r="I879" t="str">
        <f>IF(H879&gt;54,"Old Adults 55+",IF(H879&gt;=31,"Adults 31-54",IF(H879&lt;31,"Young Adults 25-30","Invalid")))</f>
        <v>Old Adults 55+</v>
      </c>
      <c r="J879" s="1">
        <v>39310</v>
      </c>
      <c r="K879" s="1" t="str">
        <f>IF(YEAR(J879)&gt;2016,"2017-2021",IF(YEAR(J879)&gt;2011,"2012-2016",IF(YEAR(J879)&gt;2006,"2007-2011",IF(YEAR(J879)&gt;2001,"2002-2006",IF(YEAR(J879)&gt;1996,"1997-2001",IF(YEAR(J879)&gt;=1992,"1992-1996","Invalid"))))))</f>
        <v>2007-2011</v>
      </c>
      <c r="L879" s="2">
        <v>58671</v>
      </c>
      <c r="M879" s="8">
        <v>0</v>
      </c>
      <c r="N879" s="11" t="str" cm="1">
        <f t="array" ref="N879">_xlfn.IFS(M879 = 0%, "0%", M879&gt;35%, "36%-40%",M879&gt;30%,"31%-35%", M879&gt;20%, "21%-30%",M879 &gt;15%,"16%-20%", M879&gt;10%, "11%-15%", M879 &gt;0%, "5%-10%")</f>
        <v>0%</v>
      </c>
      <c r="O879" s="9">
        <f>IF(M879&gt;0,L879+(L879*M879),L879)</f>
        <v>58671</v>
      </c>
      <c r="P879" t="s">
        <v>19</v>
      </c>
      <c r="Q879" t="s">
        <v>29</v>
      </c>
      <c r="R879" s="1" t="s">
        <v>21</v>
      </c>
      <c r="S879" s="1" t="str">
        <f>IF(ISNUMBER(R879),"Yes","No")</f>
        <v>No</v>
      </c>
    </row>
    <row r="880" spans="1:19" x14ac:dyDescent="0.2">
      <c r="A880" t="s">
        <v>183</v>
      </c>
      <c r="B880" t="s">
        <v>986</v>
      </c>
      <c r="C880" t="s">
        <v>64</v>
      </c>
      <c r="D880" t="s">
        <v>15</v>
      </c>
      <c r="E880" t="s">
        <v>44</v>
      </c>
      <c r="F880" t="s">
        <v>17</v>
      </c>
      <c r="G880" t="s">
        <v>51</v>
      </c>
      <c r="H880">
        <v>53</v>
      </c>
      <c r="I880" t="str">
        <f>IF(H880&gt;54,"Old Adults 55+",IF(H880&gt;=31,"Adults 31-54",IF(H880&lt;31,"Young Adults 25-30","Invalid")))</f>
        <v>Adults 31-54</v>
      </c>
      <c r="J880" s="1">
        <v>37296</v>
      </c>
      <c r="K880" s="1" t="str">
        <f>IF(YEAR(J880)&gt;2016,"2017-2021",IF(YEAR(J880)&gt;2011,"2012-2016",IF(YEAR(J880)&gt;2006,"2007-2011",IF(YEAR(J880)&gt;2001,"2002-2006",IF(YEAR(J880)&gt;1996,"1997-2001",IF(YEAR(J880)&gt;=1992,"1992-1996","Invalid"))))))</f>
        <v>2002-2006</v>
      </c>
      <c r="L880" s="2">
        <v>58605</v>
      </c>
      <c r="M880" s="8">
        <v>0</v>
      </c>
      <c r="N880" s="11" t="str" cm="1">
        <f t="array" ref="N880">_xlfn.IFS(M880 = 0%, "0%", M880&gt;35%, "36%-40%",M880&gt;30%,"31%-35%", M880&gt;20%, "21%-30%",M880 &gt;15%,"16%-20%", M880&gt;10%, "11%-15%", M880 &gt;0%, "5%-10%")</f>
        <v>0%</v>
      </c>
      <c r="O880" s="9">
        <f>IF(M880&gt;0,L880+(L880*M880),L880)</f>
        <v>58605</v>
      </c>
      <c r="P880" t="s">
        <v>19</v>
      </c>
      <c r="Q880" t="s">
        <v>39</v>
      </c>
      <c r="R880" s="1" t="s">
        <v>21</v>
      </c>
      <c r="S880" s="1" t="str">
        <f>IF(ISNUMBER(R880),"Yes","No")</f>
        <v>No</v>
      </c>
    </row>
    <row r="881" spans="1:19" x14ac:dyDescent="0.2">
      <c r="A881" t="s">
        <v>1845</v>
      </c>
      <c r="B881" t="s">
        <v>1846</v>
      </c>
      <c r="C881" t="s">
        <v>64</v>
      </c>
      <c r="D881" t="s">
        <v>15</v>
      </c>
      <c r="E881" t="s">
        <v>16</v>
      </c>
      <c r="F881" t="s">
        <v>17</v>
      </c>
      <c r="G881" t="s">
        <v>51</v>
      </c>
      <c r="H881">
        <v>45</v>
      </c>
      <c r="I881" t="str">
        <f>IF(H881&gt;54,"Old Adults 55+",IF(H881&gt;=31,"Adults 31-54",IF(H881&lt;31,"Young Adults 25-30","Invalid")))</f>
        <v>Adults 31-54</v>
      </c>
      <c r="J881" s="1">
        <v>41127</v>
      </c>
      <c r="K881" s="1" t="str">
        <f>IF(YEAR(J881)&gt;2016,"2017-2021",IF(YEAR(J881)&gt;2011,"2012-2016",IF(YEAR(J881)&gt;2006,"2007-2011",IF(YEAR(J881)&gt;2001,"2002-2006",IF(YEAR(J881)&gt;1996,"1997-2001",IF(YEAR(J881)&gt;=1992,"1992-1996","Invalid"))))))</f>
        <v>2012-2016</v>
      </c>
      <c r="L881" s="2">
        <v>58586</v>
      </c>
      <c r="M881" s="8">
        <v>0</v>
      </c>
      <c r="N881" s="11" t="str" cm="1">
        <f t="array" ref="N881">_xlfn.IFS(M881 = 0%, "0%", M881&gt;35%, "36%-40%",M881&gt;30%,"31%-35%", M881&gt;20%, "21%-30%",M881 &gt;15%,"16%-20%", M881&gt;10%, "11%-15%", M881 &gt;0%, "5%-10%")</f>
        <v>0%</v>
      </c>
      <c r="O881" s="9">
        <f>IF(M881&gt;0,L881+(L881*M881),L881)</f>
        <v>58586</v>
      </c>
      <c r="P881" t="s">
        <v>52</v>
      </c>
      <c r="Q881" t="s">
        <v>53</v>
      </c>
      <c r="R881" s="1" t="s">
        <v>21</v>
      </c>
      <c r="S881" s="1" t="str">
        <f>IF(ISNUMBER(R881),"Yes","No")</f>
        <v>No</v>
      </c>
    </row>
    <row r="882" spans="1:19" x14ac:dyDescent="0.2">
      <c r="A882" t="s">
        <v>1824</v>
      </c>
      <c r="B882" t="s">
        <v>1825</v>
      </c>
      <c r="C882" t="s">
        <v>68</v>
      </c>
      <c r="D882" t="s">
        <v>50</v>
      </c>
      <c r="E882" t="s">
        <v>36</v>
      </c>
      <c r="F882" t="s">
        <v>28</v>
      </c>
      <c r="G882" t="s">
        <v>18</v>
      </c>
      <c r="H882">
        <v>54</v>
      </c>
      <c r="I882" t="str">
        <f>IF(H882&gt;54,"Old Adults 55+",IF(H882&gt;=31,"Adults 31-54",IF(H882&lt;31,"Young Adults 25-30","Invalid")))</f>
        <v>Adults 31-54</v>
      </c>
      <c r="J882" s="1">
        <v>36062</v>
      </c>
      <c r="K882" s="1" t="str">
        <f>IF(YEAR(J882)&gt;2016,"2017-2021",IF(YEAR(J882)&gt;2011,"2012-2016",IF(YEAR(J882)&gt;2006,"2007-2011",IF(YEAR(J882)&gt;2001,"2002-2006",IF(YEAR(J882)&gt;1996,"1997-2001",IF(YEAR(J882)&gt;=1992,"1992-1996","Invalid"))))))</f>
        <v>1997-2001</v>
      </c>
      <c r="L882" s="2">
        <v>58006</v>
      </c>
      <c r="M882" s="8">
        <v>0</v>
      </c>
      <c r="N882" s="11" t="str" cm="1">
        <f t="array" ref="N882">_xlfn.IFS(M882 = 0%, "0%", M882&gt;35%, "36%-40%",M882&gt;30%,"31%-35%", M882&gt;20%, "21%-30%",M882 &gt;15%,"16%-20%", M882&gt;10%, "11%-15%", M882 &gt;0%, "5%-10%")</f>
        <v>0%</v>
      </c>
      <c r="O882" s="9">
        <f>IF(M882&gt;0,L882+(L882*M882),L882)</f>
        <v>58006</v>
      </c>
      <c r="P882" t="s">
        <v>19</v>
      </c>
      <c r="Q882" t="s">
        <v>63</v>
      </c>
      <c r="R882" s="1" t="s">
        <v>21</v>
      </c>
      <c r="S882" s="1" t="str">
        <f>IF(ISNUMBER(R882),"Yes","No")</f>
        <v>No</v>
      </c>
    </row>
    <row r="883" spans="1:19" x14ac:dyDescent="0.2">
      <c r="A883" t="s">
        <v>974</v>
      </c>
      <c r="B883" t="s">
        <v>975</v>
      </c>
      <c r="C883" t="s">
        <v>22</v>
      </c>
      <c r="D883" t="s">
        <v>23</v>
      </c>
      <c r="E883" t="s">
        <v>36</v>
      </c>
      <c r="F883" t="s">
        <v>28</v>
      </c>
      <c r="G883" t="s">
        <v>18</v>
      </c>
      <c r="H883">
        <v>49</v>
      </c>
      <c r="I883" t="str">
        <f>IF(H883&gt;54,"Old Adults 55+",IF(H883&gt;=31,"Adults 31-54",IF(H883&lt;31,"Young Adults 25-30","Invalid")))</f>
        <v>Adults 31-54</v>
      </c>
      <c r="J883" s="1">
        <v>36979</v>
      </c>
      <c r="K883" s="1" t="str">
        <f>IF(YEAR(J883)&gt;2016,"2017-2021",IF(YEAR(J883)&gt;2011,"2012-2016",IF(YEAR(J883)&gt;2006,"2007-2011",IF(YEAR(J883)&gt;2001,"2002-2006",IF(YEAR(J883)&gt;1996,"1997-2001",IF(YEAR(J883)&gt;=1992,"1992-1996","Invalid"))))))</f>
        <v>1997-2001</v>
      </c>
      <c r="L883" s="2">
        <v>57606</v>
      </c>
      <c r="M883" s="8">
        <v>0</v>
      </c>
      <c r="N883" s="11" t="str" cm="1">
        <f t="array" ref="N883">_xlfn.IFS(M883 = 0%, "0%", M883&gt;35%, "36%-40%",M883&gt;30%,"31%-35%", M883&gt;20%, "21%-30%",M883 &gt;15%,"16%-20%", M883&gt;10%, "11%-15%", M883 &gt;0%, "5%-10%")</f>
        <v>0%</v>
      </c>
      <c r="O883" s="9">
        <f>IF(M883&gt;0,L883+(L883*M883),L883)</f>
        <v>57606</v>
      </c>
      <c r="P883" t="s">
        <v>19</v>
      </c>
      <c r="Q883" t="s">
        <v>45</v>
      </c>
      <c r="R883" s="1" t="s">
        <v>21</v>
      </c>
      <c r="S883" s="1" t="str">
        <f>IF(ISNUMBER(R883),"Yes","No")</f>
        <v>No</v>
      </c>
    </row>
    <row r="884" spans="1:19" x14ac:dyDescent="0.2">
      <c r="A884" t="s">
        <v>1659</v>
      </c>
      <c r="B884" t="s">
        <v>1660</v>
      </c>
      <c r="C884" t="s">
        <v>64</v>
      </c>
      <c r="D884" t="s">
        <v>50</v>
      </c>
      <c r="E884" t="s">
        <v>16</v>
      </c>
      <c r="F884" t="s">
        <v>28</v>
      </c>
      <c r="G884" t="s">
        <v>18</v>
      </c>
      <c r="H884">
        <v>37</v>
      </c>
      <c r="I884" t="str">
        <f>IF(H884&gt;54,"Old Adults 55+",IF(H884&gt;=31,"Adults 31-54",IF(H884&lt;31,"Young Adults 25-30","Invalid")))</f>
        <v>Adults 31-54</v>
      </c>
      <c r="J884" s="1">
        <v>40291</v>
      </c>
      <c r="K884" s="1" t="str">
        <f>IF(YEAR(J884)&gt;2016,"2017-2021",IF(YEAR(J884)&gt;2011,"2012-2016",IF(YEAR(J884)&gt;2006,"2007-2011",IF(YEAR(J884)&gt;2001,"2002-2006",IF(YEAR(J884)&gt;1996,"1997-2001",IF(YEAR(J884)&gt;=1992,"1992-1996","Invalid"))))))</f>
        <v>2007-2011</v>
      </c>
      <c r="L884" s="2">
        <v>57531</v>
      </c>
      <c r="M884" s="8">
        <v>0</v>
      </c>
      <c r="N884" s="11" t="str" cm="1">
        <f t="array" ref="N884">_xlfn.IFS(M884 = 0%, "0%", M884&gt;35%, "36%-40%",M884&gt;30%,"31%-35%", M884&gt;20%, "21%-30%",M884 &gt;15%,"16%-20%", M884&gt;10%, "11%-15%", M884 &gt;0%, "5%-10%")</f>
        <v>0%</v>
      </c>
      <c r="O884" s="9">
        <f>IF(M884&gt;0,L884+(L884*M884),L884)</f>
        <v>57531</v>
      </c>
      <c r="P884" t="s">
        <v>19</v>
      </c>
      <c r="Q884" t="s">
        <v>20</v>
      </c>
      <c r="R884" s="1" t="s">
        <v>21</v>
      </c>
      <c r="S884" s="1" t="str">
        <f>IF(ISNUMBER(R884),"Yes","No")</f>
        <v>No</v>
      </c>
    </row>
    <row r="885" spans="1:19" x14ac:dyDescent="0.2">
      <c r="A885" t="s">
        <v>1619</v>
      </c>
      <c r="B885" t="s">
        <v>281</v>
      </c>
      <c r="C885" t="s">
        <v>73</v>
      </c>
      <c r="D885" t="s">
        <v>27</v>
      </c>
      <c r="E885" t="s">
        <v>36</v>
      </c>
      <c r="F885" t="s">
        <v>17</v>
      </c>
      <c r="G885" t="s">
        <v>51</v>
      </c>
      <c r="H885">
        <v>61</v>
      </c>
      <c r="I885" t="str">
        <f>IF(H885&gt;54,"Old Adults 55+",IF(H885&gt;=31,"Adults 31-54",IF(H885&lt;31,"Young Adults 25-30","Invalid")))</f>
        <v>Old Adults 55+</v>
      </c>
      <c r="J885" s="1">
        <v>41861</v>
      </c>
      <c r="K885" s="1" t="str">
        <f>IF(YEAR(J885)&gt;2016,"2017-2021",IF(YEAR(J885)&gt;2011,"2012-2016",IF(YEAR(J885)&gt;2006,"2007-2011",IF(YEAR(J885)&gt;2001,"2002-2006",IF(YEAR(J885)&gt;1996,"1997-2001",IF(YEAR(J885)&gt;=1992,"1992-1996","Invalid"))))))</f>
        <v>2012-2016</v>
      </c>
      <c r="L885" s="2">
        <v>57446</v>
      </c>
      <c r="M885" s="8">
        <v>0</v>
      </c>
      <c r="N885" s="11" t="str" cm="1">
        <f t="array" ref="N885">_xlfn.IFS(M885 = 0%, "0%", M885&gt;35%, "36%-40%",M885&gt;30%,"31%-35%", M885&gt;20%, "21%-30%",M885 &gt;15%,"16%-20%", M885&gt;10%, "11%-15%", M885 &gt;0%, "5%-10%")</f>
        <v>0%</v>
      </c>
      <c r="O885" s="9">
        <f>IF(M885&gt;0,L885+(L885*M885),L885)</f>
        <v>57446</v>
      </c>
      <c r="P885" t="s">
        <v>19</v>
      </c>
      <c r="Q885" t="s">
        <v>39</v>
      </c>
      <c r="R885" s="1" t="s">
        <v>21</v>
      </c>
      <c r="S885" s="1" t="str">
        <f>IF(ISNUMBER(R885),"Yes","No")</f>
        <v>No</v>
      </c>
    </row>
    <row r="886" spans="1:19" x14ac:dyDescent="0.2">
      <c r="A886" t="s">
        <v>186</v>
      </c>
      <c r="B886" t="s">
        <v>1358</v>
      </c>
      <c r="C886" t="s">
        <v>68</v>
      </c>
      <c r="D886" t="s">
        <v>65</v>
      </c>
      <c r="E886" t="s">
        <v>36</v>
      </c>
      <c r="F886" t="s">
        <v>17</v>
      </c>
      <c r="G886" t="s">
        <v>24</v>
      </c>
      <c r="H886">
        <v>40</v>
      </c>
      <c r="I886" t="str">
        <f>IF(H886&gt;54,"Old Adults 55+",IF(H886&gt;=31,"Adults 31-54",IF(H886&lt;31,"Young Adults 25-30","Invalid")))</f>
        <v>Adults 31-54</v>
      </c>
      <c r="J886" s="1">
        <v>43440</v>
      </c>
      <c r="K886" s="1" t="str">
        <f>IF(YEAR(J886)&gt;2016,"2017-2021",IF(YEAR(J886)&gt;2011,"2012-2016",IF(YEAR(J886)&gt;2006,"2007-2011",IF(YEAR(J886)&gt;2001,"2002-2006",IF(YEAR(J886)&gt;1996,"1997-2001",IF(YEAR(J886)&gt;=1992,"1992-1996","Invalid"))))))</f>
        <v>2017-2021</v>
      </c>
      <c r="L886" s="2">
        <v>57225</v>
      </c>
      <c r="M886" s="8">
        <v>0</v>
      </c>
      <c r="N886" s="11" t="str" cm="1">
        <f t="array" ref="N886">_xlfn.IFS(M886 = 0%, "0%", M886&gt;35%, "36%-40%",M886&gt;30%,"31%-35%", M886&gt;20%, "21%-30%",M886 &gt;15%,"16%-20%", M886&gt;10%, "11%-15%", M886 &gt;0%, "5%-10%")</f>
        <v>0%</v>
      </c>
      <c r="O886" s="9">
        <f>IF(M886&gt;0,L886+(L886*M886),L886)</f>
        <v>57225</v>
      </c>
      <c r="P886" t="s">
        <v>19</v>
      </c>
      <c r="Q886" t="s">
        <v>29</v>
      </c>
      <c r="R886" s="1" t="s">
        <v>21</v>
      </c>
      <c r="S886" s="1" t="str">
        <f>IF(ISNUMBER(R886),"Yes","No")</f>
        <v>No</v>
      </c>
    </row>
    <row r="887" spans="1:19" x14ac:dyDescent="0.2">
      <c r="A887" t="s">
        <v>1388</v>
      </c>
      <c r="B887" t="s">
        <v>193</v>
      </c>
      <c r="C887" t="s">
        <v>68</v>
      </c>
      <c r="D887" t="s">
        <v>43</v>
      </c>
      <c r="E887" t="s">
        <v>44</v>
      </c>
      <c r="F887" t="s">
        <v>17</v>
      </c>
      <c r="G887" t="s">
        <v>18</v>
      </c>
      <c r="H887">
        <v>64</v>
      </c>
      <c r="I887" t="str">
        <f>IF(H887&gt;54,"Old Adults 55+",IF(H887&gt;=31,"Adults 31-54",IF(H887&lt;31,"Young Adults 25-30","Invalid")))</f>
        <v>Old Adults 55+</v>
      </c>
      <c r="J887" s="1">
        <v>37662</v>
      </c>
      <c r="K887" s="1" t="str">
        <f>IF(YEAR(J887)&gt;2016,"2017-2021",IF(YEAR(J887)&gt;2011,"2012-2016",IF(YEAR(J887)&gt;2006,"2007-2011",IF(YEAR(J887)&gt;2001,"2002-2006",IF(YEAR(J887)&gt;1996,"1997-2001",IF(YEAR(J887)&gt;=1992,"1992-1996","Invalid"))))))</f>
        <v>2002-2006</v>
      </c>
      <c r="L887" s="2">
        <v>57032</v>
      </c>
      <c r="M887" s="8">
        <v>0</v>
      </c>
      <c r="N887" s="11" t="str" cm="1">
        <f t="array" ref="N887">_xlfn.IFS(M887 = 0%, "0%", M887&gt;35%, "36%-40%",M887&gt;30%,"31%-35%", M887&gt;20%, "21%-30%",M887 &gt;15%,"16%-20%", M887&gt;10%, "11%-15%", M887 &gt;0%, "5%-10%")</f>
        <v>0%</v>
      </c>
      <c r="O887" s="9">
        <f>IF(M887&gt;0,L887+(L887*M887),L887)</f>
        <v>57032</v>
      </c>
      <c r="P887" t="s">
        <v>19</v>
      </c>
      <c r="Q887" t="s">
        <v>45</v>
      </c>
      <c r="R887" s="1" t="s">
        <v>21</v>
      </c>
      <c r="S887" s="1" t="str">
        <f>IF(ISNUMBER(R887),"Yes","No")</f>
        <v>No</v>
      </c>
    </row>
    <row r="888" spans="1:19" x14ac:dyDescent="0.2">
      <c r="A888" t="s">
        <v>533</v>
      </c>
      <c r="B888" t="s">
        <v>534</v>
      </c>
      <c r="C888" t="s">
        <v>64</v>
      </c>
      <c r="D888" t="s">
        <v>15</v>
      </c>
      <c r="E888" t="s">
        <v>32</v>
      </c>
      <c r="F888" t="s">
        <v>28</v>
      </c>
      <c r="G888" t="s">
        <v>51</v>
      </c>
      <c r="H888">
        <v>34</v>
      </c>
      <c r="I888" t="str">
        <f>IF(H888&gt;54,"Old Adults 55+",IF(H888&gt;=31,"Adults 31-54",IF(H888&lt;31,"Young Adults 25-30","Invalid")))</f>
        <v>Adults 31-54</v>
      </c>
      <c r="J888" s="1">
        <v>42182</v>
      </c>
      <c r="K888" s="1" t="str">
        <f>IF(YEAR(J888)&gt;2016,"2017-2021",IF(YEAR(J888)&gt;2011,"2012-2016",IF(YEAR(J888)&gt;2006,"2007-2011",IF(YEAR(J888)&gt;2001,"2002-2006",IF(YEAR(J888)&gt;1996,"1997-2001",IF(YEAR(J888)&gt;=1992,"1992-1996","Invalid"))))))</f>
        <v>2012-2016</v>
      </c>
      <c r="L888" s="2">
        <v>57008</v>
      </c>
      <c r="M888" s="8">
        <v>0</v>
      </c>
      <c r="N888" s="11" t="str" cm="1">
        <f t="array" ref="N888">_xlfn.IFS(M888 = 0%, "0%", M888&gt;35%, "36%-40%",M888&gt;30%,"31%-35%", M888&gt;20%, "21%-30%",M888 &gt;15%,"16%-20%", M888&gt;10%, "11%-15%", M888 &gt;0%, "5%-10%")</f>
        <v>0%</v>
      </c>
      <c r="O888" s="9">
        <f>IF(M888&gt;0,L888+(L888*M888),L888)</f>
        <v>57008</v>
      </c>
      <c r="P888" t="s">
        <v>19</v>
      </c>
      <c r="Q888" t="s">
        <v>39</v>
      </c>
      <c r="R888" s="1" t="s">
        <v>21</v>
      </c>
      <c r="S888" s="1" t="str">
        <f>IF(ISNUMBER(R888),"Yes","No")</f>
        <v>No</v>
      </c>
    </row>
    <row r="889" spans="1:19" x14ac:dyDescent="0.2">
      <c r="A889" t="s">
        <v>1892</v>
      </c>
      <c r="B889" t="s">
        <v>1443</v>
      </c>
      <c r="C889" t="s">
        <v>68</v>
      </c>
      <c r="D889" t="s">
        <v>65</v>
      </c>
      <c r="E889" t="s">
        <v>44</v>
      </c>
      <c r="F889" t="s">
        <v>28</v>
      </c>
      <c r="G889" t="s">
        <v>18</v>
      </c>
      <c r="H889">
        <v>49</v>
      </c>
      <c r="I889" t="str">
        <f>IF(H889&gt;54,"Old Adults 55+",IF(H889&gt;=31,"Adults 31-54",IF(H889&lt;31,"Young Adults 25-30","Invalid")))</f>
        <v>Adults 31-54</v>
      </c>
      <c r="J889" s="1">
        <v>40894</v>
      </c>
      <c r="K889" s="1" t="str">
        <f>IF(YEAR(J889)&gt;2016,"2017-2021",IF(YEAR(J889)&gt;2011,"2012-2016",IF(YEAR(J889)&gt;2006,"2007-2011",IF(YEAR(J889)&gt;2001,"2002-2006",IF(YEAR(J889)&gt;1996,"1997-2001",IF(YEAR(J889)&gt;=1992,"1992-1996","Invalid"))))))</f>
        <v>2007-2011</v>
      </c>
      <c r="L889" s="2">
        <v>56878</v>
      </c>
      <c r="M889" s="8">
        <v>0</v>
      </c>
      <c r="N889" s="11" t="str" cm="1">
        <f t="array" ref="N889">_xlfn.IFS(M889 = 0%, "0%", M889&gt;35%, "36%-40%",M889&gt;30%,"31%-35%", M889&gt;20%, "21%-30%",M889 &gt;15%,"16%-20%", M889&gt;10%, "11%-15%", M889 &gt;0%, "5%-10%")</f>
        <v>0%</v>
      </c>
      <c r="O889" s="9">
        <f>IF(M889&gt;0,L889+(L889*M889),L889)</f>
        <v>56878</v>
      </c>
      <c r="P889" t="s">
        <v>19</v>
      </c>
      <c r="Q889" t="s">
        <v>63</v>
      </c>
      <c r="R889" s="1" t="s">
        <v>21</v>
      </c>
      <c r="S889" s="1" t="str">
        <f>IF(ISNUMBER(R889),"Yes","No")</f>
        <v>No</v>
      </c>
    </row>
    <row r="890" spans="1:19" x14ac:dyDescent="0.2">
      <c r="A890" t="s">
        <v>1407</v>
      </c>
      <c r="B890" t="s">
        <v>1408</v>
      </c>
      <c r="C890" t="s">
        <v>68</v>
      </c>
      <c r="D890" t="s">
        <v>43</v>
      </c>
      <c r="E890" t="s">
        <v>16</v>
      </c>
      <c r="F890" t="s">
        <v>17</v>
      </c>
      <c r="G890" t="s">
        <v>47</v>
      </c>
      <c r="H890">
        <v>65</v>
      </c>
      <c r="I890" t="str">
        <f>IF(H890&gt;54,"Old Adults 55+",IF(H890&gt;=31,"Adults 31-54",IF(H890&lt;31,"Young Adults 25-30","Invalid")))</f>
        <v>Old Adults 55+</v>
      </c>
      <c r="J890" s="1">
        <v>40711</v>
      </c>
      <c r="K890" s="1" t="str">
        <f>IF(YEAR(J890)&gt;2016,"2017-2021",IF(YEAR(J890)&gt;2011,"2012-2016",IF(YEAR(J890)&gt;2006,"2007-2011",IF(YEAR(J890)&gt;2001,"2002-2006",IF(YEAR(J890)&gt;1996,"1997-2001",IF(YEAR(J890)&gt;=1992,"1992-1996","Invalid"))))))</f>
        <v>2007-2011</v>
      </c>
      <c r="L890" s="2">
        <v>56686</v>
      </c>
      <c r="M890" s="8">
        <v>0</v>
      </c>
      <c r="N890" s="11" t="str" cm="1">
        <f t="array" ref="N890">_xlfn.IFS(M890 = 0%, "0%", M890&gt;35%, "36%-40%",M890&gt;30%,"31%-35%", M890&gt;20%, "21%-30%",M890 &gt;15%,"16%-20%", M890&gt;10%, "11%-15%", M890 &gt;0%, "5%-10%")</f>
        <v>0%</v>
      </c>
      <c r="O890" s="9">
        <f>IF(M890&gt;0,L890+(L890*M890),L890)</f>
        <v>56686</v>
      </c>
      <c r="P890" t="s">
        <v>19</v>
      </c>
      <c r="Q890" t="s">
        <v>63</v>
      </c>
      <c r="R890" s="1">
        <v>42164</v>
      </c>
      <c r="S890" s="1" t="str">
        <f>IF(ISNUMBER(R890),"Yes","No")</f>
        <v>Yes</v>
      </c>
    </row>
    <row r="891" spans="1:19" x14ac:dyDescent="0.2">
      <c r="A891" t="s">
        <v>1781</v>
      </c>
      <c r="B891" t="s">
        <v>1782</v>
      </c>
      <c r="C891" t="s">
        <v>64</v>
      </c>
      <c r="D891" t="s">
        <v>15</v>
      </c>
      <c r="E891" t="s">
        <v>16</v>
      </c>
      <c r="F891" t="s">
        <v>17</v>
      </c>
      <c r="G891" t="s">
        <v>51</v>
      </c>
      <c r="H891">
        <v>25</v>
      </c>
      <c r="I891" t="str">
        <f>IF(H891&gt;54,"Old Adults 55+",IF(H891&gt;=31,"Adults 31-54",IF(H891&lt;31,"Young Adults 25-30","Invalid")))</f>
        <v>Young Adults 25-30</v>
      </c>
      <c r="J891" s="1">
        <v>44024</v>
      </c>
      <c r="K891" s="1" t="str">
        <f>IF(YEAR(J891)&gt;2016,"2017-2021",IF(YEAR(J891)&gt;2011,"2012-2016",IF(YEAR(J891)&gt;2006,"2007-2011",IF(YEAR(J891)&gt;2001,"2002-2006",IF(YEAR(J891)&gt;1996,"1997-2001",IF(YEAR(J891)&gt;=1992,"1992-1996","Invalid"))))))</f>
        <v>2017-2021</v>
      </c>
      <c r="L891" s="2">
        <v>56565</v>
      </c>
      <c r="M891" s="8">
        <v>0</v>
      </c>
      <c r="N891" s="11" t="str" cm="1">
        <f t="array" ref="N891">_xlfn.IFS(M891 = 0%, "0%", M891&gt;35%, "36%-40%",M891&gt;30%,"31%-35%", M891&gt;20%, "21%-30%",M891 &gt;15%,"16%-20%", M891&gt;10%, "11%-15%", M891 &gt;0%, "5%-10%")</f>
        <v>0%</v>
      </c>
      <c r="O891" s="9">
        <f>IF(M891&gt;0,L891+(L891*M891),L891)</f>
        <v>56565</v>
      </c>
      <c r="P891" t="s">
        <v>52</v>
      </c>
      <c r="Q891" t="s">
        <v>53</v>
      </c>
      <c r="R891" s="1" t="s">
        <v>21</v>
      </c>
      <c r="S891" s="1" t="str">
        <f>IF(ISNUMBER(R891),"Yes","No")</f>
        <v>No</v>
      </c>
    </row>
    <row r="892" spans="1:19" x14ac:dyDescent="0.2">
      <c r="A892" t="s">
        <v>1053</v>
      </c>
      <c r="B892" t="s">
        <v>1054</v>
      </c>
      <c r="C892" t="s">
        <v>64</v>
      </c>
      <c r="D892" t="s">
        <v>65</v>
      </c>
      <c r="E892" t="s">
        <v>36</v>
      </c>
      <c r="F892" t="s">
        <v>28</v>
      </c>
      <c r="G892" t="s">
        <v>18</v>
      </c>
      <c r="H892">
        <v>43</v>
      </c>
      <c r="I892" t="str">
        <f>IF(H892&gt;54,"Old Adults 55+",IF(H892&gt;=31,"Adults 31-54",IF(H892&lt;31,"Young Adults 25-30","Invalid")))</f>
        <v>Adults 31-54</v>
      </c>
      <c r="J892" s="1">
        <v>43028</v>
      </c>
      <c r="K892" s="1" t="str">
        <f>IF(YEAR(J892)&gt;2016,"2017-2021",IF(YEAR(J892)&gt;2011,"2012-2016",IF(YEAR(J892)&gt;2006,"2007-2011",IF(YEAR(J892)&gt;2001,"2002-2006",IF(YEAR(J892)&gt;1996,"1997-2001",IF(YEAR(J892)&gt;=1992,"1992-1996","Invalid"))))))</f>
        <v>2017-2021</v>
      </c>
      <c r="L892" s="2">
        <v>56555</v>
      </c>
      <c r="M892" s="8">
        <v>0</v>
      </c>
      <c r="N892" s="11" t="str" cm="1">
        <f t="array" ref="N892">_xlfn.IFS(M892 = 0%, "0%", M892&gt;35%, "36%-40%",M892&gt;30%,"31%-35%", M892&gt;20%, "21%-30%",M892 &gt;15%,"16%-20%", M892&gt;10%, "11%-15%", M892 &gt;0%, "5%-10%")</f>
        <v>0%</v>
      </c>
      <c r="O892" s="9">
        <f>IF(M892&gt;0,L892+(L892*M892),L892)</f>
        <v>56555</v>
      </c>
      <c r="P892" t="s">
        <v>19</v>
      </c>
      <c r="Q892" t="s">
        <v>39</v>
      </c>
      <c r="R892" s="1" t="s">
        <v>21</v>
      </c>
      <c r="S892" s="1" t="str">
        <f>IF(ISNUMBER(R892),"Yes","No")</f>
        <v>No</v>
      </c>
    </row>
    <row r="893" spans="1:19" x14ac:dyDescent="0.2">
      <c r="A893" t="s">
        <v>282</v>
      </c>
      <c r="B893" t="s">
        <v>1904</v>
      </c>
      <c r="C893" t="s">
        <v>94</v>
      </c>
      <c r="D893" t="s">
        <v>50</v>
      </c>
      <c r="E893" t="s">
        <v>16</v>
      </c>
      <c r="F893" t="s">
        <v>17</v>
      </c>
      <c r="G893" t="s">
        <v>24</v>
      </c>
      <c r="H893">
        <v>33</v>
      </c>
      <c r="I893" t="str">
        <f>IF(H893&gt;54,"Old Adults 55+",IF(H893&gt;=31,"Adults 31-54",IF(H893&lt;31,"Young Adults 25-30","Invalid")))</f>
        <v>Adults 31-54</v>
      </c>
      <c r="J893" s="1">
        <v>44218</v>
      </c>
      <c r="K893" s="1" t="str">
        <f>IF(YEAR(J893)&gt;2016,"2017-2021",IF(YEAR(J893)&gt;2011,"2012-2016",IF(YEAR(J893)&gt;2006,"2007-2011",IF(YEAR(J893)&gt;2001,"2002-2006",IF(YEAR(J893)&gt;1996,"1997-2001",IF(YEAR(J893)&gt;=1992,"1992-1996","Invalid"))))))</f>
        <v>2017-2021</v>
      </c>
      <c r="L893" s="2">
        <v>56405</v>
      </c>
      <c r="M893" s="8">
        <v>0</v>
      </c>
      <c r="N893" s="11" t="str" cm="1">
        <f t="array" ref="N893">_xlfn.IFS(M893 = 0%, "0%", M893&gt;35%, "36%-40%",M893&gt;30%,"31%-35%", M893&gt;20%, "21%-30%",M893 &gt;15%,"16%-20%", M893&gt;10%, "11%-15%", M893 &gt;0%, "5%-10%")</f>
        <v>0%</v>
      </c>
      <c r="O893" s="9">
        <f>IF(M893&gt;0,L893+(L893*M893),L893)</f>
        <v>56405</v>
      </c>
      <c r="P893" t="s">
        <v>19</v>
      </c>
      <c r="Q893" t="s">
        <v>20</v>
      </c>
      <c r="R893" s="1" t="s">
        <v>21</v>
      </c>
      <c r="S893" s="1" t="str">
        <f>IF(ISNUMBER(R893),"Yes","No")</f>
        <v>No</v>
      </c>
    </row>
    <row r="894" spans="1:19" x14ac:dyDescent="0.2">
      <c r="A894" t="s">
        <v>1371</v>
      </c>
      <c r="B894" t="s">
        <v>1372</v>
      </c>
      <c r="C894" t="s">
        <v>68</v>
      </c>
      <c r="D894" t="s">
        <v>65</v>
      </c>
      <c r="E894" t="s">
        <v>36</v>
      </c>
      <c r="F894" t="s">
        <v>28</v>
      </c>
      <c r="G894" t="s">
        <v>51</v>
      </c>
      <c r="H894">
        <v>58</v>
      </c>
      <c r="I894" t="str">
        <f>IF(H894&gt;54,"Old Adults 55+",IF(H894&gt;=31,"Adults 31-54",IF(H894&lt;31,"Young Adults 25-30","Invalid")))</f>
        <v>Old Adults 55+</v>
      </c>
      <c r="J894" s="1">
        <v>40287</v>
      </c>
      <c r="K894" s="1" t="str">
        <f>IF(YEAR(J894)&gt;2016,"2017-2021",IF(YEAR(J894)&gt;2011,"2012-2016",IF(YEAR(J894)&gt;2006,"2007-2011",IF(YEAR(J894)&gt;2001,"2002-2006",IF(YEAR(J894)&gt;1996,"1997-2001",IF(YEAR(J894)&gt;=1992,"1992-1996","Invalid"))))))</f>
        <v>2007-2011</v>
      </c>
      <c r="L894" s="2">
        <v>56350</v>
      </c>
      <c r="M894" s="8">
        <v>0</v>
      </c>
      <c r="N894" s="11" t="str" cm="1">
        <f t="array" ref="N894">_xlfn.IFS(M894 = 0%, "0%", M894&gt;35%, "36%-40%",M894&gt;30%,"31%-35%", M894&gt;20%, "21%-30%",M894 &gt;15%,"16%-20%", M894&gt;10%, "11%-15%", M894 &gt;0%, "5%-10%")</f>
        <v>0%</v>
      </c>
      <c r="O894" s="9">
        <f>IF(M894&gt;0,L894+(L894*M894),L894)</f>
        <v>56350</v>
      </c>
      <c r="P894" t="s">
        <v>52</v>
      </c>
      <c r="Q894" t="s">
        <v>66</v>
      </c>
      <c r="R894" s="1" t="s">
        <v>21</v>
      </c>
      <c r="S894" s="1" t="str">
        <f>IF(ISNUMBER(R894),"Yes","No")</f>
        <v>No</v>
      </c>
    </row>
    <row r="895" spans="1:19" x14ac:dyDescent="0.2">
      <c r="A895" t="s">
        <v>1753</v>
      </c>
      <c r="B895" t="s">
        <v>1754</v>
      </c>
      <c r="C895" t="s">
        <v>94</v>
      </c>
      <c r="D895" t="s">
        <v>50</v>
      </c>
      <c r="E895" t="s">
        <v>16</v>
      </c>
      <c r="F895" t="s">
        <v>17</v>
      </c>
      <c r="G895" t="s">
        <v>24</v>
      </c>
      <c r="H895">
        <v>54</v>
      </c>
      <c r="I895" t="str">
        <f>IF(H895&gt;54,"Old Adults 55+",IF(H895&gt;=31,"Adults 31-54",IF(H895&lt;31,"Young Adults 25-30","Invalid")))</f>
        <v>Adults 31-54</v>
      </c>
      <c r="J895" s="1">
        <v>44271</v>
      </c>
      <c r="K895" s="1" t="str">
        <f>IF(YEAR(J895)&gt;2016,"2017-2021",IF(YEAR(J895)&gt;2011,"2012-2016",IF(YEAR(J895)&gt;2006,"2007-2011",IF(YEAR(J895)&gt;2001,"2002-2006",IF(YEAR(J895)&gt;1996,"1997-2001",IF(YEAR(J895)&gt;=1992,"1992-1996","Invalid"))))))</f>
        <v>2017-2021</v>
      </c>
      <c r="L895" s="2">
        <v>56239</v>
      </c>
      <c r="M895" s="8">
        <v>0</v>
      </c>
      <c r="N895" s="11" t="str" cm="1">
        <f t="array" ref="N895">_xlfn.IFS(M895 = 0%, "0%", M895&gt;35%, "36%-40%",M895&gt;30%,"31%-35%", M895&gt;20%, "21%-30%",M895 &gt;15%,"16%-20%", M895&gt;10%, "11%-15%", M895 &gt;0%, "5%-10%")</f>
        <v>0%</v>
      </c>
      <c r="O895" s="9">
        <f>IF(M895&gt;0,L895+(L895*M895),L895)</f>
        <v>56239</v>
      </c>
      <c r="P895" t="s">
        <v>33</v>
      </c>
      <c r="Q895" t="s">
        <v>80</v>
      </c>
      <c r="R895" s="1" t="s">
        <v>21</v>
      </c>
      <c r="S895" s="1" t="str">
        <f>IF(ISNUMBER(R895),"Yes","No")</f>
        <v>No</v>
      </c>
    </row>
    <row r="896" spans="1:19" x14ac:dyDescent="0.2">
      <c r="A896" t="s">
        <v>724</v>
      </c>
      <c r="B896" t="s">
        <v>725</v>
      </c>
      <c r="C896" t="s">
        <v>68</v>
      </c>
      <c r="D896" t="s">
        <v>43</v>
      </c>
      <c r="E896" t="s">
        <v>36</v>
      </c>
      <c r="F896" t="s">
        <v>28</v>
      </c>
      <c r="G896" t="s">
        <v>51</v>
      </c>
      <c r="H896">
        <v>30</v>
      </c>
      <c r="I896" t="str">
        <f>IF(H896&gt;54,"Old Adults 55+",IF(H896&gt;=31,"Adults 31-54",IF(H896&lt;31,"Young Adults 25-30","Invalid")))</f>
        <v>Young Adults 25-30</v>
      </c>
      <c r="J896" s="1">
        <v>43272</v>
      </c>
      <c r="K896" s="1" t="str">
        <f>IF(YEAR(J896)&gt;2016,"2017-2021",IF(YEAR(J896)&gt;2011,"2012-2016",IF(YEAR(J896)&gt;2006,"2007-2011",IF(YEAR(J896)&gt;2001,"2002-2006",IF(YEAR(J896)&gt;1996,"1997-2001",IF(YEAR(J896)&gt;=1992,"1992-1996","Invalid"))))))</f>
        <v>2017-2021</v>
      </c>
      <c r="L896" s="2">
        <v>56154</v>
      </c>
      <c r="M896" s="8">
        <v>0</v>
      </c>
      <c r="N896" s="11" t="str" cm="1">
        <f t="array" ref="N896">_xlfn.IFS(M896 = 0%, "0%", M896&gt;35%, "36%-40%",M896&gt;30%,"31%-35%", M896&gt;20%, "21%-30%",M896 &gt;15%,"16%-20%", M896&gt;10%, "11%-15%", M896 &gt;0%, "5%-10%")</f>
        <v>0%</v>
      </c>
      <c r="O896" s="9">
        <f>IF(M896&gt;0,L896+(L896*M896),L896)</f>
        <v>56154</v>
      </c>
      <c r="P896" t="s">
        <v>52</v>
      </c>
      <c r="Q896" t="s">
        <v>53</v>
      </c>
      <c r="R896" s="1" t="s">
        <v>21</v>
      </c>
      <c r="S896" s="1" t="str">
        <f>IF(ISNUMBER(R896),"Yes","No")</f>
        <v>No</v>
      </c>
    </row>
    <row r="897" spans="1:19" x14ac:dyDescent="0.2">
      <c r="A897" t="s">
        <v>475</v>
      </c>
      <c r="B897" t="s">
        <v>476</v>
      </c>
      <c r="C897" t="s">
        <v>94</v>
      </c>
      <c r="D897" t="s">
        <v>50</v>
      </c>
      <c r="E897" t="s">
        <v>44</v>
      </c>
      <c r="F897" t="s">
        <v>28</v>
      </c>
      <c r="G897" t="s">
        <v>24</v>
      </c>
      <c r="H897">
        <v>37</v>
      </c>
      <c r="I897" t="str">
        <f>IF(H897&gt;54,"Old Adults 55+",IF(H897&gt;=31,"Adults 31-54",IF(H897&lt;31,"Young Adults 25-30","Invalid")))</f>
        <v>Adults 31-54</v>
      </c>
      <c r="J897" s="1">
        <v>41592</v>
      </c>
      <c r="K897" s="1" t="str">
        <f>IF(YEAR(J897)&gt;2016,"2017-2021",IF(YEAR(J897)&gt;2011,"2012-2016",IF(YEAR(J897)&gt;2006,"2007-2011",IF(YEAR(J897)&gt;2001,"2002-2006",IF(YEAR(J897)&gt;1996,"1997-2001",IF(YEAR(J897)&gt;=1992,"1992-1996","Invalid"))))))</f>
        <v>2012-2016</v>
      </c>
      <c r="L897" s="2">
        <v>56037</v>
      </c>
      <c r="M897" s="8">
        <v>0</v>
      </c>
      <c r="N897" s="11" t="str" cm="1">
        <f t="array" ref="N897">_xlfn.IFS(M897 = 0%, "0%", M897&gt;35%, "36%-40%",M897&gt;30%,"31%-35%", M897&gt;20%, "21%-30%",M897 &gt;15%,"16%-20%", M897&gt;10%, "11%-15%", M897 &gt;0%, "5%-10%")</f>
        <v>0%</v>
      </c>
      <c r="O897" s="9">
        <f>IF(M897&gt;0,L897+(L897*M897),L897)</f>
        <v>56037</v>
      </c>
      <c r="P897" t="s">
        <v>33</v>
      </c>
      <c r="Q897" t="s">
        <v>74</v>
      </c>
      <c r="R897" s="1" t="s">
        <v>21</v>
      </c>
      <c r="S897" s="1" t="str">
        <f>IF(ISNUMBER(R897),"Yes","No")</f>
        <v>No</v>
      </c>
    </row>
    <row r="898" spans="1:19" x14ac:dyDescent="0.2">
      <c r="A898" t="s">
        <v>1661</v>
      </c>
      <c r="B898" t="s">
        <v>1662</v>
      </c>
      <c r="C898" t="s">
        <v>68</v>
      </c>
      <c r="D898" t="s">
        <v>15</v>
      </c>
      <c r="E898" t="s">
        <v>16</v>
      </c>
      <c r="F898" t="s">
        <v>28</v>
      </c>
      <c r="G898" t="s">
        <v>24</v>
      </c>
      <c r="H898">
        <v>46</v>
      </c>
      <c r="I898" t="str">
        <f>IF(H898&gt;54,"Old Adults 55+",IF(H898&gt;=31,"Adults 31-54",IF(H898&lt;31,"Young Adults 25-30","Invalid")))</f>
        <v>Adults 31-54</v>
      </c>
      <c r="J898" s="1">
        <v>40657</v>
      </c>
      <c r="K898" s="1" t="str">
        <f>IF(YEAR(J898)&gt;2016,"2017-2021",IF(YEAR(J898)&gt;2011,"2012-2016",IF(YEAR(J898)&gt;2006,"2007-2011",IF(YEAR(J898)&gt;2001,"2002-2006",IF(YEAR(J898)&gt;1996,"1997-2001",IF(YEAR(J898)&gt;=1992,"1992-1996","Invalid"))))))</f>
        <v>2007-2011</v>
      </c>
      <c r="L898" s="2">
        <v>55894</v>
      </c>
      <c r="M898" s="8">
        <v>0</v>
      </c>
      <c r="N898" s="11" t="str" cm="1">
        <f t="array" ref="N898">_xlfn.IFS(M898 = 0%, "0%", M898&gt;35%, "36%-40%",M898&gt;30%,"31%-35%", M898&gt;20%, "21%-30%",M898 &gt;15%,"16%-20%", M898&gt;10%, "11%-15%", M898 &gt;0%, "5%-10%")</f>
        <v>0%</v>
      </c>
      <c r="O898" s="9">
        <f>IF(M898&gt;0,L898+(L898*M898),L898)</f>
        <v>55894</v>
      </c>
      <c r="P898" t="s">
        <v>19</v>
      </c>
      <c r="Q898" t="s">
        <v>63</v>
      </c>
      <c r="R898" s="1" t="s">
        <v>21</v>
      </c>
      <c r="S898" s="1" t="str">
        <f>IF(ISNUMBER(R898),"Yes","No")</f>
        <v>No</v>
      </c>
    </row>
    <row r="899" spans="1:19" x14ac:dyDescent="0.2">
      <c r="A899" t="s">
        <v>610</v>
      </c>
      <c r="B899" t="s">
        <v>611</v>
      </c>
      <c r="C899" t="s">
        <v>68</v>
      </c>
      <c r="D899" t="s">
        <v>15</v>
      </c>
      <c r="E899" t="s">
        <v>32</v>
      </c>
      <c r="F899" t="s">
        <v>17</v>
      </c>
      <c r="G899" t="s">
        <v>24</v>
      </c>
      <c r="H899">
        <v>52</v>
      </c>
      <c r="I899" t="str">
        <f>IF(H899&gt;54,"Old Adults 55+",IF(H899&gt;=31,"Adults 31-54",IF(H899&lt;31,"Young Adults 25-30","Invalid")))</f>
        <v>Adults 31-54</v>
      </c>
      <c r="J899" s="1">
        <v>43515</v>
      </c>
      <c r="K899" s="1" t="str">
        <f>IF(YEAR(J899)&gt;2016,"2017-2021",IF(YEAR(J899)&gt;2011,"2012-2016",IF(YEAR(J899)&gt;2006,"2007-2011",IF(YEAR(J899)&gt;2001,"2002-2006",IF(YEAR(J899)&gt;1996,"1997-2001",IF(YEAR(J899)&gt;=1992,"1992-1996","Invalid"))))))</f>
        <v>2017-2021</v>
      </c>
      <c r="L899" s="2">
        <v>55859</v>
      </c>
      <c r="M899" s="8">
        <v>0</v>
      </c>
      <c r="N899" s="11" t="str" cm="1">
        <f t="array" ref="N899">_xlfn.IFS(M899 = 0%, "0%", M899&gt;35%, "36%-40%",M899&gt;30%,"31%-35%", M899&gt;20%, "21%-30%",M899 &gt;15%,"16%-20%", M899&gt;10%, "11%-15%", M899 &gt;0%, "5%-10%")</f>
        <v>0%</v>
      </c>
      <c r="O899" s="9">
        <f>IF(M899&gt;0,L899+(L899*M899),L899)</f>
        <v>55859</v>
      </c>
      <c r="P899" t="s">
        <v>33</v>
      </c>
      <c r="Q899" t="s">
        <v>60</v>
      </c>
      <c r="R899" s="1" t="s">
        <v>21</v>
      </c>
      <c r="S899" s="1" t="str">
        <f>IF(ISNUMBER(R899),"Yes","No")</f>
        <v>No</v>
      </c>
    </row>
    <row r="900" spans="1:19" x14ac:dyDescent="0.2">
      <c r="A900" t="s">
        <v>560</v>
      </c>
      <c r="B900" t="s">
        <v>561</v>
      </c>
      <c r="C900" t="s">
        <v>94</v>
      </c>
      <c r="D900" t="s">
        <v>50</v>
      </c>
      <c r="E900" t="s">
        <v>36</v>
      </c>
      <c r="F900" t="s">
        <v>28</v>
      </c>
      <c r="G900" t="s">
        <v>24</v>
      </c>
      <c r="H900">
        <v>31</v>
      </c>
      <c r="I900" t="str">
        <f>IF(H900&gt;54,"Old Adults 55+",IF(H900&gt;=31,"Adults 31-54",IF(H900&lt;31,"Young Adults 25-30","Invalid")))</f>
        <v>Adults 31-54</v>
      </c>
      <c r="J900" s="1">
        <v>42938</v>
      </c>
      <c r="K900" s="1" t="str">
        <f>IF(YEAR(J900)&gt;2016,"2017-2021",IF(YEAR(J900)&gt;2011,"2012-2016",IF(YEAR(J900)&gt;2006,"2007-2011",IF(YEAR(J900)&gt;2001,"2002-2006",IF(YEAR(J900)&gt;1996,"1997-2001",IF(YEAR(J900)&gt;=1992,"1992-1996","Invalid"))))))</f>
        <v>2017-2021</v>
      </c>
      <c r="L900" s="2">
        <v>55854</v>
      </c>
      <c r="M900" s="8">
        <v>0</v>
      </c>
      <c r="N900" s="11" t="str" cm="1">
        <f t="array" ref="N900">_xlfn.IFS(M900 = 0%, "0%", M900&gt;35%, "36%-40%",M900&gt;30%,"31%-35%", M900&gt;20%, "21%-30%",M900 &gt;15%,"16%-20%", M900&gt;10%, "11%-15%", M900 &gt;0%, "5%-10%")</f>
        <v>0%</v>
      </c>
      <c r="O900" s="9">
        <f>IF(M900&gt;0,L900+(L900*M900),L900)</f>
        <v>55854</v>
      </c>
      <c r="P900" t="s">
        <v>19</v>
      </c>
      <c r="Q900" t="s">
        <v>25</v>
      </c>
      <c r="R900" s="1" t="s">
        <v>21</v>
      </c>
      <c r="S900" s="1" t="str">
        <f>IF(ISNUMBER(R900),"Yes","No")</f>
        <v>No</v>
      </c>
    </row>
    <row r="901" spans="1:19" x14ac:dyDescent="0.2">
      <c r="A901" t="s">
        <v>1833</v>
      </c>
      <c r="B901" t="s">
        <v>1834</v>
      </c>
      <c r="C901" t="s">
        <v>68</v>
      </c>
      <c r="D901" t="s">
        <v>65</v>
      </c>
      <c r="E901" t="s">
        <v>32</v>
      </c>
      <c r="F901" t="s">
        <v>17</v>
      </c>
      <c r="G901" t="s">
        <v>51</v>
      </c>
      <c r="H901">
        <v>26</v>
      </c>
      <c r="I901" t="str">
        <f>IF(H901&gt;54,"Old Adults 55+",IF(H901&gt;=31,"Adults 31-54",IF(H901&lt;31,"Young Adults 25-30","Invalid")))</f>
        <v>Young Adults 25-30</v>
      </c>
      <c r="J901" s="1">
        <v>43489</v>
      </c>
      <c r="K901" s="1" t="str">
        <f>IF(YEAR(J901)&gt;2016,"2017-2021",IF(YEAR(J901)&gt;2011,"2012-2016",IF(YEAR(J901)&gt;2006,"2007-2011",IF(YEAR(J901)&gt;2001,"2002-2006",IF(YEAR(J901)&gt;1996,"1997-2001",IF(YEAR(J901)&gt;=1992,"1992-1996","Invalid"))))))</f>
        <v>2017-2021</v>
      </c>
      <c r="L901" s="2">
        <v>55767</v>
      </c>
      <c r="M901" s="8">
        <v>0</v>
      </c>
      <c r="N901" s="11" t="str" cm="1">
        <f t="array" ref="N901">_xlfn.IFS(M901 = 0%, "0%", M901&gt;35%, "36%-40%",M901&gt;30%,"31%-35%", M901&gt;20%, "21%-30%",M901 &gt;15%,"16%-20%", M901&gt;10%, "11%-15%", M901 &gt;0%, "5%-10%")</f>
        <v>0%</v>
      </c>
      <c r="O901" s="9">
        <f>IF(M901&gt;0,L901+(L901*M901),L901)</f>
        <v>55767</v>
      </c>
      <c r="P901" t="s">
        <v>19</v>
      </c>
      <c r="Q901" t="s">
        <v>39</v>
      </c>
      <c r="R901" s="1" t="s">
        <v>21</v>
      </c>
      <c r="S901" s="1" t="str">
        <f>IF(ISNUMBER(R901),"Yes","No")</f>
        <v>No</v>
      </c>
    </row>
    <row r="902" spans="1:19" x14ac:dyDescent="0.2">
      <c r="A902" t="s">
        <v>267</v>
      </c>
      <c r="B902" t="s">
        <v>1471</v>
      </c>
      <c r="C902" t="s">
        <v>64</v>
      </c>
      <c r="D902" t="s">
        <v>15</v>
      </c>
      <c r="E902" t="s">
        <v>36</v>
      </c>
      <c r="F902" t="s">
        <v>17</v>
      </c>
      <c r="G902" t="s">
        <v>24</v>
      </c>
      <c r="H902">
        <v>48</v>
      </c>
      <c r="I902" t="str">
        <f>IF(H902&gt;54,"Old Adults 55+",IF(H902&gt;=31,"Adults 31-54",IF(H902&lt;31,"Young Adults 25-30","Invalid")))</f>
        <v>Adults 31-54</v>
      </c>
      <c r="J902" s="1">
        <v>37796</v>
      </c>
      <c r="K902" s="1" t="str">
        <f>IF(YEAR(J902)&gt;2016,"2017-2021",IF(YEAR(J902)&gt;2011,"2012-2016",IF(YEAR(J902)&gt;2006,"2007-2011",IF(YEAR(J902)&gt;2001,"2002-2006",IF(YEAR(J902)&gt;1996,"1997-2001",IF(YEAR(J902)&gt;=1992,"1992-1996","Invalid"))))))</f>
        <v>2002-2006</v>
      </c>
      <c r="L902" s="2">
        <v>55760</v>
      </c>
      <c r="M902" s="8">
        <v>0</v>
      </c>
      <c r="N902" s="11" t="str" cm="1">
        <f t="array" ref="N902">_xlfn.IFS(M902 = 0%, "0%", M902&gt;35%, "36%-40%",M902&gt;30%,"31%-35%", M902&gt;20%, "21%-30%",M902 &gt;15%,"16%-20%", M902&gt;10%, "11%-15%", M902 &gt;0%, "5%-10%")</f>
        <v>0%</v>
      </c>
      <c r="O902" s="9">
        <f>IF(M902&gt;0,L902+(L902*M902),L902)</f>
        <v>55760</v>
      </c>
      <c r="P902" t="s">
        <v>19</v>
      </c>
      <c r="Q902" t="s">
        <v>25</v>
      </c>
      <c r="R902" s="1" t="s">
        <v>21</v>
      </c>
      <c r="S902" s="1" t="str">
        <f>IF(ISNUMBER(R902),"Yes","No")</f>
        <v>No</v>
      </c>
    </row>
    <row r="903" spans="1:19" x14ac:dyDescent="0.2">
      <c r="A903" t="s">
        <v>78</v>
      </c>
      <c r="B903" t="s">
        <v>1103</v>
      </c>
      <c r="C903" t="s">
        <v>83</v>
      </c>
      <c r="D903" t="s">
        <v>23</v>
      </c>
      <c r="E903" t="s">
        <v>16</v>
      </c>
      <c r="F903" t="s">
        <v>17</v>
      </c>
      <c r="G903" t="s">
        <v>24</v>
      </c>
      <c r="H903">
        <v>45</v>
      </c>
      <c r="I903" t="str">
        <f>IF(H903&gt;54,"Old Adults 55+",IF(H903&gt;=31,"Adults 31-54",IF(H903&lt;31,"Young Adults 25-30","Invalid")))</f>
        <v>Adults 31-54</v>
      </c>
      <c r="J903" s="1">
        <v>36755</v>
      </c>
      <c r="K903" s="1" t="str">
        <f>IF(YEAR(J903)&gt;2016,"2017-2021",IF(YEAR(J903)&gt;2011,"2012-2016",IF(YEAR(J903)&gt;2006,"2007-2011",IF(YEAR(J903)&gt;2001,"2002-2006",IF(YEAR(J903)&gt;1996,"1997-2001",IF(YEAR(J903)&gt;=1992,"1992-1996","Invalid"))))))</f>
        <v>1997-2001</v>
      </c>
      <c r="L903" s="2">
        <v>55563</v>
      </c>
      <c r="M903" s="8">
        <v>0</v>
      </c>
      <c r="N903" s="11" t="str" cm="1">
        <f t="array" ref="N903">_xlfn.IFS(M903 = 0%, "0%", M903&gt;35%, "36%-40%",M903&gt;30%,"31%-35%", M903&gt;20%, "21%-30%",M903 &gt;15%,"16%-20%", M903&gt;10%, "11%-15%", M903 &gt;0%, "5%-10%")</f>
        <v>0%</v>
      </c>
      <c r="O903" s="9">
        <f>IF(M903&gt;0,L903+(L903*M903),L903)</f>
        <v>55563</v>
      </c>
      <c r="P903" t="s">
        <v>33</v>
      </c>
      <c r="Q903" t="s">
        <v>34</v>
      </c>
      <c r="R903" s="1" t="s">
        <v>21</v>
      </c>
      <c r="S903" s="1" t="str">
        <f>IF(ISNUMBER(R903),"Yes","No")</f>
        <v>No</v>
      </c>
    </row>
    <row r="904" spans="1:19" x14ac:dyDescent="0.2">
      <c r="A904" t="s">
        <v>1514</v>
      </c>
      <c r="B904" t="s">
        <v>1515</v>
      </c>
      <c r="C904" t="s">
        <v>68</v>
      </c>
      <c r="D904" t="s">
        <v>65</v>
      </c>
      <c r="E904" t="s">
        <v>16</v>
      </c>
      <c r="F904" t="s">
        <v>17</v>
      </c>
      <c r="G904" t="s">
        <v>24</v>
      </c>
      <c r="H904">
        <v>54</v>
      </c>
      <c r="I904" t="str">
        <f>IF(H904&gt;54,"Old Adults 55+",IF(H904&gt;=31,"Adults 31-54",IF(H904&lt;31,"Young Adults 25-30","Invalid")))</f>
        <v>Adults 31-54</v>
      </c>
      <c r="J904" s="1">
        <v>39080</v>
      </c>
      <c r="K904" s="1" t="str">
        <f>IF(YEAR(J904)&gt;2016,"2017-2021",IF(YEAR(J904)&gt;2011,"2012-2016",IF(YEAR(J904)&gt;2006,"2007-2011",IF(YEAR(J904)&gt;2001,"2002-2006",IF(YEAR(J904)&gt;1996,"1997-2001",IF(YEAR(J904)&gt;=1992,"1992-1996","Invalid"))))))</f>
        <v>2002-2006</v>
      </c>
      <c r="L904" s="2">
        <v>55518</v>
      </c>
      <c r="M904" s="8">
        <v>0</v>
      </c>
      <c r="N904" s="11" t="str" cm="1">
        <f t="array" ref="N904">_xlfn.IFS(M904 = 0%, "0%", M904&gt;35%, "36%-40%",M904&gt;30%,"31%-35%", M904&gt;20%, "21%-30%",M904 &gt;15%,"16%-20%", M904&gt;10%, "11%-15%", M904 &gt;0%, "5%-10%")</f>
        <v>0%</v>
      </c>
      <c r="O904" s="9">
        <f>IF(M904&gt;0,L904+(L904*M904),L904)</f>
        <v>55518</v>
      </c>
      <c r="P904" t="s">
        <v>19</v>
      </c>
      <c r="Q904" t="s">
        <v>29</v>
      </c>
      <c r="R904" s="1" t="s">
        <v>21</v>
      </c>
      <c r="S904" s="1" t="str">
        <f>IF(ISNUMBER(R904),"Yes","No")</f>
        <v>No</v>
      </c>
    </row>
    <row r="905" spans="1:19" x14ac:dyDescent="0.2">
      <c r="A905" t="s">
        <v>458</v>
      </c>
      <c r="B905" t="s">
        <v>459</v>
      </c>
      <c r="C905" t="s">
        <v>68</v>
      </c>
      <c r="D905" t="s">
        <v>15</v>
      </c>
      <c r="E905" t="s">
        <v>36</v>
      </c>
      <c r="F905" t="s">
        <v>28</v>
      </c>
      <c r="G905" t="s">
        <v>51</v>
      </c>
      <c r="H905">
        <v>65</v>
      </c>
      <c r="I905" t="str">
        <f>IF(H905&gt;54,"Old Adults 55+",IF(H905&gt;=31,"Adults 31-54",IF(H905&lt;31,"Young Adults 25-30","Invalid")))</f>
        <v>Old Adults 55+</v>
      </c>
      <c r="J905" s="1">
        <v>38123</v>
      </c>
      <c r="K905" s="1" t="str">
        <f>IF(YEAR(J905)&gt;2016,"2017-2021",IF(YEAR(J905)&gt;2011,"2012-2016",IF(YEAR(J905)&gt;2006,"2007-2011",IF(YEAR(J905)&gt;2001,"2002-2006",IF(YEAR(J905)&gt;1996,"1997-2001",IF(YEAR(J905)&gt;=1992,"1992-1996","Invalid"))))))</f>
        <v>2002-2006</v>
      </c>
      <c r="L905" s="2">
        <v>55499</v>
      </c>
      <c r="M905" s="8">
        <v>0</v>
      </c>
      <c r="N905" s="11" t="str" cm="1">
        <f t="array" ref="N905">_xlfn.IFS(M905 = 0%, "0%", M905&gt;35%, "36%-40%",M905&gt;30%,"31%-35%", M905&gt;20%, "21%-30%",M905 &gt;15%,"16%-20%", M905&gt;10%, "11%-15%", M905 &gt;0%, "5%-10%")</f>
        <v>0%</v>
      </c>
      <c r="O905" s="9">
        <f>IF(M905&gt;0,L905+(L905*M905),L905)</f>
        <v>55499</v>
      </c>
      <c r="P905" t="s">
        <v>52</v>
      </c>
      <c r="Q905" t="s">
        <v>81</v>
      </c>
      <c r="R905" s="1" t="s">
        <v>21</v>
      </c>
      <c r="S905" s="1" t="str">
        <f>IF(ISNUMBER(R905),"Yes","No")</f>
        <v>No</v>
      </c>
    </row>
    <row r="906" spans="1:19" x14ac:dyDescent="0.2">
      <c r="A906" t="s">
        <v>1476</v>
      </c>
      <c r="B906" t="s">
        <v>1477</v>
      </c>
      <c r="C906" t="s">
        <v>94</v>
      </c>
      <c r="D906" t="s">
        <v>50</v>
      </c>
      <c r="E906" t="s">
        <v>16</v>
      </c>
      <c r="F906" t="s">
        <v>17</v>
      </c>
      <c r="G906" t="s">
        <v>24</v>
      </c>
      <c r="H906">
        <v>40</v>
      </c>
      <c r="I906" t="str">
        <f>IF(H906&gt;54,"Old Adults 55+",IF(H906&gt;=31,"Adults 31-54",IF(H906&lt;31,"Young Adults 25-30","Invalid")))</f>
        <v>Adults 31-54</v>
      </c>
      <c r="J906" s="1">
        <v>43175</v>
      </c>
      <c r="K906" s="1" t="str">
        <f>IF(YEAR(J906)&gt;2016,"2017-2021",IF(YEAR(J906)&gt;2011,"2012-2016",IF(YEAR(J906)&gt;2006,"2007-2011",IF(YEAR(J906)&gt;2001,"2002-2006",IF(YEAR(J906)&gt;1996,"1997-2001",IF(YEAR(J906)&gt;=1992,"1992-1996","Invalid"))))))</f>
        <v>2017-2021</v>
      </c>
      <c r="L906" s="2">
        <v>55457</v>
      </c>
      <c r="M906" s="8">
        <v>0</v>
      </c>
      <c r="N906" s="11" t="str" cm="1">
        <f t="array" ref="N906">_xlfn.IFS(M906 = 0%, "0%", M906&gt;35%, "36%-40%",M906&gt;30%,"31%-35%", M906&gt;20%, "21%-30%",M906 &gt;15%,"16%-20%", M906&gt;10%, "11%-15%", M906 &gt;0%, "5%-10%")</f>
        <v>0%</v>
      </c>
      <c r="O906" s="9">
        <f>IF(M906&gt;0,L906+(L906*M906),L906)</f>
        <v>55457</v>
      </c>
      <c r="P906" t="s">
        <v>19</v>
      </c>
      <c r="Q906" t="s">
        <v>29</v>
      </c>
      <c r="R906" s="1" t="s">
        <v>21</v>
      </c>
      <c r="S906" s="1" t="str">
        <f>IF(ISNUMBER(R906),"Yes","No")</f>
        <v>No</v>
      </c>
    </row>
    <row r="907" spans="1:19" x14ac:dyDescent="0.2">
      <c r="A907" t="s">
        <v>154</v>
      </c>
      <c r="B907" t="s">
        <v>1165</v>
      </c>
      <c r="C907" t="s">
        <v>68</v>
      </c>
      <c r="D907" t="s">
        <v>50</v>
      </c>
      <c r="E907" t="s">
        <v>44</v>
      </c>
      <c r="F907" t="s">
        <v>17</v>
      </c>
      <c r="G907" t="s">
        <v>24</v>
      </c>
      <c r="H907">
        <v>64</v>
      </c>
      <c r="I907" t="str">
        <f>IF(H907&gt;54,"Old Adults 55+",IF(H907&gt;=31,"Adults 31-54",IF(H907&lt;31,"Young Adults 25-30","Invalid")))</f>
        <v>Old Adults 55+</v>
      </c>
      <c r="J907" s="1">
        <v>38380</v>
      </c>
      <c r="K907" s="1" t="str">
        <f>IF(YEAR(J907)&gt;2016,"2017-2021",IF(YEAR(J907)&gt;2011,"2012-2016",IF(YEAR(J907)&gt;2006,"2007-2011",IF(YEAR(J907)&gt;2001,"2002-2006",IF(YEAR(J907)&gt;1996,"1997-2001",IF(YEAR(J907)&gt;=1992,"1992-1996","Invalid"))))))</f>
        <v>2002-2006</v>
      </c>
      <c r="L907" s="2">
        <v>55369</v>
      </c>
      <c r="M907" s="8">
        <v>0</v>
      </c>
      <c r="N907" s="11" t="str" cm="1">
        <f t="array" ref="N907">_xlfn.IFS(M907 = 0%, "0%", M907&gt;35%, "36%-40%",M907&gt;30%,"31%-35%", M907&gt;20%, "21%-30%",M907 &gt;15%,"16%-20%", M907&gt;10%, "11%-15%", M907 &gt;0%, "5%-10%")</f>
        <v>0%</v>
      </c>
      <c r="O907" s="9">
        <f>IF(M907&gt;0,L907+(L907*M907),L907)</f>
        <v>55369</v>
      </c>
      <c r="P907" t="s">
        <v>19</v>
      </c>
      <c r="Q907" t="s">
        <v>39</v>
      </c>
      <c r="R907" s="1" t="s">
        <v>21</v>
      </c>
      <c r="S907" s="1" t="str">
        <f>IF(ISNUMBER(R907),"Yes","No")</f>
        <v>No</v>
      </c>
    </row>
    <row r="908" spans="1:19" x14ac:dyDescent="0.2">
      <c r="A908" t="s">
        <v>197</v>
      </c>
      <c r="B908" t="s">
        <v>1937</v>
      </c>
      <c r="C908" t="s">
        <v>76</v>
      </c>
      <c r="D908" t="s">
        <v>27</v>
      </c>
      <c r="E908" t="s">
        <v>16</v>
      </c>
      <c r="F908" t="s">
        <v>28</v>
      </c>
      <c r="G908" t="s">
        <v>51</v>
      </c>
      <c r="H908">
        <v>45</v>
      </c>
      <c r="I908" t="str">
        <f>IF(H908&gt;54,"Old Adults 55+",IF(H908&gt;=31,"Adults 31-54",IF(H908&lt;31,"Young Adults 25-30","Invalid")))</f>
        <v>Adults 31-54</v>
      </c>
      <c r="J908" s="1">
        <v>37126</v>
      </c>
      <c r="K908" s="1" t="str">
        <f>IF(YEAR(J908)&gt;2016,"2017-2021",IF(YEAR(J908)&gt;2011,"2012-2016",IF(YEAR(J908)&gt;2006,"2007-2011",IF(YEAR(J908)&gt;2001,"2002-2006",IF(YEAR(J908)&gt;1996,"1997-2001",IF(YEAR(J908)&gt;=1992,"1992-1996","Invalid"))))))</f>
        <v>1997-2001</v>
      </c>
      <c r="L908" s="2">
        <v>54994</v>
      </c>
      <c r="M908" s="8">
        <v>0</v>
      </c>
      <c r="N908" s="11" t="str" cm="1">
        <f t="array" ref="N908">_xlfn.IFS(M908 = 0%, "0%", M908&gt;35%, "36%-40%",M908&gt;30%,"31%-35%", M908&gt;20%, "21%-30%",M908 &gt;15%,"16%-20%", M908&gt;10%, "11%-15%", M908 &gt;0%, "5%-10%")</f>
        <v>0%</v>
      </c>
      <c r="O908" s="9">
        <f>IF(M908&gt;0,L908+(L908*M908),L908)</f>
        <v>54994</v>
      </c>
      <c r="P908" t="s">
        <v>19</v>
      </c>
      <c r="Q908" t="s">
        <v>29</v>
      </c>
      <c r="R908" s="1" t="s">
        <v>21</v>
      </c>
      <c r="S908" s="1" t="str">
        <f>IF(ISNUMBER(R908),"Yes","No")</f>
        <v>No</v>
      </c>
    </row>
    <row r="909" spans="1:19" x14ac:dyDescent="0.2">
      <c r="A909" t="s">
        <v>1107</v>
      </c>
      <c r="B909" t="s">
        <v>1108</v>
      </c>
      <c r="C909" t="s">
        <v>68</v>
      </c>
      <c r="D909" t="s">
        <v>65</v>
      </c>
      <c r="E909" t="s">
        <v>44</v>
      </c>
      <c r="F909" t="s">
        <v>17</v>
      </c>
      <c r="G909" t="s">
        <v>18</v>
      </c>
      <c r="H909">
        <v>56</v>
      </c>
      <c r="I909" t="str">
        <f>IF(H909&gt;54,"Old Adults 55+",IF(H909&gt;=31,"Adults 31-54",IF(H909&lt;31,"Young Adults 25-30","Invalid")))</f>
        <v>Old Adults 55+</v>
      </c>
      <c r="J909" s="1">
        <v>43824</v>
      </c>
      <c r="K909" s="1" t="str">
        <f>IF(YEAR(J909)&gt;2016,"2017-2021",IF(YEAR(J909)&gt;2011,"2012-2016",IF(YEAR(J909)&gt;2006,"2007-2011",IF(YEAR(J909)&gt;2001,"2002-2006",IF(YEAR(J909)&gt;1996,"1997-2001",IF(YEAR(J909)&gt;=1992,"1992-1996","Invalid"))))))</f>
        <v>2017-2021</v>
      </c>
      <c r="L909" s="2">
        <v>54829</v>
      </c>
      <c r="M909" s="8">
        <v>0</v>
      </c>
      <c r="N909" s="11" t="str" cm="1">
        <f t="array" ref="N909">_xlfn.IFS(M909 = 0%, "0%", M909&gt;35%, "36%-40%",M909&gt;30%,"31%-35%", M909&gt;20%, "21%-30%",M909 &gt;15%,"16%-20%", M909&gt;10%, "11%-15%", M909 &gt;0%, "5%-10%")</f>
        <v>0%</v>
      </c>
      <c r="O909" s="9">
        <f>IF(M909&gt;0,L909+(L909*M909),L909)</f>
        <v>54829</v>
      </c>
      <c r="P909" t="s">
        <v>19</v>
      </c>
      <c r="Q909" t="s">
        <v>39</v>
      </c>
      <c r="R909" s="1" t="s">
        <v>21</v>
      </c>
      <c r="S909" s="1" t="str">
        <f>IF(ISNUMBER(R909),"Yes","No")</f>
        <v>No</v>
      </c>
    </row>
    <row r="910" spans="1:19" x14ac:dyDescent="0.2">
      <c r="A910" t="s">
        <v>456</v>
      </c>
      <c r="B910" t="s">
        <v>457</v>
      </c>
      <c r="C910" t="s">
        <v>73</v>
      </c>
      <c r="D910" t="s">
        <v>27</v>
      </c>
      <c r="E910" t="s">
        <v>16</v>
      </c>
      <c r="F910" t="s">
        <v>28</v>
      </c>
      <c r="G910" t="s">
        <v>24</v>
      </c>
      <c r="H910">
        <v>28</v>
      </c>
      <c r="I910" t="str">
        <f>IF(H910&gt;54,"Old Adults 55+",IF(H910&gt;=31,"Adults 31-54",IF(H910&lt;31,"Young Adults 25-30","Invalid")))</f>
        <v>Young Adults 25-30</v>
      </c>
      <c r="J910" s="1">
        <v>42911</v>
      </c>
      <c r="K910" s="1" t="str">
        <f>IF(YEAR(J910)&gt;2016,"2017-2021",IF(YEAR(J910)&gt;2011,"2012-2016",IF(YEAR(J910)&gt;2006,"2007-2011",IF(YEAR(J910)&gt;2001,"2002-2006",IF(YEAR(J910)&gt;1996,"1997-2001",IF(YEAR(J910)&gt;=1992,"1992-1996","Invalid"))))))</f>
        <v>2017-2021</v>
      </c>
      <c r="L910" s="2">
        <v>54775</v>
      </c>
      <c r="M910" s="8">
        <v>0</v>
      </c>
      <c r="N910" s="11" t="str" cm="1">
        <f t="array" ref="N910">_xlfn.IFS(M910 = 0%, "0%", M910&gt;35%, "36%-40%",M910&gt;30%,"31%-35%", M910&gt;20%, "21%-30%",M910 &gt;15%,"16%-20%", M910&gt;10%, "11%-15%", M910 &gt;0%, "5%-10%")</f>
        <v>0%</v>
      </c>
      <c r="O910" s="9">
        <f>IF(M910&gt;0,L910+(L910*M910),L910)</f>
        <v>54775</v>
      </c>
      <c r="P910" t="s">
        <v>19</v>
      </c>
      <c r="Q910" t="s">
        <v>29</v>
      </c>
      <c r="R910" s="1" t="s">
        <v>21</v>
      </c>
      <c r="S910" s="1" t="str">
        <f>IF(ISNUMBER(R910),"Yes","No")</f>
        <v>No</v>
      </c>
    </row>
    <row r="911" spans="1:19" x14ac:dyDescent="0.2">
      <c r="A911" t="s">
        <v>1209</v>
      </c>
      <c r="B911" t="s">
        <v>401</v>
      </c>
      <c r="C911" t="s">
        <v>68</v>
      </c>
      <c r="D911" t="s">
        <v>65</v>
      </c>
      <c r="E911" t="s">
        <v>32</v>
      </c>
      <c r="F911" t="s">
        <v>17</v>
      </c>
      <c r="G911" t="s">
        <v>24</v>
      </c>
      <c r="H911">
        <v>55</v>
      </c>
      <c r="I911" t="str">
        <f>IF(H911&gt;54,"Old Adults 55+",IF(H911&gt;=31,"Adults 31-54",IF(H911&lt;31,"Young Adults 25-30","Invalid")))</f>
        <v>Old Adults 55+</v>
      </c>
      <c r="J911" s="1">
        <v>40899</v>
      </c>
      <c r="K911" s="1" t="str">
        <f>IF(YEAR(J911)&gt;2016,"2017-2021",IF(YEAR(J911)&gt;2011,"2012-2016",IF(YEAR(J911)&gt;2006,"2007-2011",IF(YEAR(J911)&gt;2001,"2002-2006",IF(YEAR(J911)&gt;1996,"1997-2001",IF(YEAR(J911)&gt;=1992,"1992-1996","Invalid"))))))</f>
        <v>2007-2011</v>
      </c>
      <c r="L911" s="2">
        <v>54733</v>
      </c>
      <c r="M911" s="8">
        <v>0</v>
      </c>
      <c r="N911" s="11" t="str" cm="1">
        <f t="array" ref="N911">_xlfn.IFS(M911 = 0%, "0%", M911&gt;35%, "36%-40%",M911&gt;30%,"31%-35%", M911&gt;20%, "21%-30%",M911 &gt;15%,"16%-20%", M911&gt;10%, "11%-15%", M911 &gt;0%, "5%-10%")</f>
        <v>0%</v>
      </c>
      <c r="O911" s="9">
        <f>IF(M911&gt;0,L911+(L911*M911),L911)</f>
        <v>54733</v>
      </c>
      <c r="P911" t="s">
        <v>33</v>
      </c>
      <c r="Q911" t="s">
        <v>80</v>
      </c>
      <c r="R911" s="1" t="s">
        <v>21</v>
      </c>
      <c r="S911" s="1" t="str">
        <f>IF(ISNUMBER(R911),"Yes","No")</f>
        <v>No</v>
      </c>
    </row>
    <row r="912" spans="1:19" x14ac:dyDescent="0.2">
      <c r="A912" t="s">
        <v>995</v>
      </c>
      <c r="B912" t="s">
        <v>996</v>
      </c>
      <c r="C912" t="s">
        <v>64</v>
      </c>
      <c r="D912" t="s">
        <v>15</v>
      </c>
      <c r="E912" t="s">
        <v>36</v>
      </c>
      <c r="F912" t="s">
        <v>28</v>
      </c>
      <c r="G912" t="s">
        <v>18</v>
      </c>
      <c r="H912">
        <v>30</v>
      </c>
      <c r="I912" t="str">
        <f>IF(H912&gt;54,"Old Adults 55+",IF(H912&gt;=31,"Adults 31-54",IF(H912&lt;31,"Young Adults 25-30","Invalid")))</f>
        <v>Young Adults 25-30</v>
      </c>
      <c r="J912" s="1">
        <v>43542</v>
      </c>
      <c r="K912" s="1" t="str">
        <f>IF(YEAR(J912)&gt;2016,"2017-2021",IF(YEAR(J912)&gt;2011,"2012-2016",IF(YEAR(J912)&gt;2006,"2007-2011",IF(YEAR(J912)&gt;2001,"2002-2006",IF(YEAR(J912)&gt;1996,"1997-2001",IF(YEAR(J912)&gt;=1992,"1992-1996","Invalid"))))))</f>
        <v>2017-2021</v>
      </c>
      <c r="L912" s="2">
        <v>54714</v>
      </c>
      <c r="M912" s="8">
        <v>0</v>
      </c>
      <c r="N912" s="11" t="str" cm="1">
        <f t="array" ref="N912">_xlfn.IFS(M912 = 0%, "0%", M912&gt;35%, "36%-40%",M912&gt;30%,"31%-35%", M912&gt;20%, "21%-30%",M912 &gt;15%,"16%-20%", M912&gt;10%, "11%-15%", M912 &gt;0%, "5%-10%")</f>
        <v>0%</v>
      </c>
      <c r="O912" s="9">
        <f>IF(M912&gt;0,L912+(L912*M912),L912)</f>
        <v>54714</v>
      </c>
      <c r="P912" t="s">
        <v>19</v>
      </c>
      <c r="Q912" t="s">
        <v>29</v>
      </c>
      <c r="R912" s="1" t="s">
        <v>21</v>
      </c>
      <c r="S912" s="1" t="str">
        <f>IF(ISNUMBER(R912),"Yes","No")</f>
        <v>No</v>
      </c>
    </row>
    <row r="913" spans="1:19" x14ac:dyDescent="0.2">
      <c r="A913" t="s">
        <v>1823</v>
      </c>
      <c r="B913" t="s">
        <v>392</v>
      </c>
      <c r="C913" t="s">
        <v>83</v>
      </c>
      <c r="D913" t="s">
        <v>23</v>
      </c>
      <c r="E913" t="s">
        <v>16</v>
      </c>
      <c r="F913" t="s">
        <v>28</v>
      </c>
      <c r="G913" t="s">
        <v>47</v>
      </c>
      <c r="H913">
        <v>48</v>
      </c>
      <c r="I913" t="str">
        <f>IF(H913&gt;54,"Old Adults 55+",IF(H913&gt;=31,"Adults 31-54",IF(H913&lt;31,"Young Adults 25-30","Invalid")))</f>
        <v>Adults 31-54</v>
      </c>
      <c r="J913" s="1">
        <v>44095</v>
      </c>
      <c r="K913" s="1" t="str">
        <f>IF(YEAR(J913)&gt;2016,"2017-2021",IF(YEAR(J913)&gt;2011,"2012-2016",IF(YEAR(J913)&gt;2006,"2007-2011",IF(YEAR(J913)&gt;2001,"2002-2006",IF(YEAR(J913)&gt;1996,"1997-2001",IF(YEAR(J913)&gt;=1992,"1992-1996","Invalid"))))))</f>
        <v>2017-2021</v>
      </c>
      <c r="L913" s="2">
        <v>54654</v>
      </c>
      <c r="M913" s="8">
        <v>0</v>
      </c>
      <c r="N913" s="11" t="str" cm="1">
        <f t="array" ref="N913">_xlfn.IFS(M913 = 0%, "0%", M913&gt;35%, "36%-40%",M913&gt;30%,"31%-35%", M913&gt;20%, "21%-30%",M913 &gt;15%,"16%-20%", M913&gt;10%, "11%-15%", M913 &gt;0%, "5%-10%")</f>
        <v>0%</v>
      </c>
      <c r="O913" s="9">
        <f>IF(M913&gt;0,L913+(L913*M913),L913)</f>
        <v>54654</v>
      </c>
      <c r="P913" t="s">
        <v>19</v>
      </c>
      <c r="Q913" t="s">
        <v>39</v>
      </c>
      <c r="R913" s="1" t="s">
        <v>21</v>
      </c>
      <c r="S913" s="1" t="str">
        <f>IF(ISNUMBER(R913),"Yes","No")</f>
        <v>No</v>
      </c>
    </row>
    <row r="914" spans="1:19" x14ac:dyDescent="0.2">
      <c r="A914" t="s">
        <v>1098</v>
      </c>
      <c r="B914" t="s">
        <v>1099</v>
      </c>
      <c r="C914" t="s">
        <v>68</v>
      </c>
      <c r="D914" t="s">
        <v>50</v>
      </c>
      <c r="E914" t="s">
        <v>32</v>
      </c>
      <c r="F914" t="s">
        <v>28</v>
      </c>
      <c r="G914" t="s">
        <v>18</v>
      </c>
      <c r="H914">
        <v>47</v>
      </c>
      <c r="I914" t="str">
        <f>IF(H914&gt;54,"Old Adults 55+",IF(H914&gt;=31,"Adults 31-54",IF(H914&lt;31,"Young Adults 25-30","Invalid")))</f>
        <v>Adults 31-54</v>
      </c>
      <c r="J914" s="1">
        <v>41333</v>
      </c>
      <c r="K914" s="1" t="str">
        <f>IF(YEAR(J914)&gt;2016,"2017-2021",IF(YEAR(J914)&gt;2011,"2012-2016",IF(YEAR(J914)&gt;2006,"2007-2011",IF(YEAR(J914)&gt;2001,"2002-2006",IF(YEAR(J914)&gt;1996,"1997-2001",IF(YEAR(J914)&gt;=1992,"1992-1996","Invalid"))))))</f>
        <v>2012-2016</v>
      </c>
      <c r="L914" s="2">
        <v>54635</v>
      </c>
      <c r="M914" s="8">
        <v>0</v>
      </c>
      <c r="N914" s="11" t="str" cm="1">
        <f t="array" ref="N914">_xlfn.IFS(M914 = 0%, "0%", M914&gt;35%, "36%-40%",M914&gt;30%,"31%-35%", M914&gt;20%, "21%-30%",M914 &gt;15%,"16%-20%", M914&gt;10%, "11%-15%", M914 &gt;0%, "5%-10%")</f>
        <v>0%</v>
      </c>
      <c r="O914" s="9">
        <f>IF(M914&gt;0,L914+(L914*M914),L914)</f>
        <v>54635</v>
      </c>
      <c r="P914" t="s">
        <v>19</v>
      </c>
      <c r="Q914" t="s">
        <v>20</v>
      </c>
      <c r="R914" s="1" t="s">
        <v>21</v>
      </c>
      <c r="S914" s="1" t="str">
        <f>IF(ISNUMBER(R914),"Yes","No")</f>
        <v>No</v>
      </c>
    </row>
    <row r="915" spans="1:19" x14ac:dyDescent="0.2">
      <c r="A915" t="s">
        <v>375</v>
      </c>
      <c r="B915" t="s">
        <v>515</v>
      </c>
      <c r="C915" t="s">
        <v>22</v>
      </c>
      <c r="D915" t="s">
        <v>23</v>
      </c>
      <c r="E915" t="s">
        <v>44</v>
      </c>
      <c r="F915" t="s">
        <v>17</v>
      </c>
      <c r="G915" t="s">
        <v>18</v>
      </c>
      <c r="H915">
        <v>41</v>
      </c>
      <c r="I915" t="str">
        <f>IF(H915&gt;54,"Old Adults 55+",IF(H915&gt;=31,"Adults 31-54",IF(H915&lt;31,"Young Adults 25-30","Invalid")))</f>
        <v>Adults 31-54</v>
      </c>
      <c r="J915" s="1">
        <v>40109</v>
      </c>
      <c r="K915" s="1" t="str">
        <f>IF(YEAR(J915)&gt;2016,"2017-2021",IF(YEAR(J915)&gt;2011,"2012-2016",IF(YEAR(J915)&gt;2006,"2007-2011",IF(YEAR(J915)&gt;2001,"2002-2006",IF(YEAR(J915)&gt;1996,"1997-2001",IF(YEAR(J915)&gt;=1992,"1992-1996","Invalid"))))))</f>
        <v>2007-2011</v>
      </c>
      <c r="L915" s="2">
        <v>54415</v>
      </c>
      <c r="M915" s="8">
        <v>0</v>
      </c>
      <c r="N915" s="11" t="str" cm="1">
        <f t="array" ref="N915">_xlfn.IFS(M915 = 0%, "0%", M915&gt;35%, "36%-40%",M915&gt;30%,"31%-35%", M915&gt;20%, "21%-30%",M915 &gt;15%,"16%-20%", M915&gt;10%, "11%-15%", M915 &gt;0%, "5%-10%")</f>
        <v>0%</v>
      </c>
      <c r="O915" s="9">
        <f>IF(M915&gt;0,L915+(L915*M915),L915)</f>
        <v>54415</v>
      </c>
      <c r="P915" t="s">
        <v>19</v>
      </c>
      <c r="Q915" t="s">
        <v>63</v>
      </c>
      <c r="R915" s="1">
        <v>41661</v>
      </c>
      <c r="S915" s="1" t="str">
        <f>IF(ISNUMBER(R915),"Yes","No")</f>
        <v>Yes</v>
      </c>
    </row>
    <row r="916" spans="1:19" x14ac:dyDescent="0.2">
      <c r="A916" t="s">
        <v>969</v>
      </c>
      <c r="B916" t="s">
        <v>383</v>
      </c>
      <c r="C916" t="s">
        <v>83</v>
      </c>
      <c r="D916" t="s">
        <v>23</v>
      </c>
      <c r="E916" t="s">
        <v>44</v>
      </c>
      <c r="F916" t="s">
        <v>28</v>
      </c>
      <c r="G916" t="s">
        <v>24</v>
      </c>
      <c r="H916">
        <v>57</v>
      </c>
      <c r="I916" t="str">
        <f>IF(H916&gt;54,"Old Adults 55+",IF(H916&gt;=31,"Adults 31-54",IF(H916&lt;31,"Young Adults 25-30","Invalid")))</f>
        <v>Old Adults 55+</v>
      </c>
      <c r="J916" s="1">
        <v>35548</v>
      </c>
      <c r="K916" s="1" t="str">
        <f>IF(YEAR(J916)&gt;2016,"2017-2021",IF(YEAR(J916)&gt;2011,"2012-2016",IF(YEAR(J916)&gt;2006,"2007-2011",IF(YEAR(J916)&gt;2001,"2002-2006",IF(YEAR(J916)&gt;1996,"1997-2001",IF(YEAR(J916)&gt;=1992,"1992-1996","Invalid"))))))</f>
        <v>1997-2001</v>
      </c>
      <c r="L916" s="2">
        <v>54051</v>
      </c>
      <c r="M916" s="8">
        <v>0</v>
      </c>
      <c r="N916" s="11" t="str" cm="1">
        <f t="array" ref="N916">_xlfn.IFS(M916 = 0%, "0%", M916&gt;35%, "36%-40%",M916&gt;30%,"31%-35%", M916&gt;20%, "21%-30%",M916 &gt;15%,"16%-20%", M916&gt;10%, "11%-15%", M916 &gt;0%, "5%-10%")</f>
        <v>0%</v>
      </c>
      <c r="O916" s="9">
        <f>IF(M916&gt;0,L916+(L916*M916),L916)</f>
        <v>54051</v>
      </c>
      <c r="P916" t="s">
        <v>19</v>
      </c>
      <c r="Q916" t="s">
        <v>45</v>
      </c>
      <c r="R916" s="1">
        <v>36079</v>
      </c>
      <c r="S916" s="1" t="str">
        <f>IF(ISNUMBER(R916),"Yes","No")</f>
        <v>Yes</v>
      </c>
    </row>
    <row r="917" spans="1:19" x14ac:dyDescent="0.2">
      <c r="A917" t="s">
        <v>121</v>
      </c>
      <c r="B917" t="s">
        <v>1538</v>
      </c>
      <c r="C917" t="s">
        <v>76</v>
      </c>
      <c r="D917" t="s">
        <v>27</v>
      </c>
      <c r="E917" t="s">
        <v>32</v>
      </c>
      <c r="F917" t="s">
        <v>28</v>
      </c>
      <c r="G917" t="s">
        <v>18</v>
      </c>
      <c r="H917">
        <v>51</v>
      </c>
      <c r="I917" t="str">
        <f>IF(H917&gt;54,"Old Adults 55+",IF(H917&gt;=31,"Adults 31-54",IF(H917&lt;31,"Young Adults 25-30","Invalid")))</f>
        <v>Adults 31-54</v>
      </c>
      <c r="J917" s="1">
        <v>41697</v>
      </c>
      <c r="K917" s="1" t="str">
        <f>IF(YEAR(J917)&gt;2016,"2017-2021",IF(YEAR(J917)&gt;2011,"2012-2016",IF(YEAR(J917)&gt;2006,"2007-2011",IF(YEAR(J917)&gt;2001,"2002-2006",IF(YEAR(J917)&gt;1996,"1997-2001",IF(YEAR(J917)&gt;=1992,"1992-1996","Invalid"))))))</f>
        <v>2012-2016</v>
      </c>
      <c r="L917" s="2">
        <v>53929</v>
      </c>
      <c r="M917" s="8">
        <v>0</v>
      </c>
      <c r="N917" s="11" t="str" cm="1">
        <f t="array" ref="N917">_xlfn.IFS(M917 = 0%, "0%", M917&gt;35%, "36%-40%",M917&gt;30%,"31%-35%", M917&gt;20%, "21%-30%",M917 &gt;15%,"16%-20%", M917&gt;10%, "11%-15%", M917 &gt;0%, "5%-10%")</f>
        <v>0%</v>
      </c>
      <c r="O917" s="9">
        <f>IF(M917&gt;0,L917+(L917*M917),L917)</f>
        <v>53929</v>
      </c>
      <c r="P917" t="s">
        <v>19</v>
      </c>
      <c r="Q917" t="s">
        <v>45</v>
      </c>
      <c r="R917" s="1">
        <v>43091</v>
      </c>
      <c r="S917" s="1" t="str">
        <f>IF(ISNUMBER(R917),"Yes","No")</f>
        <v>Yes</v>
      </c>
    </row>
    <row r="918" spans="1:19" x14ac:dyDescent="0.2">
      <c r="A918" t="s">
        <v>615</v>
      </c>
      <c r="B918" t="s">
        <v>616</v>
      </c>
      <c r="C918" t="s">
        <v>76</v>
      </c>
      <c r="D918" t="s">
        <v>27</v>
      </c>
      <c r="E918" t="s">
        <v>36</v>
      </c>
      <c r="F918" t="s">
        <v>17</v>
      </c>
      <c r="G918" t="s">
        <v>18</v>
      </c>
      <c r="H918">
        <v>63</v>
      </c>
      <c r="I918" t="str">
        <f>IF(H918&gt;54,"Old Adults 55+",IF(H918&gt;=31,"Adults 31-54",IF(H918&lt;31,"Young Adults 25-30","Invalid")))</f>
        <v>Old Adults 55+</v>
      </c>
      <c r="J918" s="1">
        <v>33695</v>
      </c>
      <c r="K918" s="1" t="str">
        <f>IF(YEAR(J918)&gt;2016,"2017-2021",IF(YEAR(J918)&gt;2011,"2012-2016",IF(YEAR(J918)&gt;2006,"2007-2011",IF(YEAR(J918)&gt;2001,"2002-2006",IF(YEAR(J918)&gt;1996,"1997-2001",IF(YEAR(J918)&gt;=1992,"1992-1996","Invalid"))))))</f>
        <v>1992-1996</v>
      </c>
      <c r="L918" s="2">
        <v>53809</v>
      </c>
      <c r="M918" s="8">
        <v>0</v>
      </c>
      <c r="N918" s="11" t="str" cm="1">
        <f t="array" ref="N918">_xlfn.IFS(M918 = 0%, "0%", M918&gt;35%, "36%-40%",M918&gt;30%,"31%-35%", M918&gt;20%, "21%-30%",M918 &gt;15%,"16%-20%", M918&gt;10%, "11%-15%", M918 &gt;0%, "5%-10%")</f>
        <v>0%</v>
      </c>
      <c r="O918" s="9">
        <f>IF(M918&gt;0,L918+(L918*M918),L918)</f>
        <v>53809</v>
      </c>
      <c r="P918" t="s">
        <v>19</v>
      </c>
      <c r="Q918" t="s">
        <v>39</v>
      </c>
      <c r="R918" s="1" t="s">
        <v>21</v>
      </c>
      <c r="S918" s="1" t="str">
        <f>IF(ISNUMBER(R918),"Yes","No")</f>
        <v>No</v>
      </c>
    </row>
    <row r="919" spans="1:19" x14ac:dyDescent="0.2">
      <c r="A919" t="s">
        <v>766</v>
      </c>
      <c r="B919" t="s">
        <v>767</v>
      </c>
      <c r="C919" t="s">
        <v>68</v>
      </c>
      <c r="D919" t="s">
        <v>15</v>
      </c>
      <c r="E919" t="s">
        <v>36</v>
      </c>
      <c r="F919" t="s">
        <v>17</v>
      </c>
      <c r="G919" t="s">
        <v>18</v>
      </c>
      <c r="H919">
        <v>51</v>
      </c>
      <c r="I919" t="str">
        <f>IF(H919&gt;54,"Old Adults 55+",IF(H919&gt;=31,"Adults 31-54",IF(H919&lt;31,"Young Adults 25-30","Invalid")))</f>
        <v>Adults 31-54</v>
      </c>
      <c r="J919" s="1">
        <v>42753</v>
      </c>
      <c r="K919" s="1" t="str">
        <f>IF(YEAR(J919)&gt;2016,"2017-2021",IF(YEAR(J919)&gt;2011,"2012-2016",IF(YEAR(J919)&gt;2006,"2007-2011",IF(YEAR(J919)&gt;2001,"2002-2006",IF(YEAR(J919)&gt;1996,"1997-2001",IF(YEAR(J919)&gt;=1992,"1992-1996","Invalid"))))))</f>
        <v>2017-2021</v>
      </c>
      <c r="L919" s="2">
        <v>53799</v>
      </c>
      <c r="M919" s="8">
        <v>0</v>
      </c>
      <c r="N919" s="11" t="str" cm="1">
        <f t="array" ref="N919">_xlfn.IFS(M919 = 0%, "0%", M919&gt;35%, "36%-40%",M919&gt;30%,"31%-35%", M919&gt;20%, "21%-30%",M919 &gt;15%,"16%-20%", M919&gt;10%, "11%-15%", M919 &gt;0%, "5%-10%")</f>
        <v>0%</v>
      </c>
      <c r="O919" s="9">
        <f>IF(M919&gt;0,L919+(L919*M919),L919)</f>
        <v>53799</v>
      </c>
      <c r="P919" t="s">
        <v>19</v>
      </c>
      <c r="Q919" t="s">
        <v>29</v>
      </c>
      <c r="R919" s="1" t="s">
        <v>21</v>
      </c>
      <c r="S919" s="1" t="str">
        <f>IF(ISNUMBER(R919),"Yes","No")</f>
        <v>No</v>
      </c>
    </row>
    <row r="920" spans="1:19" x14ac:dyDescent="0.2">
      <c r="A920" t="s">
        <v>1352</v>
      </c>
      <c r="B920" t="s">
        <v>1353</v>
      </c>
      <c r="C920" t="s">
        <v>22</v>
      </c>
      <c r="D920" t="s">
        <v>23</v>
      </c>
      <c r="E920" t="s">
        <v>36</v>
      </c>
      <c r="F920" t="s">
        <v>17</v>
      </c>
      <c r="G920" t="s">
        <v>24</v>
      </c>
      <c r="H920">
        <v>44</v>
      </c>
      <c r="I920" t="str">
        <f>IF(H920&gt;54,"Old Adults 55+",IF(H920&gt;=31,"Adults 31-54",IF(H920&lt;31,"Young Adults 25-30","Invalid")))</f>
        <v>Adults 31-54</v>
      </c>
      <c r="J920" s="1">
        <v>39841</v>
      </c>
      <c r="K920" s="1" t="str">
        <f>IF(YEAR(J920)&gt;2016,"2017-2021",IF(YEAR(J920)&gt;2011,"2012-2016",IF(YEAR(J920)&gt;2006,"2007-2011",IF(YEAR(J920)&gt;2001,"2002-2006",IF(YEAR(J920)&gt;1996,"1997-2001",IF(YEAR(J920)&gt;=1992,"1992-1996","Invalid"))))))</f>
        <v>2007-2011</v>
      </c>
      <c r="L920" s="2">
        <v>53301</v>
      </c>
      <c r="M920" s="8">
        <v>0</v>
      </c>
      <c r="N920" s="11" t="str" cm="1">
        <f t="array" ref="N920">_xlfn.IFS(M920 = 0%, "0%", M920&gt;35%, "36%-40%",M920&gt;30%,"31%-35%", M920&gt;20%, "21%-30%",M920 &gt;15%,"16%-20%", M920&gt;10%, "11%-15%", M920 &gt;0%, "5%-10%")</f>
        <v>0%</v>
      </c>
      <c r="O920" s="9">
        <f>IF(M920&gt;0,L920+(L920*M920),L920)</f>
        <v>53301</v>
      </c>
      <c r="P920" t="s">
        <v>19</v>
      </c>
      <c r="Q920" t="s">
        <v>63</v>
      </c>
      <c r="R920" s="1" t="s">
        <v>21</v>
      </c>
      <c r="S920" s="1" t="str">
        <f>IF(ISNUMBER(R920),"Yes","No")</f>
        <v>No</v>
      </c>
    </row>
    <row r="921" spans="1:19" x14ac:dyDescent="0.2">
      <c r="A921" t="s">
        <v>169</v>
      </c>
      <c r="B921" t="s">
        <v>529</v>
      </c>
      <c r="C921" t="s">
        <v>73</v>
      </c>
      <c r="D921" t="s">
        <v>27</v>
      </c>
      <c r="E921" t="s">
        <v>36</v>
      </c>
      <c r="F921" t="s">
        <v>28</v>
      </c>
      <c r="G921" t="s">
        <v>51</v>
      </c>
      <c r="H921">
        <v>36</v>
      </c>
      <c r="I921" t="str">
        <f>IF(H921&gt;54,"Old Adults 55+",IF(H921&gt;=31,"Adults 31-54",IF(H921&lt;31,"Young Adults 25-30","Invalid")))</f>
        <v>Adults 31-54</v>
      </c>
      <c r="J921" s="1">
        <v>40535</v>
      </c>
      <c r="K921" s="1" t="str">
        <f>IF(YEAR(J921)&gt;2016,"2017-2021",IF(YEAR(J921)&gt;2011,"2012-2016",IF(YEAR(J921)&gt;2006,"2007-2011",IF(YEAR(J921)&gt;2001,"2002-2006",IF(YEAR(J921)&gt;1996,"1997-2001",IF(YEAR(J921)&gt;=1992,"1992-1996","Invalid"))))))</f>
        <v>2007-2011</v>
      </c>
      <c r="L921" s="2">
        <v>53215</v>
      </c>
      <c r="M921" s="8">
        <v>0</v>
      </c>
      <c r="N921" s="11" t="str" cm="1">
        <f t="array" ref="N921">_xlfn.IFS(M921 = 0%, "0%", M921&gt;35%, "36%-40%",M921&gt;30%,"31%-35%", M921&gt;20%, "21%-30%",M921 &gt;15%,"16%-20%", M921&gt;10%, "11%-15%", M921 &gt;0%, "5%-10%")</f>
        <v>0%</v>
      </c>
      <c r="O921" s="9">
        <f>IF(M921&gt;0,L921+(L921*M921),L921)</f>
        <v>53215</v>
      </c>
      <c r="P921" t="s">
        <v>52</v>
      </c>
      <c r="Q921" t="s">
        <v>53</v>
      </c>
      <c r="R921" s="1">
        <v>41725</v>
      </c>
      <c r="S921" s="1" t="str">
        <f>IF(ISNUMBER(R921),"Yes","No")</f>
        <v>Yes</v>
      </c>
    </row>
    <row r="922" spans="1:19" x14ac:dyDescent="0.2">
      <c r="A922" t="s">
        <v>937</v>
      </c>
      <c r="B922" t="s">
        <v>938</v>
      </c>
      <c r="C922" t="s">
        <v>83</v>
      </c>
      <c r="D922" t="s">
        <v>23</v>
      </c>
      <c r="E922" t="s">
        <v>44</v>
      </c>
      <c r="F922" t="s">
        <v>17</v>
      </c>
      <c r="G922" t="s">
        <v>51</v>
      </c>
      <c r="H922">
        <v>34</v>
      </c>
      <c r="I922" t="str">
        <f>IF(H922&gt;54,"Old Adults 55+",IF(H922&gt;=31,"Adults 31-54",IF(H922&lt;31,"Young Adults 25-30","Invalid")))</f>
        <v>Adults 31-54</v>
      </c>
      <c r="J922" s="1">
        <v>42664</v>
      </c>
      <c r="K922" s="1" t="str">
        <f>IF(YEAR(J922)&gt;2016,"2017-2021",IF(YEAR(J922)&gt;2011,"2012-2016",IF(YEAR(J922)&gt;2006,"2007-2011",IF(YEAR(J922)&gt;2001,"2002-2006",IF(YEAR(J922)&gt;1996,"1997-2001",IF(YEAR(J922)&gt;=1992,"1992-1996","Invalid"))))))</f>
        <v>2012-2016</v>
      </c>
      <c r="L922" s="2">
        <v>52811</v>
      </c>
      <c r="M922" s="8">
        <v>0</v>
      </c>
      <c r="N922" s="11" t="str" cm="1">
        <f t="array" ref="N922">_xlfn.IFS(M922 = 0%, "0%", M922&gt;35%, "36%-40%",M922&gt;30%,"31%-35%", M922&gt;20%, "21%-30%",M922 &gt;15%,"16%-20%", M922&gt;10%, "11%-15%", M922 &gt;0%, "5%-10%")</f>
        <v>0%</v>
      </c>
      <c r="O922" s="9">
        <f>IF(M922&gt;0,L922+(L922*M922),L922)</f>
        <v>52811</v>
      </c>
      <c r="P922" t="s">
        <v>19</v>
      </c>
      <c r="Q922" t="s">
        <v>45</v>
      </c>
      <c r="R922" s="1" t="s">
        <v>21</v>
      </c>
      <c r="S922" s="1" t="str">
        <f>IF(ISNUMBER(R922),"Yes","No")</f>
        <v>No</v>
      </c>
    </row>
    <row r="923" spans="1:19" x14ac:dyDescent="0.2">
      <c r="A923" t="s">
        <v>1749</v>
      </c>
      <c r="B923" t="s">
        <v>1750</v>
      </c>
      <c r="C923" t="s">
        <v>83</v>
      </c>
      <c r="D923" t="s">
        <v>23</v>
      </c>
      <c r="E923" t="s">
        <v>16</v>
      </c>
      <c r="F923" t="s">
        <v>17</v>
      </c>
      <c r="G923" t="s">
        <v>18</v>
      </c>
      <c r="H923">
        <v>56</v>
      </c>
      <c r="I923" t="str">
        <f>IF(H923&gt;54,"Old Adults 55+",IF(H923&gt;=31,"Adults 31-54",IF(H923&lt;31,"Young Adults 25-30","Invalid")))</f>
        <v>Old Adults 55+</v>
      </c>
      <c r="J923" s="1">
        <v>40045</v>
      </c>
      <c r="K923" s="1" t="str">
        <f>IF(YEAR(J923)&gt;2016,"2017-2021",IF(YEAR(J923)&gt;2011,"2012-2016",IF(YEAR(J923)&gt;2006,"2007-2011",IF(YEAR(J923)&gt;2001,"2002-2006",IF(YEAR(J923)&gt;1996,"1997-2001",IF(YEAR(J923)&gt;=1992,"1992-1996","Invalid"))))))</f>
        <v>2007-2011</v>
      </c>
      <c r="L923" s="2">
        <v>52800</v>
      </c>
      <c r="M923" s="8">
        <v>0</v>
      </c>
      <c r="N923" s="11" t="str" cm="1">
        <f t="array" ref="N923">_xlfn.IFS(M923 = 0%, "0%", M923&gt;35%, "36%-40%",M923&gt;30%,"31%-35%", M923&gt;20%, "21%-30%",M923 &gt;15%,"16%-20%", M923&gt;10%, "11%-15%", M923 &gt;0%, "5%-10%")</f>
        <v>0%</v>
      </c>
      <c r="O923" s="9">
        <f>IF(M923&gt;0,L923+(L923*M923),L923)</f>
        <v>52800</v>
      </c>
      <c r="P923" t="s">
        <v>19</v>
      </c>
      <c r="Q923" t="s">
        <v>39</v>
      </c>
      <c r="R923" s="1" t="s">
        <v>21</v>
      </c>
      <c r="S923" s="1" t="str">
        <f>IF(ISNUMBER(R923),"Yes","No")</f>
        <v>No</v>
      </c>
    </row>
    <row r="924" spans="1:19" x14ac:dyDescent="0.2">
      <c r="A924" t="s">
        <v>1037</v>
      </c>
      <c r="B924" t="s">
        <v>1038</v>
      </c>
      <c r="C924" t="s">
        <v>73</v>
      </c>
      <c r="D924" t="s">
        <v>27</v>
      </c>
      <c r="E924" t="s">
        <v>36</v>
      </c>
      <c r="F924" t="s">
        <v>28</v>
      </c>
      <c r="G924" t="s">
        <v>47</v>
      </c>
      <c r="H924">
        <v>42</v>
      </c>
      <c r="I924" t="str">
        <f>IF(H924&gt;54,"Old Adults 55+",IF(H924&gt;=31,"Adults 31-54",IF(H924&lt;31,"Young Adults 25-30","Invalid")))</f>
        <v>Adults 31-54</v>
      </c>
      <c r="J924" s="1">
        <v>38984</v>
      </c>
      <c r="K924" s="1" t="str">
        <f>IF(YEAR(J924)&gt;2016,"2017-2021",IF(YEAR(J924)&gt;2011,"2012-2016",IF(YEAR(J924)&gt;2006,"2007-2011",IF(YEAR(J924)&gt;2001,"2002-2006",IF(YEAR(J924)&gt;1996,"1997-2001",IF(YEAR(J924)&gt;=1992,"1992-1996","Invalid"))))))</f>
        <v>2002-2006</v>
      </c>
      <c r="L924" s="2">
        <v>52733</v>
      </c>
      <c r="M924" s="8">
        <v>0</v>
      </c>
      <c r="N924" s="11" t="str" cm="1">
        <f t="array" ref="N924">_xlfn.IFS(M924 = 0%, "0%", M924&gt;35%, "36%-40%",M924&gt;30%,"31%-35%", M924&gt;20%, "21%-30%",M924 &gt;15%,"16%-20%", M924&gt;10%, "11%-15%", M924 &gt;0%, "5%-10%")</f>
        <v>0%</v>
      </c>
      <c r="O924" s="9">
        <f>IF(M924&gt;0,L924+(L924*M924),L924)</f>
        <v>52733</v>
      </c>
      <c r="P924" t="s">
        <v>19</v>
      </c>
      <c r="Q924" t="s">
        <v>20</v>
      </c>
      <c r="R924" s="1" t="s">
        <v>21</v>
      </c>
      <c r="S924" s="1" t="str">
        <f>IF(ISNUMBER(R924),"Yes","No")</f>
        <v>No</v>
      </c>
    </row>
    <row r="925" spans="1:19" x14ac:dyDescent="0.2">
      <c r="A925" t="s">
        <v>290</v>
      </c>
      <c r="B925" t="s">
        <v>1677</v>
      </c>
      <c r="C925" t="s">
        <v>64</v>
      </c>
      <c r="D925" t="s">
        <v>15</v>
      </c>
      <c r="E925" t="s">
        <v>16</v>
      </c>
      <c r="F925" t="s">
        <v>17</v>
      </c>
      <c r="G925" t="s">
        <v>18</v>
      </c>
      <c r="H925">
        <v>30</v>
      </c>
      <c r="I925" t="str">
        <f>IF(H925&gt;54,"Old Adults 55+",IF(H925&gt;=31,"Adults 31-54",IF(H925&lt;31,"Young Adults 25-30","Invalid")))</f>
        <v>Young Adults 25-30</v>
      </c>
      <c r="J925" s="1">
        <v>42068</v>
      </c>
      <c r="K925" s="1" t="str">
        <f>IF(YEAR(J925)&gt;2016,"2017-2021",IF(YEAR(J925)&gt;2011,"2012-2016",IF(YEAR(J925)&gt;2006,"2007-2011",IF(YEAR(J925)&gt;2001,"2002-2006",IF(YEAR(J925)&gt;1996,"1997-2001",IF(YEAR(J925)&gt;=1992,"1992-1996","Invalid"))))))</f>
        <v>2012-2016</v>
      </c>
      <c r="L925" s="2">
        <v>52697</v>
      </c>
      <c r="M925" s="8">
        <v>0</v>
      </c>
      <c r="N925" s="11" t="str" cm="1">
        <f t="array" ref="N925">_xlfn.IFS(M925 = 0%, "0%", M925&gt;35%, "36%-40%",M925&gt;30%,"31%-35%", M925&gt;20%, "21%-30%",M925 &gt;15%,"16%-20%", M925&gt;10%, "11%-15%", M925 &gt;0%, "5%-10%")</f>
        <v>0%</v>
      </c>
      <c r="O925" s="9">
        <f>IF(M925&gt;0,L925+(L925*M925),L925)</f>
        <v>52697</v>
      </c>
      <c r="P925" t="s">
        <v>19</v>
      </c>
      <c r="Q925" t="s">
        <v>63</v>
      </c>
      <c r="R925" s="1" t="s">
        <v>21</v>
      </c>
      <c r="S925" s="1" t="str">
        <f>IF(ISNUMBER(R925),"Yes","No")</f>
        <v>No</v>
      </c>
    </row>
    <row r="926" spans="1:19" x14ac:dyDescent="0.2">
      <c r="A926" t="s">
        <v>1927</v>
      </c>
      <c r="B926" t="s">
        <v>1928</v>
      </c>
      <c r="C926" t="s">
        <v>76</v>
      </c>
      <c r="D926" t="s">
        <v>27</v>
      </c>
      <c r="E926" t="s">
        <v>44</v>
      </c>
      <c r="F926" t="s">
        <v>28</v>
      </c>
      <c r="G926" t="s">
        <v>51</v>
      </c>
      <c r="H926">
        <v>29</v>
      </c>
      <c r="I926" t="str">
        <f>IF(H926&gt;54,"Old Adults 55+",IF(H926&gt;=31,"Adults 31-54",IF(H926&lt;31,"Young Adults 25-30","Invalid")))</f>
        <v>Young Adults 25-30</v>
      </c>
      <c r="J926" s="1">
        <v>42509</v>
      </c>
      <c r="K926" s="1" t="str">
        <f>IF(YEAR(J926)&gt;2016,"2017-2021",IF(YEAR(J926)&gt;2011,"2012-2016",IF(YEAR(J926)&gt;2006,"2007-2011",IF(YEAR(J926)&gt;2001,"2002-2006",IF(YEAR(J926)&gt;1996,"1997-2001",IF(YEAR(J926)&gt;=1992,"1992-1996","Invalid"))))))</f>
        <v>2012-2016</v>
      </c>
      <c r="L926" s="2">
        <v>52693</v>
      </c>
      <c r="M926" s="8">
        <v>0</v>
      </c>
      <c r="N926" s="11" t="str" cm="1">
        <f t="array" ref="N926">_xlfn.IFS(M926 = 0%, "0%", M926&gt;35%, "36%-40%",M926&gt;30%,"31%-35%", M926&gt;20%, "21%-30%",M926 &gt;15%,"16%-20%", M926&gt;10%, "11%-15%", M926 &gt;0%, "5%-10%")</f>
        <v>0%</v>
      </c>
      <c r="O926" s="9">
        <f>IF(M926&gt;0,L926+(L926*M926),L926)</f>
        <v>52693</v>
      </c>
      <c r="P926" t="s">
        <v>52</v>
      </c>
      <c r="Q926" t="s">
        <v>66</v>
      </c>
      <c r="R926" s="1" t="s">
        <v>21</v>
      </c>
      <c r="S926" s="1" t="str">
        <f>IF(ISNUMBER(R926),"Yes","No")</f>
        <v>No</v>
      </c>
    </row>
    <row r="927" spans="1:19" x14ac:dyDescent="0.2">
      <c r="A927" t="s">
        <v>1773</v>
      </c>
      <c r="B927" t="s">
        <v>1774</v>
      </c>
      <c r="C927" t="s">
        <v>64</v>
      </c>
      <c r="D927" t="s">
        <v>50</v>
      </c>
      <c r="E927" t="s">
        <v>16</v>
      </c>
      <c r="F927" t="s">
        <v>17</v>
      </c>
      <c r="G927" t="s">
        <v>24</v>
      </c>
      <c r="H927">
        <v>45</v>
      </c>
      <c r="I927" t="str">
        <f>IF(H927&gt;54,"Old Adults 55+",IF(H927&gt;=31,"Adults 31-54",IF(H927&lt;31,"Young Adults 25-30","Invalid")))</f>
        <v>Adults 31-54</v>
      </c>
      <c r="J927" s="1">
        <v>43557</v>
      </c>
      <c r="K927" s="1" t="str">
        <f>IF(YEAR(J927)&gt;2016,"2017-2021",IF(YEAR(J927)&gt;2011,"2012-2016",IF(YEAR(J927)&gt;2006,"2007-2011",IF(YEAR(J927)&gt;2001,"2002-2006",IF(YEAR(J927)&gt;1996,"1997-2001",IF(YEAR(J927)&gt;=1992,"1992-1996","Invalid"))))))</f>
        <v>2017-2021</v>
      </c>
      <c r="L927" s="2">
        <v>52621</v>
      </c>
      <c r="M927" s="8">
        <v>0</v>
      </c>
      <c r="N927" s="11" t="str" cm="1">
        <f t="array" ref="N927">_xlfn.IFS(M927 = 0%, "0%", M927&gt;35%, "36%-40%",M927&gt;30%,"31%-35%", M927&gt;20%, "21%-30%",M927 &gt;15%,"16%-20%", M927&gt;10%, "11%-15%", M927 &gt;0%, "5%-10%")</f>
        <v>0%</v>
      </c>
      <c r="O927" s="9">
        <f>IF(M927&gt;0,L927+(L927*M927),L927)</f>
        <v>52621</v>
      </c>
      <c r="P927" t="s">
        <v>33</v>
      </c>
      <c r="Q927" t="s">
        <v>60</v>
      </c>
      <c r="R927" s="1" t="s">
        <v>21</v>
      </c>
      <c r="S927" s="1" t="str">
        <f>IF(ISNUMBER(R927),"Yes","No")</f>
        <v>No</v>
      </c>
    </row>
    <row r="928" spans="1:19" x14ac:dyDescent="0.2">
      <c r="A928" t="s">
        <v>578</v>
      </c>
      <c r="B928" t="s">
        <v>579</v>
      </c>
      <c r="C928" t="s">
        <v>64</v>
      </c>
      <c r="D928" t="s">
        <v>65</v>
      </c>
      <c r="E928" t="s">
        <v>44</v>
      </c>
      <c r="F928" t="s">
        <v>28</v>
      </c>
      <c r="G928" t="s">
        <v>18</v>
      </c>
      <c r="H928">
        <v>55</v>
      </c>
      <c r="I928" t="str">
        <f>IF(H928&gt;54,"Old Adults 55+",IF(H928&gt;=31,"Adults 31-54",IF(H928&lt;31,"Young Adults 25-30","Invalid")))</f>
        <v>Old Adults 55+</v>
      </c>
      <c r="J928" s="1">
        <v>39177</v>
      </c>
      <c r="K928" s="1" t="str">
        <f>IF(YEAR(J928)&gt;2016,"2017-2021",IF(YEAR(J928)&gt;2011,"2012-2016",IF(YEAR(J928)&gt;2006,"2007-2011",IF(YEAR(J928)&gt;2001,"2002-2006",IF(YEAR(J928)&gt;1996,"1997-2001",IF(YEAR(J928)&gt;=1992,"1992-1996","Invalid"))))))</f>
        <v>2007-2011</v>
      </c>
      <c r="L928" s="2">
        <v>52310</v>
      </c>
      <c r="M928" s="8">
        <v>0</v>
      </c>
      <c r="N928" s="11" t="str" cm="1">
        <f t="array" ref="N928">_xlfn.IFS(M928 = 0%, "0%", M928&gt;35%, "36%-40%",M928&gt;30%,"31%-35%", M928&gt;20%, "21%-30%",M928 &gt;15%,"16%-20%", M928&gt;10%, "11%-15%", M928 &gt;0%, "5%-10%")</f>
        <v>0%</v>
      </c>
      <c r="O928" s="9">
        <f>IF(M928&gt;0,L928+(L928*M928),L928)</f>
        <v>52310</v>
      </c>
      <c r="P928" t="s">
        <v>19</v>
      </c>
      <c r="Q928" t="s">
        <v>45</v>
      </c>
      <c r="R928" s="1">
        <v>43385</v>
      </c>
      <c r="S928" s="1" t="str">
        <f>IF(ISNUMBER(R928),"Yes","No")</f>
        <v>Yes</v>
      </c>
    </row>
    <row r="929" spans="1:19" x14ac:dyDescent="0.2">
      <c r="A929" t="s">
        <v>1190</v>
      </c>
      <c r="B929" t="s">
        <v>1191</v>
      </c>
      <c r="C929" t="s">
        <v>83</v>
      </c>
      <c r="D929" t="s">
        <v>23</v>
      </c>
      <c r="E929" t="s">
        <v>36</v>
      </c>
      <c r="F929" t="s">
        <v>28</v>
      </c>
      <c r="G929" t="s">
        <v>51</v>
      </c>
      <c r="H929">
        <v>34</v>
      </c>
      <c r="I929" t="str">
        <f>IF(H929&gt;54,"Old Adults 55+",IF(H929&gt;=31,"Adults 31-54",IF(H929&lt;31,"Young Adults 25-30","Invalid")))</f>
        <v>Adults 31-54</v>
      </c>
      <c r="J929" s="1">
        <v>42219</v>
      </c>
      <c r="K929" s="1" t="str">
        <f>IF(YEAR(J929)&gt;2016,"2017-2021",IF(YEAR(J929)&gt;2011,"2012-2016",IF(YEAR(J929)&gt;2006,"2007-2011",IF(YEAR(J929)&gt;2001,"2002-2006",IF(YEAR(J929)&gt;1996,"1997-2001",IF(YEAR(J929)&gt;=1992,"1992-1996","Invalid"))))))</f>
        <v>2012-2016</v>
      </c>
      <c r="L929" s="2">
        <v>52200</v>
      </c>
      <c r="M929" s="8">
        <v>0</v>
      </c>
      <c r="N929" s="11" t="str" cm="1">
        <f t="array" ref="N929">_xlfn.IFS(M929 = 0%, "0%", M929&gt;35%, "36%-40%",M929&gt;30%,"31%-35%", M929&gt;20%, "21%-30%",M929 &gt;15%,"16%-20%", M929&gt;10%, "11%-15%", M929 &gt;0%, "5%-10%")</f>
        <v>0%</v>
      </c>
      <c r="O929" s="9">
        <f>IF(M929&gt;0,L929+(L929*M929),L929)</f>
        <v>52200</v>
      </c>
      <c r="P929" t="s">
        <v>19</v>
      </c>
      <c r="Q929" t="s">
        <v>29</v>
      </c>
      <c r="R929" s="1" t="s">
        <v>21</v>
      </c>
      <c r="S929" s="1" t="str">
        <f>IF(ISNUMBER(R929),"Yes","No")</f>
        <v>No</v>
      </c>
    </row>
    <row r="930" spans="1:19" x14ac:dyDescent="0.2">
      <c r="A930" t="s">
        <v>167</v>
      </c>
      <c r="B930" t="s">
        <v>782</v>
      </c>
      <c r="C930" t="s">
        <v>68</v>
      </c>
      <c r="D930" t="s">
        <v>65</v>
      </c>
      <c r="E930" t="s">
        <v>32</v>
      </c>
      <c r="F930" t="s">
        <v>28</v>
      </c>
      <c r="G930" t="s">
        <v>24</v>
      </c>
      <c r="H930">
        <v>28</v>
      </c>
      <c r="I930" t="str">
        <f>IF(H930&gt;54,"Old Adults 55+",IF(H930&gt;=31,"Adults 31-54",IF(H930&lt;31,"Young Adults 25-30","Invalid")))</f>
        <v>Young Adults 25-30</v>
      </c>
      <c r="J930" s="1">
        <v>42867</v>
      </c>
      <c r="K930" s="1" t="str">
        <f>IF(YEAR(J930)&gt;2016,"2017-2021",IF(YEAR(J930)&gt;2011,"2012-2016",IF(YEAR(J930)&gt;2006,"2007-2011",IF(YEAR(J930)&gt;2001,"2002-2006",IF(YEAR(J930)&gt;1996,"1997-2001",IF(YEAR(J930)&gt;=1992,"1992-1996","Invalid"))))))</f>
        <v>2017-2021</v>
      </c>
      <c r="L930" s="2">
        <v>52069</v>
      </c>
      <c r="M930" s="8">
        <v>0</v>
      </c>
      <c r="N930" s="11" t="str" cm="1">
        <f t="array" ref="N930">_xlfn.IFS(M930 = 0%, "0%", M930&gt;35%, "36%-40%",M930&gt;30%,"31%-35%", M930&gt;20%, "21%-30%",M930 &gt;15%,"16%-20%", M930&gt;10%, "11%-15%", M930 &gt;0%, "5%-10%")</f>
        <v>0%</v>
      </c>
      <c r="O930" s="9">
        <f>IF(M930&gt;0,L930+(L930*M930),L930)</f>
        <v>52069</v>
      </c>
      <c r="P930" t="s">
        <v>33</v>
      </c>
      <c r="Q930" t="s">
        <v>80</v>
      </c>
      <c r="R930" s="1" t="s">
        <v>21</v>
      </c>
      <c r="S930" s="1" t="str">
        <f>IF(ISNUMBER(R930),"Yes","No")</f>
        <v>No</v>
      </c>
    </row>
    <row r="931" spans="1:19" x14ac:dyDescent="0.2">
      <c r="A931" t="s">
        <v>119</v>
      </c>
      <c r="B931" t="s">
        <v>1286</v>
      </c>
      <c r="C931" t="s">
        <v>22</v>
      </c>
      <c r="D931" t="s">
        <v>23</v>
      </c>
      <c r="E931" t="s">
        <v>36</v>
      </c>
      <c r="F931" t="s">
        <v>28</v>
      </c>
      <c r="G931" t="s">
        <v>47</v>
      </c>
      <c r="H931">
        <v>45</v>
      </c>
      <c r="I931" t="str">
        <f>IF(H931&gt;54,"Old Adults 55+",IF(H931&gt;=31,"Adults 31-54",IF(H931&lt;31,"Young Adults 25-30","Invalid")))</f>
        <v>Adults 31-54</v>
      </c>
      <c r="J931" s="1">
        <v>42357</v>
      </c>
      <c r="K931" s="1" t="str">
        <f>IF(YEAR(J931)&gt;2016,"2017-2021",IF(YEAR(J931)&gt;2011,"2012-2016",IF(YEAR(J931)&gt;2006,"2007-2011",IF(YEAR(J931)&gt;2001,"2002-2006",IF(YEAR(J931)&gt;1996,"1997-2001",IF(YEAR(J931)&gt;=1992,"1992-1996","Invalid"))))))</f>
        <v>2012-2016</v>
      </c>
      <c r="L931" s="2">
        <v>51983</v>
      </c>
      <c r="M931" s="8">
        <v>0</v>
      </c>
      <c r="N931" s="11" t="str" cm="1">
        <f t="array" ref="N931">_xlfn.IFS(M931 = 0%, "0%", M931&gt;35%, "36%-40%",M931&gt;30%,"31%-35%", M931&gt;20%, "21%-30%",M931 &gt;15%,"16%-20%", M931&gt;10%, "11%-15%", M931 &gt;0%, "5%-10%")</f>
        <v>0%</v>
      </c>
      <c r="O931" s="9">
        <f>IF(M931&gt;0,L931+(L931*M931),L931)</f>
        <v>51983</v>
      </c>
      <c r="P931" t="s">
        <v>19</v>
      </c>
      <c r="Q931" t="s">
        <v>29</v>
      </c>
      <c r="R931" s="1" t="s">
        <v>21</v>
      </c>
      <c r="S931" s="1" t="str">
        <f>IF(ISNUMBER(R931),"Yes","No")</f>
        <v>No</v>
      </c>
    </row>
    <row r="932" spans="1:19" x14ac:dyDescent="0.2">
      <c r="A932" t="s">
        <v>1414</v>
      </c>
      <c r="B932" t="s">
        <v>1415</v>
      </c>
      <c r="C932" t="s">
        <v>64</v>
      </c>
      <c r="D932" t="s">
        <v>50</v>
      </c>
      <c r="E932" t="s">
        <v>44</v>
      </c>
      <c r="F932" t="s">
        <v>17</v>
      </c>
      <c r="G932" t="s">
        <v>24</v>
      </c>
      <c r="H932">
        <v>60</v>
      </c>
      <c r="I932" t="str">
        <f>IF(H932&gt;54,"Old Adults 55+",IF(H932&gt;=31,"Adults 31-54",IF(H932&lt;31,"Young Adults 25-30","Invalid")))</f>
        <v>Old Adults 55+</v>
      </c>
      <c r="J932" s="1">
        <v>41647</v>
      </c>
      <c r="K932" s="1" t="str">
        <f>IF(YEAR(J932)&gt;2016,"2017-2021",IF(YEAR(J932)&gt;2011,"2012-2016",IF(YEAR(J932)&gt;2006,"2007-2011",IF(YEAR(J932)&gt;2001,"2002-2006",IF(YEAR(J932)&gt;1996,"1997-2001",IF(YEAR(J932)&gt;=1992,"1992-1996","Invalid"))))))</f>
        <v>2012-2016</v>
      </c>
      <c r="L932" s="2">
        <v>51877</v>
      </c>
      <c r="M932" s="8">
        <v>0</v>
      </c>
      <c r="N932" s="11" t="str" cm="1">
        <f t="array" ref="N932">_xlfn.IFS(M932 = 0%, "0%", M932&gt;35%, "36%-40%",M932&gt;30%,"31%-35%", M932&gt;20%, "21%-30%",M932 &gt;15%,"16%-20%", M932&gt;10%, "11%-15%", M932 &gt;0%, "5%-10%")</f>
        <v>0%</v>
      </c>
      <c r="O932" s="9">
        <f>IF(M932&gt;0,L932+(L932*M932),L932)</f>
        <v>51877</v>
      </c>
      <c r="P932" t="s">
        <v>33</v>
      </c>
      <c r="Q932" t="s">
        <v>60</v>
      </c>
      <c r="R932" s="1" t="s">
        <v>21</v>
      </c>
      <c r="S932" s="1" t="str">
        <f>IF(ISNUMBER(R932),"Yes","No")</f>
        <v>No</v>
      </c>
    </row>
    <row r="933" spans="1:19" x14ac:dyDescent="0.2">
      <c r="A933" t="s">
        <v>795</v>
      </c>
      <c r="B933" t="s">
        <v>796</v>
      </c>
      <c r="C933" t="s">
        <v>22</v>
      </c>
      <c r="D933" t="s">
        <v>23</v>
      </c>
      <c r="E933" t="s">
        <v>16</v>
      </c>
      <c r="F933" t="s">
        <v>28</v>
      </c>
      <c r="G933" t="s">
        <v>24</v>
      </c>
      <c r="H933">
        <v>41</v>
      </c>
      <c r="I933" t="str">
        <f>IF(H933&gt;54,"Old Adults 55+",IF(H933&gt;=31,"Adults 31-54",IF(H933&lt;31,"Young Adults 25-30","Invalid")))</f>
        <v>Adults 31-54</v>
      </c>
      <c r="J933" s="1">
        <v>39379</v>
      </c>
      <c r="K933" s="1" t="str">
        <f>IF(YEAR(J933)&gt;2016,"2017-2021",IF(YEAR(J933)&gt;2011,"2012-2016",IF(YEAR(J933)&gt;2006,"2007-2011",IF(YEAR(J933)&gt;2001,"2002-2006",IF(YEAR(J933)&gt;1996,"1997-2001",IF(YEAR(J933)&gt;=1992,"1992-1996","Invalid"))))))</f>
        <v>2007-2011</v>
      </c>
      <c r="L933" s="2">
        <v>51630</v>
      </c>
      <c r="M933" s="8">
        <v>0</v>
      </c>
      <c r="N933" s="11" t="str" cm="1">
        <f t="array" ref="N933">_xlfn.IFS(M933 = 0%, "0%", M933&gt;35%, "36%-40%",M933&gt;30%,"31%-35%", M933&gt;20%, "21%-30%",M933 &gt;15%,"16%-20%", M933&gt;10%, "11%-15%", M933 &gt;0%, "5%-10%")</f>
        <v>0%</v>
      </c>
      <c r="O933" s="9">
        <f>IF(M933&gt;0,L933+(L933*M933),L933)</f>
        <v>51630</v>
      </c>
      <c r="P933" t="s">
        <v>33</v>
      </c>
      <c r="Q933" t="s">
        <v>60</v>
      </c>
      <c r="R933" s="1" t="s">
        <v>21</v>
      </c>
      <c r="S933" s="1" t="str">
        <f>IF(ISNUMBER(R933),"Yes","No")</f>
        <v>No</v>
      </c>
    </row>
    <row r="934" spans="1:19" x14ac:dyDescent="0.2">
      <c r="A934" t="s">
        <v>1310</v>
      </c>
      <c r="B934" t="s">
        <v>1311</v>
      </c>
      <c r="C934" t="s">
        <v>64</v>
      </c>
      <c r="D934" t="s">
        <v>43</v>
      </c>
      <c r="E934" t="s">
        <v>36</v>
      </c>
      <c r="F934" t="s">
        <v>28</v>
      </c>
      <c r="G934" t="s">
        <v>47</v>
      </c>
      <c r="H934">
        <v>35</v>
      </c>
      <c r="I934" t="str">
        <f>IF(H934&gt;54,"Old Adults 55+",IF(H934&gt;=31,"Adults 31-54",IF(H934&lt;31,"Young Adults 25-30","Invalid")))</f>
        <v>Adults 31-54</v>
      </c>
      <c r="J934" s="1">
        <v>44015</v>
      </c>
      <c r="K934" s="1" t="str">
        <f>IF(YEAR(J934)&gt;2016,"2017-2021",IF(YEAR(J934)&gt;2011,"2012-2016",IF(YEAR(J934)&gt;2006,"2007-2011",IF(YEAR(J934)&gt;2001,"2002-2006",IF(YEAR(J934)&gt;1996,"1997-2001",IF(YEAR(J934)&gt;=1992,"1992-1996","Invalid"))))))</f>
        <v>2017-2021</v>
      </c>
      <c r="L934" s="2">
        <v>51513</v>
      </c>
      <c r="M934" s="8">
        <v>0</v>
      </c>
      <c r="N934" s="11" t="str" cm="1">
        <f t="array" ref="N934">_xlfn.IFS(M934 = 0%, "0%", M934&gt;35%, "36%-40%",M934&gt;30%,"31%-35%", M934&gt;20%, "21%-30%",M934 &gt;15%,"16%-20%", M934&gt;10%, "11%-15%", M934 &gt;0%, "5%-10%")</f>
        <v>0%</v>
      </c>
      <c r="O934" s="9">
        <f>IF(M934&gt;0,L934+(L934*M934),L934)</f>
        <v>51513</v>
      </c>
      <c r="P934" t="s">
        <v>19</v>
      </c>
      <c r="Q934" t="s">
        <v>29</v>
      </c>
      <c r="R934" s="1" t="s">
        <v>21</v>
      </c>
      <c r="S934" s="1" t="str">
        <f>IF(ISNUMBER(R934),"Yes","No")</f>
        <v>No</v>
      </c>
    </row>
    <row r="935" spans="1:19" x14ac:dyDescent="0.2">
      <c r="A935" t="s">
        <v>1532</v>
      </c>
      <c r="B935" t="s">
        <v>1533</v>
      </c>
      <c r="C935" t="s">
        <v>83</v>
      </c>
      <c r="D935" t="s">
        <v>23</v>
      </c>
      <c r="E935" t="s">
        <v>36</v>
      </c>
      <c r="F935" t="s">
        <v>17</v>
      </c>
      <c r="G935" t="s">
        <v>51</v>
      </c>
      <c r="H935">
        <v>45</v>
      </c>
      <c r="I935" t="str">
        <f>IF(H935&gt;54,"Old Adults 55+",IF(H935&gt;=31,"Adults 31-54",IF(H935&lt;31,"Young Adults 25-30","Invalid")))</f>
        <v>Adults 31-54</v>
      </c>
      <c r="J935" s="1">
        <v>38639</v>
      </c>
      <c r="K935" s="1" t="str">
        <f>IF(YEAR(J935)&gt;2016,"2017-2021",IF(YEAR(J935)&gt;2011,"2012-2016",IF(YEAR(J935)&gt;2006,"2007-2011",IF(YEAR(J935)&gt;2001,"2002-2006",IF(YEAR(J935)&gt;1996,"1997-2001",IF(YEAR(J935)&gt;=1992,"1992-1996","Invalid"))))))</f>
        <v>2002-2006</v>
      </c>
      <c r="L935" s="2">
        <v>51404</v>
      </c>
      <c r="M935" s="8">
        <v>0</v>
      </c>
      <c r="N935" s="11" t="str" cm="1">
        <f t="array" ref="N935">_xlfn.IFS(M935 = 0%, "0%", M935&gt;35%, "36%-40%",M935&gt;30%,"31%-35%", M935&gt;20%, "21%-30%",M935 &gt;15%,"16%-20%", M935&gt;10%, "11%-15%", M935 &gt;0%, "5%-10%")</f>
        <v>0%</v>
      </c>
      <c r="O935" s="9">
        <f>IF(M935&gt;0,L935+(L935*M935),L935)</f>
        <v>51404</v>
      </c>
      <c r="P935" t="s">
        <v>52</v>
      </c>
      <c r="Q935" t="s">
        <v>81</v>
      </c>
      <c r="R935" s="1">
        <v>40153</v>
      </c>
      <c r="S935" s="1" t="str">
        <f>IF(ISNUMBER(R935),"Yes","No")</f>
        <v>Yes</v>
      </c>
    </row>
    <row r="936" spans="1:19" x14ac:dyDescent="0.2">
      <c r="A936" t="s">
        <v>1894</v>
      </c>
      <c r="B936" t="s">
        <v>1895</v>
      </c>
      <c r="C936" t="s">
        <v>64</v>
      </c>
      <c r="D936" t="s">
        <v>50</v>
      </c>
      <c r="E936" t="s">
        <v>36</v>
      </c>
      <c r="F936" t="s">
        <v>28</v>
      </c>
      <c r="G936" t="s">
        <v>51</v>
      </c>
      <c r="H936">
        <v>39</v>
      </c>
      <c r="I936" t="str">
        <f>IF(H936&gt;54,"Old Adults 55+",IF(H936&gt;=31,"Adults 31-54",IF(H936&lt;31,"Young Adults 25-30","Invalid")))</f>
        <v>Adults 31-54</v>
      </c>
      <c r="J936" s="1">
        <v>39229</v>
      </c>
      <c r="K936" s="1" t="str">
        <f>IF(YEAR(J936)&gt;2016,"2017-2021",IF(YEAR(J936)&gt;2011,"2012-2016",IF(YEAR(J936)&gt;2006,"2007-2011",IF(YEAR(J936)&gt;2001,"2002-2006",IF(YEAR(J936)&gt;1996,"1997-2001",IF(YEAR(J936)&gt;=1992,"1992-1996","Invalid"))))))</f>
        <v>2007-2011</v>
      </c>
      <c r="L936" s="2">
        <v>51234</v>
      </c>
      <c r="M936" s="8">
        <v>0</v>
      </c>
      <c r="N936" s="11" t="str" cm="1">
        <f t="array" ref="N936">_xlfn.IFS(M936 = 0%, "0%", M936&gt;35%, "36%-40%",M936&gt;30%,"31%-35%", M936&gt;20%, "21%-30%",M936 &gt;15%,"16%-20%", M936&gt;10%, "11%-15%", M936 &gt;0%, "5%-10%")</f>
        <v>0%</v>
      </c>
      <c r="O936" s="9">
        <f>IF(M936&gt;0,L936+(L936*M936),L936)</f>
        <v>51234</v>
      </c>
      <c r="P936" t="s">
        <v>19</v>
      </c>
      <c r="Q936" t="s">
        <v>63</v>
      </c>
      <c r="R936" s="1" t="s">
        <v>21</v>
      </c>
      <c r="S936" s="1" t="str">
        <f>IF(ISNUMBER(R936),"Yes","No")</f>
        <v>No</v>
      </c>
    </row>
    <row r="937" spans="1:19" x14ac:dyDescent="0.2">
      <c r="A937" t="s">
        <v>417</v>
      </c>
      <c r="B937" t="s">
        <v>418</v>
      </c>
      <c r="C937" t="s">
        <v>94</v>
      </c>
      <c r="D937" t="s">
        <v>50</v>
      </c>
      <c r="E937" t="s">
        <v>32</v>
      </c>
      <c r="F937" t="s">
        <v>28</v>
      </c>
      <c r="G937" t="s">
        <v>24</v>
      </c>
      <c r="H937">
        <v>57</v>
      </c>
      <c r="I937" t="str">
        <f>IF(H937&gt;54,"Old Adults 55+",IF(H937&gt;=31,"Adults 31-54",IF(H937&lt;31,"Young Adults 25-30","Invalid")))</f>
        <v>Old Adults 55+</v>
      </c>
      <c r="J937" s="1">
        <v>42759</v>
      </c>
      <c r="K937" s="1" t="str">
        <f>IF(YEAR(J937)&gt;2016,"2017-2021",IF(YEAR(J937)&gt;2011,"2012-2016",IF(YEAR(J937)&gt;2006,"2007-2011",IF(YEAR(J937)&gt;2001,"2002-2006",IF(YEAR(J937)&gt;1996,"1997-2001",IF(YEAR(J937)&gt;=1992,"1992-1996","Invalid"))))))</f>
        <v>2017-2021</v>
      </c>
      <c r="L937" s="2">
        <v>50994</v>
      </c>
      <c r="M937" s="8">
        <v>0</v>
      </c>
      <c r="N937" s="11" t="str" cm="1">
        <f t="array" ref="N937">_xlfn.IFS(M937 = 0%, "0%", M937&gt;35%, "36%-40%",M937&gt;30%,"31%-35%", M937&gt;20%, "21%-30%",M937 &gt;15%,"16%-20%", M937&gt;10%, "11%-15%", M937 &gt;0%, "5%-10%")</f>
        <v>0%</v>
      </c>
      <c r="O937" s="9">
        <f>IF(M937&gt;0,L937+(L937*M937),L937)</f>
        <v>50994</v>
      </c>
      <c r="P937" t="s">
        <v>33</v>
      </c>
      <c r="Q937" t="s">
        <v>80</v>
      </c>
      <c r="R937" s="1" t="s">
        <v>21</v>
      </c>
      <c r="S937" s="1" t="str">
        <f>IF(ISNUMBER(R937),"Yes","No")</f>
        <v>No</v>
      </c>
    </row>
    <row r="938" spans="1:19" x14ac:dyDescent="0.2">
      <c r="A938" t="s">
        <v>371</v>
      </c>
      <c r="B938" t="s">
        <v>1919</v>
      </c>
      <c r="C938" t="s">
        <v>64</v>
      </c>
      <c r="D938" t="s">
        <v>65</v>
      </c>
      <c r="E938" t="s">
        <v>32</v>
      </c>
      <c r="F938" t="s">
        <v>28</v>
      </c>
      <c r="G938" t="s">
        <v>24</v>
      </c>
      <c r="H938">
        <v>49</v>
      </c>
      <c r="I938" t="str">
        <f>IF(H938&gt;54,"Old Adults 55+",IF(H938&gt;=31,"Adults 31-54",IF(H938&lt;31,"Young Adults 25-30","Invalid")))</f>
        <v>Adults 31-54</v>
      </c>
      <c r="J938" s="1">
        <v>43671</v>
      </c>
      <c r="K938" s="1" t="str">
        <f>IF(YEAR(J938)&gt;2016,"2017-2021",IF(YEAR(J938)&gt;2011,"2012-2016",IF(YEAR(J938)&gt;2006,"2007-2011",IF(YEAR(J938)&gt;2001,"2002-2006",IF(YEAR(J938)&gt;1996,"1997-2001",IF(YEAR(J938)&gt;=1992,"1992-1996","Invalid"))))))</f>
        <v>2017-2021</v>
      </c>
      <c r="L938" s="2">
        <v>50883</v>
      </c>
      <c r="M938" s="8">
        <v>0</v>
      </c>
      <c r="N938" s="11" t="str" cm="1">
        <f t="array" ref="N938">_xlfn.IFS(M938 = 0%, "0%", M938&gt;35%, "36%-40%",M938&gt;30%,"31%-35%", M938&gt;20%, "21%-30%",M938 &gt;15%,"16%-20%", M938&gt;10%, "11%-15%", M938 &gt;0%, "5%-10%")</f>
        <v>0%</v>
      </c>
      <c r="O938" s="9">
        <f>IF(M938&gt;0,L938+(L938*M938),L938)</f>
        <v>50883</v>
      </c>
      <c r="P938" t="s">
        <v>33</v>
      </c>
      <c r="Q938" t="s">
        <v>80</v>
      </c>
      <c r="R938" s="1">
        <v>44257</v>
      </c>
      <c r="S938" s="1" t="str">
        <f>IF(ISNUMBER(R938),"Yes","No")</f>
        <v>Yes</v>
      </c>
    </row>
    <row r="939" spans="1:19" x14ac:dyDescent="0.2">
      <c r="A939" t="s">
        <v>1079</v>
      </c>
      <c r="B939" t="s">
        <v>328</v>
      </c>
      <c r="C939" t="s">
        <v>68</v>
      </c>
      <c r="D939" t="s">
        <v>65</v>
      </c>
      <c r="E939" t="s">
        <v>32</v>
      </c>
      <c r="F939" t="s">
        <v>17</v>
      </c>
      <c r="G939" t="s">
        <v>51</v>
      </c>
      <c r="H939">
        <v>56</v>
      </c>
      <c r="I939" t="str">
        <f>IF(H939&gt;54,"Old Adults 55+",IF(H939&gt;=31,"Adults 31-54",IF(H939&lt;31,"Young Adults 25-30","Invalid")))</f>
        <v>Old Adults 55+</v>
      </c>
      <c r="J939" s="1">
        <v>34802</v>
      </c>
      <c r="K939" s="1" t="str">
        <f>IF(YEAR(J939)&gt;2016,"2017-2021",IF(YEAR(J939)&gt;2011,"2012-2016",IF(YEAR(J939)&gt;2006,"2007-2011",IF(YEAR(J939)&gt;2001,"2002-2006",IF(YEAR(J939)&gt;1996,"1997-2001",IF(YEAR(J939)&gt;=1992,"1992-1996","Invalid"))))))</f>
        <v>1992-1996</v>
      </c>
      <c r="L939" s="2">
        <v>50857</v>
      </c>
      <c r="M939" s="8">
        <v>0</v>
      </c>
      <c r="N939" s="11" t="str" cm="1">
        <f t="array" ref="N939">_xlfn.IFS(M939 = 0%, "0%", M939&gt;35%, "36%-40%",M939&gt;30%,"31%-35%", M939&gt;20%, "21%-30%",M939 &gt;15%,"16%-20%", M939&gt;10%, "11%-15%", M939 &gt;0%, "5%-10%")</f>
        <v>0%</v>
      </c>
      <c r="O939" s="9">
        <f>IF(M939&gt;0,L939+(L939*M939),L939)</f>
        <v>50857</v>
      </c>
      <c r="P939" t="s">
        <v>52</v>
      </c>
      <c r="Q939" t="s">
        <v>81</v>
      </c>
      <c r="R939" s="1" t="s">
        <v>21</v>
      </c>
      <c r="S939" s="1" t="str">
        <f>IF(ISNUMBER(R939),"Yes","No")</f>
        <v>No</v>
      </c>
    </row>
    <row r="940" spans="1:19" x14ac:dyDescent="0.2">
      <c r="A940" t="s">
        <v>316</v>
      </c>
      <c r="B940" t="s">
        <v>903</v>
      </c>
      <c r="C940" t="s">
        <v>22</v>
      </c>
      <c r="D940" t="s">
        <v>23</v>
      </c>
      <c r="E940" t="s">
        <v>32</v>
      </c>
      <c r="F940" t="s">
        <v>28</v>
      </c>
      <c r="G940" t="s">
        <v>18</v>
      </c>
      <c r="H940">
        <v>62</v>
      </c>
      <c r="I940" t="str">
        <f>IF(H940&gt;54,"Old Adults 55+",IF(H940&gt;=31,"Adults 31-54",IF(H940&lt;31,"Young Adults 25-30","Invalid")))</f>
        <v>Old Adults 55+</v>
      </c>
      <c r="J940" s="1">
        <v>38271</v>
      </c>
      <c r="K940" s="1" t="str">
        <f>IF(YEAR(J940)&gt;2016,"2017-2021",IF(YEAR(J940)&gt;2011,"2012-2016",IF(YEAR(J940)&gt;2006,"2007-2011",IF(YEAR(J940)&gt;2001,"2002-2006",IF(YEAR(J940)&gt;1996,"1997-2001",IF(YEAR(J940)&gt;=1992,"1992-1996","Invalid"))))))</f>
        <v>2002-2006</v>
      </c>
      <c r="L940" s="2">
        <v>50825</v>
      </c>
      <c r="M940" s="8">
        <v>0</v>
      </c>
      <c r="N940" s="11" t="str" cm="1">
        <f t="array" ref="N940">_xlfn.IFS(M940 = 0%, "0%", M940&gt;35%, "36%-40%",M940&gt;30%,"31%-35%", M940&gt;20%, "21%-30%",M940 &gt;15%,"16%-20%", M940&gt;10%, "11%-15%", M940 &gt;0%, "5%-10%")</f>
        <v>0%</v>
      </c>
      <c r="O940" s="9">
        <f>IF(M940&gt;0,L940+(L940*M940),L940)</f>
        <v>50825</v>
      </c>
      <c r="P940" t="s">
        <v>19</v>
      </c>
      <c r="Q940" t="s">
        <v>63</v>
      </c>
      <c r="R940" s="1" t="s">
        <v>21</v>
      </c>
      <c r="S940" s="1" t="str">
        <f>IF(ISNUMBER(R940),"Yes","No")</f>
        <v>No</v>
      </c>
    </row>
    <row r="941" spans="1:19" x14ac:dyDescent="0.2">
      <c r="A941" t="s">
        <v>1119</v>
      </c>
      <c r="B941" t="s">
        <v>1120</v>
      </c>
      <c r="C941" t="s">
        <v>68</v>
      </c>
      <c r="D941" t="s">
        <v>65</v>
      </c>
      <c r="E941" t="s">
        <v>32</v>
      </c>
      <c r="F941" t="s">
        <v>17</v>
      </c>
      <c r="G941" t="s">
        <v>24</v>
      </c>
      <c r="H941">
        <v>27</v>
      </c>
      <c r="I941" t="str">
        <f>IF(H941&gt;54,"Old Adults 55+",IF(H941&gt;=31,"Adults 31-54",IF(H941&lt;31,"Young Adults 25-30","Invalid")))</f>
        <v>Young Adults 25-30</v>
      </c>
      <c r="J941" s="1">
        <v>43701</v>
      </c>
      <c r="K941" s="1" t="str">
        <f>IF(YEAR(J941)&gt;2016,"2017-2021",IF(YEAR(J941)&gt;2011,"2012-2016",IF(YEAR(J941)&gt;2006,"2007-2011",IF(YEAR(J941)&gt;2001,"2002-2006",IF(YEAR(J941)&gt;1996,"1997-2001",IF(YEAR(J941)&gt;=1992,"1992-1996","Invalid"))))))</f>
        <v>2017-2021</v>
      </c>
      <c r="L941" s="2">
        <v>50809</v>
      </c>
      <c r="M941" s="8">
        <v>0</v>
      </c>
      <c r="N941" s="11" t="str" cm="1">
        <f t="array" ref="N941">_xlfn.IFS(M941 = 0%, "0%", M941&gt;35%, "36%-40%",M941&gt;30%,"31%-35%", M941&gt;20%, "21%-30%",M941 &gt;15%,"16%-20%", M941&gt;10%, "11%-15%", M941 &gt;0%, "5%-10%")</f>
        <v>0%</v>
      </c>
      <c r="O941" s="9">
        <f>IF(M941&gt;0,L941+(L941*M941),L941)</f>
        <v>50809</v>
      </c>
      <c r="P941" t="s">
        <v>33</v>
      </c>
      <c r="Q941" t="s">
        <v>80</v>
      </c>
      <c r="R941" s="1" t="s">
        <v>21</v>
      </c>
      <c r="S941" s="1" t="str">
        <f>IF(ISNUMBER(R941),"Yes","No")</f>
        <v>No</v>
      </c>
    </row>
    <row r="942" spans="1:19" x14ac:dyDescent="0.2">
      <c r="A942" t="s">
        <v>710</v>
      </c>
      <c r="B942" t="s">
        <v>711</v>
      </c>
      <c r="C942" t="s">
        <v>68</v>
      </c>
      <c r="D942" t="s">
        <v>43</v>
      </c>
      <c r="E942" t="s">
        <v>44</v>
      </c>
      <c r="F942" t="s">
        <v>28</v>
      </c>
      <c r="G942" t="s">
        <v>51</v>
      </c>
      <c r="H942">
        <v>38</v>
      </c>
      <c r="I942" t="str">
        <f>IF(H942&gt;54,"Old Adults 55+",IF(H942&gt;=31,"Adults 31-54",IF(H942&lt;31,"Young Adults 25-30","Invalid")))</f>
        <v>Adults 31-54</v>
      </c>
      <c r="J942" s="1">
        <v>42492</v>
      </c>
      <c r="K942" s="1" t="str">
        <f>IF(YEAR(J942)&gt;2016,"2017-2021",IF(YEAR(J942)&gt;2011,"2012-2016",IF(YEAR(J942)&gt;2006,"2007-2011",IF(YEAR(J942)&gt;2001,"2002-2006",IF(YEAR(J942)&gt;1996,"1997-2001",IF(YEAR(J942)&gt;=1992,"1992-1996","Invalid"))))))</f>
        <v>2012-2016</v>
      </c>
      <c r="L942" s="2">
        <v>50784</v>
      </c>
      <c r="M942" s="8">
        <v>0</v>
      </c>
      <c r="N942" s="11" t="str" cm="1">
        <f t="array" ref="N942">_xlfn.IFS(M942 = 0%, "0%", M942&gt;35%, "36%-40%",M942&gt;30%,"31%-35%", M942&gt;20%, "21%-30%",M942 &gt;15%,"16%-20%", M942&gt;10%, "11%-15%", M942 &gt;0%, "5%-10%")</f>
        <v>0%</v>
      </c>
      <c r="O942" s="9">
        <f>IF(M942&gt;0,L942+(L942*M942),L942)</f>
        <v>50784</v>
      </c>
      <c r="P942" t="s">
        <v>52</v>
      </c>
      <c r="Q942" t="s">
        <v>66</v>
      </c>
      <c r="R942" s="1" t="s">
        <v>21</v>
      </c>
      <c r="S942" s="1" t="str">
        <f>IF(ISNUMBER(R942),"Yes","No")</f>
        <v>No</v>
      </c>
    </row>
    <row r="943" spans="1:19" x14ac:dyDescent="0.2">
      <c r="A943" t="s">
        <v>1094</v>
      </c>
      <c r="B943" t="s">
        <v>1301</v>
      </c>
      <c r="C943" t="s">
        <v>68</v>
      </c>
      <c r="D943" t="s">
        <v>50</v>
      </c>
      <c r="E943" t="s">
        <v>32</v>
      </c>
      <c r="F943" t="s">
        <v>28</v>
      </c>
      <c r="G943" t="s">
        <v>24</v>
      </c>
      <c r="H943">
        <v>40</v>
      </c>
      <c r="I943" t="str">
        <f>IF(H943&gt;54,"Old Adults 55+",IF(H943&gt;=31,"Adults 31-54",IF(H943&lt;31,"Young Adults 25-30","Invalid")))</f>
        <v>Adults 31-54</v>
      </c>
      <c r="J943" s="1">
        <v>42721</v>
      </c>
      <c r="K943" s="1" t="str">
        <f>IF(YEAR(J943)&gt;2016,"2017-2021",IF(YEAR(J943)&gt;2011,"2012-2016",IF(YEAR(J943)&gt;2006,"2007-2011",IF(YEAR(J943)&gt;2001,"2002-2006",IF(YEAR(J943)&gt;1996,"1997-2001",IF(YEAR(J943)&gt;=1992,"1992-1996","Invalid"))))))</f>
        <v>2012-2016</v>
      </c>
      <c r="L943" s="2">
        <v>50733</v>
      </c>
      <c r="M943" s="8">
        <v>0</v>
      </c>
      <c r="N943" s="11" t="str" cm="1">
        <f t="array" ref="N943">_xlfn.IFS(M943 = 0%, "0%", M943&gt;35%, "36%-40%",M943&gt;30%,"31%-35%", M943&gt;20%, "21%-30%",M943 &gt;15%,"16%-20%", M943&gt;10%, "11%-15%", M943 &gt;0%, "5%-10%")</f>
        <v>0%</v>
      </c>
      <c r="O943" s="9">
        <f>IF(M943&gt;0,L943+(L943*M943),L943)</f>
        <v>50733</v>
      </c>
      <c r="P943" t="s">
        <v>19</v>
      </c>
      <c r="Q943" t="s">
        <v>45</v>
      </c>
      <c r="R943" s="1" t="s">
        <v>21</v>
      </c>
      <c r="S943" s="1" t="str">
        <f>IF(ISNUMBER(R943),"Yes","No")</f>
        <v>No</v>
      </c>
    </row>
    <row r="944" spans="1:19" x14ac:dyDescent="0.2">
      <c r="A944" t="s">
        <v>357</v>
      </c>
      <c r="B944" t="s">
        <v>1400</v>
      </c>
      <c r="C944" t="s">
        <v>64</v>
      </c>
      <c r="D944" t="s">
        <v>15</v>
      </c>
      <c r="E944" t="s">
        <v>36</v>
      </c>
      <c r="F944" t="s">
        <v>17</v>
      </c>
      <c r="G944" t="s">
        <v>18</v>
      </c>
      <c r="H944">
        <v>41</v>
      </c>
      <c r="I944" t="str">
        <f>IF(H944&gt;54,"Old Adults 55+",IF(H944&gt;=31,"Adults 31-54",IF(H944&lt;31,"Young Adults 25-30","Invalid")))</f>
        <v>Adults 31-54</v>
      </c>
      <c r="J944" s="1">
        <v>39091</v>
      </c>
      <c r="K944" s="1" t="str">
        <f>IF(YEAR(J944)&gt;2016,"2017-2021",IF(YEAR(J944)&gt;2011,"2012-2016",IF(YEAR(J944)&gt;2006,"2007-2011",IF(YEAR(J944)&gt;2001,"2002-2006",IF(YEAR(J944)&gt;1996,"1997-2001",IF(YEAR(J944)&gt;=1992,"1992-1996","Invalid"))))))</f>
        <v>2007-2011</v>
      </c>
      <c r="L944" s="2">
        <v>50685</v>
      </c>
      <c r="M944" s="8">
        <v>0</v>
      </c>
      <c r="N944" s="11" t="str" cm="1">
        <f t="array" ref="N944">_xlfn.IFS(M944 = 0%, "0%", M944&gt;35%, "36%-40%",M944&gt;30%,"31%-35%", M944&gt;20%, "21%-30%",M944 &gt;15%,"16%-20%", M944&gt;10%, "11%-15%", M944 &gt;0%, "5%-10%")</f>
        <v>0%</v>
      </c>
      <c r="O944" s="9">
        <f>IF(M944&gt;0,L944+(L944*M944),L944)</f>
        <v>50685</v>
      </c>
      <c r="P944" t="s">
        <v>19</v>
      </c>
      <c r="Q944" t="s">
        <v>29</v>
      </c>
      <c r="R944" s="1" t="s">
        <v>21</v>
      </c>
      <c r="S944" s="1" t="str">
        <f>IF(ISNUMBER(R944),"Yes","No")</f>
        <v>No</v>
      </c>
    </row>
    <row r="945" spans="1:19" x14ac:dyDescent="0.2">
      <c r="A945" t="s">
        <v>558</v>
      </c>
      <c r="B945" t="s">
        <v>1292</v>
      </c>
      <c r="C945" t="s">
        <v>22</v>
      </c>
      <c r="D945" t="s">
        <v>23</v>
      </c>
      <c r="E945" t="s">
        <v>16</v>
      </c>
      <c r="F945" t="s">
        <v>17</v>
      </c>
      <c r="G945" t="s">
        <v>51</v>
      </c>
      <c r="H945">
        <v>52</v>
      </c>
      <c r="I945" t="str">
        <f>IF(H945&gt;54,"Old Adults 55+",IF(H945&gt;=31,"Adults 31-54",IF(H945&lt;31,"Young Adults 25-30","Invalid")))</f>
        <v>Adults 31-54</v>
      </c>
      <c r="J945" s="1">
        <v>44304</v>
      </c>
      <c r="K945" s="1" t="str">
        <f>IF(YEAR(J945)&gt;2016,"2017-2021",IF(YEAR(J945)&gt;2011,"2012-2016",IF(YEAR(J945)&gt;2006,"2007-2011",IF(YEAR(J945)&gt;2001,"2002-2006",IF(YEAR(J945)&gt;1996,"1997-2001",IF(YEAR(J945)&gt;=1992,"1992-1996","Invalid"))))))</f>
        <v>2017-2021</v>
      </c>
      <c r="L945" s="2">
        <v>50548</v>
      </c>
      <c r="M945" s="8">
        <v>0</v>
      </c>
      <c r="N945" s="11" t="str" cm="1">
        <f t="array" ref="N945">_xlfn.IFS(M945 = 0%, "0%", M945&gt;35%, "36%-40%",M945&gt;30%,"31%-35%", M945&gt;20%, "21%-30%",M945 &gt;15%,"16%-20%", M945&gt;10%, "11%-15%", M945 &gt;0%, "5%-10%")</f>
        <v>0%</v>
      </c>
      <c r="O945" s="9">
        <f>IF(M945&gt;0,L945+(L945*M945),L945)</f>
        <v>50548</v>
      </c>
      <c r="P945" t="s">
        <v>52</v>
      </c>
      <c r="Q945" t="s">
        <v>53</v>
      </c>
      <c r="R945" s="1" t="s">
        <v>21</v>
      </c>
      <c r="S945" s="1" t="str">
        <f>IF(ISNUMBER(R945),"Yes","No")</f>
        <v>No</v>
      </c>
    </row>
    <row r="946" spans="1:19" x14ac:dyDescent="0.2">
      <c r="A946" t="s">
        <v>259</v>
      </c>
      <c r="B946" t="s">
        <v>696</v>
      </c>
      <c r="C946" t="s">
        <v>68</v>
      </c>
      <c r="D946" t="s">
        <v>15</v>
      </c>
      <c r="E946" t="s">
        <v>36</v>
      </c>
      <c r="F946" t="s">
        <v>17</v>
      </c>
      <c r="G946" t="s">
        <v>24</v>
      </c>
      <c r="H946">
        <v>55</v>
      </c>
      <c r="I946" t="str">
        <f>IF(H946&gt;54,"Old Adults 55+",IF(H946&gt;=31,"Adults 31-54",IF(H946&lt;31,"Young Adults 25-30","Invalid")))</f>
        <v>Old Adults 55+</v>
      </c>
      <c r="J946" s="1">
        <v>37343</v>
      </c>
      <c r="K946" s="1" t="str">
        <f>IF(YEAR(J946)&gt;2016,"2017-2021",IF(YEAR(J946)&gt;2011,"2012-2016",IF(YEAR(J946)&gt;2006,"2007-2011",IF(YEAR(J946)&gt;2001,"2002-2006",IF(YEAR(J946)&gt;1996,"1997-2001",IF(YEAR(J946)&gt;=1992,"1992-1996","Invalid"))))))</f>
        <v>2002-2006</v>
      </c>
      <c r="L946" s="2">
        <v>50475</v>
      </c>
      <c r="M946" s="8">
        <v>0</v>
      </c>
      <c r="N946" s="11" t="str" cm="1">
        <f t="array" ref="N946">_xlfn.IFS(M946 = 0%, "0%", M946&gt;35%, "36%-40%",M946&gt;30%,"31%-35%", M946&gt;20%, "21%-30%",M946 &gt;15%,"16%-20%", M946&gt;10%, "11%-15%", M946 &gt;0%, "5%-10%")</f>
        <v>0%</v>
      </c>
      <c r="O946" s="9">
        <f>IF(M946&gt;0,L946+(L946*M946),L946)</f>
        <v>50475</v>
      </c>
      <c r="P946" t="s">
        <v>19</v>
      </c>
      <c r="Q946" t="s">
        <v>29</v>
      </c>
      <c r="R946" s="1" t="s">
        <v>21</v>
      </c>
      <c r="S946" s="1" t="str">
        <f>IF(ISNUMBER(R946),"Yes","No")</f>
        <v>No</v>
      </c>
    </row>
    <row r="947" spans="1:19" x14ac:dyDescent="0.2">
      <c r="A947" t="s">
        <v>394</v>
      </c>
      <c r="B947" t="s">
        <v>873</v>
      </c>
      <c r="C947" t="s">
        <v>68</v>
      </c>
      <c r="D947" t="s">
        <v>43</v>
      </c>
      <c r="E947" t="s">
        <v>36</v>
      </c>
      <c r="F947" t="s">
        <v>17</v>
      </c>
      <c r="G947" t="s">
        <v>24</v>
      </c>
      <c r="H947">
        <v>65</v>
      </c>
      <c r="I947" t="str">
        <f>IF(H947&gt;54,"Old Adults 55+",IF(H947&gt;=31,"Adults 31-54",IF(H947&lt;31,"Young Adults 25-30","Invalid")))</f>
        <v>Old Adults 55+</v>
      </c>
      <c r="J947" s="1">
        <v>41543</v>
      </c>
      <c r="K947" s="1" t="str">
        <f>IF(YEAR(J947)&gt;2016,"2017-2021",IF(YEAR(J947)&gt;2011,"2012-2016",IF(YEAR(J947)&gt;2006,"2007-2011",IF(YEAR(J947)&gt;2001,"2002-2006",IF(YEAR(J947)&gt;1996,"1997-2001",IF(YEAR(J947)&gt;=1992,"1992-1996","Invalid"))))))</f>
        <v>2012-2016</v>
      </c>
      <c r="L947" s="2">
        <v>50341</v>
      </c>
      <c r="M947" s="8">
        <v>0</v>
      </c>
      <c r="N947" s="11" t="str" cm="1">
        <f t="array" ref="N947">_xlfn.IFS(M947 = 0%, "0%", M947&gt;35%, "36%-40%",M947&gt;30%,"31%-35%", M947&gt;20%, "21%-30%",M947 &gt;15%,"16%-20%", M947&gt;10%, "11%-15%", M947 &gt;0%, "5%-10%")</f>
        <v>0%</v>
      </c>
      <c r="O947" s="9">
        <f>IF(M947&gt;0,L947+(L947*M947),L947)</f>
        <v>50341</v>
      </c>
      <c r="P947" t="s">
        <v>33</v>
      </c>
      <c r="Q947" t="s">
        <v>60</v>
      </c>
      <c r="R947" s="1" t="s">
        <v>21</v>
      </c>
      <c r="S947" s="1" t="str">
        <f>IF(ISNUMBER(R947),"Yes","No")</f>
        <v>No</v>
      </c>
    </row>
    <row r="948" spans="1:19" x14ac:dyDescent="0.2">
      <c r="A948" t="s">
        <v>939</v>
      </c>
      <c r="B948" t="s">
        <v>940</v>
      </c>
      <c r="C948" t="s">
        <v>76</v>
      </c>
      <c r="D948" t="s">
        <v>27</v>
      </c>
      <c r="E948" t="s">
        <v>16</v>
      </c>
      <c r="F948" t="s">
        <v>17</v>
      </c>
      <c r="G948" t="s">
        <v>24</v>
      </c>
      <c r="H948">
        <v>28</v>
      </c>
      <c r="I948" t="str">
        <f>IF(H948&gt;54,"Old Adults 55+",IF(H948&gt;=31,"Adults 31-54",IF(H948&lt;31,"Young Adults 25-30","Invalid")))</f>
        <v>Young Adults 25-30</v>
      </c>
      <c r="J948" s="1">
        <v>43763</v>
      </c>
      <c r="K948" s="1" t="str">
        <f>IF(YEAR(J948)&gt;2016,"2017-2021",IF(YEAR(J948)&gt;2011,"2012-2016",IF(YEAR(J948)&gt;2006,"2007-2011",IF(YEAR(J948)&gt;2001,"2002-2006",IF(YEAR(J948)&gt;1996,"1997-2001",IF(YEAR(J948)&gt;=1992,"1992-1996","Invalid"))))))</f>
        <v>2017-2021</v>
      </c>
      <c r="L948" s="2">
        <v>50111</v>
      </c>
      <c r="M948" s="8">
        <v>0</v>
      </c>
      <c r="N948" s="11" t="str" cm="1">
        <f t="array" ref="N948">_xlfn.IFS(M948 = 0%, "0%", M948&gt;35%, "36%-40%",M948&gt;30%,"31%-35%", M948&gt;20%, "21%-30%",M948 &gt;15%,"16%-20%", M948&gt;10%, "11%-15%", M948 &gt;0%, "5%-10%")</f>
        <v>0%</v>
      </c>
      <c r="O948" s="9">
        <f>IF(M948&gt;0,L948+(L948*M948),L948)</f>
        <v>50111</v>
      </c>
      <c r="P948" t="s">
        <v>33</v>
      </c>
      <c r="Q948" t="s">
        <v>34</v>
      </c>
      <c r="R948" s="1" t="s">
        <v>21</v>
      </c>
      <c r="S948" s="1" t="str">
        <f>IF(ISNUMBER(R948),"Yes","No")</f>
        <v>No</v>
      </c>
    </row>
    <row r="949" spans="1:19" x14ac:dyDescent="0.2">
      <c r="A949" t="s">
        <v>949</v>
      </c>
      <c r="B949" t="s">
        <v>950</v>
      </c>
      <c r="C949" t="s">
        <v>76</v>
      </c>
      <c r="D949" t="s">
        <v>27</v>
      </c>
      <c r="E949" t="s">
        <v>32</v>
      </c>
      <c r="F949" t="s">
        <v>28</v>
      </c>
      <c r="G949" t="s">
        <v>18</v>
      </c>
      <c r="H949">
        <v>47</v>
      </c>
      <c r="I949" t="str">
        <f>IF(H949&gt;54,"Old Adults 55+",IF(H949&gt;=31,"Adults 31-54",IF(H949&lt;31,"Young Adults 25-30","Invalid")))</f>
        <v>Adults 31-54</v>
      </c>
      <c r="J949" s="1">
        <v>43944</v>
      </c>
      <c r="K949" s="1" t="str">
        <f>IF(YEAR(J949)&gt;2016,"2017-2021",IF(YEAR(J949)&gt;2011,"2012-2016",IF(YEAR(J949)&gt;2006,"2007-2011",IF(YEAR(J949)&gt;2001,"2002-2006",IF(YEAR(J949)&gt;1996,"1997-2001",IF(YEAR(J949)&gt;=1992,"1992-1996","Invalid"))))))</f>
        <v>2017-2021</v>
      </c>
      <c r="L949" s="2">
        <v>50069</v>
      </c>
      <c r="M949" s="8">
        <v>0</v>
      </c>
      <c r="N949" s="11" t="str" cm="1">
        <f t="array" ref="N949">_xlfn.IFS(M949 = 0%, "0%", M949&gt;35%, "36%-40%",M949&gt;30%,"31%-35%", M949&gt;20%, "21%-30%",M949 &gt;15%,"16%-20%", M949&gt;10%, "11%-15%", M949 &gt;0%, "5%-10%")</f>
        <v>0%</v>
      </c>
      <c r="O949" s="9">
        <f>IF(M949&gt;0,L949+(L949*M949),L949)</f>
        <v>50069</v>
      </c>
      <c r="P949" t="s">
        <v>19</v>
      </c>
      <c r="Q949" t="s">
        <v>63</v>
      </c>
      <c r="R949" s="1" t="s">
        <v>21</v>
      </c>
      <c r="S949" s="1" t="str">
        <f>IF(ISNUMBER(R949),"Yes","No")</f>
        <v>No</v>
      </c>
    </row>
    <row r="950" spans="1:19" x14ac:dyDescent="0.2">
      <c r="A950" t="s">
        <v>445</v>
      </c>
      <c r="B950" t="s">
        <v>446</v>
      </c>
      <c r="C950" t="s">
        <v>68</v>
      </c>
      <c r="D950" t="s">
        <v>50</v>
      </c>
      <c r="E950" t="s">
        <v>44</v>
      </c>
      <c r="F950" t="s">
        <v>28</v>
      </c>
      <c r="G950" t="s">
        <v>18</v>
      </c>
      <c r="H950">
        <v>37</v>
      </c>
      <c r="I950" t="str">
        <f>IF(H950&gt;54,"Old Adults 55+",IF(H950&gt;=31,"Adults 31-54",IF(H950&lt;31,"Young Adults 25-30","Invalid")))</f>
        <v>Adults 31-54</v>
      </c>
      <c r="J950" s="1">
        <v>43713</v>
      </c>
      <c r="K950" s="1" t="str">
        <f>IF(YEAR(J950)&gt;2016,"2017-2021",IF(YEAR(J950)&gt;2011,"2012-2016",IF(YEAR(J950)&gt;2006,"2007-2011",IF(YEAR(J950)&gt;2001,"2002-2006",IF(YEAR(J950)&gt;1996,"1997-2001",IF(YEAR(J950)&gt;=1992,"1992-1996","Invalid"))))))</f>
        <v>2017-2021</v>
      </c>
      <c r="L950" s="2">
        <v>49998</v>
      </c>
      <c r="M950" s="8">
        <v>0</v>
      </c>
      <c r="N950" s="11" t="str" cm="1">
        <f t="array" ref="N950">_xlfn.IFS(M950 = 0%, "0%", M950&gt;35%, "36%-40%",M950&gt;30%,"31%-35%", M950&gt;20%, "21%-30%",M950 &gt;15%,"16%-20%", M950&gt;10%, "11%-15%", M950 &gt;0%, "5%-10%")</f>
        <v>0%</v>
      </c>
      <c r="O950" s="9">
        <f>IF(M950&gt;0,L950+(L950*M950),L950)</f>
        <v>49998</v>
      </c>
      <c r="P950" t="s">
        <v>19</v>
      </c>
      <c r="Q950" t="s">
        <v>63</v>
      </c>
      <c r="R950" s="1" t="s">
        <v>21</v>
      </c>
      <c r="S950" s="1" t="str">
        <f>IF(ISNUMBER(R950),"Yes","No")</f>
        <v>No</v>
      </c>
    </row>
    <row r="951" spans="1:19" x14ac:dyDescent="0.2">
      <c r="A951" t="s">
        <v>381</v>
      </c>
      <c r="B951" t="s">
        <v>1505</v>
      </c>
      <c r="C951" t="s">
        <v>68</v>
      </c>
      <c r="D951" t="s">
        <v>15</v>
      </c>
      <c r="E951" t="s">
        <v>44</v>
      </c>
      <c r="F951" t="s">
        <v>17</v>
      </c>
      <c r="G951" t="s">
        <v>24</v>
      </c>
      <c r="H951">
        <v>62</v>
      </c>
      <c r="I951" t="str">
        <f>IF(H951&gt;54,"Old Adults 55+",IF(H951&gt;=31,"Adults 31-54",IF(H951&lt;31,"Young Adults 25-30","Invalid")))</f>
        <v>Old Adults 55+</v>
      </c>
      <c r="J951" s="1">
        <v>37519</v>
      </c>
      <c r="K951" s="1" t="str">
        <f>IF(YEAR(J951)&gt;2016,"2017-2021",IF(YEAR(J951)&gt;2011,"2012-2016",IF(YEAR(J951)&gt;2006,"2007-2011",IF(YEAR(J951)&gt;2001,"2002-2006",IF(YEAR(J951)&gt;1996,"1997-2001",IF(YEAR(J951)&gt;=1992,"1992-1996","Invalid"))))))</f>
        <v>2002-2006</v>
      </c>
      <c r="L951" s="2">
        <v>49738</v>
      </c>
      <c r="M951" s="8">
        <v>0</v>
      </c>
      <c r="N951" s="11" t="str" cm="1">
        <f t="array" ref="N951">_xlfn.IFS(M951 = 0%, "0%", M951&gt;35%, "36%-40%",M951&gt;30%,"31%-35%", M951&gt;20%, "21%-30%",M951 &gt;15%,"16%-20%", M951&gt;10%, "11%-15%", M951 &gt;0%, "5%-10%")</f>
        <v>0%</v>
      </c>
      <c r="O951" s="9">
        <f>IF(M951&gt;0,L951+(L951*M951),L951)</f>
        <v>49738</v>
      </c>
      <c r="P951" t="s">
        <v>33</v>
      </c>
      <c r="Q951" t="s">
        <v>60</v>
      </c>
      <c r="R951" s="1" t="s">
        <v>21</v>
      </c>
      <c r="S951" s="1" t="str">
        <f>IF(ISNUMBER(R951),"Yes","No")</f>
        <v>No</v>
      </c>
    </row>
    <row r="952" spans="1:19" x14ac:dyDescent="0.2">
      <c r="A952" t="s">
        <v>445</v>
      </c>
      <c r="B952" t="s">
        <v>707</v>
      </c>
      <c r="C952" t="s">
        <v>76</v>
      </c>
      <c r="D952" t="s">
        <v>27</v>
      </c>
      <c r="E952" t="s">
        <v>44</v>
      </c>
      <c r="F952" t="s">
        <v>28</v>
      </c>
      <c r="G952" t="s">
        <v>24</v>
      </c>
      <c r="H952">
        <v>47</v>
      </c>
      <c r="I952" t="str">
        <f>IF(H952&gt;54,"Old Adults 55+",IF(H952&gt;=31,"Adults 31-54",IF(H952&lt;31,"Young Adults 25-30","Invalid")))</f>
        <v>Adults 31-54</v>
      </c>
      <c r="J952" s="1">
        <v>36229</v>
      </c>
      <c r="K952" s="1" t="str">
        <f>IF(YEAR(J952)&gt;2016,"2017-2021",IF(YEAR(J952)&gt;2011,"2012-2016",IF(YEAR(J952)&gt;2006,"2007-2011",IF(YEAR(J952)&gt;2001,"2002-2006",IF(YEAR(J952)&gt;1996,"1997-2001",IF(YEAR(J952)&gt;=1992,"1992-1996","Invalid"))))))</f>
        <v>1997-2001</v>
      </c>
      <c r="L952" s="2">
        <v>49404</v>
      </c>
      <c r="M952" s="8">
        <v>0</v>
      </c>
      <c r="N952" s="11" t="str" cm="1">
        <f t="array" ref="N952">_xlfn.IFS(M952 = 0%, "0%", M952&gt;35%, "36%-40%",M952&gt;30%,"31%-35%", M952&gt;20%, "21%-30%",M952 &gt;15%,"16%-20%", M952&gt;10%, "11%-15%", M952 &gt;0%, "5%-10%")</f>
        <v>0%</v>
      </c>
      <c r="O952" s="9">
        <f>IF(M952&gt;0,L952+(L952*M952),L952)</f>
        <v>49404</v>
      </c>
      <c r="P952" t="s">
        <v>33</v>
      </c>
      <c r="Q952" t="s">
        <v>60</v>
      </c>
      <c r="R952" s="1" t="s">
        <v>21</v>
      </c>
      <c r="S952" s="1" t="str">
        <f>IF(ISNUMBER(R952),"Yes","No")</f>
        <v>No</v>
      </c>
    </row>
    <row r="953" spans="1:19" x14ac:dyDescent="0.2">
      <c r="A953" t="s">
        <v>1219</v>
      </c>
      <c r="B953" t="s">
        <v>1220</v>
      </c>
      <c r="C953" t="s">
        <v>73</v>
      </c>
      <c r="D953" t="s">
        <v>27</v>
      </c>
      <c r="E953" t="s">
        <v>16</v>
      </c>
      <c r="F953" t="s">
        <v>28</v>
      </c>
      <c r="G953" t="s">
        <v>18</v>
      </c>
      <c r="H953">
        <v>45</v>
      </c>
      <c r="I953" t="str">
        <f>IF(H953&gt;54,"Old Adults 55+",IF(H953&gt;=31,"Adults 31-54",IF(H953&lt;31,"Young Adults 25-30","Invalid")))</f>
        <v>Adults 31-54</v>
      </c>
      <c r="J953" s="1">
        <v>43248</v>
      </c>
      <c r="K953" s="1" t="str">
        <f>IF(YEAR(J953)&gt;2016,"2017-2021",IF(YEAR(J953)&gt;2011,"2012-2016",IF(YEAR(J953)&gt;2006,"2007-2011",IF(YEAR(J953)&gt;2001,"2002-2006",IF(YEAR(J953)&gt;1996,"1997-2001",IF(YEAR(J953)&gt;=1992,"1992-1996","Invalid"))))))</f>
        <v>2017-2021</v>
      </c>
      <c r="L953" s="2">
        <v>49219</v>
      </c>
      <c r="M953" s="8">
        <v>0</v>
      </c>
      <c r="N953" s="11" t="str" cm="1">
        <f t="array" ref="N953">_xlfn.IFS(M953 = 0%, "0%", M953&gt;35%, "36%-40%",M953&gt;30%,"31%-35%", M953&gt;20%, "21%-30%",M953 &gt;15%,"16%-20%", M953&gt;10%, "11%-15%", M953 &gt;0%, "5%-10%")</f>
        <v>0%</v>
      </c>
      <c r="O953" s="9">
        <f>IF(M953&gt;0,L953+(L953*M953),L953)</f>
        <v>49219</v>
      </c>
      <c r="P953" t="s">
        <v>19</v>
      </c>
      <c r="Q953" t="s">
        <v>29</v>
      </c>
      <c r="R953" s="1" t="s">
        <v>21</v>
      </c>
      <c r="S953" s="1" t="str">
        <f>IF(ISNUMBER(R953),"Yes","No")</f>
        <v>No</v>
      </c>
    </row>
    <row r="954" spans="1:19" x14ac:dyDescent="0.2">
      <c r="A954" t="s">
        <v>319</v>
      </c>
      <c r="B954" t="s">
        <v>835</v>
      </c>
      <c r="C954" t="s">
        <v>83</v>
      </c>
      <c r="D954" t="s">
        <v>23</v>
      </c>
      <c r="E954" t="s">
        <v>36</v>
      </c>
      <c r="F954" t="s">
        <v>28</v>
      </c>
      <c r="G954" t="s">
        <v>47</v>
      </c>
      <c r="H954">
        <v>41</v>
      </c>
      <c r="I954" t="str">
        <f>IF(H954&gt;54,"Old Adults 55+",IF(H954&gt;=31,"Adults 31-54",IF(H954&lt;31,"Young Adults 25-30","Invalid")))</f>
        <v>Adults 31-54</v>
      </c>
      <c r="J954" s="1">
        <v>38219</v>
      </c>
      <c r="K954" s="1" t="str">
        <f>IF(YEAR(J954)&gt;2016,"2017-2021",IF(YEAR(J954)&gt;2011,"2012-2016",IF(YEAR(J954)&gt;2006,"2007-2011",IF(YEAR(J954)&gt;2001,"2002-2006",IF(YEAR(J954)&gt;1996,"1997-2001",IF(YEAR(J954)&gt;=1992,"1992-1996","Invalid"))))))</f>
        <v>2002-2006</v>
      </c>
      <c r="L954" s="2">
        <v>49186</v>
      </c>
      <c r="M954" s="8">
        <v>0</v>
      </c>
      <c r="N954" s="11" t="str" cm="1">
        <f t="array" ref="N954">_xlfn.IFS(M954 = 0%, "0%", M954&gt;35%, "36%-40%",M954&gt;30%,"31%-35%", M954&gt;20%, "21%-30%",M954 &gt;15%,"16%-20%", M954&gt;10%, "11%-15%", M954 &gt;0%, "5%-10%")</f>
        <v>0%</v>
      </c>
      <c r="O954" s="9">
        <f>IF(M954&gt;0,L954+(L954*M954),L954)</f>
        <v>49186</v>
      </c>
      <c r="P954" t="s">
        <v>19</v>
      </c>
      <c r="Q954" t="s">
        <v>25</v>
      </c>
      <c r="R954" s="1">
        <v>39616</v>
      </c>
      <c r="S954" s="1" t="str">
        <f>IF(ISNUMBER(R954),"Yes","No")</f>
        <v>Yes</v>
      </c>
    </row>
    <row r="955" spans="1:19" x14ac:dyDescent="0.2">
      <c r="A955" t="s">
        <v>463</v>
      </c>
      <c r="B955" t="s">
        <v>464</v>
      </c>
      <c r="C955" t="s">
        <v>68</v>
      </c>
      <c r="D955" t="s">
        <v>15</v>
      </c>
      <c r="E955" t="s">
        <v>16</v>
      </c>
      <c r="F955" t="s">
        <v>17</v>
      </c>
      <c r="G955" t="s">
        <v>18</v>
      </c>
      <c r="H955">
        <v>27</v>
      </c>
      <c r="I955" t="str">
        <f>IF(H955&gt;54,"Old Adults 55+",IF(H955&gt;=31,"Adults 31-54",IF(H955&lt;31,"Young Adults 25-30","Invalid")))</f>
        <v>Young Adults 25-30</v>
      </c>
      <c r="J955" s="1">
        <v>43226</v>
      </c>
      <c r="K955" s="1" t="str">
        <f>IF(YEAR(J955)&gt;2016,"2017-2021",IF(YEAR(J955)&gt;2011,"2012-2016",IF(YEAR(J955)&gt;2006,"2007-2011",IF(YEAR(J955)&gt;2001,"2002-2006",IF(YEAR(J955)&gt;1996,"1997-2001",IF(YEAR(J955)&gt;=1992,"1992-1996","Invalid"))))))</f>
        <v>2017-2021</v>
      </c>
      <c r="L955" s="2">
        <v>49011</v>
      </c>
      <c r="M955" s="8">
        <v>0</v>
      </c>
      <c r="N955" s="11" t="str" cm="1">
        <f t="array" ref="N955">_xlfn.IFS(M955 = 0%, "0%", M955&gt;35%, "36%-40%",M955&gt;30%,"31%-35%", M955&gt;20%, "21%-30%",M955 &gt;15%,"16%-20%", M955&gt;10%, "11%-15%", M955 &gt;0%, "5%-10%")</f>
        <v>0%</v>
      </c>
      <c r="O955" s="9">
        <f>IF(M955&gt;0,L955+(L955*M955),L955)</f>
        <v>49011</v>
      </c>
      <c r="P955" t="s">
        <v>19</v>
      </c>
      <c r="Q955" t="s">
        <v>20</v>
      </c>
      <c r="R955" s="1" t="s">
        <v>21</v>
      </c>
      <c r="S955" s="1" t="str">
        <f>IF(ISNUMBER(R955),"Yes","No")</f>
        <v>No</v>
      </c>
    </row>
    <row r="956" spans="1:19" x14ac:dyDescent="0.2">
      <c r="A956" t="s">
        <v>512</v>
      </c>
      <c r="B956" t="s">
        <v>513</v>
      </c>
      <c r="C956" t="s">
        <v>68</v>
      </c>
      <c r="D956" t="s">
        <v>15</v>
      </c>
      <c r="E956" t="s">
        <v>32</v>
      </c>
      <c r="F956" t="s">
        <v>17</v>
      </c>
      <c r="G956" t="s">
        <v>47</v>
      </c>
      <c r="H956">
        <v>36</v>
      </c>
      <c r="I956" t="str">
        <f>IF(H956&gt;54,"Old Adults 55+",IF(H956&gt;=31,"Adults 31-54",IF(H956&lt;31,"Young Adults 25-30","Invalid")))</f>
        <v>Adults 31-54</v>
      </c>
      <c r="J956" s="1">
        <v>44435</v>
      </c>
      <c r="K956" s="1" t="str">
        <f>IF(YEAR(J956)&gt;2016,"2017-2021",IF(YEAR(J956)&gt;2011,"2012-2016",IF(YEAR(J956)&gt;2006,"2007-2011",IF(YEAR(J956)&gt;2001,"2002-2006",IF(YEAR(J956)&gt;1996,"1997-2001",IF(YEAR(J956)&gt;=1992,"1992-1996","Invalid"))))))</f>
        <v>2017-2021</v>
      </c>
      <c r="L956" s="2">
        <v>48906</v>
      </c>
      <c r="M956" s="8">
        <v>0</v>
      </c>
      <c r="N956" s="11" t="str" cm="1">
        <f t="array" ref="N956">_xlfn.IFS(M956 = 0%, "0%", M956&gt;35%, "36%-40%",M956&gt;30%,"31%-35%", M956&gt;20%, "21%-30%",M956 &gt;15%,"16%-20%", M956&gt;10%, "11%-15%", M956 &gt;0%, "5%-10%")</f>
        <v>0%</v>
      </c>
      <c r="O956" s="9">
        <f>IF(M956&gt;0,L956+(L956*M956),L956)</f>
        <v>48906</v>
      </c>
      <c r="P956" t="s">
        <v>19</v>
      </c>
      <c r="Q956" t="s">
        <v>45</v>
      </c>
      <c r="R956" s="1" t="s">
        <v>21</v>
      </c>
      <c r="S956" s="1" t="str">
        <f>IF(ISNUMBER(R956),"Yes","No")</f>
        <v>No</v>
      </c>
    </row>
    <row r="957" spans="1:19" x14ac:dyDescent="0.2">
      <c r="A957" t="s">
        <v>307</v>
      </c>
      <c r="B957" t="s">
        <v>1547</v>
      </c>
      <c r="C957" t="s">
        <v>73</v>
      </c>
      <c r="D957" t="s">
        <v>27</v>
      </c>
      <c r="E957" t="s">
        <v>44</v>
      </c>
      <c r="F957" t="s">
        <v>28</v>
      </c>
      <c r="G957" t="s">
        <v>18</v>
      </c>
      <c r="H957">
        <v>38</v>
      </c>
      <c r="I957" t="str">
        <f>IF(H957&gt;54,"Old Adults 55+",IF(H957&gt;=31,"Adults 31-54",IF(H957&lt;31,"Young Adults 25-30","Invalid")))</f>
        <v>Adults 31-54</v>
      </c>
      <c r="J957" s="1">
        <v>42113</v>
      </c>
      <c r="K957" s="1" t="str">
        <f>IF(YEAR(J957)&gt;2016,"2017-2021",IF(YEAR(J957)&gt;2011,"2012-2016",IF(YEAR(J957)&gt;2006,"2007-2011",IF(YEAR(J957)&gt;2001,"2002-2006",IF(YEAR(J957)&gt;1996,"1997-2001",IF(YEAR(J957)&gt;=1992,"1992-1996","Invalid"))))))</f>
        <v>2012-2016</v>
      </c>
      <c r="L957" s="2">
        <v>48762</v>
      </c>
      <c r="M957" s="8">
        <v>0</v>
      </c>
      <c r="N957" s="11" t="str" cm="1">
        <f t="array" ref="N957">_xlfn.IFS(M957 = 0%, "0%", M957&gt;35%, "36%-40%",M957&gt;30%,"31%-35%", M957&gt;20%, "21%-30%",M957 &gt;15%,"16%-20%", M957&gt;10%, "11%-15%", M957 &gt;0%, "5%-10%")</f>
        <v>0%</v>
      </c>
      <c r="O957" s="9">
        <f>IF(M957&gt;0,L957+(L957*M957),L957)</f>
        <v>48762</v>
      </c>
      <c r="P957" t="s">
        <v>19</v>
      </c>
      <c r="Q957" t="s">
        <v>63</v>
      </c>
      <c r="R957" s="1" t="s">
        <v>21</v>
      </c>
      <c r="S957" s="1" t="str">
        <f>IF(ISNUMBER(R957),"Yes","No")</f>
        <v>No</v>
      </c>
    </row>
    <row r="958" spans="1:19" x14ac:dyDescent="0.2">
      <c r="A958" t="s">
        <v>859</v>
      </c>
      <c r="B958" t="s">
        <v>860</v>
      </c>
      <c r="C958" t="s">
        <v>68</v>
      </c>
      <c r="D958" t="s">
        <v>65</v>
      </c>
      <c r="E958" t="s">
        <v>16</v>
      </c>
      <c r="F958" t="s">
        <v>17</v>
      </c>
      <c r="G958" t="s">
        <v>51</v>
      </c>
      <c r="H958">
        <v>55</v>
      </c>
      <c r="I958" t="str">
        <f>IF(H958&gt;54,"Old Adults 55+",IF(H958&gt;=31,"Adults 31-54",IF(H958&lt;31,"Young Adults 25-30","Invalid")))</f>
        <v>Old Adults 55+</v>
      </c>
      <c r="J958" s="1">
        <v>35242</v>
      </c>
      <c r="K958" s="1" t="str">
        <f>IF(YEAR(J958)&gt;2016,"2017-2021",IF(YEAR(J958)&gt;2011,"2012-2016",IF(YEAR(J958)&gt;2006,"2007-2011",IF(YEAR(J958)&gt;2001,"2002-2006",IF(YEAR(J958)&gt;1996,"1997-2001",IF(YEAR(J958)&gt;=1992,"1992-1996","Invalid"))))))</f>
        <v>1992-1996</v>
      </c>
      <c r="L958" s="2">
        <v>48687</v>
      </c>
      <c r="M958" s="8">
        <v>0</v>
      </c>
      <c r="N958" s="11" t="str" cm="1">
        <f t="array" ref="N958">_xlfn.IFS(M958 = 0%, "0%", M958&gt;35%, "36%-40%",M958&gt;30%,"31%-35%", M958&gt;20%, "21%-30%",M958 &gt;15%,"16%-20%", M958&gt;10%, "11%-15%", M958 &gt;0%, "5%-10%")</f>
        <v>0%</v>
      </c>
      <c r="O958" s="9">
        <f>IF(M958&gt;0,L958+(L958*M958),L958)</f>
        <v>48687</v>
      </c>
      <c r="P958" t="s">
        <v>52</v>
      </c>
      <c r="Q958" t="s">
        <v>66</v>
      </c>
      <c r="R958" s="1" t="s">
        <v>21</v>
      </c>
      <c r="S958" s="1" t="str">
        <f>IF(ISNUMBER(R958),"Yes","No")</f>
        <v>No</v>
      </c>
    </row>
    <row r="959" spans="1:19" x14ac:dyDescent="0.2">
      <c r="A959" t="s">
        <v>1367</v>
      </c>
      <c r="B959" t="s">
        <v>225</v>
      </c>
      <c r="C959" t="s">
        <v>83</v>
      </c>
      <c r="D959" t="s">
        <v>23</v>
      </c>
      <c r="E959" t="s">
        <v>44</v>
      </c>
      <c r="F959" t="s">
        <v>28</v>
      </c>
      <c r="G959" t="s">
        <v>18</v>
      </c>
      <c r="H959">
        <v>28</v>
      </c>
      <c r="I959" t="str">
        <f>IF(H959&gt;54,"Old Adults 55+",IF(H959&gt;=31,"Adults 31-54",IF(H959&lt;31,"Young Adults 25-30","Invalid")))</f>
        <v>Young Adults 25-30</v>
      </c>
      <c r="J959" s="1">
        <v>44374</v>
      </c>
      <c r="K959" s="1" t="str">
        <f>IF(YEAR(J959)&gt;2016,"2017-2021",IF(YEAR(J959)&gt;2011,"2012-2016",IF(YEAR(J959)&gt;2006,"2007-2011",IF(YEAR(J959)&gt;2001,"2002-2006",IF(YEAR(J959)&gt;1996,"1997-2001",IF(YEAR(J959)&gt;=1992,"1992-1996","Invalid"))))))</f>
        <v>2017-2021</v>
      </c>
      <c r="L959" s="2">
        <v>48510</v>
      </c>
      <c r="M959" s="8">
        <v>0</v>
      </c>
      <c r="N959" s="11" t="str" cm="1">
        <f t="array" ref="N959">_xlfn.IFS(M959 = 0%, "0%", M959&gt;35%, "36%-40%",M959&gt;30%,"31%-35%", M959&gt;20%, "21%-30%",M959 &gt;15%,"16%-20%", M959&gt;10%, "11%-15%", M959 &gt;0%, "5%-10%")</f>
        <v>0%</v>
      </c>
      <c r="O959" s="9">
        <f>IF(M959&gt;0,L959+(L959*M959),L959)</f>
        <v>48510</v>
      </c>
      <c r="P959" t="s">
        <v>19</v>
      </c>
      <c r="Q959" t="s">
        <v>20</v>
      </c>
      <c r="R959" s="1" t="s">
        <v>21</v>
      </c>
      <c r="S959" s="1" t="str">
        <f>IF(ISNUMBER(R959),"Yes","No")</f>
        <v>No</v>
      </c>
    </row>
    <row r="960" spans="1:19" x14ac:dyDescent="0.2">
      <c r="A960" t="s">
        <v>1091</v>
      </c>
      <c r="B960" t="s">
        <v>1092</v>
      </c>
      <c r="C960" t="s">
        <v>73</v>
      </c>
      <c r="D960" t="s">
        <v>27</v>
      </c>
      <c r="E960" t="s">
        <v>44</v>
      </c>
      <c r="F960" t="s">
        <v>17</v>
      </c>
      <c r="G960" t="s">
        <v>24</v>
      </c>
      <c r="H960">
        <v>39</v>
      </c>
      <c r="I960" t="str">
        <f>IF(H960&gt;54,"Old Adults 55+",IF(H960&gt;=31,"Adults 31-54",IF(H960&lt;31,"Young Adults 25-30","Invalid")))</f>
        <v>Adults 31-54</v>
      </c>
      <c r="J960" s="1">
        <v>44153</v>
      </c>
      <c r="K960" s="1" t="str">
        <f>IF(YEAR(J960)&gt;2016,"2017-2021",IF(YEAR(J960)&gt;2011,"2012-2016",IF(YEAR(J960)&gt;2006,"2007-2011",IF(YEAR(J960)&gt;2001,"2002-2006",IF(YEAR(J960)&gt;1996,"1997-2001",IF(YEAR(J960)&gt;=1992,"1992-1996","Invalid"))))))</f>
        <v>2017-2021</v>
      </c>
      <c r="L960" s="2">
        <v>48415</v>
      </c>
      <c r="M960" s="8">
        <v>0</v>
      </c>
      <c r="N960" s="11" t="str" cm="1">
        <f t="array" ref="N960">_xlfn.IFS(M960 = 0%, "0%", M960&gt;35%, "36%-40%",M960&gt;30%,"31%-35%", M960&gt;20%, "21%-30%",M960 &gt;15%,"16%-20%", M960&gt;10%, "11%-15%", M960 &gt;0%, "5%-10%")</f>
        <v>0%</v>
      </c>
      <c r="O960" s="9">
        <f>IF(M960&gt;0,L960+(L960*M960),L960)</f>
        <v>48415</v>
      </c>
      <c r="P960" t="s">
        <v>33</v>
      </c>
      <c r="Q960" t="s">
        <v>74</v>
      </c>
      <c r="R960" s="1" t="s">
        <v>21</v>
      </c>
      <c r="S960" s="1" t="str">
        <f>IF(ISNUMBER(R960),"Yes","No")</f>
        <v>No</v>
      </c>
    </row>
    <row r="961" spans="1:19" x14ac:dyDescent="0.2">
      <c r="A961" t="s">
        <v>547</v>
      </c>
      <c r="B961" t="s">
        <v>548</v>
      </c>
      <c r="C961" t="s">
        <v>83</v>
      </c>
      <c r="D961" t="s">
        <v>23</v>
      </c>
      <c r="E961" t="s">
        <v>36</v>
      </c>
      <c r="F961" t="s">
        <v>17</v>
      </c>
      <c r="G961" t="s">
        <v>24</v>
      </c>
      <c r="H961">
        <v>45</v>
      </c>
      <c r="I961" t="str">
        <f>IF(H961&gt;54,"Old Adults 55+",IF(H961&gt;=31,"Adults 31-54",IF(H961&lt;31,"Young Adults 25-30","Invalid")))</f>
        <v>Adults 31-54</v>
      </c>
      <c r="J961" s="1">
        <v>37972</v>
      </c>
      <c r="K961" s="1" t="str">
        <f>IF(YEAR(J961)&gt;2016,"2017-2021",IF(YEAR(J961)&gt;2011,"2012-2016",IF(YEAR(J961)&gt;2006,"2007-2011",IF(YEAR(J961)&gt;2001,"2002-2006",IF(YEAR(J961)&gt;1996,"1997-2001",IF(YEAR(J961)&gt;=1992,"1992-1996","Invalid"))))))</f>
        <v>2002-2006</v>
      </c>
      <c r="L961" s="2">
        <v>48345</v>
      </c>
      <c r="M961" s="8">
        <v>0</v>
      </c>
      <c r="N961" s="11" t="str" cm="1">
        <f t="array" ref="N961">_xlfn.IFS(M961 = 0%, "0%", M961&gt;35%, "36%-40%",M961&gt;30%,"31%-35%", M961&gt;20%, "21%-30%",M961 &gt;15%,"16%-20%", M961&gt;10%, "11%-15%", M961 &gt;0%, "5%-10%")</f>
        <v>0%</v>
      </c>
      <c r="O961" s="9">
        <f>IF(M961&gt;0,L961+(L961*M961),L961)</f>
        <v>48345</v>
      </c>
      <c r="P961" t="s">
        <v>33</v>
      </c>
      <c r="Q961" t="s">
        <v>34</v>
      </c>
      <c r="R961" s="1" t="s">
        <v>21</v>
      </c>
      <c r="S961" s="1" t="str">
        <f>IF(ISNUMBER(R961),"Yes","No")</f>
        <v>No</v>
      </c>
    </row>
    <row r="962" spans="1:19" x14ac:dyDescent="0.2">
      <c r="A962" t="s">
        <v>626</v>
      </c>
      <c r="B962" t="s">
        <v>627</v>
      </c>
      <c r="C962" t="s">
        <v>68</v>
      </c>
      <c r="D962" t="s">
        <v>50</v>
      </c>
      <c r="E962" t="s">
        <v>16</v>
      </c>
      <c r="F962" t="s">
        <v>17</v>
      </c>
      <c r="G962" t="s">
        <v>24</v>
      </c>
      <c r="H962">
        <v>30</v>
      </c>
      <c r="I962" t="str">
        <f>IF(H962&gt;54,"Old Adults 55+",IF(H962&gt;=31,"Adults 31-54",IF(H962&lt;31,"Young Adults 25-30","Invalid")))</f>
        <v>Young Adults 25-30</v>
      </c>
      <c r="J962" s="1">
        <v>44241</v>
      </c>
      <c r="K962" s="1" t="str">
        <f>IF(YEAR(J962)&gt;2016,"2017-2021",IF(YEAR(J962)&gt;2011,"2012-2016",IF(YEAR(J962)&gt;2006,"2007-2011",IF(YEAR(J962)&gt;2001,"2002-2006",IF(YEAR(J962)&gt;1996,"1997-2001",IF(YEAR(J962)&gt;=1992,"1992-1996","Invalid"))))))</f>
        <v>2017-2021</v>
      </c>
      <c r="L962" s="2">
        <v>48340</v>
      </c>
      <c r="M962" s="8">
        <v>0</v>
      </c>
      <c r="N962" s="11" t="str" cm="1">
        <f t="array" ref="N962">_xlfn.IFS(M962 = 0%, "0%", M962&gt;35%, "36%-40%",M962&gt;30%,"31%-35%", M962&gt;20%, "21%-30%",M962 &gt;15%,"16%-20%", M962&gt;10%, "11%-15%", M962 &gt;0%, "5%-10%")</f>
        <v>0%</v>
      </c>
      <c r="O962" s="9">
        <f>IF(M962&gt;0,L962+(L962*M962),L962)</f>
        <v>48340</v>
      </c>
      <c r="P962" t="s">
        <v>33</v>
      </c>
      <c r="Q962" t="s">
        <v>60</v>
      </c>
      <c r="R962" s="1" t="s">
        <v>21</v>
      </c>
      <c r="S962" s="1" t="str">
        <f>IF(ISNUMBER(R962),"Yes","No")</f>
        <v>No</v>
      </c>
    </row>
    <row r="963" spans="1:19" x14ac:dyDescent="0.2">
      <c r="A963" t="s">
        <v>362</v>
      </c>
      <c r="B963" t="s">
        <v>1392</v>
      </c>
      <c r="C963" t="s">
        <v>68</v>
      </c>
      <c r="D963" t="s">
        <v>15</v>
      </c>
      <c r="E963" t="s">
        <v>36</v>
      </c>
      <c r="F963" t="s">
        <v>17</v>
      </c>
      <c r="G963" t="s">
        <v>18</v>
      </c>
      <c r="H963">
        <v>55</v>
      </c>
      <c r="I963" t="str">
        <f>IF(H963&gt;54,"Old Adults 55+",IF(H963&gt;=31,"Adults 31-54",IF(H963&lt;31,"Young Adults 25-30","Invalid")))</f>
        <v>Old Adults 55+</v>
      </c>
      <c r="J963" s="1">
        <v>44302</v>
      </c>
      <c r="K963" s="1" t="str">
        <f>IF(YEAR(J963)&gt;2016,"2017-2021",IF(YEAR(J963)&gt;2011,"2012-2016",IF(YEAR(J963)&gt;2006,"2007-2011",IF(YEAR(J963)&gt;2001,"2002-2006",IF(YEAR(J963)&gt;1996,"1997-2001",IF(YEAR(J963)&gt;=1992,"1992-1996","Invalid"))))))</f>
        <v>2017-2021</v>
      </c>
      <c r="L963" s="2">
        <v>48266</v>
      </c>
      <c r="M963" s="8">
        <v>0</v>
      </c>
      <c r="N963" s="11" t="str" cm="1">
        <f t="array" ref="N963">_xlfn.IFS(M963 = 0%, "0%", M963&gt;35%, "36%-40%",M963&gt;30%,"31%-35%", M963&gt;20%, "21%-30%",M963 &gt;15%,"16%-20%", M963&gt;10%, "11%-15%", M963 &gt;0%, "5%-10%")</f>
        <v>0%</v>
      </c>
      <c r="O963" s="9">
        <f>IF(M963&gt;0,L963+(L963*M963),L963)</f>
        <v>48266</v>
      </c>
      <c r="P963" t="s">
        <v>19</v>
      </c>
      <c r="Q963" t="s">
        <v>20</v>
      </c>
      <c r="R963" s="1" t="s">
        <v>21</v>
      </c>
      <c r="S963" s="1" t="str">
        <f>IF(ISNUMBER(R963),"Yes","No")</f>
        <v>No</v>
      </c>
    </row>
    <row r="964" spans="1:19" x14ac:dyDescent="0.2">
      <c r="A964" t="s">
        <v>1616</v>
      </c>
      <c r="B964" t="s">
        <v>111</v>
      </c>
      <c r="C964" t="s">
        <v>83</v>
      </c>
      <c r="D964" t="s">
        <v>23</v>
      </c>
      <c r="E964" t="s">
        <v>36</v>
      </c>
      <c r="F964" t="s">
        <v>17</v>
      </c>
      <c r="G964" t="s">
        <v>24</v>
      </c>
      <c r="H964">
        <v>25</v>
      </c>
      <c r="I964" t="str">
        <f>IF(H964&gt;54,"Old Adults 55+",IF(H964&gt;=31,"Adults 31-54",IF(H964&lt;31,"Young Adults 25-30","Invalid")))</f>
        <v>Young Adults 25-30</v>
      </c>
      <c r="J964" s="1">
        <v>44270</v>
      </c>
      <c r="K964" s="1" t="str">
        <f>IF(YEAR(J964)&gt;2016,"2017-2021",IF(YEAR(J964)&gt;2011,"2012-2016",IF(YEAR(J964)&gt;2006,"2007-2011",IF(YEAR(J964)&gt;2001,"2002-2006",IF(YEAR(J964)&gt;1996,"1997-2001",IF(YEAR(J964)&gt;=1992,"1992-1996","Invalid"))))))</f>
        <v>2017-2021</v>
      </c>
      <c r="L964" s="2">
        <v>47974</v>
      </c>
      <c r="M964" s="8">
        <v>0</v>
      </c>
      <c r="N964" s="11" t="str" cm="1">
        <f t="array" ref="N964">_xlfn.IFS(M964 = 0%, "0%", M964&gt;35%, "36%-40%",M964&gt;30%,"31%-35%", M964&gt;20%, "21%-30%",M964 &gt;15%,"16%-20%", M964&gt;10%, "11%-15%", M964 &gt;0%, "5%-10%")</f>
        <v>0%</v>
      </c>
      <c r="O964" s="9">
        <f>IF(M964&gt;0,L964+(L964*M964),L964)</f>
        <v>47974</v>
      </c>
      <c r="P964" t="s">
        <v>33</v>
      </c>
      <c r="Q964" t="s">
        <v>80</v>
      </c>
      <c r="R964" s="1" t="s">
        <v>21</v>
      </c>
      <c r="S964" s="1" t="str">
        <f>IF(ISNUMBER(R964),"Yes","No")</f>
        <v>No</v>
      </c>
    </row>
    <row r="965" spans="1:19" x14ac:dyDescent="0.2">
      <c r="A965" t="s">
        <v>341</v>
      </c>
      <c r="B965" t="s">
        <v>1813</v>
      </c>
      <c r="C965" t="s">
        <v>83</v>
      </c>
      <c r="D965" t="s">
        <v>23</v>
      </c>
      <c r="E965" t="s">
        <v>44</v>
      </c>
      <c r="F965" t="s">
        <v>17</v>
      </c>
      <c r="G965" t="s">
        <v>24</v>
      </c>
      <c r="H965">
        <v>31</v>
      </c>
      <c r="I965" t="str">
        <f>IF(H965&gt;54,"Old Adults 55+",IF(H965&gt;=31,"Adults 31-54",IF(H965&lt;31,"Young Adults 25-30","Invalid")))</f>
        <v>Adults 31-54</v>
      </c>
      <c r="J965" s="1">
        <v>43171</v>
      </c>
      <c r="K965" s="1" t="str">
        <f>IF(YEAR(J965)&gt;2016,"2017-2021",IF(YEAR(J965)&gt;2011,"2012-2016",IF(YEAR(J965)&gt;2006,"2007-2011",IF(YEAR(J965)&gt;2001,"2002-2006",IF(YEAR(J965)&gt;1996,"1997-2001",IF(YEAR(J965)&gt;=1992,"1992-1996","Invalid"))))))</f>
        <v>2017-2021</v>
      </c>
      <c r="L965" s="2">
        <v>47913</v>
      </c>
      <c r="M965" s="8">
        <v>0</v>
      </c>
      <c r="N965" s="11" t="str" cm="1">
        <f t="array" ref="N965">_xlfn.IFS(M965 = 0%, "0%", M965&gt;35%, "36%-40%",M965&gt;30%,"31%-35%", M965&gt;20%, "21%-30%",M965 &gt;15%,"16%-20%", M965&gt;10%, "11%-15%", M965 &gt;0%, "5%-10%")</f>
        <v>0%</v>
      </c>
      <c r="O965" s="9">
        <f>IF(M965&gt;0,L965+(L965*M965),L965)</f>
        <v>47913</v>
      </c>
      <c r="P965" t="s">
        <v>19</v>
      </c>
      <c r="Q965" t="s">
        <v>63</v>
      </c>
      <c r="R965" s="1" t="s">
        <v>21</v>
      </c>
      <c r="S965" s="1" t="str">
        <f>IF(ISNUMBER(R965),"Yes","No")</f>
        <v>No</v>
      </c>
    </row>
    <row r="966" spans="1:19" x14ac:dyDescent="0.2">
      <c r="A966" t="s">
        <v>1975</v>
      </c>
      <c r="B966" t="s">
        <v>1976</v>
      </c>
      <c r="C966" t="s">
        <v>68</v>
      </c>
      <c r="D966" t="s">
        <v>15</v>
      </c>
      <c r="E966" t="s">
        <v>44</v>
      </c>
      <c r="F966" t="s">
        <v>17</v>
      </c>
      <c r="G966" t="s">
        <v>24</v>
      </c>
      <c r="H966">
        <v>44</v>
      </c>
      <c r="I966" t="str">
        <f>IF(H966&gt;54,"Old Adults 55+",IF(H966&gt;=31,"Adults 31-54",IF(H966&lt;31,"Young Adults 25-30","Invalid")))</f>
        <v>Adults 31-54</v>
      </c>
      <c r="J966" s="1">
        <v>40329</v>
      </c>
      <c r="K966" s="1" t="str">
        <f>IF(YEAR(J966)&gt;2016,"2017-2021",IF(YEAR(J966)&gt;2011,"2012-2016",IF(YEAR(J966)&gt;2006,"2007-2011",IF(YEAR(J966)&gt;2001,"2002-2006",IF(YEAR(J966)&gt;1996,"1997-2001",IF(YEAR(J966)&gt;=1992,"1992-1996","Invalid"))))))</f>
        <v>2007-2011</v>
      </c>
      <c r="L966" s="2">
        <v>47387</v>
      </c>
      <c r="M966" s="8">
        <v>0</v>
      </c>
      <c r="N966" s="11" t="str" cm="1">
        <f t="array" ref="N966">_xlfn.IFS(M966 = 0%, "0%", M966&gt;35%, "36%-40%",M966&gt;30%,"31%-35%", M966&gt;20%, "21%-30%",M966 &gt;15%,"16%-20%", M966&gt;10%, "11%-15%", M966 &gt;0%, "5%-10%")</f>
        <v>0%</v>
      </c>
      <c r="O966" s="9">
        <f>IF(M966&gt;0,L966+(L966*M966),L966)</f>
        <v>47387</v>
      </c>
      <c r="P966" t="s">
        <v>33</v>
      </c>
      <c r="Q966" t="s">
        <v>34</v>
      </c>
      <c r="R966" s="1">
        <v>43108</v>
      </c>
      <c r="S966" s="1" t="str">
        <f>IF(ISNUMBER(R966),"Yes","No")</f>
        <v>Yes</v>
      </c>
    </row>
    <row r="967" spans="1:19" x14ac:dyDescent="0.2">
      <c r="A967" t="s">
        <v>95</v>
      </c>
      <c r="B967" t="s">
        <v>1062</v>
      </c>
      <c r="C967" t="s">
        <v>83</v>
      </c>
      <c r="D967" t="s">
        <v>23</v>
      </c>
      <c r="E967" t="s">
        <v>36</v>
      </c>
      <c r="F967" t="s">
        <v>17</v>
      </c>
      <c r="G967" t="s">
        <v>47</v>
      </c>
      <c r="H967">
        <v>42</v>
      </c>
      <c r="I967" t="str">
        <f>IF(H967&gt;54,"Old Adults 55+",IF(H967&gt;=31,"Adults 31-54",IF(H967&lt;31,"Young Adults 25-30","Invalid")))</f>
        <v>Adults 31-54</v>
      </c>
      <c r="J967" s="1">
        <v>44092</v>
      </c>
      <c r="K967" s="1" t="str">
        <f>IF(YEAR(J967)&gt;2016,"2017-2021",IF(YEAR(J967)&gt;2011,"2012-2016",IF(YEAR(J967)&gt;2006,"2007-2011",IF(YEAR(J967)&gt;2001,"2002-2006",IF(YEAR(J967)&gt;1996,"1997-2001",IF(YEAR(J967)&gt;=1992,"1992-1996","Invalid"))))))</f>
        <v>2017-2021</v>
      </c>
      <c r="L967" s="2">
        <v>47071</v>
      </c>
      <c r="M967" s="8">
        <v>0</v>
      </c>
      <c r="N967" s="11" t="str" cm="1">
        <f t="array" ref="N967">_xlfn.IFS(M967 = 0%, "0%", M967&gt;35%, "36%-40%",M967&gt;30%,"31%-35%", M967&gt;20%, "21%-30%",M967 &gt;15%,"16%-20%", M967&gt;10%, "11%-15%", M967 &gt;0%, "5%-10%")</f>
        <v>0%</v>
      </c>
      <c r="O967" s="9">
        <f>IF(M967&gt;0,L967+(L967*M967),L967)</f>
        <v>47071</v>
      </c>
      <c r="P967" t="s">
        <v>19</v>
      </c>
      <c r="Q967" t="s">
        <v>29</v>
      </c>
      <c r="R967" s="1" t="s">
        <v>21</v>
      </c>
      <c r="S967" s="1" t="str">
        <f>IF(ISNUMBER(R967),"Yes","No")</f>
        <v>No</v>
      </c>
    </row>
    <row r="968" spans="1:19" x14ac:dyDescent="0.2">
      <c r="A968" t="s">
        <v>1971</v>
      </c>
      <c r="B968" t="s">
        <v>1972</v>
      </c>
      <c r="C968" t="s">
        <v>76</v>
      </c>
      <c r="D968" t="s">
        <v>27</v>
      </c>
      <c r="E968" t="s">
        <v>32</v>
      </c>
      <c r="F968" t="s">
        <v>17</v>
      </c>
      <c r="G968" t="s">
        <v>24</v>
      </c>
      <c r="H968">
        <v>55</v>
      </c>
      <c r="I968" t="str">
        <f>IF(H968&gt;54,"Old Adults 55+",IF(H968&gt;=31,"Adults 31-54",IF(H968&lt;31,"Young Adults 25-30","Invalid")))</f>
        <v>Old Adults 55+</v>
      </c>
      <c r="J968" s="1">
        <v>39820</v>
      </c>
      <c r="K968" s="1" t="str">
        <f>IF(YEAR(J968)&gt;2016,"2017-2021",IF(YEAR(J968)&gt;2011,"2012-2016",IF(YEAR(J968)&gt;2006,"2007-2011",IF(YEAR(J968)&gt;2001,"2002-2006",IF(YEAR(J968)&gt;1996,"1997-2001",IF(YEAR(J968)&gt;=1992,"1992-1996","Invalid"))))))</f>
        <v>2007-2011</v>
      </c>
      <c r="L968" s="2">
        <v>47032</v>
      </c>
      <c r="M968" s="8">
        <v>0</v>
      </c>
      <c r="N968" s="11" t="str" cm="1">
        <f t="array" ref="N968">_xlfn.IFS(M968 = 0%, "0%", M968&gt;35%, "36%-40%",M968&gt;30%,"31%-35%", M968&gt;20%, "21%-30%",M968 &gt;15%,"16%-20%", M968&gt;10%, "11%-15%", M968 &gt;0%, "5%-10%")</f>
        <v>0%</v>
      </c>
      <c r="O968" s="9">
        <f>IF(M968&gt;0,L968+(L968*M968),L968)</f>
        <v>47032</v>
      </c>
      <c r="P968" t="s">
        <v>19</v>
      </c>
      <c r="Q968" t="s">
        <v>29</v>
      </c>
      <c r="R968" s="1" t="s">
        <v>21</v>
      </c>
      <c r="S968" s="1" t="str">
        <f>IF(ISNUMBER(R968),"Yes","No")</f>
        <v>No</v>
      </c>
    </row>
    <row r="969" spans="1:19" x14ac:dyDescent="0.2">
      <c r="A969" t="s">
        <v>1318</v>
      </c>
      <c r="B969" t="s">
        <v>1387</v>
      </c>
      <c r="C969" t="s">
        <v>68</v>
      </c>
      <c r="D969" t="s">
        <v>50</v>
      </c>
      <c r="E969" t="s">
        <v>44</v>
      </c>
      <c r="F969" t="s">
        <v>17</v>
      </c>
      <c r="G969" t="s">
        <v>18</v>
      </c>
      <c r="H969">
        <v>33</v>
      </c>
      <c r="I969" t="str">
        <f>IF(H969&gt;54,"Old Adults 55+",IF(H969&gt;=31,"Adults 31-54",IF(H969&lt;31,"Young Adults 25-30","Invalid")))</f>
        <v>Adults 31-54</v>
      </c>
      <c r="J969" s="1">
        <v>41742</v>
      </c>
      <c r="K969" s="1" t="str">
        <f>IF(YEAR(J969)&gt;2016,"2017-2021",IF(YEAR(J969)&gt;2011,"2012-2016",IF(YEAR(J969)&gt;2006,"2007-2011",IF(YEAR(J969)&gt;2001,"2002-2006",IF(YEAR(J969)&gt;1996,"1997-2001",IF(YEAR(J969)&gt;=1992,"1992-1996","Invalid"))))))</f>
        <v>2012-2016</v>
      </c>
      <c r="L969" s="2">
        <v>46878</v>
      </c>
      <c r="M969" s="8">
        <v>0</v>
      </c>
      <c r="N969" s="11" t="str" cm="1">
        <f t="array" ref="N969">_xlfn.IFS(M969 = 0%, "0%", M969&gt;35%, "36%-40%",M969&gt;30%,"31%-35%", M969&gt;20%, "21%-30%",M969 &gt;15%,"16%-20%", M969&gt;10%, "11%-15%", M969 &gt;0%, "5%-10%")</f>
        <v>0%</v>
      </c>
      <c r="O969" s="9">
        <f>IF(M969&gt;0,L969+(L969*M969),L969)</f>
        <v>46878</v>
      </c>
      <c r="P969" t="s">
        <v>19</v>
      </c>
      <c r="Q969" t="s">
        <v>45</v>
      </c>
      <c r="R969" s="1" t="s">
        <v>21</v>
      </c>
      <c r="S969" s="1" t="str">
        <f>IF(ISNUMBER(R969),"Yes","No")</f>
        <v>No</v>
      </c>
    </row>
    <row r="970" spans="1:19" x14ac:dyDescent="0.2">
      <c r="A970" t="s">
        <v>179</v>
      </c>
      <c r="B970" t="s">
        <v>907</v>
      </c>
      <c r="C970" t="s">
        <v>68</v>
      </c>
      <c r="D970" t="s">
        <v>50</v>
      </c>
      <c r="E970" t="s">
        <v>44</v>
      </c>
      <c r="F970" t="s">
        <v>28</v>
      </c>
      <c r="G970" t="s">
        <v>24</v>
      </c>
      <c r="H970">
        <v>25</v>
      </c>
      <c r="I970" t="str">
        <f>IF(H970&gt;54,"Old Adults 55+",IF(H970&gt;=31,"Adults 31-54",IF(H970&lt;31,"Young Adults 25-30","Invalid")))</f>
        <v>Young Adults 25-30</v>
      </c>
      <c r="J970" s="1">
        <v>44405</v>
      </c>
      <c r="K970" s="1" t="str">
        <f>IF(YEAR(J970)&gt;2016,"2017-2021",IF(YEAR(J970)&gt;2011,"2012-2016",IF(YEAR(J970)&gt;2006,"2007-2011",IF(YEAR(J970)&gt;2001,"2002-2006",IF(YEAR(J970)&gt;1996,"1997-2001",IF(YEAR(J970)&gt;=1992,"1992-1996","Invalid"))))))</f>
        <v>2017-2021</v>
      </c>
      <c r="L970" s="2">
        <v>46845</v>
      </c>
      <c r="M970" s="8">
        <v>0</v>
      </c>
      <c r="N970" s="11" t="str" cm="1">
        <f t="array" ref="N970">_xlfn.IFS(M970 = 0%, "0%", M970&gt;35%, "36%-40%",M970&gt;30%,"31%-35%", M970&gt;20%, "21%-30%",M970 &gt;15%,"16%-20%", M970&gt;10%, "11%-15%", M970 &gt;0%, "5%-10%")</f>
        <v>0%</v>
      </c>
      <c r="O970" s="9">
        <f>IF(M970&gt;0,L970+(L970*M970),L970)</f>
        <v>46845</v>
      </c>
      <c r="P970" t="s">
        <v>19</v>
      </c>
      <c r="Q970" t="s">
        <v>45</v>
      </c>
      <c r="R970" s="1" t="s">
        <v>21</v>
      </c>
      <c r="S970" s="1" t="str">
        <f>IF(ISNUMBER(R970),"Yes","No")</f>
        <v>No</v>
      </c>
    </row>
    <row r="971" spans="1:19" x14ac:dyDescent="0.2">
      <c r="A971" t="s">
        <v>199</v>
      </c>
      <c r="B971" t="s">
        <v>884</v>
      </c>
      <c r="C971" t="s">
        <v>68</v>
      </c>
      <c r="D971" t="s">
        <v>43</v>
      </c>
      <c r="E971" t="s">
        <v>16</v>
      </c>
      <c r="F971" t="s">
        <v>17</v>
      </c>
      <c r="G971" t="s">
        <v>24</v>
      </c>
      <c r="H971">
        <v>40</v>
      </c>
      <c r="I971" t="str">
        <f>IF(H971&gt;54,"Old Adults 55+",IF(H971&gt;=31,"Adults 31-54",IF(H971&lt;31,"Young Adults 25-30","Invalid")))</f>
        <v>Adults 31-54</v>
      </c>
      <c r="J971" s="1">
        <v>44251</v>
      </c>
      <c r="K971" s="1" t="str">
        <f>IF(YEAR(J971)&gt;2016,"2017-2021",IF(YEAR(J971)&gt;2011,"2012-2016",IF(YEAR(J971)&gt;2006,"2007-2011",IF(YEAR(J971)&gt;2001,"2002-2006",IF(YEAR(J971)&gt;1996,"1997-2001",IF(YEAR(J971)&gt;=1992,"1992-1996","Invalid"))))))</f>
        <v>2017-2021</v>
      </c>
      <c r="L971" s="2">
        <v>46833</v>
      </c>
      <c r="M971" s="8">
        <v>0</v>
      </c>
      <c r="N971" s="11" t="str" cm="1">
        <f t="array" ref="N971">_xlfn.IFS(M971 = 0%, "0%", M971&gt;35%, "36%-40%",M971&gt;30%,"31%-35%", M971&gt;20%, "21%-30%",M971 &gt;15%,"16%-20%", M971&gt;10%, "11%-15%", M971 &gt;0%, "5%-10%")</f>
        <v>0%</v>
      </c>
      <c r="O971" s="9">
        <f>IF(M971&gt;0,L971+(L971*M971),L971)</f>
        <v>46833</v>
      </c>
      <c r="P971" t="s">
        <v>33</v>
      </c>
      <c r="Q971" t="s">
        <v>34</v>
      </c>
      <c r="R971" s="1">
        <v>44510</v>
      </c>
      <c r="S971" s="1" t="str">
        <f>IF(ISNUMBER(R971),"Yes","No")</f>
        <v>Yes</v>
      </c>
    </row>
    <row r="972" spans="1:19" x14ac:dyDescent="0.2">
      <c r="A972" t="s">
        <v>1814</v>
      </c>
      <c r="B972" t="s">
        <v>1815</v>
      </c>
      <c r="C972" t="s">
        <v>83</v>
      </c>
      <c r="D972" t="s">
        <v>23</v>
      </c>
      <c r="E972" t="s">
        <v>44</v>
      </c>
      <c r="F972" t="s">
        <v>17</v>
      </c>
      <c r="G972" t="s">
        <v>24</v>
      </c>
      <c r="H972">
        <v>53</v>
      </c>
      <c r="I972" t="str">
        <f>IF(H972&gt;54,"Old Adults 55+",IF(H972&gt;=31,"Adults 31-54",IF(H972&lt;31,"Young Adults 25-30","Invalid")))</f>
        <v>Adults 31-54</v>
      </c>
      <c r="J972" s="1">
        <v>42985</v>
      </c>
      <c r="K972" s="1" t="str">
        <f>IF(YEAR(J972)&gt;2016,"2017-2021",IF(YEAR(J972)&gt;2011,"2012-2016",IF(YEAR(J972)&gt;2006,"2007-2011",IF(YEAR(J972)&gt;2001,"2002-2006",IF(YEAR(J972)&gt;1996,"1997-2001",IF(YEAR(J972)&gt;=1992,"1992-1996","Invalid"))))))</f>
        <v>2017-2021</v>
      </c>
      <c r="L972" s="2">
        <v>46727</v>
      </c>
      <c r="M972" s="8">
        <v>0</v>
      </c>
      <c r="N972" s="11" t="str" cm="1">
        <f t="array" ref="N972">_xlfn.IFS(M972 = 0%, "0%", M972&gt;35%, "36%-40%",M972&gt;30%,"31%-35%", M972&gt;20%, "21%-30%",M972 &gt;15%,"16%-20%", M972&gt;10%, "11%-15%", M972 &gt;0%, "5%-10%")</f>
        <v>0%</v>
      </c>
      <c r="O972" s="9">
        <f>IF(M972&gt;0,L972+(L972*M972),L972)</f>
        <v>46727</v>
      </c>
      <c r="P972" t="s">
        <v>19</v>
      </c>
      <c r="Q972" t="s">
        <v>29</v>
      </c>
      <c r="R972" s="1">
        <v>43251</v>
      </c>
      <c r="S972" s="1" t="str">
        <f>IF(ISNUMBER(R972),"Yes","No")</f>
        <v>Yes</v>
      </c>
    </row>
    <row r="973" spans="1:19" x14ac:dyDescent="0.2">
      <c r="A973" t="s">
        <v>151</v>
      </c>
      <c r="B973" t="s">
        <v>1084</v>
      </c>
      <c r="C973" t="s">
        <v>68</v>
      </c>
      <c r="D973" t="s">
        <v>15</v>
      </c>
      <c r="E973" t="s">
        <v>32</v>
      </c>
      <c r="F973" t="s">
        <v>17</v>
      </c>
      <c r="G973" t="s">
        <v>18</v>
      </c>
      <c r="H973">
        <v>63</v>
      </c>
      <c r="I973" t="str">
        <f>IF(H973&gt;54,"Old Adults 55+",IF(H973&gt;=31,"Adults 31-54",IF(H973&lt;31,"Young Adults 25-30","Invalid")))</f>
        <v>Old Adults 55+</v>
      </c>
      <c r="J973" s="1">
        <v>40984</v>
      </c>
      <c r="K973" s="1" t="str">
        <f>IF(YEAR(J973)&gt;2016,"2017-2021",IF(YEAR(J973)&gt;2011,"2012-2016",IF(YEAR(J973)&gt;2006,"2007-2011",IF(YEAR(J973)&gt;2001,"2002-2006",IF(YEAR(J973)&gt;1996,"1997-2001",IF(YEAR(J973)&gt;=1992,"1992-1996","Invalid"))))))</f>
        <v>2012-2016</v>
      </c>
      <c r="L973" s="2">
        <v>46081</v>
      </c>
      <c r="M973" s="8">
        <v>0</v>
      </c>
      <c r="N973" s="11" t="str" cm="1">
        <f t="array" ref="N973">_xlfn.IFS(M973 = 0%, "0%", M973&gt;35%, "36%-40%",M973&gt;30%,"31%-35%", M973&gt;20%, "21%-30%",M973 &gt;15%,"16%-20%", M973&gt;10%, "11%-15%", M973 &gt;0%, "5%-10%")</f>
        <v>0%</v>
      </c>
      <c r="O973" s="9">
        <f>IF(M973&gt;0,L973+(L973*M973),L973)</f>
        <v>46081</v>
      </c>
      <c r="P973" t="s">
        <v>19</v>
      </c>
      <c r="Q973" t="s">
        <v>20</v>
      </c>
      <c r="R973" s="1" t="s">
        <v>21</v>
      </c>
      <c r="S973" s="1" t="str">
        <f>IF(ISNUMBER(R973),"Yes","No")</f>
        <v>No</v>
      </c>
    </row>
    <row r="974" spans="1:19" x14ac:dyDescent="0.2">
      <c r="A974" t="s">
        <v>1173</v>
      </c>
      <c r="B974" t="s">
        <v>1513</v>
      </c>
      <c r="C974" t="s">
        <v>68</v>
      </c>
      <c r="D974" t="s">
        <v>65</v>
      </c>
      <c r="E974" t="s">
        <v>36</v>
      </c>
      <c r="F974" t="s">
        <v>17</v>
      </c>
      <c r="G974" t="s">
        <v>18</v>
      </c>
      <c r="H974">
        <v>28</v>
      </c>
      <c r="I974" t="str">
        <f>IF(H974&gt;54,"Old Adults 55+",IF(H974&gt;=31,"Adults 31-54",IF(H974&lt;31,"Young Adults 25-30","Invalid")))</f>
        <v>Young Adults 25-30</v>
      </c>
      <c r="J974" s="1">
        <v>43610</v>
      </c>
      <c r="K974" s="1" t="str">
        <f>IF(YEAR(J974)&gt;2016,"2017-2021",IF(YEAR(J974)&gt;2011,"2012-2016",IF(YEAR(J974)&gt;2006,"2007-2011",IF(YEAR(J974)&gt;2001,"2002-2006",IF(YEAR(J974)&gt;1996,"1997-2001",IF(YEAR(J974)&gt;=1992,"1992-1996","Invalid"))))))</f>
        <v>2017-2021</v>
      </c>
      <c r="L974" s="2">
        <v>45819</v>
      </c>
      <c r="M974" s="8">
        <v>0</v>
      </c>
      <c r="N974" s="11" t="str" cm="1">
        <f t="array" ref="N974">_xlfn.IFS(M974 = 0%, "0%", M974&gt;35%, "36%-40%",M974&gt;30%,"31%-35%", M974&gt;20%, "21%-30%",M974 &gt;15%,"16%-20%", M974&gt;10%, "11%-15%", M974 &gt;0%, "5%-10%")</f>
        <v>0%</v>
      </c>
      <c r="O974" s="9">
        <f>IF(M974&gt;0,L974+(L974*M974),L974)</f>
        <v>45819</v>
      </c>
      <c r="P974" t="s">
        <v>19</v>
      </c>
      <c r="Q974" t="s">
        <v>45</v>
      </c>
      <c r="R974" s="1" t="s">
        <v>21</v>
      </c>
      <c r="S974" s="1" t="str">
        <f>IF(ISNUMBER(R974),"Yes","No")</f>
        <v>No</v>
      </c>
    </row>
    <row r="975" spans="1:19" x14ac:dyDescent="0.2">
      <c r="A975" t="s">
        <v>729</v>
      </c>
      <c r="B975" t="s">
        <v>1665</v>
      </c>
      <c r="C975" t="s">
        <v>68</v>
      </c>
      <c r="D975" t="s">
        <v>15</v>
      </c>
      <c r="E975" t="s">
        <v>32</v>
      </c>
      <c r="F975" t="s">
        <v>28</v>
      </c>
      <c r="G975" t="s">
        <v>24</v>
      </c>
      <c r="H975">
        <v>37</v>
      </c>
      <c r="I975" t="str">
        <f>IF(H975&gt;54,"Old Adults 55+",IF(H975&gt;=31,"Adults 31-54",IF(H975&lt;31,"Young Adults 25-30","Invalid")))</f>
        <v>Adults 31-54</v>
      </c>
      <c r="J975" s="1">
        <v>42317</v>
      </c>
      <c r="K975" s="1" t="str">
        <f>IF(YEAR(J975)&gt;2016,"2017-2021",IF(YEAR(J975)&gt;2011,"2012-2016",IF(YEAR(J975)&gt;2006,"2007-2011",IF(YEAR(J975)&gt;2001,"2002-2006",IF(YEAR(J975)&gt;1996,"1997-2001",IF(YEAR(J975)&gt;=1992,"1992-1996","Invalid"))))))</f>
        <v>2012-2016</v>
      </c>
      <c r="L975" s="2">
        <v>45369</v>
      </c>
      <c r="M975" s="8">
        <v>0</v>
      </c>
      <c r="N975" s="11" t="str" cm="1">
        <f t="array" ref="N975">_xlfn.IFS(M975 = 0%, "0%", M975&gt;35%, "36%-40%",M975&gt;30%,"31%-35%", M975&gt;20%, "21%-30%",M975 &gt;15%,"16%-20%", M975&gt;10%, "11%-15%", M975 &gt;0%, "5%-10%")</f>
        <v>0%</v>
      </c>
      <c r="O975" s="9">
        <f>IF(M975&gt;0,L975+(L975*M975),L975)</f>
        <v>45369</v>
      </c>
      <c r="P975" t="s">
        <v>33</v>
      </c>
      <c r="Q975" t="s">
        <v>60</v>
      </c>
      <c r="R975" s="1" t="s">
        <v>21</v>
      </c>
      <c r="S975" s="1" t="str">
        <f>IF(ISNUMBER(R975),"Yes","No")</f>
        <v>No</v>
      </c>
    </row>
    <row r="976" spans="1:19" x14ac:dyDescent="0.2">
      <c r="A976" t="s">
        <v>329</v>
      </c>
      <c r="B976" t="s">
        <v>1811</v>
      </c>
      <c r="C976" t="s">
        <v>83</v>
      </c>
      <c r="D976" t="s">
        <v>23</v>
      </c>
      <c r="E976" t="s">
        <v>16</v>
      </c>
      <c r="F976" t="s">
        <v>17</v>
      </c>
      <c r="G976" t="s">
        <v>51</v>
      </c>
      <c r="H976">
        <v>62</v>
      </c>
      <c r="I976" t="str">
        <f>IF(H976&gt;54,"Old Adults 55+",IF(H976&gt;=31,"Adults 31-54",IF(H976&lt;31,"Young Adults 25-30","Invalid")))</f>
        <v>Old Adults 55+</v>
      </c>
      <c r="J976" s="1">
        <v>41748</v>
      </c>
      <c r="K976" s="1" t="str">
        <f>IF(YEAR(J976)&gt;2016,"2017-2021",IF(YEAR(J976)&gt;2011,"2012-2016",IF(YEAR(J976)&gt;2006,"2007-2011",IF(YEAR(J976)&gt;2001,"2002-2006",IF(YEAR(J976)&gt;1996,"1997-2001",IF(YEAR(J976)&gt;=1992,"1992-1996","Invalid"))))))</f>
        <v>2012-2016</v>
      </c>
      <c r="L976" s="2">
        <v>45295</v>
      </c>
      <c r="M976" s="8">
        <v>0</v>
      </c>
      <c r="N976" s="11" t="str" cm="1">
        <f t="array" ref="N976">_xlfn.IFS(M976 = 0%, "0%", M976&gt;35%, "36%-40%",M976&gt;30%,"31%-35%", M976&gt;20%, "21%-30%",M976 &gt;15%,"16%-20%", M976&gt;10%, "11%-15%", M976 &gt;0%, "5%-10%")</f>
        <v>0%</v>
      </c>
      <c r="O976" s="9">
        <f>IF(M976&gt;0,L976+(L976*M976),L976)</f>
        <v>45295</v>
      </c>
      <c r="P976" t="s">
        <v>52</v>
      </c>
      <c r="Q976" t="s">
        <v>53</v>
      </c>
      <c r="R976" s="1" t="s">
        <v>21</v>
      </c>
      <c r="S976" s="1" t="str">
        <f>IF(ISNUMBER(R976),"Yes","No")</f>
        <v>No</v>
      </c>
    </row>
    <row r="977" spans="1:19" x14ac:dyDescent="0.2">
      <c r="A977" t="s">
        <v>304</v>
      </c>
      <c r="B977" t="s">
        <v>1808</v>
      </c>
      <c r="C977" t="s">
        <v>76</v>
      </c>
      <c r="D977" t="s">
        <v>27</v>
      </c>
      <c r="E977" t="s">
        <v>16</v>
      </c>
      <c r="F977" t="s">
        <v>17</v>
      </c>
      <c r="G977" t="s">
        <v>18</v>
      </c>
      <c r="H977">
        <v>52</v>
      </c>
      <c r="I977" t="str">
        <f>IF(H977&gt;54,"Old Adults 55+",IF(H977&gt;=31,"Adults 31-54",IF(H977&lt;31,"Young Adults 25-30","Invalid")))</f>
        <v>Adults 31-54</v>
      </c>
      <c r="J977" s="1">
        <v>38406</v>
      </c>
      <c r="K977" s="1" t="str">
        <f>IF(YEAR(J977)&gt;2016,"2017-2021",IF(YEAR(J977)&gt;2011,"2012-2016",IF(YEAR(J977)&gt;2006,"2007-2011",IF(YEAR(J977)&gt;2001,"2002-2006",IF(YEAR(J977)&gt;1996,"1997-2001",IF(YEAR(J977)&gt;=1992,"1992-1996","Invalid"))))))</f>
        <v>2002-2006</v>
      </c>
      <c r="L977" s="2">
        <v>45286</v>
      </c>
      <c r="M977" s="8">
        <v>0</v>
      </c>
      <c r="N977" s="11" t="str" cm="1">
        <f t="array" ref="N977">_xlfn.IFS(M977 = 0%, "0%", M977&gt;35%, "36%-40%",M977&gt;30%,"31%-35%", M977&gt;20%, "21%-30%",M977 &gt;15%,"16%-20%", M977&gt;10%, "11%-15%", M977 &gt;0%, "5%-10%")</f>
        <v>0%</v>
      </c>
      <c r="O977" s="9">
        <f>IF(M977&gt;0,L977+(L977*M977),L977)</f>
        <v>45286</v>
      </c>
      <c r="P977" t="s">
        <v>19</v>
      </c>
      <c r="Q977" t="s">
        <v>20</v>
      </c>
      <c r="R977" s="1" t="s">
        <v>21</v>
      </c>
      <c r="S977" s="1" t="str">
        <f>IF(ISNUMBER(R977),"Yes","No")</f>
        <v>No</v>
      </c>
    </row>
    <row r="978" spans="1:19" x14ac:dyDescent="0.2">
      <c r="A978" t="s">
        <v>1455</v>
      </c>
      <c r="B978" t="s">
        <v>1456</v>
      </c>
      <c r="C978" t="s">
        <v>68</v>
      </c>
      <c r="D978" t="s">
        <v>43</v>
      </c>
      <c r="E978" t="s">
        <v>32</v>
      </c>
      <c r="F978" t="s">
        <v>28</v>
      </c>
      <c r="G978" t="s">
        <v>51</v>
      </c>
      <c r="H978">
        <v>51</v>
      </c>
      <c r="I978" t="str">
        <f>IF(H978&gt;54,"Old Adults 55+",IF(H978&gt;=31,"Adults 31-54",IF(H978&lt;31,"Young Adults 25-30","Invalid")))</f>
        <v>Adults 31-54</v>
      </c>
      <c r="J978" s="1">
        <v>39252</v>
      </c>
      <c r="K978" s="1" t="str">
        <f>IF(YEAR(J978)&gt;2016,"2017-2021",IF(YEAR(J978)&gt;2011,"2012-2016",IF(YEAR(J978)&gt;2006,"2007-2011",IF(YEAR(J978)&gt;2001,"2002-2006",IF(YEAR(J978)&gt;1996,"1997-2001",IF(YEAR(J978)&gt;=1992,"1992-1996","Invalid"))))))</f>
        <v>2007-2011</v>
      </c>
      <c r="L978" s="2">
        <v>45206</v>
      </c>
      <c r="M978" s="8">
        <v>0</v>
      </c>
      <c r="N978" s="11" t="str" cm="1">
        <f t="array" ref="N978">_xlfn.IFS(M978 = 0%, "0%", M978&gt;35%, "36%-40%",M978&gt;30%,"31%-35%", M978&gt;20%, "21%-30%",M978 &gt;15%,"16%-20%", M978&gt;10%, "11%-15%", M978 &gt;0%, "5%-10%")</f>
        <v>0%</v>
      </c>
      <c r="O978" s="9">
        <f>IF(M978&gt;0,L978+(L978*M978),L978)</f>
        <v>45206</v>
      </c>
      <c r="P978" t="s">
        <v>19</v>
      </c>
      <c r="Q978" t="s">
        <v>29</v>
      </c>
      <c r="R978" s="1" t="s">
        <v>21</v>
      </c>
      <c r="S978" s="1" t="str">
        <f>IF(ISNUMBER(R978),"Yes","No")</f>
        <v>No</v>
      </c>
    </row>
    <row r="979" spans="1:19" x14ac:dyDescent="0.2">
      <c r="A979" t="s">
        <v>1489</v>
      </c>
      <c r="B979" t="s">
        <v>356</v>
      </c>
      <c r="C979" t="s">
        <v>68</v>
      </c>
      <c r="D979" t="s">
        <v>43</v>
      </c>
      <c r="E979" t="s">
        <v>44</v>
      </c>
      <c r="F979" t="s">
        <v>17</v>
      </c>
      <c r="G979" t="s">
        <v>18</v>
      </c>
      <c r="H979">
        <v>28</v>
      </c>
      <c r="I979" t="str">
        <f>IF(H979&gt;54,"Old Adults 55+",IF(H979&gt;=31,"Adults 31-54",IF(H979&lt;31,"Young Adults 25-30","Invalid")))</f>
        <v>Young Adults 25-30</v>
      </c>
      <c r="J979" s="1">
        <v>43847</v>
      </c>
      <c r="K979" s="1" t="str">
        <f>IF(YEAR(J979)&gt;2016,"2017-2021",IF(YEAR(J979)&gt;2011,"2012-2016",IF(YEAR(J979)&gt;2006,"2007-2011",IF(YEAR(J979)&gt;2001,"2002-2006",IF(YEAR(J979)&gt;1996,"1997-2001",IF(YEAR(J979)&gt;=1992,"1992-1996","Invalid"))))))</f>
        <v>2017-2021</v>
      </c>
      <c r="L979" s="2">
        <v>45061</v>
      </c>
      <c r="M979" s="8">
        <v>0</v>
      </c>
      <c r="N979" s="11" t="str" cm="1">
        <f t="array" ref="N979">_xlfn.IFS(M979 = 0%, "0%", M979&gt;35%, "36%-40%",M979&gt;30%,"31%-35%", M979&gt;20%, "21%-30%",M979 &gt;15%,"16%-20%", M979&gt;10%, "11%-15%", M979 &gt;0%, "5%-10%")</f>
        <v>0%</v>
      </c>
      <c r="O979" s="9">
        <f>IF(M979&gt;0,L979+(L979*M979),L979)</f>
        <v>45061</v>
      </c>
      <c r="P979" t="s">
        <v>19</v>
      </c>
      <c r="Q979" t="s">
        <v>45</v>
      </c>
      <c r="R979" s="1" t="s">
        <v>21</v>
      </c>
      <c r="S979" s="1" t="str">
        <f>IF(ISNUMBER(R979),"Yes","No")</f>
        <v>No</v>
      </c>
    </row>
    <row r="980" spans="1:19" x14ac:dyDescent="0.2">
      <c r="A980" t="s">
        <v>1506</v>
      </c>
      <c r="B980" t="s">
        <v>1507</v>
      </c>
      <c r="C980" t="s">
        <v>68</v>
      </c>
      <c r="D980" t="s">
        <v>65</v>
      </c>
      <c r="E980" t="s">
        <v>36</v>
      </c>
      <c r="F980" t="s">
        <v>17</v>
      </c>
      <c r="G980" t="s">
        <v>51</v>
      </c>
      <c r="H980">
        <v>33</v>
      </c>
      <c r="I980" t="str">
        <f>IF(H980&gt;54,"Old Adults 55+",IF(H980&gt;=31,"Adults 31-54",IF(H980&lt;31,"Young Adults 25-30","Invalid")))</f>
        <v>Adults 31-54</v>
      </c>
      <c r="J980" s="1">
        <v>43247</v>
      </c>
      <c r="K980" s="1" t="str">
        <f>IF(YEAR(J980)&gt;2016,"2017-2021",IF(YEAR(J980)&gt;2011,"2012-2016",IF(YEAR(J980)&gt;2006,"2007-2011",IF(YEAR(J980)&gt;2001,"2002-2006",IF(YEAR(J980)&gt;1996,"1997-2001",IF(YEAR(J980)&gt;=1992,"1992-1996","Invalid"))))))</f>
        <v>2017-2021</v>
      </c>
      <c r="L980" s="2">
        <v>45049</v>
      </c>
      <c r="M980" s="8">
        <v>0</v>
      </c>
      <c r="N980" s="11" t="str" cm="1">
        <f t="array" ref="N980">_xlfn.IFS(M980 = 0%, "0%", M980&gt;35%, "36%-40%",M980&gt;30%,"31%-35%", M980&gt;20%, "21%-30%",M980 &gt;15%,"16%-20%", M980&gt;10%, "11%-15%", M980 &gt;0%, "5%-10%")</f>
        <v>0%</v>
      </c>
      <c r="O980" s="9">
        <f>IF(M980&gt;0,L980+(L980*M980),L980)</f>
        <v>45049</v>
      </c>
      <c r="P980" t="s">
        <v>19</v>
      </c>
      <c r="Q980" t="s">
        <v>63</v>
      </c>
      <c r="R980" s="1" t="s">
        <v>21</v>
      </c>
      <c r="S980" s="1" t="str">
        <f>IF(ISNUMBER(R980),"Yes","No")</f>
        <v>No</v>
      </c>
    </row>
    <row r="981" spans="1:19" x14ac:dyDescent="0.2">
      <c r="A981" t="s">
        <v>1398</v>
      </c>
      <c r="B981" t="s">
        <v>1399</v>
      </c>
      <c r="C981" t="s">
        <v>76</v>
      </c>
      <c r="D981" t="s">
        <v>27</v>
      </c>
      <c r="E981" t="s">
        <v>36</v>
      </c>
      <c r="F981" t="s">
        <v>17</v>
      </c>
      <c r="G981" t="s">
        <v>51</v>
      </c>
      <c r="H981">
        <v>53</v>
      </c>
      <c r="I981" t="str">
        <f>IF(H981&gt;54,"Old Adults 55+",IF(H981&gt;=31,"Adults 31-54",IF(H981&lt;31,"Young Adults 25-30","Invalid")))</f>
        <v>Adults 31-54</v>
      </c>
      <c r="J981" s="1">
        <v>38214</v>
      </c>
      <c r="K981" s="1" t="str">
        <f>IF(YEAR(J981)&gt;2016,"2017-2021",IF(YEAR(J981)&gt;2011,"2012-2016",IF(YEAR(J981)&gt;2006,"2007-2011",IF(YEAR(J981)&gt;2001,"2002-2006",IF(YEAR(J981)&gt;1996,"1997-2001",IF(YEAR(J981)&gt;=1992,"1992-1996","Invalid"))))))</f>
        <v>2002-2006</v>
      </c>
      <c r="L981" s="2">
        <v>44735</v>
      </c>
      <c r="M981" s="8">
        <v>0</v>
      </c>
      <c r="N981" s="11" t="str" cm="1">
        <f t="array" ref="N981">_xlfn.IFS(M981 = 0%, "0%", M981&gt;35%, "36%-40%",M981&gt;30%,"31%-35%", M981&gt;20%, "21%-30%",M981 &gt;15%,"16%-20%", M981&gt;10%, "11%-15%", M981 &gt;0%, "5%-10%")</f>
        <v>0%</v>
      </c>
      <c r="O981" s="9">
        <f>IF(M981&gt;0,L981+(L981*M981),L981)</f>
        <v>44735</v>
      </c>
      <c r="P981" t="s">
        <v>52</v>
      </c>
      <c r="Q981" t="s">
        <v>81</v>
      </c>
      <c r="R981" s="1" t="s">
        <v>21</v>
      </c>
      <c r="S981" s="1" t="str">
        <f>IF(ISNUMBER(R981),"Yes","No")</f>
        <v>No</v>
      </c>
    </row>
    <row r="982" spans="1:19" x14ac:dyDescent="0.2">
      <c r="A982" t="s">
        <v>235</v>
      </c>
      <c r="B982" t="s">
        <v>1755</v>
      </c>
      <c r="C982" t="s">
        <v>68</v>
      </c>
      <c r="D982" t="s">
        <v>50</v>
      </c>
      <c r="E982" t="s">
        <v>36</v>
      </c>
      <c r="F982" t="s">
        <v>28</v>
      </c>
      <c r="G982" t="s">
        <v>51</v>
      </c>
      <c r="H982">
        <v>26</v>
      </c>
      <c r="I982" t="str">
        <f>IF(H982&gt;54,"Old Adults 55+",IF(H982&gt;=31,"Adults 31-54",IF(H982&lt;31,"Young Adults 25-30","Invalid")))</f>
        <v>Young Adults 25-30</v>
      </c>
      <c r="J982" s="1">
        <v>44257</v>
      </c>
      <c r="K982" s="1" t="str">
        <f>IF(YEAR(J982)&gt;2016,"2017-2021",IF(YEAR(J982)&gt;2011,"2012-2016",IF(YEAR(J982)&gt;2006,"2007-2011",IF(YEAR(J982)&gt;2001,"2002-2006",IF(YEAR(J982)&gt;1996,"1997-2001",IF(YEAR(J982)&gt;=1992,"1992-1996","Invalid"))))))</f>
        <v>2017-2021</v>
      </c>
      <c r="L982" s="2">
        <v>44732</v>
      </c>
      <c r="M982" s="8">
        <v>0</v>
      </c>
      <c r="N982" s="11" t="str" cm="1">
        <f t="array" ref="N982">_xlfn.IFS(M982 = 0%, "0%", M982&gt;35%, "36%-40%",M982&gt;30%,"31%-35%", M982&gt;20%, "21%-30%",M982 &gt;15%,"16%-20%", M982&gt;10%, "11%-15%", M982 &gt;0%, "5%-10%")</f>
        <v>0%</v>
      </c>
      <c r="O982" s="9">
        <f>IF(M982&gt;0,L982+(L982*M982),L982)</f>
        <v>44732</v>
      </c>
      <c r="P982" t="s">
        <v>52</v>
      </c>
      <c r="Q982" t="s">
        <v>66</v>
      </c>
      <c r="R982" s="1" t="s">
        <v>21</v>
      </c>
      <c r="S982" s="1" t="str">
        <f>IF(ISNUMBER(R982),"Yes","No")</f>
        <v>No</v>
      </c>
    </row>
    <row r="983" spans="1:19" x14ac:dyDescent="0.2">
      <c r="A983" t="s">
        <v>155</v>
      </c>
      <c r="B983" t="s">
        <v>865</v>
      </c>
      <c r="C983" t="s">
        <v>76</v>
      </c>
      <c r="D983" t="s">
        <v>27</v>
      </c>
      <c r="E983" t="s">
        <v>36</v>
      </c>
      <c r="F983" t="s">
        <v>17</v>
      </c>
      <c r="G983" t="s">
        <v>24</v>
      </c>
      <c r="H983">
        <v>34</v>
      </c>
      <c r="I983" t="str">
        <f>IF(H983&gt;54,"Old Adults 55+",IF(H983&gt;=31,"Adults 31-54",IF(H983&lt;31,"Young Adults 25-30","Invalid")))</f>
        <v>Adults 31-54</v>
      </c>
      <c r="J983" s="1">
        <v>42512</v>
      </c>
      <c r="K983" s="1" t="str">
        <f>IF(YEAR(J983)&gt;2016,"2017-2021",IF(YEAR(J983)&gt;2011,"2012-2016",IF(YEAR(J983)&gt;2006,"2007-2011",IF(YEAR(J983)&gt;2001,"2002-2006",IF(YEAR(J983)&gt;1996,"1997-2001",IF(YEAR(J983)&gt;=1992,"1992-1996","Invalid"))))))</f>
        <v>2012-2016</v>
      </c>
      <c r="L983" s="2">
        <v>44614</v>
      </c>
      <c r="M983" s="8">
        <v>0</v>
      </c>
      <c r="N983" s="11" t="str" cm="1">
        <f t="array" ref="N983">_xlfn.IFS(M983 = 0%, "0%", M983&gt;35%, "36%-40%",M983&gt;30%,"31%-35%", M983&gt;20%, "21%-30%",M983 &gt;15%,"16%-20%", M983&gt;10%, "11%-15%", M983 &gt;0%, "5%-10%")</f>
        <v>0%</v>
      </c>
      <c r="O983" s="9">
        <f>IF(M983&gt;0,L983+(L983*M983),L983)</f>
        <v>44614</v>
      </c>
      <c r="P983" t="s">
        <v>19</v>
      </c>
      <c r="Q983" t="s">
        <v>45</v>
      </c>
      <c r="R983" s="1" t="s">
        <v>21</v>
      </c>
      <c r="S983" s="1" t="str">
        <f>IF(ISNUMBER(R983),"Yes","No")</f>
        <v>No</v>
      </c>
    </row>
    <row r="984" spans="1:19" x14ac:dyDescent="0.2">
      <c r="A984" t="s">
        <v>1237</v>
      </c>
      <c r="B984" t="s">
        <v>1238</v>
      </c>
      <c r="C984" t="s">
        <v>68</v>
      </c>
      <c r="D984" t="s">
        <v>43</v>
      </c>
      <c r="E984" t="s">
        <v>36</v>
      </c>
      <c r="F984" t="s">
        <v>28</v>
      </c>
      <c r="G984" t="s">
        <v>18</v>
      </c>
      <c r="H984">
        <v>28</v>
      </c>
      <c r="I984" t="str">
        <f>IF(H984&gt;54,"Old Adults 55+",IF(H984&gt;=31,"Adults 31-54",IF(H984&lt;31,"Young Adults 25-30","Invalid")))</f>
        <v>Young Adults 25-30</v>
      </c>
      <c r="J984" s="1">
        <v>44395</v>
      </c>
      <c r="K984" s="1" t="str">
        <f>IF(YEAR(J984)&gt;2016,"2017-2021",IF(YEAR(J984)&gt;2011,"2012-2016",IF(YEAR(J984)&gt;2006,"2007-2011",IF(YEAR(J984)&gt;2001,"2002-2006",IF(YEAR(J984)&gt;1996,"1997-2001",IF(YEAR(J984)&gt;=1992,"1992-1996","Invalid"))))))</f>
        <v>2017-2021</v>
      </c>
      <c r="L984" s="2">
        <v>43391</v>
      </c>
      <c r="M984" s="8">
        <v>0</v>
      </c>
      <c r="N984" s="11" t="str" cm="1">
        <f t="array" ref="N984">_xlfn.IFS(M984 = 0%, "0%", M984&gt;35%, "36%-40%",M984&gt;30%,"31%-35%", M984&gt;20%, "21%-30%",M984 &gt;15%,"16%-20%", M984&gt;10%, "11%-15%", M984 &gt;0%, "5%-10%")</f>
        <v>0%</v>
      </c>
      <c r="O984" s="9">
        <f>IF(M984&gt;0,L984+(L984*M984),L984)</f>
        <v>43391</v>
      </c>
      <c r="P984" t="s">
        <v>19</v>
      </c>
      <c r="Q984" t="s">
        <v>29</v>
      </c>
      <c r="R984" s="1" t="s">
        <v>21</v>
      </c>
      <c r="S984" s="1" t="str">
        <f>IF(ISNUMBER(R984),"Yes","No")</f>
        <v>No</v>
      </c>
    </row>
    <row r="985" spans="1:19" x14ac:dyDescent="0.2">
      <c r="A985" t="s">
        <v>289</v>
      </c>
      <c r="B985" t="s">
        <v>956</v>
      </c>
      <c r="C985" t="s">
        <v>68</v>
      </c>
      <c r="D985" t="s">
        <v>15</v>
      </c>
      <c r="E985" t="s">
        <v>32</v>
      </c>
      <c r="F985" t="s">
        <v>17</v>
      </c>
      <c r="G985" t="s">
        <v>51</v>
      </c>
      <c r="H985">
        <v>36</v>
      </c>
      <c r="I985" t="str">
        <f>IF(H985&gt;54,"Old Adults 55+",IF(H985&gt;=31,"Adults 31-54",IF(H985&lt;31,"Young Adults 25-30","Invalid")))</f>
        <v>Adults 31-54</v>
      </c>
      <c r="J985" s="1">
        <v>39994</v>
      </c>
      <c r="K985" s="1" t="str">
        <f>IF(YEAR(J985)&gt;2016,"2017-2021",IF(YEAR(J985)&gt;2011,"2012-2016",IF(YEAR(J985)&gt;2006,"2007-2011",IF(YEAR(J985)&gt;2001,"2002-2006",IF(YEAR(J985)&gt;1996,"1997-2001",IF(YEAR(J985)&gt;=1992,"1992-1996","Invalid"))))))</f>
        <v>2007-2011</v>
      </c>
      <c r="L985" s="2">
        <v>43363</v>
      </c>
      <c r="M985" s="8">
        <v>0</v>
      </c>
      <c r="N985" s="11" t="str" cm="1">
        <f t="array" ref="N985">_xlfn.IFS(M985 = 0%, "0%", M985&gt;35%, "36%-40%",M985&gt;30%,"31%-35%", M985&gt;20%, "21%-30%",M985 &gt;15%,"16%-20%", M985&gt;10%, "11%-15%", M985 &gt;0%, "5%-10%")</f>
        <v>0%</v>
      </c>
      <c r="O985" s="9">
        <f>IF(M985&gt;0,L985+(L985*M985),L985)</f>
        <v>43363</v>
      </c>
      <c r="P985" t="s">
        <v>19</v>
      </c>
      <c r="Q985" t="s">
        <v>25</v>
      </c>
      <c r="R985" s="1" t="s">
        <v>21</v>
      </c>
      <c r="S985" s="1" t="str">
        <f>IF(ISNUMBER(R985),"Yes","No")</f>
        <v>No</v>
      </c>
    </row>
    <row r="986" spans="1:19" x14ac:dyDescent="0.2">
      <c r="A986" t="s">
        <v>1140</v>
      </c>
      <c r="B986" t="s">
        <v>1141</v>
      </c>
      <c r="C986" t="s">
        <v>83</v>
      </c>
      <c r="D986" t="s">
        <v>23</v>
      </c>
      <c r="E986" t="s">
        <v>16</v>
      </c>
      <c r="F986" t="s">
        <v>28</v>
      </c>
      <c r="G986" t="s">
        <v>24</v>
      </c>
      <c r="H986">
        <v>35</v>
      </c>
      <c r="I986" t="str">
        <f>IF(H986&gt;54,"Old Adults 55+",IF(H986&gt;=31,"Adults 31-54",IF(H986&lt;31,"Young Adults 25-30","Invalid")))</f>
        <v>Adults 31-54</v>
      </c>
      <c r="J986" s="1">
        <v>40596</v>
      </c>
      <c r="K986" s="1" t="str">
        <f>IF(YEAR(J986)&gt;2016,"2017-2021",IF(YEAR(J986)&gt;2011,"2012-2016",IF(YEAR(J986)&gt;2006,"2007-2011",IF(YEAR(J986)&gt;2001,"2002-2006",IF(YEAR(J986)&gt;1996,"1997-2001",IF(YEAR(J986)&gt;=1992,"1992-1996","Invalid"))))))</f>
        <v>2007-2011</v>
      </c>
      <c r="L986" s="2">
        <v>43336</v>
      </c>
      <c r="M986" s="8">
        <v>0</v>
      </c>
      <c r="N986" s="11" t="str" cm="1">
        <f t="array" ref="N986">_xlfn.IFS(M986 = 0%, "0%", M986&gt;35%, "36%-40%",M986&gt;30%,"31%-35%", M986&gt;20%, "21%-30%",M986 &gt;15%,"16%-20%", M986&gt;10%, "11%-15%", M986 &gt;0%, "5%-10%")</f>
        <v>0%</v>
      </c>
      <c r="O986" s="9">
        <f>IF(M986&gt;0,L986+(L986*M986),L986)</f>
        <v>43336</v>
      </c>
      <c r="P986" t="s">
        <v>19</v>
      </c>
      <c r="Q986" t="s">
        <v>25</v>
      </c>
      <c r="R986" s="1">
        <v>44024</v>
      </c>
      <c r="S986" s="1" t="str">
        <f>IF(ISNUMBER(R986),"Yes","No")</f>
        <v>Yes</v>
      </c>
    </row>
    <row r="987" spans="1:19" x14ac:dyDescent="0.2">
      <c r="A987" t="s">
        <v>1569</v>
      </c>
      <c r="B987" t="s">
        <v>1570</v>
      </c>
      <c r="C987" t="s">
        <v>76</v>
      </c>
      <c r="D987" t="s">
        <v>27</v>
      </c>
      <c r="E987" t="s">
        <v>44</v>
      </c>
      <c r="F987" t="s">
        <v>28</v>
      </c>
      <c r="G987" t="s">
        <v>18</v>
      </c>
      <c r="H987">
        <v>48</v>
      </c>
      <c r="I987" t="str">
        <f>IF(H987&gt;54,"Old Adults 55+",IF(H987&gt;=31,"Adults 31-54",IF(H987&lt;31,"Young Adults 25-30","Invalid")))</f>
        <v>Adults 31-54</v>
      </c>
      <c r="J987" s="1">
        <v>37298</v>
      </c>
      <c r="K987" s="1" t="str">
        <f>IF(YEAR(J987)&gt;2016,"2017-2021",IF(YEAR(J987)&gt;2011,"2012-2016",IF(YEAR(J987)&gt;2006,"2007-2011",IF(YEAR(J987)&gt;2001,"2002-2006",IF(YEAR(J987)&gt;1996,"1997-2001",IF(YEAR(J987)&gt;=1992,"1992-1996","Invalid"))))))</f>
        <v>2002-2006</v>
      </c>
      <c r="L987" s="2">
        <v>43080</v>
      </c>
      <c r="M987" s="8">
        <v>0</v>
      </c>
      <c r="N987" s="11" t="str" cm="1">
        <f t="array" ref="N987">_xlfn.IFS(M987 = 0%, "0%", M987&gt;35%, "36%-40%",M987&gt;30%,"31%-35%", M987&gt;20%, "21%-30%",M987 &gt;15%,"16%-20%", M987&gt;10%, "11%-15%", M987 &gt;0%, "5%-10%")</f>
        <v>0%</v>
      </c>
      <c r="O987" s="9">
        <f>IF(M987&gt;0,L987+(L987*M987),L987)</f>
        <v>43080</v>
      </c>
      <c r="P987" t="s">
        <v>19</v>
      </c>
      <c r="Q987" t="s">
        <v>25</v>
      </c>
      <c r="R987" s="1" t="s">
        <v>21</v>
      </c>
      <c r="S987" s="1" t="str">
        <f>IF(ISNUMBER(R987),"Yes","No")</f>
        <v>No</v>
      </c>
    </row>
    <row r="988" spans="1:19" x14ac:dyDescent="0.2">
      <c r="A988" t="s">
        <v>1187</v>
      </c>
      <c r="B988" t="s">
        <v>1188</v>
      </c>
      <c r="C988" t="s">
        <v>83</v>
      </c>
      <c r="D988" t="s">
        <v>23</v>
      </c>
      <c r="E988" t="s">
        <v>36</v>
      </c>
      <c r="F988" t="s">
        <v>17</v>
      </c>
      <c r="G988" t="s">
        <v>51</v>
      </c>
      <c r="H988">
        <v>58</v>
      </c>
      <c r="I988" t="str">
        <f>IF(H988&gt;54,"Old Adults 55+",IF(H988&gt;=31,"Adults 31-54",IF(H988&lt;31,"Young Adults 25-30","Invalid")))</f>
        <v>Old Adults 55+</v>
      </c>
      <c r="J988" s="1">
        <v>40463</v>
      </c>
      <c r="K988" s="1" t="str">
        <f>IF(YEAR(J988)&gt;2016,"2017-2021",IF(YEAR(J988)&gt;2011,"2012-2016",IF(YEAR(J988)&gt;2006,"2007-2011",IF(YEAR(J988)&gt;2001,"2002-2006",IF(YEAR(J988)&gt;1996,"1997-2001",IF(YEAR(J988)&gt;=1992,"1992-1996","Invalid"))))))</f>
        <v>2007-2011</v>
      </c>
      <c r="L988" s="2">
        <v>43001</v>
      </c>
      <c r="M988" s="8">
        <v>0</v>
      </c>
      <c r="N988" s="11" t="str" cm="1">
        <f t="array" ref="N988">_xlfn.IFS(M988 = 0%, "0%", M988&gt;35%, "36%-40%",M988&gt;30%,"31%-35%", M988&gt;20%, "21%-30%",M988 &gt;15%,"16%-20%", M988&gt;10%, "11%-15%", M988 &gt;0%, "5%-10%")</f>
        <v>0%</v>
      </c>
      <c r="O988" s="9">
        <f>IF(M988&gt;0,L988+(L988*M988),L988)</f>
        <v>43001</v>
      </c>
      <c r="P988" t="s">
        <v>19</v>
      </c>
      <c r="Q988" t="s">
        <v>25</v>
      </c>
      <c r="R988" s="1" t="s">
        <v>21</v>
      </c>
      <c r="S988" s="1" t="str">
        <f>IF(ISNUMBER(R988),"Yes","No")</f>
        <v>No</v>
      </c>
    </row>
    <row r="989" spans="1:19" x14ac:dyDescent="0.2">
      <c r="A989" t="s">
        <v>1035</v>
      </c>
      <c r="B989" t="s">
        <v>1036</v>
      </c>
      <c r="C989" t="s">
        <v>76</v>
      </c>
      <c r="D989" t="s">
        <v>27</v>
      </c>
      <c r="E989" t="s">
        <v>36</v>
      </c>
      <c r="F989" t="s">
        <v>28</v>
      </c>
      <c r="G989" t="s">
        <v>24</v>
      </c>
      <c r="H989">
        <v>40</v>
      </c>
      <c r="I989" t="str">
        <f>IF(H989&gt;54,"Old Adults 55+",IF(H989&gt;=31,"Adults 31-54",IF(H989&lt;31,"Young Adults 25-30","Invalid")))</f>
        <v>Adults 31-54</v>
      </c>
      <c r="J989" s="1">
        <v>39293</v>
      </c>
      <c r="K989" s="1" t="str">
        <f>IF(YEAR(J989)&gt;2016,"2017-2021",IF(YEAR(J989)&gt;2011,"2012-2016",IF(YEAR(J989)&gt;2006,"2007-2011",IF(YEAR(J989)&gt;2001,"2002-2006",IF(YEAR(J989)&gt;1996,"1997-2001",IF(YEAR(J989)&gt;=1992,"1992-1996","Invalid"))))))</f>
        <v>2007-2011</v>
      </c>
      <c r="L989" s="2">
        <v>41859</v>
      </c>
      <c r="M989" s="8">
        <v>0</v>
      </c>
      <c r="N989" s="11" t="str" cm="1">
        <f t="array" ref="N989">_xlfn.IFS(M989 = 0%, "0%", M989&gt;35%, "36%-40%",M989&gt;30%,"31%-35%", M989&gt;20%, "21%-30%",M989 &gt;15%,"16%-20%", M989&gt;10%, "11%-15%", M989 &gt;0%, "5%-10%")</f>
        <v>0%</v>
      </c>
      <c r="O989" s="9">
        <f>IF(M989&gt;0,L989+(L989*M989),L989)</f>
        <v>41859</v>
      </c>
      <c r="P989" t="s">
        <v>19</v>
      </c>
      <c r="Q989" t="s">
        <v>63</v>
      </c>
      <c r="R989" s="1" t="s">
        <v>21</v>
      </c>
      <c r="S989" s="1" t="str">
        <f>IF(ISNUMBER(R989),"Yes","No")</f>
        <v>No</v>
      </c>
    </row>
    <row r="990" spans="1:19" x14ac:dyDescent="0.2">
      <c r="A990" t="s">
        <v>1634</v>
      </c>
      <c r="B990" t="s">
        <v>1635</v>
      </c>
      <c r="C990" t="s">
        <v>73</v>
      </c>
      <c r="D990" t="s">
        <v>27</v>
      </c>
      <c r="E990" t="s">
        <v>36</v>
      </c>
      <c r="F990" t="s">
        <v>28</v>
      </c>
      <c r="G990" t="s">
        <v>24</v>
      </c>
      <c r="H990">
        <v>25</v>
      </c>
      <c r="I990" t="str">
        <f>IF(H990&gt;54,"Old Adults 55+",IF(H990&gt;=31,"Adults 31-54",IF(H990&lt;31,"Young Adults 25-30","Invalid")))</f>
        <v>Young Adults 25-30</v>
      </c>
      <c r="J990" s="1">
        <v>44213</v>
      </c>
      <c r="K990" s="1" t="str">
        <f>IF(YEAR(J990)&gt;2016,"2017-2021",IF(YEAR(J990)&gt;2011,"2012-2016",IF(YEAR(J990)&gt;2006,"2007-2011",IF(YEAR(J990)&gt;2001,"2002-2006",IF(YEAR(J990)&gt;1996,"1997-2001",IF(YEAR(J990)&gt;=1992,"1992-1996","Invalid"))))))</f>
        <v>2017-2021</v>
      </c>
      <c r="L990" s="2">
        <v>41844</v>
      </c>
      <c r="M990" s="8">
        <v>0</v>
      </c>
      <c r="N990" s="11" t="str" cm="1">
        <f t="array" ref="N990">_xlfn.IFS(M990 = 0%, "0%", M990&gt;35%, "36%-40%",M990&gt;30%,"31%-35%", M990&gt;20%, "21%-30%",M990 &gt;15%,"16%-20%", M990&gt;10%, "11%-15%", M990 &gt;0%, "5%-10%")</f>
        <v>0%</v>
      </c>
      <c r="O990" s="9">
        <f>IF(M990&gt;0,L990+(L990*M990),L990)</f>
        <v>41844</v>
      </c>
      <c r="P990" t="s">
        <v>33</v>
      </c>
      <c r="Q990" t="s">
        <v>80</v>
      </c>
      <c r="R990" s="1" t="s">
        <v>21</v>
      </c>
      <c r="S990" s="1" t="str">
        <f>IF(ISNUMBER(R990),"Yes","No")</f>
        <v>No</v>
      </c>
    </row>
    <row r="991" spans="1:19" x14ac:dyDescent="0.2">
      <c r="A991" t="s">
        <v>582</v>
      </c>
      <c r="B991" t="s">
        <v>1744</v>
      </c>
      <c r="C991" t="s">
        <v>83</v>
      </c>
      <c r="D991" t="s">
        <v>23</v>
      </c>
      <c r="E991" t="s">
        <v>44</v>
      </c>
      <c r="F991" t="s">
        <v>28</v>
      </c>
      <c r="G991" t="s">
        <v>24</v>
      </c>
      <c r="H991">
        <v>58</v>
      </c>
      <c r="I991" t="str">
        <f>IF(H991&gt;54,"Old Adults 55+",IF(H991&gt;=31,"Adults 31-54",IF(H991&lt;31,"Young Adults 25-30","Invalid")))</f>
        <v>Old Adults 55+</v>
      </c>
      <c r="J991" s="1">
        <v>41810</v>
      </c>
      <c r="K991" s="1" t="str">
        <f>IF(YEAR(J991)&gt;2016,"2017-2021",IF(YEAR(J991)&gt;2011,"2012-2016",IF(YEAR(J991)&gt;2006,"2007-2011",IF(YEAR(J991)&gt;2001,"2002-2006",IF(YEAR(J991)&gt;1996,"1997-2001",IF(YEAR(J991)&gt;=1992,"1992-1996","Invalid"))))))</f>
        <v>2012-2016</v>
      </c>
      <c r="L991" s="2">
        <v>41728</v>
      </c>
      <c r="M991" s="8">
        <v>0</v>
      </c>
      <c r="N991" s="11" t="str" cm="1">
        <f t="array" ref="N991">_xlfn.IFS(M991 = 0%, "0%", M991&gt;35%, "36%-40%",M991&gt;30%,"31%-35%", M991&gt;20%, "21%-30%",M991 &gt;15%,"16%-20%", M991&gt;10%, "11%-15%", M991 &gt;0%, "5%-10%")</f>
        <v>0%</v>
      </c>
      <c r="O991" s="9">
        <f>IF(M991&gt;0,L991+(L991*M991),L991)</f>
        <v>41728</v>
      </c>
      <c r="P991" t="s">
        <v>33</v>
      </c>
      <c r="Q991" t="s">
        <v>80</v>
      </c>
      <c r="R991" s="1" t="s">
        <v>21</v>
      </c>
      <c r="S991" s="1" t="str">
        <f>IF(ISNUMBER(R991),"Yes","No")</f>
        <v>No</v>
      </c>
    </row>
    <row r="992" spans="1:19" x14ac:dyDescent="0.2">
      <c r="A992" t="s">
        <v>699</v>
      </c>
      <c r="B992" t="s">
        <v>700</v>
      </c>
      <c r="C992" t="s">
        <v>73</v>
      </c>
      <c r="D992" t="s">
        <v>27</v>
      </c>
      <c r="E992" t="s">
        <v>36</v>
      </c>
      <c r="F992" t="s">
        <v>17</v>
      </c>
      <c r="G992" t="s">
        <v>18</v>
      </c>
      <c r="H992">
        <v>54</v>
      </c>
      <c r="I992" t="str">
        <f>IF(H992&gt;54,"Old Adults 55+",IF(H992&gt;=31,"Adults 31-54",IF(H992&lt;31,"Young Adults 25-30","Invalid")))</f>
        <v>Adults 31-54</v>
      </c>
      <c r="J992" s="1">
        <v>42731</v>
      </c>
      <c r="K992" s="1" t="str">
        <f>IF(YEAR(J992)&gt;2016,"2017-2021",IF(YEAR(J992)&gt;2011,"2012-2016",IF(YEAR(J992)&gt;2006,"2007-2011",IF(YEAR(J992)&gt;2001,"2002-2006",IF(YEAR(J992)&gt;1996,"1997-2001",IF(YEAR(J992)&gt;=1992,"1992-1996","Invalid"))))))</f>
        <v>2012-2016</v>
      </c>
      <c r="L992" s="2">
        <v>41673</v>
      </c>
      <c r="M992" s="8">
        <v>0</v>
      </c>
      <c r="N992" s="11" t="str" cm="1">
        <f t="array" ref="N992">_xlfn.IFS(M992 = 0%, "0%", M992&gt;35%, "36%-40%",M992&gt;30%,"31%-35%", M992&gt;20%, "21%-30%",M992 &gt;15%,"16%-20%", M992&gt;10%, "11%-15%", M992 &gt;0%, "5%-10%")</f>
        <v>0%</v>
      </c>
      <c r="O992" s="9">
        <f>IF(M992&gt;0,L992+(L992*M992),L992)</f>
        <v>41673</v>
      </c>
      <c r="P992" t="s">
        <v>19</v>
      </c>
      <c r="Q992" t="s">
        <v>45</v>
      </c>
      <c r="R992" s="1" t="s">
        <v>21</v>
      </c>
      <c r="S992" s="1" t="str">
        <f>IF(ISNUMBER(R992),"Yes","No")</f>
        <v>No</v>
      </c>
    </row>
    <row r="993" spans="1:19" x14ac:dyDescent="0.2">
      <c r="A993" t="s">
        <v>161</v>
      </c>
      <c r="B993" t="s">
        <v>1710</v>
      </c>
      <c r="C993" t="s">
        <v>68</v>
      </c>
      <c r="D993" t="s">
        <v>15</v>
      </c>
      <c r="E993" t="s">
        <v>36</v>
      </c>
      <c r="F993" t="s">
        <v>28</v>
      </c>
      <c r="G993" t="s">
        <v>24</v>
      </c>
      <c r="H993">
        <v>56</v>
      </c>
      <c r="I993" t="str">
        <f>IF(H993&gt;54,"Old Adults 55+",IF(H993&gt;=31,"Adults 31-54",IF(H993&lt;31,"Young Adults 25-30","Invalid")))</f>
        <v>Old Adults 55+</v>
      </c>
      <c r="J993" s="1">
        <v>38847</v>
      </c>
      <c r="K993" s="1" t="str">
        <f>IF(YEAR(J993)&gt;2016,"2017-2021",IF(YEAR(J993)&gt;2011,"2012-2016",IF(YEAR(J993)&gt;2006,"2007-2011",IF(YEAR(J993)&gt;2001,"2002-2006",IF(YEAR(J993)&gt;1996,"1997-2001",IF(YEAR(J993)&gt;=1992,"1992-1996","Invalid"))))))</f>
        <v>2002-2006</v>
      </c>
      <c r="L993" s="2">
        <v>41561</v>
      </c>
      <c r="M993" s="8">
        <v>0</v>
      </c>
      <c r="N993" s="11" t="str" cm="1">
        <f t="array" ref="N993">_xlfn.IFS(M993 = 0%, "0%", M993&gt;35%, "36%-40%",M993&gt;30%,"31%-35%", M993&gt;20%, "21%-30%",M993 &gt;15%,"16%-20%", M993&gt;10%, "11%-15%", M993 &gt;0%, "5%-10%")</f>
        <v>0%</v>
      </c>
      <c r="O993" s="9">
        <f>IF(M993&gt;0,L993+(L993*M993),L993)</f>
        <v>41561</v>
      </c>
      <c r="P993" t="s">
        <v>19</v>
      </c>
      <c r="Q993" t="s">
        <v>25</v>
      </c>
      <c r="R993" s="1" t="s">
        <v>21</v>
      </c>
      <c r="S993" s="1" t="str">
        <f>IF(ISNUMBER(R993),"Yes","No")</f>
        <v>No</v>
      </c>
    </row>
    <row r="994" spans="1:19" x14ac:dyDescent="0.2">
      <c r="A994" t="s">
        <v>1634</v>
      </c>
      <c r="B994" t="s">
        <v>409</v>
      </c>
      <c r="C994" t="s">
        <v>68</v>
      </c>
      <c r="D994" t="s">
        <v>43</v>
      </c>
      <c r="E994" t="s">
        <v>16</v>
      </c>
      <c r="F994" t="s">
        <v>17</v>
      </c>
      <c r="G994" t="s">
        <v>18</v>
      </c>
      <c r="H994">
        <v>43</v>
      </c>
      <c r="I994" t="str">
        <f>IF(H994&gt;54,"Old Adults 55+",IF(H994&gt;=31,"Adults 31-54",IF(H994&lt;31,"Young Adults 25-30","Invalid")))</f>
        <v>Adults 31-54</v>
      </c>
      <c r="J994" s="1">
        <v>43659</v>
      </c>
      <c r="K994" s="1" t="str">
        <f>IF(YEAR(J994)&gt;2016,"2017-2021",IF(YEAR(J994)&gt;2011,"2012-2016",IF(YEAR(J994)&gt;2006,"2007-2011",IF(YEAR(J994)&gt;2001,"2002-2006",IF(YEAR(J994)&gt;1996,"1997-2001",IF(YEAR(J994)&gt;=1992,"1992-1996","Invalid"))))))</f>
        <v>2017-2021</v>
      </c>
      <c r="L994" s="2">
        <v>41545</v>
      </c>
      <c r="M994" s="8">
        <v>0</v>
      </c>
      <c r="N994" s="11" t="str" cm="1">
        <f t="array" ref="N994">_xlfn.IFS(M994 = 0%, "0%", M994&gt;35%, "36%-40%",M994&gt;30%,"31%-35%", M994&gt;20%, "21%-30%",M994 &gt;15%,"16%-20%", M994&gt;10%, "11%-15%", M994 &gt;0%, "5%-10%")</f>
        <v>0%</v>
      </c>
      <c r="O994" s="9">
        <f>IF(M994&gt;0,L994+(L994*M994),L994)</f>
        <v>41545</v>
      </c>
      <c r="P994" t="s">
        <v>19</v>
      </c>
      <c r="Q994" t="s">
        <v>45</v>
      </c>
      <c r="R994" s="1" t="s">
        <v>21</v>
      </c>
      <c r="S994" s="1" t="str">
        <f>IF(ISNUMBER(R994),"Yes","No")</f>
        <v>No</v>
      </c>
    </row>
    <row r="995" spans="1:19" x14ac:dyDescent="0.2">
      <c r="A995" t="s">
        <v>184</v>
      </c>
      <c r="B995" t="s">
        <v>732</v>
      </c>
      <c r="C995" t="s">
        <v>68</v>
      </c>
      <c r="D995" t="s">
        <v>50</v>
      </c>
      <c r="E995" t="s">
        <v>32</v>
      </c>
      <c r="F995" t="s">
        <v>17</v>
      </c>
      <c r="G995" t="s">
        <v>51</v>
      </c>
      <c r="H995">
        <v>47</v>
      </c>
      <c r="I995" t="str">
        <f>IF(H995&gt;54,"Old Adults 55+",IF(H995&gt;=31,"Adults 31-54",IF(H995&lt;31,"Young Adults 25-30","Invalid")))</f>
        <v>Adults 31-54</v>
      </c>
      <c r="J995" s="1">
        <v>42164</v>
      </c>
      <c r="K995" s="1" t="str">
        <f>IF(YEAR(J995)&gt;2016,"2017-2021",IF(YEAR(J995)&gt;2011,"2012-2016",IF(YEAR(J995)&gt;2006,"2007-2011",IF(YEAR(J995)&gt;2001,"2002-2006",IF(YEAR(J995)&gt;1996,"1997-2001",IF(YEAR(J995)&gt;=1992,"1992-1996","Invalid"))))))</f>
        <v>2012-2016</v>
      </c>
      <c r="L995" s="2">
        <v>41429</v>
      </c>
      <c r="M995" s="8">
        <v>0</v>
      </c>
      <c r="N995" s="11" t="str" cm="1">
        <f t="array" ref="N995">_xlfn.IFS(M995 = 0%, "0%", M995&gt;35%, "36%-40%",M995&gt;30%,"31%-35%", M995&gt;20%, "21%-30%",M995 &gt;15%,"16%-20%", M995&gt;10%, "11%-15%", M995 &gt;0%, "5%-10%")</f>
        <v>0%</v>
      </c>
      <c r="O995" s="9">
        <f>IF(M995&gt;0,L995+(L995*M995),L995)</f>
        <v>41429</v>
      </c>
      <c r="P995" t="s">
        <v>19</v>
      </c>
      <c r="Q995" t="s">
        <v>63</v>
      </c>
      <c r="R995" s="1" t="s">
        <v>21</v>
      </c>
      <c r="S995" s="1" t="str">
        <f>IF(ISNUMBER(R995),"Yes","No")</f>
        <v>No</v>
      </c>
    </row>
    <row r="996" spans="1:19" x14ac:dyDescent="0.2">
      <c r="A996" t="s">
        <v>296</v>
      </c>
      <c r="B996" t="s">
        <v>419</v>
      </c>
      <c r="C996" t="s">
        <v>68</v>
      </c>
      <c r="D996" t="s">
        <v>15</v>
      </c>
      <c r="E996" t="s">
        <v>36</v>
      </c>
      <c r="F996" t="s">
        <v>28</v>
      </c>
      <c r="G996" t="s">
        <v>47</v>
      </c>
      <c r="H996">
        <v>25</v>
      </c>
      <c r="I996" t="str">
        <f>IF(H996&gt;54,"Old Adults 55+",IF(H996&gt;=31,"Adults 31-54",IF(H996&lt;31,"Young Adults 25-30","Invalid")))</f>
        <v>Young Adults 25-30</v>
      </c>
      <c r="J996" s="1">
        <v>43967</v>
      </c>
      <c r="K996" s="1" t="str">
        <f>IF(YEAR(J996)&gt;2016,"2017-2021",IF(YEAR(J996)&gt;2011,"2012-2016",IF(YEAR(J996)&gt;2006,"2007-2011",IF(YEAR(J996)&gt;2001,"2002-2006",IF(YEAR(J996)&gt;1996,"1997-2001",IF(YEAR(J996)&gt;=1992,"1992-1996","Invalid"))))))</f>
        <v>2017-2021</v>
      </c>
      <c r="L996" s="2">
        <v>41336</v>
      </c>
      <c r="M996" s="8">
        <v>0</v>
      </c>
      <c r="N996" s="11" t="str" cm="1">
        <f t="array" ref="N996">_xlfn.IFS(M996 = 0%, "0%", M996&gt;35%, "36%-40%",M996&gt;30%,"31%-35%", M996&gt;20%, "21%-30%",M996 &gt;15%,"16%-20%", M996&gt;10%, "11%-15%", M996 &gt;0%, "5%-10%")</f>
        <v>0%</v>
      </c>
      <c r="O996" s="9">
        <f>IF(M996&gt;0,L996+(L996*M996),L996)</f>
        <v>41336</v>
      </c>
      <c r="P996" t="s">
        <v>19</v>
      </c>
      <c r="Q996" t="s">
        <v>45</v>
      </c>
      <c r="R996" s="1">
        <v>44336</v>
      </c>
      <c r="S996" s="1" t="str">
        <f>IF(ISNUMBER(R996),"Yes","No")</f>
        <v>Yes</v>
      </c>
    </row>
    <row r="997" spans="1:19" x14ac:dyDescent="0.2">
      <c r="A997" t="s">
        <v>1650</v>
      </c>
      <c r="B997" t="s">
        <v>1651</v>
      </c>
      <c r="C997" t="s">
        <v>68</v>
      </c>
      <c r="D997" t="s">
        <v>43</v>
      </c>
      <c r="E997" t="s">
        <v>32</v>
      </c>
      <c r="F997" t="s">
        <v>17</v>
      </c>
      <c r="G997" t="s">
        <v>24</v>
      </c>
      <c r="H997">
        <v>39</v>
      </c>
      <c r="I997" t="str">
        <f>IF(H997&gt;54,"Old Adults 55+",IF(H997&gt;=31,"Adults 31-54",IF(H997&lt;31,"Young Adults 25-30","Invalid")))</f>
        <v>Adults 31-54</v>
      </c>
      <c r="J997" s="1">
        <v>41849</v>
      </c>
      <c r="K997" s="1" t="str">
        <f>IF(YEAR(J997)&gt;2016,"2017-2021",IF(YEAR(J997)&gt;2011,"2012-2016",IF(YEAR(J997)&gt;2006,"2007-2011",IF(YEAR(J997)&gt;2001,"2002-2006",IF(YEAR(J997)&gt;1996,"1997-2001",IF(YEAR(J997)&gt;=1992,"1992-1996","Invalid"))))))</f>
        <v>2012-2016</v>
      </c>
      <c r="L997" s="2">
        <v>40897</v>
      </c>
      <c r="M997" s="8">
        <v>0</v>
      </c>
      <c r="N997" s="11" t="str" cm="1">
        <f t="array" ref="N997">_xlfn.IFS(M997 = 0%, "0%", M997&gt;35%, "36%-40%",M997&gt;30%,"31%-35%", M997&gt;20%, "21%-30%",M997 &gt;15%,"16%-20%", M997&gt;10%, "11%-15%", M997 &gt;0%, "5%-10%")</f>
        <v>0%</v>
      </c>
      <c r="O997" s="9">
        <f>IF(M997&gt;0,L997+(L997*M997),L997)</f>
        <v>40897</v>
      </c>
      <c r="P997" t="s">
        <v>19</v>
      </c>
      <c r="Q997" t="s">
        <v>63</v>
      </c>
      <c r="R997" s="1" t="s">
        <v>21</v>
      </c>
      <c r="S997" s="1" t="str">
        <f>IF(ISNUMBER(R997),"Yes","No")</f>
        <v>No</v>
      </c>
    </row>
    <row r="998" spans="1:19" x14ac:dyDescent="0.2">
      <c r="A998" t="s">
        <v>702</v>
      </c>
      <c r="B998" t="s">
        <v>703</v>
      </c>
      <c r="C998" t="s">
        <v>68</v>
      </c>
      <c r="D998" t="s">
        <v>43</v>
      </c>
      <c r="E998" t="s">
        <v>32</v>
      </c>
      <c r="F998" t="s">
        <v>28</v>
      </c>
      <c r="G998" t="s">
        <v>18</v>
      </c>
      <c r="H998">
        <v>55</v>
      </c>
      <c r="I998" t="str">
        <f>IF(H998&gt;54,"Old Adults 55+",IF(H998&gt;=31,"Adults 31-54",IF(H998&lt;31,"Young Adults 25-30","Invalid")))</f>
        <v>Old Adults 55+</v>
      </c>
      <c r="J998" s="1">
        <v>38328</v>
      </c>
      <c r="K998" s="1" t="str">
        <f>IF(YEAR(J998)&gt;2016,"2017-2021",IF(YEAR(J998)&gt;2011,"2012-2016",IF(YEAR(J998)&gt;2006,"2007-2011",IF(YEAR(J998)&gt;2001,"2002-2006",IF(YEAR(J998)&gt;1996,"1997-2001",IF(YEAR(J998)&gt;=1992,"1992-1996","Invalid"))))))</f>
        <v>2002-2006</v>
      </c>
      <c r="L998" s="2">
        <v>40752</v>
      </c>
      <c r="M998" s="8">
        <v>0</v>
      </c>
      <c r="N998" s="11" t="str" cm="1">
        <f t="array" ref="N998">_xlfn.IFS(M998 = 0%, "0%", M998&gt;35%, "36%-40%",M998&gt;30%,"31%-35%", M998&gt;20%, "21%-30%",M998 &gt;15%,"16%-20%", M998&gt;10%, "11%-15%", M998 &gt;0%, "5%-10%")</f>
        <v>0%</v>
      </c>
      <c r="O998" s="9">
        <f>IF(M998&gt;0,L998+(L998*M998),L998)</f>
        <v>40752</v>
      </c>
      <c r="P998" t="s">
        <v>19</v>
      </c>
      <c r="Q998" t="s">
        <v>39</v>
      </c>
      <c r="R998" s="1" t="s">
        <v>21</v>
      </c>
      <c r="S998" s="1" t="str">
        <f>IF(ISNUMBER(R998),"Yes","No")</f>
        <v>No</v>
      </c>
    </row>
    <row r="999" spans="1:19" x14ac:dyDescent="0.2">
      <c r="A999" t="s">
        <v>242</v>
      </c>
      <c r="B999" t="s">
        <v>1706</v>
      </c>
      <c r="C999" t="s">
        <v>76</v>
      </c>
      <c r="D999" t="s">
        <v>27</v>
      </c>
      <c r="E999" t="s">
        <v>16</v>
      </c>
      <c r="F999" t="s">
        <v>28</v>
      </c>
      <c r="G999" t="s">
        <v>51</v>
      </c>
      <c r="H999">
        <v>64</v>
      </c>
      <c r="I999" t="str">
        <f>IF(H999&gt;54,"Old Adults 55+",IF(H999&gt;=31,"Adults 31-54",IF(H999&lt;31,"Young Adults 25-30","Invalid")))</f>
        <v>Old Adults 55+</v>
      </c>
      <c r="J999" s="1">
        <v>44009</v>
      </c>
      <c r="K999" s="1" t="str">
        <f>IF(YEAR(J999)&gt;2016,"2017-2021",IF(YEAR(J999)&gt;2011,"2012-2016",IF(YEAR(J999)&gt;2006,"2007-2011",IF(YEAR(J999)&gt;2001,"2002-2006",IF(YEAR(J999)&gt;1996,"1997-2001",IF(YEAR(J999)&gt;=1992,"1992-1996","Invalid"))))))</f>
        <v>2017-2021</v>
      </c>
      <c r="L999" s="2">
        <v>40316</v>
      </c>
      <c r="M999" s="8">
        <v>0</v>
      </c>
      <c r="N999" s="11" t="str" cm="1">
        <f t="array" ref="N999">_xlfn.IFS(M999 = 0%, "0%", M999&gt;35%, "36%-40%",M999&gt;30%,"31%-35%", M999&gt;20%, "21%-30%",M999 &gt;15%,"16%-20%", M999&gt;10%, "11%-15%", M999 &gt;0%, "5%-10%")</f>
        <v>0%</v>
      </c>
      <c r="O999" s="9">
        <f>IF(M999&gt;0,L999+(L999*M999),L999)</f>
        <v>40316</v>
      </c>
      <c r="P999" t="s">
        <v>52</v>
      </c>
      <c r="Q999" t="s">
        <v>81</v>
      </c>
      <c r="R999" s="1" t="s">
        <v>21</v>
      </c>
      <c r="S999" s="1" t="str">
        <f>IF(ISNUMBER(R999),"Yes","No")</f>
        <v>No</v>
      </c>
    </row>
    <row r="1000" spans="1:19" x14ac:dyDescent="0.2">
      <c r="A1000" t="s">
        <v>363</v>
      </c>
      <c r="B1000" t="s">
        <v>1644</v>
      </c>
      <c r="C1000" t="s">
        <v>73</v>
      </c>
      <c r="D1000" t="s">
        <v>27</v>
      </c>
      <c r="E1000" t="s">
        <v>36</v>
      </c>
      <c r="F1000" t="s">
        <v>17</v>
      </c>
      <c r="G1000" t="s">
        <v>18</v>
      </c>
      <c r="H1000">
        <v>55</v>
      </c>
      <c r="I1000" t="str">
        <f>IF(H1000&gt;54,"Old Adults 55+",IF(H1000&gt;=31,"Adults 31-54",IF(H1000&lt;31,"Young Adults 25-30","Invalid")))</f>
        <v>Old Adults 55+</v>
      </c>
      <c r="J1000" s="1">
        <v>38107</v>
      </c>
      <c r="K1000" s="1" t="str">
        <f>IF(YEAR(J1000)&gt;2016,"2017-2021",IF(YEAR(J1000)&gt;2011,"2012-2016",IF(YEAR(J1000)&gt;2006,"2007-2011",IF(YEAR(J1000)&gt;2001,"2002-2006",IF(YEAR(J1000)&gt;1996,"1997-2001",IF(YEAR(J1000)&gt;=1992,"1992-1996","Invalid"))))))</f>
        <v>2002-2006</v>
      </c>
      <c r="L1000" s="2">
        <v>40124</v>
      </c>
      <c r="M1000" s="8">
        <v>0</v>
      </c>
      <c r="N1000" s="11" t="str" cm="1">
        <f t="array" ref="N1000">_xlfn.IFS(M1000 = 0%, "0%", M1000&gt;35%, "36%-40%",M1000&gt;30%,"31%-35%", M1000&gt;20%, "21%-30%",M1000 &gt;15%,"16%-20%", M1000&gt;10%, "11%-15%", M1000 &gt;0%, "5%-10%")</f>
        <v>0%</v>
      </c>
      <c r="O1000" s="9">
        <f>IF(M1000&gt;0,L1000+(L1000*M1000),L1000)</f>
        <v>40124</v>
      </c>
      <c r="P1000" t="s">
        <v>19</v>
      </c>
      <c r="Q1000" t="s">
        <v>25</v>
      </c>
      <c r="R1000" s="1" t="s">
        <v>21</v>
      </c>
      <c r="S1000" s="1" t="str">
        <f>IF(ISNUMBER(R1000),"Yes","No")</f>
        <v>No</v>
      </c>
    </row>
    <row r="1001" spans="1:19" x14ac:dyDescent="0.2">
      <c r="A1001" t="s">
        <v>300</v>
      </c>
      <c r="B1001" t="s">
        <v>1643</v>
      </c>
      <c r="C1001" t="s">
        <v>73</v>
      </c>
      <c r="D1001" t="s">
        <v>27</v>
      </c>
      <c r="E1001" t="s">
        <v>44</v>
      </c>
      <c r="F1001" t="s">
        <v>28</v>
      </c>
      <c r="G1001" t="s">
        <v>24</v>
      </c>
      <c r="H1001">
        <v>61</v>
      </c>
      <c r="I1001" t="str">
        <f>IF(H1001&gt;54,"Old Adults 55+",IF(H1001&gt;=31,"Adults 31-54",IF(H1001&lt;31,"Young Adults 25-30","Invalid")))</f>
        <v>Old Adults 55+</v>
      </c>
      <c r="J1001" s="1">
        <v>36793</v>
      </c>
      <c r="K1001" s="1" t="str">
        <f>IF(YEAR(J1001)&gt;2016,"2017-2021",IF(YEAR(J1001)&gt;2011,"2012-2016",IF(YEAR(J1001)&gt;2006,"2007-2011",IF(YEAR(J1001)&gt;2001,"2002-2006",IF(YEAR(J1001)&gt;1996,"1997-2001",IF(YEAR(J1001)&gt;=1992,"1992-1996","Invalid"))))))</f>
        <v>1997-2001</v>
      </c>
      <c r="L1001" s="2">
        <v>40063</v>
      </c>
      <c r="M1001" s="8">
        <v>0</v>
      </c>
      <c r="N1001" s="11" t="str" cm="1">
        <f t="array" ref="N1001">_xlfn.IFS(M1001 = 0%, "0%", M1001&gt;35%, "36%-40%",M1001&gt;30%,"31%-35%", M1001&gt;20%, "21%-30%",M1001 &gt;15%,"16%-20%", M1001&gt;10%, "11%-15%", M1001 &gt;0%, "5%-10%")</f>
        <v>0%</v>
      </c>
      <c r="O1001" s="9">
        <f>IF(M1001&gt;0,L1001+(L1001*M1001),L1001)</f>
        <v>40063</v>
      </c>
      <c r="P1001" t="s">
        <v>19</v>
      </c>
      <c r="Q1001" t="s">
        <v>45</v>
      </c>
      <c r="R1001" s="1" t="s">
        <v>21</v>
      </c>
      <c r="S1001" s="1" t="str">
        <f>IF(ISNUMBER(R1001),"Yes","No")</f>
        <v>No</v>
      </c>
    </row>
  </sheetData>
  <pageMargins left="0.7" right="0.7" top="0.75" bottom="0.75" header="0.3" footer="0.3"/>
  <tableParts count="3">
    <tablePart r:id="rId1"/>
    <tablePart r:id="rId2"/>
    <tablePart r:id="rId3"/>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260FD4-E818-43DD-82F8-08E3A45897CD}">
  <dimension ref="A1:N1001"/>
  <sheetViews>
    <sheetView workbookViewId="0">
      <selection activeCell="R18" sqref="R18"/>
    </sheetView>
  </sheetViews>
  <sheetFormatPr baseColWidth="10" defaultColWidth="8.83203125" defaultRowHeight="15" x14ac:dyDescent="0.2"/>
  <cols>
    <col min="1" max="1" width="7.1640625" bestFit="1" customWidth="1"/>
    <col min="2" max="2" width="20.5" bestFit="1" customWidth="1"/>
    <col min="3" max="3" width="27.6640625" bestFit="1" customWidth="1"/>
    <col min="4" max="4" width="16.83203125" bestFit="1" customWidth="1"/>
    <col min="5" max="5" width="23.83203125" bestFit="1" customWidth="1"/>
    <col min="6" max="6" width="10" bestFit="1" customWidth="1"/>
    <col min="7" max="7" width="11" bestFit="1" customWidth="1"/>
    <col min="8" max="8" width="6.6640625" bestFit="1" customWidth="1"/>
    <col min="9" max="9" width="11.5" bestFit="1" customWidth="1"/>
    <col min="10" max="10" width="15.5" bestFit="1" customWidth="1"/>
    <col min="11" max="11" width="10.6640625" bestFit="1" customWidth="1"/>
    <col min="12" max="12" width="12.83203125" bestFit="1" customWidth="1"/>
    <col min="13" max="13" width="13.5" bestFit="1" customWidth="1"/>
    <col min="14" max="14" width="11.1640625" bestFit="1" customWidth="1"/>
  </cols>
  <sheetData>
    <row r="1" spans="1:14" s="7" customFormat="1" x14ac:dyDescent="0.2">
      <c r="A1" s="4" t="s">
        <v>0</v>
      </c>
      <c r="B1" s="5" t="s">
        <v>1</v>
      </c>
      <c r="C1" s="5" t="s">
        <v>2</v>
      </c>
      <c r="D1" s="5" t="s">
        <v>3</v>
      </c>
      <c r="E1" s="5" t="s">
        <v>4</v>
      </c>
      <c r="F1" s="5" t="s">
        <v>5</v>
      </c>
      <c r="G1" s="5" t="s">
        <v>6</v>
      </c>
      <c r="H1" s="5" t="s">
        <v>7</v>
      </c>
      <c r="I1" s="5" t="s">
        <v>8</v>
      </c>
      <c r="J1" s="5" t="s">
        <v>9</v>
      </c>
      <c r="K1" s="5" t="s">
        <v>10</v>
      </c>
      <c r="L1" s="5" t="s">
        <v>11</v>
      </c>
      <c r="M1" s="5" t="s">
        <v>12</v>
      </c>
      <c r="N1" s="6" t="s">
        <v>13</v>
      </c>
    </row>
    <row r="2" spans="1:14" x14ac:dyDescent="0.2">
      <c r="A2" t="s">
        <v>410</v>
      </c>
      <c r="B2" t="s">
        <v>411</v>
      </c>
      <c r="C2" t="s">
        <v>61</v>
      </c>
      <c r="D2" t="s">
        <v>27</v>
      </c>
      <c r="E2" t="s">
        <v>16</v>
      </c>
      <c r="F2" t="s">
        <v>17</v>
      </c>
      <c r="G2" t="s">
        <v>47</v>
      </c>
      <c r="H2">
        <v>55</v>
      </c>
      <c r="I2" s="1">
        <v>42468</v>
      </c>
      <c r="J2" s="2">
        <v>141604</v>
      </c>
      <c r="K2" s="3">
        <v>0.15</v>
      </c>
      <c r="L2" t="s">
        <v>19</v>
      </c>
      <c r="M2" t="s">
        <v>63</v>
      </c>
      <c r="N2" s="1">
        <v>44485</v>
      </c>
    </row>
    <row r="3" spans="1:14" x14ac:dyDescent="0.2">
      <c r="A3" t="s">
        <v>412</v>
      </c>
      <c r="B3" t="s">
        <v>413</v>
      </c>
      <c r="C3" t="s">
        <v>55</v>
      </c>
      <c r="D3" t="s">
        <v>27</v>
      </c>
      <c r="E3" t="s">
        <v>36</v>
      </c>
      <c r="F3" t="s">
        <v>28</v>
      </c>
      <c r="G3" t="s">
        <v>24</v>
      </c>
      <c r="H3">
        <v>59</v>
      </c>
      <c r="I3" s="1">
        <v>35763</v>
      </c>
      <c r="J3" s="2">
        <v>99975</v>
      </c>
      <c r="K3" s="3">
        <v>0</v>
      </c>
      <c r="L3" t="s">
        <v>33</v>
      </c>
      <c r="M3" t="s">
        <v>80</v>
      </c>
      <c r="N3" s="1" t="s">
        <v>21</v>
      </c>
    </row>
    <row r="4" spans="1:14" x14ac:dyDescent="0.2">
      <c r="A4" t="s">
        <v>57</v>
      </c>
      <c r="B4" t="s">
        <v>414</v>
      </c>
      <c r="C4" t="s">
        <v>40</v>
      </c>
      <c r="D4" t="s">
        <v>15</v>
      </c>
      <c r="E4" t="s">
        <v>44</v>
      </c>
      <c r="F4" t="s">
        <v>17</v>
      </c>
      <c r="G4" t="s">
        <v>18</v>
      </c>
      <c r="H4">
        <v>50</v>
      </c>
      <c r="I4" s="1">
        <v>39016</v>
      </c>
      <c r="J4" s="2">
        <v>163099</v>
      </c>
      <c r="K4" s="3">
        <v>0.2</v>
      </c>
      <c r="L4" t="s">
        <v>19</v>
      </c>
      <c r="M4" t="s">
        <v>20</v>
      </c>
      <c r="N4" s="1" t="s">
        <v>21</v>
      </c>
    </row>
    <row r="5" spans="1:14" x14ac:dyDescent="0.2">
      <c r="A5" t="s">
        <v>100</v>
      </c>
      <c r="B5" t="s">
        <v>415</v>
      </c>
      <c r="C5" t="s">
        <v>56</v>
      </c>
      <c r="D5" t="s">
        <v>27</v>
      </c>
      <c r="E5" t="s">
        <v>36</v>
      </c>
      <c r="F5" t="s">
        <v>17</v>
      </c>
      <c r="G5" t="s">
        <v>18</v>
      </c>
      <c r="H5">
        <v>26</v>
      </c>
      <c r="I5" s="1">
        <v>43735</v>
      </c>
      <c r="J5" s="2">
        <v>84913</v>
      </c>
      <c r="K5" s="3">
        <v>7.0000000000000007E-2</v>
      </c>
      <c r="L5" t="s">
        <v>19</v>
      </c>
      <c r="M5" t="s">
        <v>20</v>
      </c>
      <c r="N5" s="1" t="s">
        <v>21</v>
      </c>
    </row>
    <row r="6" spans="1:14" x14ac:dyDescent="0.2">
      <c r="A6" t="s">
        <v>362</v>
      </c>
      <c r="B6" t="s">
        <v>416</v>
      </c>
      <c r="C6" t="s">
        <v>42</v>
      </c>
      <c r="D6" t="s">
        <v>15</v>
      </c>
      <c r="E6" t="s">
        <v>36</v>
      </c>
      <c r="F6" t="s">
        <v>28</v>
      </c>
      <c r="G6" t="s">
        <v>24</v>
      </c>
      <c r="H6">
        <v>55</v>
      </c>
      <c r="I6" s="1">
        <v>35023</v>
      </c>
      <c r="J6" s="2">
        <v>95409</v>
      </c>
      <c r="K6" s="3">
        <v>0</v>
      </c>
      <c r="L6" t="s">
        <v>19</v>
      </c>
      <c r="M6" t="s">
        <v>39</v>
      </c>
      <c r="N6" s="1" t="s">
        <v>21</v>
      </c>
    </row>
    <row r="7" spans="1:14" x14ac:dyDescent="0.2">
      <c r="A7" t="s">
        <v>417</v>
      </c>
      <c r="B7" t="s">
        <v>418</v>
      </c>
      <c r="C7" t="s">
        <v>94</v>
      </c>
      <c r="D7" t="s">
        <v>50</v>
      </c>
      <c r="E7" t="s">
        <v>32</v>
      </c>
      <c r="F7" t="s">
        <v>28</v>
      </c>
      <c r="G7" t="s">
        <v>24</v>
      </c>
      <c r="H7">
        <v>57</v>
      </c>
      <c r="I7" s="1">
        <v>42759</v>
      </c>
      <c r="J7" s="2">
        <v>50994</v>
      </c>
      <c r="K7" s="3">
        <v>0</v>
      </c>
      <c r="L7" t="s">
        <v>33</v>
      </c>
      <c r="M7" t="s">
        <v>80</v>
      </c>
      <c r="N7" s="1" t="s">
        <v>21</v>
      </c>
    </row>
    <row r="8" spans="1:14" x14ac:dyDescent="0.2">
      <c r="A8" t="s">
        <v>99</v>
      </c>
      <c r="B8" t="s">
        <v>257</v>
      </c>
      <c r="C8" t="s">
        <v>62</v>
      </c>
      <c r="D8" t="s">
        <v>27</v>
      </c>
      <c r="E8" t="s">
        <v>32</v>
      </c>
      <c r="F8" t="s">
        <v>17</v>
      </c>
      <c r="G8" t="s">
        <v>18</v>
      </c>
      <c r="H8">
        <v>27</v>
      </c>
      <c r="I8" s="1">
        <v>44013</v>
      </c>
      <c r="J8" s="2">
        <v>119746</v>
      </c>
      <c r="K8" s="3">
        <v>0.1</v>
      </c>
      <c r="L8" t="s">
        <v>19</v>
      </c>
      <c r="M8" t="s">
        <v>39</v>
      </c>
      <c r="N8" s="1" t="s">
        <v>21</v>
      </c>
    </row>
    <row r="9" spans="1:14" x14ac:dyDescent="0.2">
      <c r="A9" t="s">
        <v>296</v>
      </c>
      <c r="B9" t="s">
        <v>419</v>
      </c>
      <c r="C9" t="s">
        <v>68</v>
      </c>
      <c r="D9" t="s">
        <v>15</v>
      </c>
      <c r="E9" t="s">
        <v>36</v>
      </c>
      <c r="F9" t="s">
        <v>28</v>
      </c>
      <c r="G9" t="s">
        <v>47</v>
      </c>
      <c r="H9">
        <v>25</v>
      </c>
      <c r="I9" s="1">
        <v>43967</v>
      </c>
      <c r="J9" s="2">
        <v>41336</v>
      </c>
      <c r="K9" s="3">
        <v>0</v>
      </c>
      <c r="L9" t="s">
        <v>19</v>
      </c>
      <c r="M9" t="s">
        <v>45</v>
      </c>
      <c r="N9" s="1">
        <v>44336</v>
      </c>
    </row>
    <row r="10" spans="1:14" x14ac:dyDescent="0.2">
      <c r="A10" t="s">
        <v>420</v>
      </c>
      <c r="B10" t="s">
        <v>421</v>
      </c>
      <c r="C10" t="s">
        <v>62</v>
      </c>
      <c r="D10" t="s">
        <v>65</v>
      </c>
      <c r="E10" t="s">
        <v>36</v>
      </c>
      <c r="F10" t="s">
        <v>28</v>
      </c>
      <c r="G10" t="s">
        <v>18</v>
      </c>
      <c r="H10">
        <v>29</v>
      </c>
      <c r="I10" s="1">
        <v>43490</v>
      </c>
      <c r="J10" s="2">
        <v>113527</v>
      </c>
      <c r="K10" s="3">
        <v>0.06</v>
      </c>
      <c r="L10" t="s">
        <v>19</v>
      </c>
      <c r="M10" t="s">
        <v>25</v>
      </c>
      <c r="N10" s="1" t="s">
        <v>21</v>
      </c>
    </row>
    <row r="11" spans="1:14" x14ac:dyDescent="0.2">
      <c r="A11" t="s">
        <v>422</v>
      </c>
      <c r="B11" t="s">
        <v>423</v>
      </c>
      <c r="C11" t="s">
        <v>42</v>
      </c>
      <c r="D11" t="s">
        <v>15</v>
      </c>
      <c r="E11" t="s">
        <v>44</v>
      </c>
      <c r="F11" t="s">
        <v>17</v>
      </c>
      <c r="G11" t="s">
        <v>18</v>
      </c>
      <c r="H11">
        <v>34</v>
      </c>
      <c r="I11" s="1">
        <v>43264</v>
      </c>
      <c r="J11" s="2">
        <v>77203</v>
      </c>
      <c r="K11" s="3">
        <v>0</v>
      </c>
      <c r="L11" t="s">
        <v>19</v>
      </c>
      <c r="M11" t="s">
        <v>20</v>
      </c>
      <c r="N11" s="1" t="s">
        <v>21</v>
      </c>
    </row>
    <row r="12" spans="1:14" x14ac:dyDescent="0.2">
      <c r="A12" t="s">
        <v>174</v>
      </c>
      <c r="B12" t="s">
        <v>424</v>
      </c>
      <c r="C12" t="s">
        <v>61</v>
      </c>
      <c r="D12" t="s">
        <v>23</v>
      </c>
      <c r="E12" t="s">
        <v>36</v>
      </c>
      <c r="F12" t="s">
        <v>17</v>
      </c>
      <c r="G12" t="s">
        <v>24</v>
      </c>
      <c r="H12">
        <v>36</v>
      </c>
      <c r="I12" s="1">
        <v>39855</v>
      </c>
      <c r="J12" s="2">
        <v>157333</v>
      </c>
      <c r="K12" s="3">
        <v>0.15</v>
      </c>
      <c r="L12" t="s">
        <v>19</v>
      </c>
      <c r="M12" t="s">
        <v>45</v>
      </c>
      <c r="N12" s="1" t="s">
        <v>21</v>
      </c>
    </row>
    <row r="13" spans="1:14" x14ac:dyDescent="0.2">
      <c r="A13" t="s">
        <v>425</v>
      </c>
      <c r="B13" t="s">
        <v>426</v>
      </c>
      <c r="C13" t="s">
        <v>84</v>
      </c>
      <c r="D13" t="s">
        <v>31</v>
      </c>
      <c r="E13" t="s">
        <v>44</v>
      </c>
      <c r="F13" t="s">
        <v>17</v>
      </c>
      <c r="G13" t="s">
        <v>18</v>
      </c>
      <c r="H13">
        <v>27</v>
      </c>
      <c r="I13" s="1">
        <v>44490</v>
      </c>
      <c r="J13" s="2">
        <v>109851</v>
      </c>
      <c r="K13" s="3">
        <v>0</v>
      </c>
      <c r="L13" t="s">
        <v>19</v>
      </c>
      <c r="M13" t="s">
        <v>63</v>
      </c>
      <c r="N13" s="1" t="s">
        <v>21</v>
      </c>
    </row>
    <row r="14" spans="1:14" x14ac:dyDescent="0.2">
      <c r="A14" t="s">
        <v>46</v>
      </c>
      <c r="B14" t="s">
        <v>427</v>
      </c>
      <c r="C14" t="s">
        <v>62</v>
      </c>
      <c r="D14" t="s">
        <v>23</v>
      </c>
      <c r="E14" t="s">
        <v>36</v>
      </c>
      <c r="F14" t="s">
        <v>28</v>
      </c>
      <c r="G14" t="s">
        <v>18</v>
      </c>
      <c r="H14">
        <v>59</v>
      </c>
      <c r="I14" s="1">
        <v>36233</v>
      </c>
      <c r="J14" s="2">
        <v>105086</v>
      </c>
      <c r="K14" s="3">
        <v>0.09</v>
      </c>
      <c r="L14" t="s">
        <v>19</v>
      </c>
      <c r="M14" t="s">
        <v>25</v>
      </c>
      <c r="N14" s="1" t="s">
        <v>21</v>
      </c>
    </row>
    <row r="15" spans="1:14" x14ac:dyDescent="0.2">
      <c r="A15" t="s">
        <v>428</v>
      </c>
      <c r="B15" t="s">
        <v>429</v>
      </c>
      <c r="C15" t="s">
        <v>61</v>
      </c>
      <c r="D15" t="s">
        <v>15</v>
      </c>
      <c r="E15" t="s">
        <v>16</v>
      </c>
      <c r="F15" t="s">
        <v>17</v>
      </c>
      <c r="G15" t="s">
        <v>24</v>
      </c>
      <c r="H15">
        <v>51</v>
      </c>
      <c r="I15" s="1">
        <v>44357</v>
      </c>
      <c r="J15" s="2">
        <v>146742</v>
      </c>
      <c r="K15" s="3">
        <v>0.1</v>
      </c>
      <c r="L15" t="s">
        <v>33</v>
      </c>
      <c r="M15" t="s">
        <v>74</v>
      </c>
      <c r="N15" s="1" t="s">
        <v>21</v>
      </c>
    </row>
    <row r="16" spans="1:14" x14ac:dyDescent="0.2">
      <c r="A16" t="s">
        <v>430</v>
      </c>
      <c r="B16" t="s">
        <v>431</v>
      </c>
      <c r="C16" t="s">
        <v>42</v>
      </c>
      <c r="D16" t="s">
        <v>65</v>
      </c>
      <c r="E16" t="s">
        <v>44</v>
      </c>
      <c r="F16" t="s">
        <v>28</v>
      </c>
      <c r="G16" t="s">
        <v>24</v>
      </c>
      <c r="H16">
        <v>31</v>
      </c>
      <c r="I16" s="1">
        <v>43043</v>
      </c>
      <c r="J16" s="2">
        <v>97078</v>
      </c>
      <c r="K16" s="3">
        <v>0</v>
      </c>
      <c r="L16" t="s">
        <v>19</v>
      </c>
      <c r="M16" t="s">
        <v>25</v>
      </c>
      <c r="N16" s="1">
        <v>43899</v>
      </c>
    </row>
    <row r="17" spans="1:14" x14ac:dyDescent="0.2">
      <c r="A17" t="s">
        <v>432</v>
      </c>
      <c r="B17" t="s">
        <v>433</v>
      </c>
      <c r="C17" t="s">
        <v>14</v>
      </c>
      <c r="D17" t="s">
        <v>43</v>
      </c>
      <c r="E17" t="s">
        <v>16</v>
      </c>
      <c r="F17" t="s">
        <v>17</v>
      </c>
      <c r="G17" t="s">
        <v>24</v>
      </c>
      <c r="H17">
        <v>41</v>
      </c>
      <c r="I17" s="1">
        <v>41346</v>
      </c>
      <c r="J17" s="2">
        <v>249270</v>
      </c>
      <c r="K17" s="3">
        <v>0.3</v>
      </c>
      <c r="L17" t="s">
        <v>19</v>
      </c>
      <c r="M17" t="s">
        <v>63</v>
      </c>
      <c r="N17" s="1" t="s">
        <v>21</v>
      </c>
    </row>
    <row r="18" spans="1:14" x14ac:dyDescent="0.2">
      <c r="A18" t="s">
        <v>434</v>
      </c>
      <c r="B18" t="s">
        <v>435</v>
      </c>
      <c r="C18" t="s">
        <v>40</v>
      </c>
      <c r="D18" t="s">
        <v>15</v>
      </c>
      <c r="E18" t="s">
        <v>16</v>
      </c>
      <c r="F18" t="s">
        <v>17</v>
      </c>
      <c r="G18" t="s">
        <v>47</v>
      </c>
      <c r="H18">
        <v>65</v>
      </c>
      <c r="I18" s="1">
        <v>37319</v>
      </c>
      <c r="J18" s="2">
        <v>175837</v>
      </c>
      <c r="K18" s="3">
        <v>0.2</v>
      </c>
      <c r="L18" t="s">
        <v>19</v>
      </c>
      <c r="M18" t="s">
        <v>39</v>
      </c>
      <c r="N18" s="1" t="s">
        <v>21</v>
      </c>
    </row>
    <row r="19" spans="1:14" x14ac:dyDescent="0.2">
      <c r="A19" t="s">
        <v>436</v>
      </c>
      <c r="B19" t="s">
        <v>437</v>
      </c>
      <c r="C19" t="s">
        <v>61</v>
      </c>
      <c r="D19" t="s">
        <v>43</v>
      </c>
      <c r="E19" t="s">
        <v>44</v>
      </c>
      <c r="F19" t="s">
        <v>17</v>
      </c>
      <c r="G19" t="s">
        <v>51</v>
      </c>
      <c r="H19">
        <v>64</v>
      </c>
      <c r="I19" s="1">
        <v>37956</v>
      </c>
      <c r="J19" s="2">
        <v>154828</v>
      </c>
      <c r="K19" s="3">
        <v>0.13</v>
      </c>
      <c r="L19" t="s">
        <v>19</v>
      </c>
      <c r="M19" t="s">
        <v>63</v>
      </c>
      <c r="N19" s="1" t="s">
        <v>21</v>
      </c>
    </row>
    <row r="20" spans="1:14" x14ac:dyDescent="0.2">
      <c r="A20" t="s">
        <v>438</v>
      </c>
      <c r="B20" t="s">
        <v>439</v>
      </c>
      <c r="C20" t="s">
        <v>40</v>
      </c>
      <c r="D20" t="s">
        <v>27</v>
      </c>
      <c r="E20" t="s">
        <v>32</v>
      </c>
      <c r="F20" t="s">
        <v>28</v>
      </c>
      <c r="G20" t="s">
        <v>18</v>
      </c>
      <c r="H20">
        <v>64</v>
      </c>
      <c r="I20" s="1">
        <v>41581</v>
      </c>
      <c r="J20" s="2">
        <v>186503</v>
      </c>
      <c r="K20" s="3">
        <v>0.24</v>
      </c>
      <c r="L20" t="s">
        <v>19</v>
      </c>
      <c r="M20" t="s">
        <v>29</v>
      </c>
      <c r="N20" s="1" t="s">
        <v>21</v>
      </c>
    </row>
    <row r="21" spans="1:14" x14ac:dyDescent="0.2">
      <c r="A21" t="s">
        <v>369</v>
      </c>
      <c r="B21" t="s">
        <v>440</v>
      </c>
      <c r="C21" t="s">
        <v>40</v>
      </c>
      <c r="D21" t="s">
        <v>50</v>
      </c>
      <c r="E21" t="s">
        <v>16</v>
      </c>
      <c r="F21" t="s">
        <v>28</v>
      </c>
      <c r="G21" t="s">
        <v>24</v>
      </c>
      <c r="H21">
        <v>45</v>
      </c>
      <c r="I21" s="1">
        <v>37446</v>
      </c>
      <c r="J21" s="2">
        <v>166331</v>
      </c>
      <c r="K21" s="3">
        <v>0.18</v>
      </c>
      <c r="L21" t="s">
        <v>33</v>
      </c>
      <c r="M21" t="s">
        <v>80</v>
      </c>
      <c r="N21" s="1" t="s">
        <v>21</v>
      </c>
    </row>
    <row r="22" spans="1:14" x14ac:dyDescent="0.2">
      <c r="A22" t="s">
        <v>382</v>
      </c>
      <c r="B22" t="s">
        <v>441</v>
      </c>
      <c r="C22" t="s">
        <v>61</v>
      </c>
      <c r="D22" t="s">
        <v>27</v>
      </c>
      <c r="E22" t="s">
        <v>36</v>
      </c>
      <c r="F22" t="s">
        <v>28</v>
      </c>
      <c r="G22" t="s">
        <v>51</v>
      </c>
      <c r="H22">
        <v>56</v>
      </c>
      <c r="I22" s="1">
        <v>40917</v>
      </c>
      <c r="J22" s="2">
        <v>146140</v>
      </c>
      <c r="K22" s="3">
        <v>0.1</v>
      </c>
      <c r="L22" t="s">
        <v>52</v>
      </c>
      <c r="M22" t="s">
        <v>81</v>
      </c>
      <c r="N22" s="1" t="s">
        <v>21</v>
      </c>
    </row>
    <row r="23" spans="1:14" x14ac:dyDescent="0.2">
      <c r="A23" t="s">
        <v>340</v>
      </c>
      <c r="B23" t="s">
        <v>442</v>
      </c>
      <c r="C23" t="s">
        <v>40</v>
      </c>
      <c r="D23" t="s">
        <v>50</v>
      </c>
      <c r="E23" t="s">
        <v>36</v>
      </c>
      <c r="F23" t="s">
        <v>17</v>
      </c>
      <c r="G23" t="s">
        <v>51</v>
      </c>
      <c r="H23">
        <v>36</v>
      </c>
      <c r="I23" s="1">
        <v>44288</v>
      </c>
      <c r="J23" s="2">
        <v>151703</v>
      </c>
      <c r="K23" s="3">
        <v>0.21</v>
      </c>
      <c r="L23" t="s">
        <v>19</v>
      </c>
      <c r="M23" t="s">
        <v>45</v>
      </c>
      <c r="N23" s="1" t="s">
        <v>21</v>
      </c>
    </row>
    <row r="24" spans="1:14" x14ac:dyDescent="0.2">
      <c r="A24" t="s">
        <v>443</v>
      </c>
      <c r="B24" t="s">
        <v>444</v>
      </c>
      <c r="C24" t="s">
        <v>40</v>
      </c>
      <c r="D24" t="s">
        <v>27</v>
      </c>
      <c r="E24" t="s">
        <v>16</v>
      </c>
      <c r="F24" t="s">
        <v>28</v>
      </c>
      <c r="G24" t="s">
        <v>51</v>
      </c>
      <c r="H24">
        <v>59</v>
      </c>
      <c r="I24" s="1">
        <v>37400</v>
      </c>
      <c r="J24" s="2">
        <v>172787</v>
      </c>
      <c r="K24" s="3">
        <v>0.28000000000000003</v>
      </c>
      <c r="L24" t="s">
        <v>52</v>
      </c>
      <c r="M24" t="s">
        <v>66</v>
      </c>
      <c r="N24" s="1" t="s">
        <v>21</v>
      </c>
    </row>
    <row r="25" spans="1:14" x14ac:dyDescent="0.2">
      <c r="A25" t="s">
        <v>445</v>
      </c>
      <c r="B25" t="s">
        <v>446</v>
      </c>
      <c r="C25" t="s">
        <v>68</v>
      </c>
      <c r="D25" t="s">
        <v>50</v>
      </c>
      <c r="E25" t="s">
        <v>44</v>
      </c>
      <c r="F25" t="s">
        <v>28</v>
      </c>
      <c r="G25" t="s">
        <v>18</v>
      </c>
      <c r="H25">
        <v>37</v>
      </c>
      <c r="I25" s="1">
        <v>43713</v>
      </c>
      <c r="J25" s="2">
        <v>49998</v>
      </c>
      <c r="K25" s="3">
        <v>0</v>
      </c>
      <c r="L25" t="s">
        <v>19</v>
      </c>
      <c r="M25" t="s">
        <v>63</v>
      </c>
      <c r="N25" s="1" t="s">
        <v>21</v>
      </c>
    </row>
    <row r="26" spans="1:14" x14ac:dyDescent="0.2">
      <c r="A26" t="s">
        <v>231</v>
      </c>
      <c r="B26" t="s">
        <v>447</v>
      </c>
      <c r="C26" t="s">
        <v>14</v>
      </c>
      <c r="D26" t="s">
        <v>50</v>
      </c>
      <c r="E26" t="s">
        <v>44</v>
      </c>
      <c r="F26" t="s">
        <v>28</v>
      </c>
      <c r="G26" t="s">
        <v>24</v>
      </c>
      <c r="H26">
        <v>44</v>
      </c>
      <c r="I26" s="1">
        <v>41700</v>
      </c>
      <c r="J26" s="2">
        <v>207172</v>
      </c>
      <c r="K26" s="3">
        <v>0.31</v>
      </c>
      <c r="L26" t="s">
        <v>33</v>
      </c>
      <c r="M26" t="s">
        <v>80</v>
      </c>
      <c r="N26" s="1" t="s">
        <v>21</v>
      </c>
    </row>
    <row r="27" spans="1:14" x14ac:dyDescent="0.2">
      <c r="A27" t="s">
        <v>448</v>
      </c>
      <c r="B27" t="s">
        <v>449</v>
      </c>
      <c r="C27" t="s">
        <v>40</v>
      </c>
      <c r="D27" t="s">
        <v>23</v>
      </c>
      <c r="E27" t="s">
        <v>44</v>
      </c>
      <c r="F27" t="s">
        <v>28</v>
      </c>
      <c r="G27" t="s">
        <v>47</v>
      </c>
      <c r="H27">
        <v>41</v>
      </c>
      <c r="I27" s="1">
        <v>42111</v>
      </c>
      <c r="J27" s="2">
        <v>152239</v>
      </c>
      <c r="K27" s="3">
        <v>0.23</v>
      </c>
      <c r="L27" t="s">
        <v>19</v>
      </c>
      <c r="M27" t="s">
        <v>29</v>
      </c>
      <c r="N27" s="1" t="s">
        <v>21</v>
      </c>
    </row>
    <row r="28" spans="1:14" x14ac:dyDescent="0.2">
      <c r="A28" t="s">
        <v>87</v>
      </c>
      <c r="B28" t="s">
        <v>450</v>
      </c>
      <c r="C28" t="s">
        <v>30</v>
      </c>
      <c r="D28" t="s">
        <v>31</v>
      </c>
      <c r="E28" t="s">
        <v>32</v>
      </c>
      <c r="F28" t="s">
        <v>17</v>
      </c>
      <c r="G28" t="s">
        <v>51</v>
      </c>
      <c r="H28">
        <v>56</v>
      </c>
      <c r="I28" s="1">
        <v>38388</v>
      </c>
      <c r="J28" s="2">
        <v>98581</v>
      </c>
      <c r="K28" s="3">
        <v>0</v>
      </c>
      <c r="L28" t="s">
        <v>52</v>
      </c>
      <c r="M28" t="s">
        <v>66</v>
      </c>
      <c r="N28" s="1" t="s">
        <v>21</v>
      </c>
    </row>
    <row r="29" spans="1:14" x14ac:dyDescent="0.2">
      <c r="A29" t="s">
        <v>293</v>
      </c>
      <c r="B29" t="s">
        <v>451</v>
      </c>
      <c r="C29" t="s">
        <v>14</v>
      </c>
      <c r="D29" t="s">
        <v>31</v>
      </c>
      <c r="E29" t="s">
        <v>44</v>
      </c>
      <c r="F29" t="s">
        <v>28</v>
      </c>
      <c r="G29" t="s">
        <v>24</v>
      </c>
      <c r="H29">
        <v>43</v>
      </c>
      <c r="I29" s="1">
        <v>38145</v>
      </c>
      <c r="J29" s="2">
        <v>246231</v>
      </c>
      <c r="K29" s="3">
        <v>0.31</v>
      </c>
      <c r="L29" t="s">
        <v>19</v>
      </c>
      <c r="M29" t="s">
        <v>63</v>
      </c>
      <c r="N29" s="1" t="s">
        <v>21</v>
      </c>
    </row>
    <row r="30" spans="1:14" x14ac:dyDescent="0.2">
      <c r="A30" t="s">
        <v>452</v>
      </c>
      <c r="B30" t="s">
        <v>453</v>
      </c>
      <c r="C30" t="s">
        <v>97</v>
      </c>
      <c r="D30" t="s">
        <v>31</v>
      </c>
      <c r="E30" t="s">
        <v>44</v>
      </c>
      <c r="F30" t="s">
        <v>28</v>
      </c>
      <c r="G30" t="s">
        <v>24</v>
      </c>
      <c r="H30">
        <v>64</v>
      </c>
      <c r="I30" s="1">
        <v>35403</v>
      </c>
      <c r="J30" s="2">
        <v>99354</v>
      </c>
      <c r="K30" s="3">
        <v>0.12</v>
      </c>
      <c r="L30" t="s">
        <v>33</v>
      </c>
      <c r="M30" t="s">
        <v>60</v>
      </c>
      <c r="N30" s="1" t="s">
        <v>21</v>
      </c>
    </row>
    <row r="31" spans="1:14" x14ac:dyDescent="0.2">
      <c r="A31" t="s">
        <v>454</v>
      </c>
      <c r="B31" t="s">
        <v>455</v>
      </c>
      <c r="C31" t="s">
        <v>14</v>
      </c>
      <c r="D31" t="s">
        <v>27</v>
      </c>
      <c r="E31" t="s">
        <v>32</v>
      </c>
      <c r="F31" t="s">
        <v>28</v>
      </c>
      <c r="G31" t="s">
        <v>24</v>
      </c>
      <c r="H31">
        <v>63</v>
      </c>
      <c r="I31" s="1">
        <v>41040</v>
      </c>
      <c r="J31" s="2">
        <v>231141</v>
      </c>
      <c r="K31" s="3">
        <v>0.34</v>
      </c>
      <c r="L31" t="s">
        <v>33</v>
      </c>
      <c r="M31" t="s">
        <v>60</v>
      </c>
      <c r="N31" s="1" t="s">
        <v>21</v>
      </c>
    </row>
    <row r="32" spans="1:14" x14ac:dyDescent="0.2">
      <c r="A32" t="s">
        <v>456</v>
      </c>
      <c r="B32" t="s">
        <v>457</v>
      </c>
      <c r="C32" t="s">
        <v>73</v>
      </c>
      <c r="D32" t="s">
        <v>27</v>
      </c>
      <c r="E32" t="s">
        <v>16</v>
      </c>
      <c r="F32" t="s">
        <v>28</v>
      </c>
      <c r="G32" t="s">
        <v>24</v>
      </c>
      <c r="H32">
        <v>28</v>
      </c>
      <c r="I32" s="1">
        <v>42911</v>
      </c>
      <c r="J32" s="2">
        <v>54775</v>
      </c>
      <c r="K32" s="3">
        <v>0</v>
      </c>
      <c r="L32" t="s">
        <v>19</v>
      </c>
      <c r="M32" t="s">
        <v>29</v>
      </c>
      <c r="N32" s="1" t="s">
        <v>21</v>
      </c>
    </row>
    <row r="33" spans="1:14" x14ac:dyDescent="0.2">
      <c r="A33" t="s">
        <v>458</v>
      </c>
      <c r="B33" t="s">
        <v>459</v>
      </c>
      <c r="C33" t="s">
        <v>68</v>
      </c>
      <c r="D33" t="s">
        <v>15</v>
      </c>
      <c r="E33" t="s">
        <v>36</v>
      </c>
      <c r="F33" t="s">
        <v>28</v>
      </c>
      <c r="G33" t="s">
        <v>51</v>
      </c>
      <c r="H33">
        <v>65</v>
      </c>
      <c r="I33" s="1">
        <v>38123</v>
      </c>
      <c r="J33" s="2">
        <v>55499</v>
      </c>
      <c r="K33" s="3">
        <v>0</v>
      </c>
      <c r="L33" t="s">
        <v>52</v>
      </c>
      <c r="M33" t="s">
        <v>81</v>
      </c>
      <c r="N33" s="1" t="s">
        <v>21</v>
      </c>
    </row>
    <row r="34" spans="1:14" x14ac:dyDescent="0.2">
      <c r="A34" t="s">
        <v>54</v>
      </c>
      <c r="B34" t="s">
        <v>460</v>
      </c>
      <c r="C34" t="s">
        <v>64</v>
      </c>
      <c r="D34" t="s">
        <v>50</v>
      </c>
      <c r="E34" t="s">
        <v>16</v>
      </c>
      <c r="F34" t="s">
        <v>28</v>
      </c>
      <c r="G34" t="s">
        <v>18</v>
      </c>
      <c r="H34">
        <v>61</v>
      </c>
      <c r="I34" s="1">
        <v>39640</v>
      </c>
      <c r="J34" s="2">
        <v>66521</v>
      </c>
      <c r="K34" s="3">
        <v>0</v>
      </c>
      <c r="L34" t="s">
        <v>19</v>
      </c>
      <c r="M34" t="s">
        <v>63</v>
      </c>
      <c r="N34" s="1" t="s">
        <v>21</v>
      </c>
    </row>
    <row r="35" spans="1:14" x14ac:dyDescent="0.2">
      <c r="A35" t="s">
        <v>461</v>
      </c>
      <c r="B35" t="s">
        <v>462</v>
      </c>
      <c r="C35" t="s">
        <v>94</v>
      </c>
      <c r="D35" t="s">
        <v>50</v>
      </c>
      <c r="E35" t="s">
        <v>44</v>
      </c>
      <c r="F35" t="s">
        <v>28</v>
      </c>
      <c r="G35" t="s">
        <v>24</v>
      </c>
      <c r="H35">
        <v>30</v>
      </c>
      <c r="I35" s="1">
        <v>42642</v>
      </c>
      <c r="J35" s="2">
        <v>59100</v>
      </c>
      <c r="K35" s="3">
        <v>0</v>
      </c>
      <c r="L35" t="s">
        <v>33</v>
      </c>
      <c r="M35" t="s">
        <v>80</v>
      </c>
      <c r="N35" s="1" t="s">
        <v>21</v>
      </c>
    </row>
    <row r="36" spans="1:14" x14ac:dyDescent="0.2">
      <c r="A36" t="s">
        <v>463</v>
      </c>
      <c r="B36" t="s">
        <v>464</v>
      </c>
      <c r="C36" t="s">
        <v>68</v>
      </c>
      <c r="D36" t="s">
        <v>15</v>
      </c>
      <c r="E36" t="s">
        <v>16</v>
      </c>
      <c r="F36" t="s">
        <v>17</v>
      </c>
      <c r="G36" t="s">
        <v>18</v>
      </c>
      <c r="H36">
        <v>27</v>
      </c>
      <c r="I36" s="1">
        <v>43226</v>
      </c>
      <c r="J36" s="2">
        <v>49011</v>
      </c>
      <c r="K36" s="3">
        <v>0</v>
      </c>
      <c r="L36" t="s">
        <v>19</v>
      </c>
      <c r="M36" t="s">
        <v>20</v>
      </c>
      <c r="N36" s="1" t="s">
        <v>21</v>
      </c>
    </row>
    <row r="37" spans="1:14" x14ac:dyDescent="0.2">
      <c r="A37" t="s">
        <v>227</v>
      </c>
      <c r="B37" t="s">
        <v>465</v>
      </c>
      <c r="C37" t="s">
        <v>26</v>
      </c>
      <c r="D37" t="s">
        <v>27</v>
      </c>
      <c r="E37" t="s">
        <v>36</v>
      </c>
      <c r="F37" t="s">
        <v>17</v>
      </c>
      <c r="G37" t="s">
        <v>18</v>
      </c>
      <c r="H37">
        <v>32</v>
      </c>
      <c r="I37" s="1">
        <v>41681</v>
      </c>
      <c r="J37" s="2">
        <v>99575</v>
      </c>
      <c r="K37" s="3">
        <v>0</v>
      </c>
      <c r="L37" t="s">
        <v>19</v>
      </c>
      <c r="M37" t="s">
        <v>25</v>
      </c>
      <c r="N37" s="1" t="s">
        <v>21</v>
      </c>
    </row>
    <row r="38" spans="1:14" x14ac:dyDescent="0.2">
      <c r="A38" t="s">
        <v>466</v>
      </c>
      <c r="B38" t="s">
        <v>72</v>
      </c>
      <c r="C38" t="s">
        <v>84</v>
      </c>
      <c r="D38" t="s">
        <v>31</v>
      </c>
      <c r="E38" t="s">
        <v>36</v>
      </c>
      <c r="F38" t="s">
        <v>17</v>
      </c>
      <c r="G38" t="s">
        <v>24</v>
      </c>
      <c r="H38">
        <v>34</v>
      </c>
      <c r="I38" s="1">
        <v>43815</v>
      </c>
      <c r="J38" s="2">
        <v>99989</v>
      </c>
      <c r="K38" s="3">
        <v>0</v>
      </c>
      <c r="L38" t="s">
        <v>33</v>
      </c>
      <c r="M38" t="s">
        <v>34</v>
      </c>
      <c r="N38" s="1" t="s">
        <v>21</v>
      </c>
    </row>
    <row r="39" spans="1:14" x14ac:dyDescent="0.2">
      <c r="A39" t="s">
        <v>467</v>
      </c>
      <c r="B39" t="s">
        <v>468</v>
      </c>
      <c r="C39" t="s">
        <v>14</v>
      </c>
      <c r="D39" t="s">
        <v>43</v>
      </c>
      <c r="E39" t="s">
        <v>16</v>
      </c>
      <c r="F39" t="s">
        <v>28</v>
      </c>
      <c r="G39" t="s">
        <v>18</v>
      </c>
      <c r="H39">
        <v>27</v>
      </c>
      <c r="I39" s="1">
        <v>43758</v>
      </c>
      <c r="J39" s="2">
        <v>256420</v>
      </c>
      <c r="K39" s="3">
        <v>0.3</v>
      </c>
      <c r="L39" t="s">
        <v>19</v>
      </c>
      <c r="M39" t="s">
        <v>39</v>
      </c>
      <c r="N39" s="1" t="s">
        <v>21</v>
      </c>
    </row>
    <row r="40" spans="1:14" x14ac:dyDescent="0.2">
      <c r="A40" t="s">
        <v>101</v>
      </c>
      <c r="B40" t="s">
        <v>469</v>
      </c>
      <c r="C40" t="s">
        <v>55</v>
      </c>
      <c r="D40" t="s">
        <v>27</v>
      </c>
      <c r="E40" t="s">
        <v>36</v>
      </c>
      <c r="F40" t="s">
        <v>17</v>
      </c>
      <c r="G40" t="s">
        <v>51</v>
      </c>
      <c r="H40">
        <v>35</v>
      </c>
      <c r="I40" s="1">
        <v>41409</v>
      </c>
      <c r="J40" s="2">
        <v>78940</v>
      </c>
      <c r="K40" s="3">
        <v>0</v>
      </c>
      <c r="L40" t="s">
        <v>19</v>
      </c>
      <c r="M40" t="s">
        <v>45</v>
      </c>
      <c r="N40" s="1" t="s">
        <v>21</v>
      </c>
    </row>
    <row r="41" spans="1:14" x14ac:dyDescent="0.2">
      <c r="A41" t="s">
        <v>470</v>
      </c>
      <c r="B41" t="s">
        <v>471</v>
      </c>
      <c r="C41" t="s">
        <v>26</v>
      </c>
      <c r="D41" t="s">
        <v>27</v>
      </c>
      <c r="E41" t="s">
        <v>32</v>
      </c>
      <c r="F41" t="s">
        <v>17</v>
      </c>
      <c r="G41" t="s">
        <v>51</v>
      </c>
      <c r="H41">
        <v>57</v>
      </c>
      <c r="I41" s="1">
        <v>34337</v>
      </c>
      <c r="J41" s="2">
        <v>82872</v>
      </c>
      <c r="K41" s="3">
        <v>0</v>
      </c>
      <c r="L41" t="s">
        <v>52</v>
      </c>
      <c r="M41" t="s">
        <v>81</v>
      </c>
      <c r="N41" s="1" t="s">
        <v>21</v>
      </c>
    </row>
    <row r="42" spans="1:14" x14ac:dyDescent="0.2">
      <c r="A42" t="s">
        <v>333</v>
      </c>
      <c r="B42" t="s">
        <v>472</v>
      </c>
      <c r="C42" t="s">
        <v>77</v>
      </c>
      <c r="D42" t="s">
        <v>23</v>
      </c>
      <c r="E42" t="s">
        <v>44</v>
      </c>
      <c r="F42" t="s">
        <v>28</v>
      </c>
      <c r="G42" t="s">
        <v>24</v>
      </c>
      <c r="H42">
        <v>30</v>
      </c>
      <c r="I42" s="1">
        <v>42884</v>
      </c>
      <c r="J42" s="2">
        <v>86317</v>
      </c>
      <c r="K42" s="3">
        <v>0</v>
      </c>
      <c r="L42" t="s">
        <v>33</v>
      </c>
      <c r="M42" t="s">
        <v>34</v>
      </c>
      <c r="N42" s="1">
        <v>42932</v>
      </c>
    </row>
    <row r="43" spans="1:14" x14ac:dyDescent="0.2">
      <c r="A43" t="s">
        <v>342</v>
      </c>
      <c r="B43" t="s">
        <v>473</v>
      </c>
      <c r="C43" t="s">
        <v>62</v>
      </c>
      <c r="D43" t="s">
        <v>43</v>
      </c>
      <c r="E43" t="s">
        <v>44</v>
      </c>
      <c r="F43" t="s">
        <v>17</v>
      </c>
      <c r="G43" t="s">
        <v>18</v>
      </c>
      <c r="H43">
        <v>53</v>
      </c>
      <c r="I43" s="1">
        <v>41601</v>
      </c>
      <c r="J43" s="2">
        <v>113135</v>
      </c>
      <c r="K43" s="3">
        <v>0.05</v>
      </c>
      <c r="L43" t="s">
        <v>19</v>
      </c>
      <c r="M43" t="s">
        <v>25</v>
      </c>
      <c r="N43" s="1" t="s">
        <v>21</v>
      </c>
    </row>
    <row r="44" spans="1:14" x14ac:dyDescent="0.2">
      <c r="A44" t="s">
        <v>279</v>
      </c>
      <c r="B44" t="s">
        <v>474</v>
      </c>
      <c r="C44" t="s">
        <v>14</v>
      </c>
      <c r="D44" t="s">
        <v>27</v>
      </c>
      <c r="E44" t="s">
        <v>44</v>
      </c>
      <c r="F44" t="s">
        <v>28</v>
      </c>
      <c r="G44" t="s">
        <v>18</v>
      </c>
      <c r="H44">
        <v>52</v>
      </c>
      <c r="I44" s="1">
        <v>38664</v>
      </c>
      <c r="J44" s="2">
        <v>199808</v>
      </c>
      <c r="K44" s="3">
        <v>0.32</v>
      </c>
      <c r="L44" t="s">
        <v>19</v>
      </c>
      <c r="M44" t="s">
        <v>63</v>
      </c>
      <c r="N44" s="1" t="s">
        <v>21</v>
      </c>
    </row>
    <row r="45" spans="1:14" x14ac:dyDescent="0.2">
      <c r="A45" t="s">
        <v>475</v>
      </c>
      <c r="B45" t="s">
        <v>476</v>
      </c>
      <c r="C45" t="s">
        <v>94</v>
      </c>
      <c r="D45" t="s">
        <v>50</v>
      </c>
      <c r="E45" t="s">
        <v>44</v>
      </c>
      <c r="F45" t="s">
        <v>28</v>
      </c>
      <c r="G45" t="s">
        <v>24</v>
      </c>
      <c r="H45">
        <v>37</v>
      </c>
      <c r="I45" s="1">
        <v>41592</v>
      </c>
      <c r="J45" s="2">
        <v>56037</v>
      </c>
      <c r="K45" s="3">
        <v>0</v>
      </c>
      <c r="L45" t="s">
        <v>33</v>
      </c>
      <c r="M45" t="s">
        <v>74</v>
      </c>
      <c r="N45" s="1" t="s">
        <v>21</v>
      </c>
    </row>
    <row r="46" spans="1:14" x14ac:dyDescent="0.2">
      <c r="A46" t="s">
        <v>477</v>
      </c>
      <c r="B46" t="s">
        <v>478</v>
      </c>
      <c r="C46" t="s">
        <v>61</v>
      </c>
      <c r="D46" t="s">
        <v>43</v>
      </c>
      <c r="E46" t="s">
        <v>16</v>
      </c>
      <c r="F46" t="s">
        <v>17</v>
      </c>
      <c r="G46" t="s">
        <v>18</v>
      </c>
      <c r="H46">
        <v>29</v>
      </c>
      <c r="I46" s="1">
        <v>43609</v>
      </c>
      <c r="J46" s="2">
        <v>122350</v>
      </c>
      <c r="K46" s="3">
        <v>0.12</v>
      </c>
      <c r="L46" t="s">
        <v>19</v>
      </c>
      <c r="M46" t="s">
        <v>39</v>
      </c>
      <c r="N46" s="1" t="s">
        <v>21</v>
      </c>
    </row>
    <row r="47" spans="1:14" x14ac:dyDescent="0.2">
      <c r="A47" t="s">
        <v>479</v>
      </c>
      <c r="B47" t="s">
        <v>480</v>
      </c>
      <c r="C47" t="s">
        <v>26</v>
      </c>
      <c r="D47" t="s">
        <v>27</v>
      </c>
      <c r="E47" t="s">
        <v>16</v>
      </c>
      <c r="F47" t="s">
        <v>28</v>
      </c>
      <c r="G47" t="s">
        <v>18</v>
      </c>
      <c r="H47">
        <v>40</v>
      </c>
      <c r="I47" s="1">
        <v>40486</v>
      </c>
      <c r="J47" s="2">
        <v>92952</v>
      </c>
      <c r="K47" s="3">
        <v>0</v>
      </c>
      <c r="L47" t="s">
        <v>19</v>
      </c>
      <c r="M47" t="s">
        <v>63</v>
      </c>
      <c r="N47" s="1" t="s">
        <v>21</v>
      </c>
    </row>
    <row r="48" spans="1:14" x14ac:dyDescent="0.2">
      <c r="A48" t="s">
        <v>481</v>
      </c>
      <c r="B48" t="s">
        <v>482</v>
      </c>
      <c r="C48" t="s">
        <v>56</v>
      </c>
      <c r="D48" t="s">
        <v>27</v>
      </c>
      <c r="E48" t="s">
        <v>32</v>
      </c>
      <c r="F48" t="s">
        <v>28</v>
      </c>
      <c r="G48" t="s">
        <v>51</v>
      </c>
      <c r="H48">
        <v>32</v>
      </c>
      <c r="I48" s="1">
        <v>41353</v>
      </c>
      <c r="J48" s="2">
        <v>79921</v>
      </c>
      <c r="K48" s="3">
        <v>0.05</v>
      </c>
      <c r="L48" t="s">
        <v>19</v>
      </c>
      <c r="M48" t="s">
        <v>25</v>
      </c>
      <c r="N48" s="1" t="s">
        <v>21</v>
      </c>
    </row>
    <row r="49" spans="1:14" x14ac:dyDescent="0.2">
      <c r="A49" t="s">
        <v>483</v>
      </c>
      <c r="B49" t="s">
        <v>484</v>
      </c>
      <c r="C49" t="s">
        <v>40</v>
      </c>
      <c r="D49" t="s">
        <v>27</v>
      </c>
      <c r="E49" t="s">
        <v>16</v>
      </c>
      <c r="F49" t="s">
        <v>17</v>
      </c>
      <c r="G49" t="s">
        <v>47</v>
      </c>
      <c r="H49">
        <v>37</v>
      </c>
      <c r="I49" s="1">
        <v>40076</v>
      </c>
      <c r="J49" s="2">
        <v>167199</v>
      </c>
      <c r="K49" s="3">
        <v>0.2</v>
      </c>
      <c r="L49" t="s">
        <v>19</v>
      </c>
      <c r="M49" t="s">
        <v>63</v>
      </c>
      <c r="N49" s="1" t="s">
        <v>21</v>
      </c>
    </row>
    <row r="50" spans="1:14" x14ac:dyDescent="0.2">
      <c r="A50" t="s">
        <v>485</v>
      </c>
      <c r="B50" t="s">
        <v>486</v>
      </c>
      <c r="C50" t="s">
        <v>30</v>
      </c>
      <c r="D50" t="s">
        <v>31</v>
      </c>
      <c r="E50" t="s">
        <v>16</v>
      </c>
      <c r="F50" t="s">
        <v>28</v>
      </c>
      <c r="G50" t="s">
        <v>18</v>
      </c>
      <c r="H50">
        <v>52</v>
      </c>
      <c r="I50" s="1">
        <v>41199</v>
      </c>
      <c r="J50" s="2">
        <v>71476</v>
      </c>
      <c r="K50" s="3">
        <v>0</v>
      </c>
      <c r="L50" t="s">
        <v>19</v>
      </c>
      <c r="M50" t="s">
        <v>39</v>
      </c>
      <c r="N50" s="1" t="s">
        <v>21</v>
      </c>
    </row>
    <row r="51" spans="1:14" x14ac:dyDescent="0.2">
      <c r="A51" t="s">
        <v>152</v>
      </c>
      <c r="B51" t="s">
        <v>487</v>
      </c>
      <c r="C51" t="s">
        <v>40</v>
      </c>
      <c r="D51" t="s">
        <v>31</v>
      </c>
      <c r="E51" t="s">
        <v>36</v>
      </c>
      <c r="F51" t="s">
        <v>17</v>
      </c>
      <c r="G51" t="s">
        <v>18</v>
      </c>
      <c r="H51">
        <v>45</v>
      </c>
      <c r="I51" s="1">
        <v>41941</v>
      </c>
      <c r="J51" s="2">
        <v>189420</v>
      </c>
      <c r="K51" s="3">
        <v>0.2</v>
      </c>
      <c r="L51" t="s">
        <v>19</v>
      </c>
      <c r="M51" t="s">
        <v>63</v>
      </c>
      <c r="N51" s="1" t="s">
        <v>21</v>
      </c>
    </row>
    <row r="52" spans="1:14" x14ac:dyDescent="0.2">
      <c r="A52" t="s">
        <v>488</v>
      </c>
      <c r="B52" t="s">
        <v>489</v>
      </c>
      <c r="C52" t="s">
        <v>22</v>
      </c>
      <c r="D52" t="s">
        <v>23</v>
      </c>
      <c r="E52" t="s">
        <v>16</v>
      </c>
      <c r="F52" t="s">
        <v>17</v>
      </c>
      <c r="G52" t="s">
        <v>18</v>
      </c>
      <c r="H52">
        <v>64</v>
      </c>
      <c r="I52" s="1">
        <v>37184</v>
      </c>
      <c r="J52" s="2">
        <v>64057</v>
      </c>
      <c r="K52" s="3">
        <v>0</v>
      </c>
      <c r="L52" t="s">
        <v>19</v>
      </c>
      <c r="M52" t="s">
        <v>39</v>
      </c>
      <c r="N52" s="1" t="s">
        <v>21</v>
      </c>
    </row>
    <row r="53" spans="1:14" x14ac:dyDescent="0.2">
      <c r="A53" t="s">
        <v>490</v>
      </c>
      <c r="B53" t="s">
        <v>491</v>
      </c>
      <c r="C53" t="s">
        <v>64</v>
      </c>
      <c r="D53" t="s">
        <v>43</v>
      </c>
      <c r="E53" t="s">
        <v>36</v>
      </c>
      <c r="F53" t="s">
        <v>17</v>
      </c>
      <c r="G53" t="s">
        <v>47</v>
      </c>
      <c r="H53">
        <v>27</v>
      </c>
      <c r="I53" s="1">
        <v>44460</v>
      </c>
      <c r="J53" s="2">
        <v>68728</v>
      </c>
      <c r="K53" s="3">
        <v>0</v>
      </c>
      <c r="L53" t="s">
        <v>19</v>
      </c>
      <c r="M53" t="s">
        <v>39</v>
      </c>
      <c r="N53" s="1" t="s">
        <v>21</v>
      </c>
    </row>
    <row r="54" spans="1:14" x14ac:dyDescent="0.2">
      <c r="A54" t="s">
        <v>492</v>
      </c>
      <c r="B54" t="s">
        <v>493</v>
      </c>
      <c r="C54" t="s">
        <v>61</v>
      </c>
      <c r="D54" t="s">
        <v>27</v>
      </c>
      <c r="E54" t="s">
        <v>36</v>
      </c>
      <c r="F54" t="s">
        <v>17</v>
      </c>
      <c r="G54" t="s">
        <v>24</v>
      </c>
      <c r="H54">
        <v>25</v>
      </c>
      <c r="I54" s="1">
        <v>44379</v>
      </c>
      <c r="J54" s="2">
        <v>125633</v>
      </c>
      <c r="K54" s="3">
        <v>0.11</v>
      </c>
      <c r="L54" t="s">
        <v>33</v>
      </c>
      <c r="M54" t="s">
        <v>60</v>
      </c>
      <c r="N54" s="1" t="s">
        <v>21</v>
      </c>
    </row>
    <row r="55" spans="1:14" x14ac:dyDescent="0.2">
      <c r="A55" t="s">
        <v>494</v>
      </c>
      <c r="B55" t="s">
        <v>495</v>
      </c>
      <c r="C55" t="s">
        <v>64</v>
      </c>
      <c r="D55" t="s">
        <v>43</v>
      </c>
      <c r="E55" t="s">
        <v>36</v>
      </c>
      <c r="F55" t="s">
        <v>28</v>
      </c>
      <c r="G55" t="s">
        <v>51</v>
      </c>
      <c r="H55">
        <v>35</v>
      </c>
      <c r="I55" s="1">
        <v>40678</v>
      </c>
      <c r="J55" s="2">
        <v>66889</v>
      </c>
      <c r="K55" s="3">
        <v>0</v>
      </c>
      <c r="L55" t="s">
        <v>19</v>
      </c>
      <c r="M55" t="s">
        <v>29</v>
      </c>
      <c r="N55" s="1" t="s">
        <v>21</v>
      </c>
    </row>
    <row r="56" spans="1:14" x14ac:dyDescent="0.2">
      <c r="A56" t="s">
        <v>380</v>
      </c>
      <c r="B56" t="s">
        <v>496</v>
      </c>
      <c r="C56" t="s">
        <v>40</v>
      </c>
      <c r="D56" t="s">
        <v>65</v>
      </c>
      <c r="E56" t="s">
        <v>16</v>
      </c>
      <c r="F56" t="s">
        <v>17</v>
      </c>
      <c r="G56" t="s">
        <v>24</v>
      </c>
      <c r="H56">
        <v>36</v>
      </c>
      <c r="I56" s="1">
        <v>42276</v>
      </c>
      <c r="J56" s="2">
        <v>178700</v>
      </c>
      <c r="K56" s="3">
        <v>0.28999999999999998</v>
      </c>
      <c r="L56" t="s">
        <v>19</v>
      </c>
      <c r="M56" t="s">
        <v>63</v>
      </c>
      <c r="N56" s="1" t="s">
        <v>21</v>
      </c>
    </row>
    <row r="57" spans="1:14" x14ac:dyDescent="0.2">
      <c r="A57" t="s">
        <v>497</v>
      </c>
      <c r="B57" t="s">
        <v>498</v>
      </c>
      <c r="C57" t="s">
        <v>129</v>
      </c>
      <c r="D57" t="s">
        <v>31</v>
      </c>
      <c r="E57" t="s">
        <v>16</v>
      </c>
      <c r="F57" t="s">
        <v>17</v>
      </c>
      <c r="G57" t="s">
        <v>18</v>
      </c>
      <c r="H57">
        <v>33</v>
      </c>
      <c r="I57" s="1">
        <v>43456</v>
      </c>
      <c r="J57" s="2">
        <v>83990</v>
      </c>
      <c r="K57" s="3">
        <v>0</v>
      </c>
      <c r="L57" t="s">
        <v>19</v>
      </c>
      <c r="M57" t="s">
        <v>20</v>
      </c>
      <c r="N57" s="1" t="s">
        <v>21</v>
      </c>
    </row>
    <row r="58" spans="1:14" x14ac:dyDescent="0.2">
      <c r="A58" t="s">
        <v>499</v>
      </c>
      <c r="B58" t="s">
        <v>500</v>
      </c>
      <c r="C58" t="s">
        <v>59</v>
      </c>
      <c r="D58" t="s">
        <v>31</v>
      </c>
      <c r="E58" t="s">
        <v>32</v>
      </c>
      <c r="F58" t="s">
        <v>17</v>
      </c>
      <c r="G58" t="s">
        <v>18</v>
      </c>
      <c r="H58">
        <v>52</v>
      </c>
      <c r="I58" s="1">
        <v>38696</v>
      </c>
      <c r="J58" s="2">
        <v>102043</v>
      </c>
      <c r="K58" s="3">
        <v>0</v>
      </c>
      <c r="L58" t="s">
        <v>19</v>
      </c>
      <c r="M58" t="s">
        <v>20</v>
      </c>
      <c r="N58" s="1" t="s">
        <v>21</v>
      </c>
    </row>
    <row r="59" spans="1:14" x14ac:dyDescent="0.2">
      <c r="A59" t="s">
        <v>501</v>
      </c>
      <c r="B59" t="s">
        <v>502</v>
      </c>
      <c r="C59" t="s">
        <v>69</v>
      </c>
      <c r="D59" t="s">
        <v>31</v>
      </c>
      <c r="E59" t="s">
        <v>36</v>
      </c>
      <c r="F59" t="s">
        <v>17</v>
      </c>
      <c r="G59" t="s">
        <v>24</v>
      </c>
      <c r="H59">
        <v>46</v>
      </c>
      <c r="I59" s="1">
        <v>37041</v>
      </c>
      <c r="J59" s="2">
        <v>90678</v>
      </c>
      <c r="K59" s="3">
        <v>0</v>
      </c>
      <c r="L59" t="s">
        <v>19</v>
      </c>
      <c r="M59" t="s">
        <v>29</v>
      </c>
      <c r="N59" s="1" t="s">
        <v>21</v>
      </c>
    </row>
    <row r="60" spans="1:14" x14ac:dyDescent="0.2">
      <c r="A60" t="s">
        <v>503</v>
      </c>
      <c r="B60" t="s">
        <v>504</v>
      </c>
      <c r="C60" t="s">
        <v>83</v>
      </c>
      <c r="D60" t="s">
        <v>23</v>
      </c>
      <c r="E60" t="s">
        <v>36</v>
      </c>
      <c r="F60" t="s">
        <v>17</v>
      </c>
      <c r="G60" t="s">
        <v>47</v>
      </c>
      <c r="H60">
        <v>46</v>
      </c>
      <c r="I60" s="1">
        <v>39681</v>
      </c>
      <c r="J60" s="2">
        <v>59067</v>
      </c>
      <c r="K60" s="3">
        <v>0</v>
      </c>
      <c r="L60" t="s">
        <v>19</v>
      </c>
      <c r="M60" t="s">
        <v>45</v>
      </c>
      <c r="N60" s="1" t="s">
        <v>21</v>
      </c>
    </row>
    <row r="61" spans="1:14" x14ac:dyDescent="0.2">
      <c r="A61" t="s">
        <v>505</v>
      </c>
      <c r="B61" t="s">
        <v>506</v>
      </c>
      <c r="C61" t="s">
        <v>61</v>
      </c>
      <c r="D61" t="s">
        <v>43</v>
      </c>
      <c r="E61" t="s">
        <v>16</v>
      </c>
      <c r="F61" t="s">
        <v>28</v>
      </c>
      <c r="G61" t="s">
        <v>24</v>
      </c>
      <c r="H61">
        <v>45</v>
      </c>
      <c r="I61" s="1">
        <v>44266</v>
      </c>
      <c r="J61" s="2">
        <v>135062</v>
      </c>
      <c r="K61" s="3">
        <v>0.15</v>
      </c>
      <c r="L61" t="s">
        <v>33</v>
      </c>
      <c r="M61" t="s">
        <v>34</v>
      </c>
      <c r="N61" s="1" t="s">
        <v>21</v>
      </c>
    </row>
    <row r="62" spans="1:14" x14ac:dyDescent="0.2">
      <c r="A62" t="s">
        <v>203</v>
      </c>
      <c r="B62" t="s">
        <v>507</v>
      </c>
      <c r="C62" t="s">
        <v>61</v>
      </c>
      <c r="D62" t="s">
        <v>27</v>
      </c>
      <c r="E62" t="s">
        <v>32</v>
      </c>
      <c r="F62" t="s">
        <v>17</v>
      </c>
      <c r="G62" t="s">
        <v>51</v>
      </c>
      <c r="H62">
        <v>55</v>
      </c>
      <c r="I62" s="1">
        <v>38945</v>
      </c>
      <c r="J62" s="2">
        <v>159044</v>
      </c>
      <c r="K62" s="3">
        <v>0.1</v>
      </c>
      <c r="L62" t="s">
        <v>52</v>
      </c>
      <c r="M62" t="s">
        <v>81</v>
      </c>
      <c r="N62" s="1" t="s">
        <v>21</v>
      </c>
    </row>
    <row r="63" spans="1:14" x14ac:dyDescent="0.2">
      <c r="A63" t="s">
        <v>170</v>
      </c>
      <c r="B63" t="s">
        <v>508</v>
      </c>
      <c r="C63" t="s">
        <v>42</v>
      </c>
      <c r="D63" t="s">
        <v>65</v>
      </c>
      <c r="E63" t="s">
        <v>36</v>
      </c>
      <c r="F63" t="s">
        <v>17</v>
      </c>
      <c r="G63" t="s">
        <v>51</v>
      </c>
      <c r="H63">
        <v>44</v>
      </c>
      <c r="I63" s="1">
        <v>43467</v>
      </c>
      <c r="J63" s="2">
        <v>74691</v>
      </c>
      <c r="K63" s="3">
        <v>0</v>
      </c>
      <c r="L63" t="s">
        <v>52</v>
      </c>
      <c r="M63" t="s">
        <v>81</v>
      </c>
      <c r="N63" s="1">
        <v>44020</v>
      </c>
    </row>
    <row r="64" spans="1:14" x14ac:dyDescent="0.2">
      <c r="A64" t="s">
        <v>509</v>
      </c>
      <c r="B64" t="s">
        <v>510</v>
      </c>
      <c r="C64" t="s">
        <v>97</v>
      </c>
      <c r="D64" t="s">
        <v>31</v>
      </c>
      <c r="E64" t="s">
        <v>32</v>
      </c>
      <c r="F64" t="s">
        <v>17</v>
      </c>
      <c r="G64" t="s">
        <v>51</v>
      </c>
      <c r="H64">
        <v>44</v>
      </c>
      <c r="I64" s="1">
        <v>39800</v>
      </c>
      <c r="J64" s="2">
        <v>92753</v>
      </c>
      <c r="K64" s="3">
        <v>0.13</v>
      </c>
      <c r="L64" t="s">
        <v>19</v>
      </c>
      <c r="M64" t="s">
        <v>25</v>
      </c>
      <c r="N64" s="1">
        <v>44371</v>
      </c>
    </row>
    <row r="65" spans="1:14" x14ac:dyDescent="0.2">
      <c r="A65" t="s">
        <v>315</v>
      </c>
      <c r="B65" t="s">
        <v>511</v>
      </c>
      <c r="C65" t="s">
        <v>14</v>
      </c>
      <c r="D65" t="s">
        <v>23</v>
      </c>
      <c r="E65" t="s">
        <v>44</v>
      </c>
      <c r="F65" t="s">
        <v>28</v>
      </c>
      <c r="G65" t="s">
        <v>47</v>
      </c>
      <c r="H65">
        <v>45</v>
      </c>
      <c r="I65" s="1">
        <v>41493</v>
      </c>
      <c r="J65" s="2">
        <v>236946</v>
      </c>
      <c r="K65" s="3">
        <v>0.37</v>
      </c>
      <c r="L65" t="s">
        <v>19</v>
      </c>
      <c r="M65" t="s">
        <v>63</v>
      </c>
      <c r="N65" s="1" t="s">
        <v>21</v>
      </c>
    </row>
    <row r="66" spans="1:14" x14ac:dyDescent="0.2">
      <c r="A66" t="s">
        <v>512</v>
      </c>
      <c r="B66" t="s">
        <v>513</v>
      </c>
      <c r="C66" t="s">
        <v>68</v>
      </c>
      <c r="D66" t="s">
        <v>15</v>
      </c>
      <c r="E66" t="s">
        <v>32</v>
      </c>
      <c r="F66" t="s">
        <v>17</v>
      </c>
      <c r="G66" t="s">
        <v>47</v>
      </c>
      <c r="H66">
        <v>36</v>
      </c>
      <c r="I66" s="1">
        <v>44435</v>
      </c>
      <c r="J66" s="2">
        <v>48906</v>
      </c>
      <c r="K66" s="3">
        <v>0</v>
      </c>
      <c r="L66" t="s">
        <v>19</v>
      </c>
      <c r="M66" t="s">
        <v>45</v>
      </c>
      <c r="N66" s="1" t="s">
        <v>21</v>
      </c>
    </row>
    <row r="67" spans="1:14" x14ac:dyDescent="0.2">
      <c r="A67" t="s">
        <v>514</v>
      </c>
      <c r="B67" t="s">
        <v>404</v>
      </c>
      <c r="C67" t="s">
        <v>42</v>
      </c>
      <c r="D67" t="s">
        <v>50</v>
      </c>
      <c r="E67" t="s">
        <v>32</v>
      </c>
      <c r="F67" t="s">
        <v>17</v>
      </c>
      <c r="G67" t="s">
        <v>18</v>
      </c>
      <c r="H67">
        <v>38</v>
      </c>
      <c r="I67" s="1">
        <v>39474</v>
      </c>
      <c r="J67" s="2">
        <v>80024</v>
      </c>
      <c r="K67" s="3">
        <v>0</v>
      </c>
      <c r="L67" t="s">
        <v>19</v>
      </c>
      <c r="M67" t="s">
        <v>29</v>
      </c>
      <c r="N67" s="1" t="s">
        <v>21</v>
      </c>
    </row>
    <row r="68" spans="1:14" x14ac:dyDescent="0.2">
      <c r="A68" t="s">
        <v>375</v>
      </c>
      <c r="B68" t="s">
        <v>515</v>
      </c>
      <c r="C68" t="s">
        <v>22</v>
      </c>
      <c r="D68" t="s">
        <v>23</v>
      </c>
      <c r="E68" t="s">
        <v>44</v>
      </c>
      <c r="F68" t="s">
        <v>17</v>
      </c>
      <c r="G68" t="s">
        <v>18</v>
      </c>
      <c r="H68">
        <v>41</v>
      </c>
      <c r="I68" s="1">
        <v>40109</v>
      </c>
      <c r="J68" s="2">
        <v>54415</v>
      </c>
      <c r="K68" s="3">
        <v>0</v>
      </c>
      <c r="L68" t="s">
        <v>19</v>
      </c>
      <c r="M68" t="s">
        <v>63</v>
      </c>
      <c r="N68" s="1">
        <v>41661</v>
      </c>
    </row>
    <row r="69" spans="1:14" x14ac:dyDescent="0.2">
      <c r="A69" t="s">
        <v>516</v>
      </c>
      <c r="B69" t="s">
        <v>517</v>
      </c>
      <c r="C69" t="s">
        <v>62</v>
      </c>
      <c r="D69" t="s">
        <v>43</v>
      </c>
      <c r="E69" t="s">
        <v>16</v>
      </c>
      <c r="F69" t="s">
        <v>17</v>
      </c>
      <c r="G69" t="s">
        <v>24</v>
      </c>
      <c r="H69">
        <v>30</v>
      </c>
      <c r="I69" s="1">
        <v>42484</v>
      </c>
      <c r="J69" s="2">
        <v>120341</v>
      </c>
      <c r="K69" s="3">
        <v>7.0000000000000007E-2</v>
      </c>
      <c r="L69" t="s">
        <v>19</v>
      </c>
      <c r="M69" t="s">
        <v>63</v>
      </c>
      <c r="N69" s="1" t="s">
        <v>21</v>
      </c>
    </row>
    <row r="70" spans="1:14" x14ac:dyDescent="0.2">
      <c r="A70" t="s">
        <v>177</v>
      </c>
      <c r="B70" t="s">
        <v>518</v>
      </c>
      <c r="C70" t="s">
        <v>14</v>
      </c>
      <c r="D70" t="s">
        <v>27</v>
      </c>
      <c r="E70" t="s">
        <v>44</v>
      </c>
      <c r="F70" t="s">
        <v>17</v>
      </c>
      <c r="G70" t="s">
        <v>51</v>
      </c>
      <c r="H70">
        <v>43</v>
      </c>
      <c r="I70" s="1">
        <v>40029</v>
      </c>
      <c r="J70" s="2">
        <v>208415</v>
      </c>
      <c r="K70" s="3">
        <v>0.35</v>
      </c>
      <c r="L70" t="s">
        <v>19</v>
      </c>
      <c r="M70" t="s">
        <v>63</v>
      </c>
      <c r="N70" s="1" t="s">
        <v>21</v>
      </c>
    </row>
    <row r="71" spans="1:14" x14ac:dyDescent="0.2">
      <c r="A71" t="s">
        <v>519</v>
      </c>
      <c r="B71" t="s">
        <v>520</v>
      </c>
      <c r="C71" t="s">
        <v>38</v>
      </c>
      <c r="D71" t="s">
        <v>27</v>
      </c>
      <c r="E71" t="s">
        <v>44</v>
      </c>
      <c r="F71" t="s">
        <v>17</v>
      </c>
      <c r="G71" t="s">
        <v>24</v>
      </c>
      <c r="H71">
        <v>32</v>
      </c>
      <c r="I71" s="1">
        <v>43835</v>
      </c>
      <c r="J71" s="2">
        <v>78844</v>
      </c>
      <c r="K71" s="3">
        <v>0</v>
      </c>
      <c r="L71" t="s">
        <v>19</v>
      </c>
      <c r="M71" t="s">
        <v>63</v>
      </c>
      <c r="N71" s="1" t="s">
        <v>21</v>
      </c>
    </row>
    <row r="72" spans="1:14" x14ac:dyDescent="0.2">
      <c r="A72" t="s">
        <v>521</v>
      </c>
      <c r="B72" t="s">
        <v>522</v>
      </c>
      <c r="C72" t="s">
        <v>129</v>
      </c>
      <c r="D72" t="s">
        <v>31</v>
      </c>
      <c r="E72" t="s">
        <v>36</v>
      </c>
      <c r="F72" t="s">
        <v>28</v>
      </c>
      <c r="G72" t="s">
        <v>18</v>
      </c>
      <c r="H72">
        <v>58</v>
      </c>
      <c r="I72" s="1">
        <v>37399</v>
      </c>
      <c r="J72" s="2">
        <v>76354</v>
      </c>
      <c r="K72" s="3">
        <v>0</v>
      </c>
      <c r="L72" t="s">
        <v>19</v>
      </c>
      <c r="M72" t="s">
        <v>39</v>
      </c>
      <c r="N72" s="1">
        <v>44465</v>
      </c>
    </row>
    <row r="73" spans="1:14" x14ac:dyDescent="0.2">
      <c r="A73" t="s">
        <v>391</v>
      </c>
      <c r="B73" t="s">
        <v>523</v>
      </c>
      <c r="C73" t="s">
        <v>40</v>
      </c>
      <c r="D73" t="s">
        <v>15</v>
      </c>
      <c r="E73" t="s">
        <v>44</v>
      </c>
      <c r="F73" t="s">
        <v>17</v>
      </c>
      <c r="G73" t="s">
        <v>51</v>
      </c>
      <c r="H73">
        <v>37</v>
      </c>
      <c r="I73" s="1">
        <v>43493</v>
      </c>
      <c r="J73" s="2">
        <v>165927</v>
      </c>
      <c r="K73" s="3">
        <v>0.2</v>
      </c>
      <c r="L73" t="s">
        <v>19</v>
      </c>
      <c r="M73" t="s">
        <v>39</v>
      </c>
      <c r="N73" s="1" t="s">
        <v>21</v>
      </c>
    </row>
    <row r="74" spans="1:14" x14ac:dyDescent="0.2">
      <c r="A74" t="s">
        <v>524</v>
      </c>
      <c r="B74" t="s">
        <v>525</v>
      </c>
      <c r="C74" t="s">
        <v>62</v>
      </c>
      <c r="D74" t="s">
        <v>65</v>
      </c>
      <c r="E74" t="s">
        <v>44</v>
      </c>
      <c r="F74" t="s">
        <v>17</v>
      </c>
      <c r="G74" t="s">
        <v>51</v>
      </c>
      <c r="H74">
        <v>38</v>
      </c>
      <c r="I74" s="1">
        <v>44516</v>
      </c>
      <c r="J74" s="2">
        <v>109812</v>
      </c>
      <c r="K74" s="3">
        <v>0.09</v>
      </c>
      <c r="L74" t="s">
        <v>52</v>
      </c>
      <c r="M74" t="s">
        <v>81</v>
      </c>
      <c r="N74" s="1" t="s">
        <v>21</v>
      </c>
    </row>
    <row r="75" spans="1:14" x14ac:dyDescent="0.2">
      <c r="A75" t="s">
        <v>526</v>
      </c>
      <c r="B75" t="s">
        <v>527</v>
      </c>
      <c r="C75" t="s">
        <v>84</v>
      </c>
      <c r="D75" t="s">
        <v>31</v>
      </c>
      <c r="E75" t="s">
        <v>32</v>
      </c>
      <c r="F75" t="s">
        <v>28</v>
      </c>
      <c r="G75" t="s">
        <v>24</v>
      </c>
      <c r="H75">
        <v>55</v>
      </c>
      <c r="I75" s="1">
        <v>36041</v>
      </c>
      <c r="J75" s="2">
        <v>86299</v>
      </c>
      <c r="K75" s="3">
        <v>0</v>
      </c>
      <c r="L75" t="s">
        <v>19</v>
      </c>
      <c r="M75" t="s">
        <v>63</v>
      </c>
      <c r="N75" s="1" t="s">
        <v>21</v>
      </c>
    </row>
    <row r="76" spans="1:14" x14ac:dyDescent="0.2">
      <c r="A76" t="s">
        <v>182</v>
      </c>
      <c r="B76" t="s">
        <v>528</v>
      </c>
      <c r="C76" t="s">
        <v>14</v>
      </c>
      <c r="D76" t="s">
        <v>43</v>
      </c>
      <c r="E76" t="s">
        <v>16</v>
      </c>
      <c r="F76" t="s">
        <v>28</v>
      </c>
      <c r="G76" t="s">
        <v>51</v>
      </c>
      <c r="H76">
        <v>57</v>
      </c>
      <c r="I76" s="1">
        <v>37828</v>
      </c>
      <c r="J76" s="2">
        <v>206624</v>
      </c>
      <c r="K76" s="3">
        <v>0.4</v>
      </c>
      <c r="L76" t="s">
        <v>52</v>
      </c>
      <c r="M76" t="s">
        <v>53</v>
      </c>
      <c r="N76" s="1" t="s">
        <v>21</v>
      </c>
    </row>
    <row r="77" spans="1:14" x14ac:dyDescent="0.2">
      <c r="A77" t="s">
        <v>169</v>
      </c>
      <c r="B77" t="s">
        <v>529</v>
      </c>
      <c r="C77" t="s">
        <v>73</v>
      </c>
      <c r="D77" t="s">
        <v>27</v>
      </c>
      <c r="E77" t="s">
        <v>36</v>
      </c>
      <c r="F77" t="s">
        <v>28</v>
      </c>
      <c r="G77" t="s">
        <v>51</v>
      </c>
      <c r="H77">
        <v>36</v>
      </c>
      <c r="I77" s="1">
        <v>40535</v>
      </c>
      <c r="J77" s="2">
        <v>53215</v>
      </c>
      <c r="K77" s="3">
        <v>0</v>
      </c>
      <c r="L77" t="s">
        <v>52</v>
      </c>
      <c r="M77" t="s">
        <v>53</v>
      </c>
      <c r="N77" s="1">
        <v>41725</v>
      </c>
    </row>
    <row r="78" spans="1:14" x14ac:dyDescent="0.2">
      <c r="A78" t="s">
        <v>366</v>
      </c>
      <c r="B78" t="s">
        <v>530</v>
      </c>
      <c r="C78" t="s">
        <v>58</v>
      </c>
      <c r="D78" t="s">
        <v>31</v>
      </c>
      <c r="E78" t="s">
        <v>16</v>
      </c>
      <c r="F78" t="s">
        <v>17</v>
      </c>
      <c r="G78" t="s">
        <v>24</v>
      </c>
      <c r="H78">
        <v>30</v>
      </c>
      <c r="I78" s="1">
        <v>42877</v>
      </c>
      <c r="J78" s="2">
        <v>86858</v>
      </c>
      <c r="K78" s="3">
        <v>0</v>
      </c>
      <c r="L78" t="s">
        <v>33</v>
      </c>
      <c r="M78" t="s">
        <v>80</v>
      </c>
      <c r="N78" s="1">
        <v>43016</v>
      </c>
    </row>
    <row r="79" spans="1:14" x14ac:dyDescent="0.2">
      <c r="A79" t="s">
        <v>531</v>
      </c>
      <c r="B79" t="s">
        <v>532</v>
      </c>
      <c r="C79" t="s">
        <v>56</v>
      </c>
      <c r="D79" t="s">
        <v>27</v>
      </c>
      <c r="E79" t="s">
        <v>36</v>
      </c>
      <c r="F79" t="s">
        <v>28</v>
      </c>
      <c r="G79" t="s">
        <v>24</v>
      </c>
      <c r="H79">
        <v>40</v>
      </c>
      <c r="I79" s="1">
        <v>39265</v>
      </c>
      <c r="J79" s="2">
        <v>93971</v>
      </c>
      <c r="K79" s="3">
        <v>0.08</v>
      </c>
      <c r="L79" t="s">
        <v>33</v>
      </c>
      <c r="M79" t="s">
        <v>80</v>
      </c>
      <c r="N79" s="1" t="s">
        <v>21</v>
      </c>
    </row>
    <row r="80" spans="1:14" x14ac:dyDescent="0.2">
      <c r="A80" t="s">
        <v>533</v>
      </c>
      <c r="B80" t="s">
        <v>534</v>
      </c>
      <c r="C80" t="s">
        <v>64</v>
      </c>
      <c r="D80" t="s">
        <v>15</v>
      </c>
      <c r="E80" t="s">
        <v>32</v>
      </c>
      <c r="F80" t="s">
        <v>28</v>
      </c>
      <c r="G80" t="s">
        <v>51</v>
      </c>
      <c r="H80">
        <v>34</v>
      </c>
      <c r="I80" s="1">
        <v>42182</v>
      </c>
      <c r="J80" s="2">
        <v>57008</v>
      </c>
      <c r="K80" s="3">
        <v>0</v>
      </c>
      <c r="L80" t="s">
        <v>19</v>
      </c>
      <c r="M80" t="s">
        <v>39</v>
      </c>
      <c r="N80" s="1" t="s">
        <v>21</v>
      </c>
    </row>
    <row r="81" spans="1:14" x14ac:dyDescent="0.2">
      <c r="A81" t="s">
        <v>535</v>
      </c>
      <c r="B81" t="s">
        <v>536</v>
      </c>
      <c r="C81" t="s">
        <v>61</v>
      </c>
      <c r="D81" t="s">
        <v>15</v>
      </c>
      <c r="E81" t="s">
        <v>36</v>
      </c>
      <c r="F81" t="s">
        <v>28</v>
      </c>
      <c r="G81" t="s">
        <v>51</v>
      </c>
      <c r="H81">
        <v>60</v>
      </c>
      <c r="I81" s="1">
        <v>42270</v>
      </c>
      <c r="J81" s="2">
        <v>141899</v>
      </c>
      <c r="K81" s="3">
        <v>0.15</v>
      </c>
      <c r="L81" t="s">
        <v>19</v>
      </c>
      <c r="M81" t="s">
        <v>39</v>
      </c>
      <c r="N81" s="1" t="s">
        <v>21</v>
      </c>
    </row>
    <row r="82" spans="1:14" x14ac:dyDescent="0.2">
      <c r="A82" t="s">
        <v>537</v>
      </c>
      <c r="B82" t="s">
        <v>538</v>
      </c>
      <c r="C82" t="s">
        <v>64</v>
      </c>
      <c r="D82" t="s">
        <v>43</v>
      </c>
      <c r="E82" t="s">
        <v>32</v>
      </c>
      <c r="F82" t="s">
        <v>28</v>
      </c>
      <c r="G82" t="s">
        <v>47</v>
      </c>
      <c r="H82">
        <v>41</v>
      </c>
      <c r="I82" s="1">
        <v>42626</v>
      </c>
      <c r="J82" s="2">
        <v>64847</v>
      </c>
      <c r="K82" s="3">
        <v>0</v>
      </c>
      <c r="L82" t="s">
        <v>19</v>
      </c>
      <c r="M82" t="s">
        <v>45</v>
      </c>
      <c r="N82" s="1" t="s">
        <v>21</v>
      </c>
    </row>
    <row r="83" spans="1:14" x14ac:dyDescent="0.2">
      <c r="A83" t="s">
        <v>539</v>
      </c>
      <c r="B83" t="s">
        <v>540</v>
      </c>
      <c r="C83" t="s">
        <v>97</v>
      </c>
      <c r="D83" t="s">
        <v>31</v>
      </c>
      <c r="E83" t="s">
        <v>16</v>
      </c>
      <c r="F83" t="s">
        <v>28</v>
      </c>
      <c r="G83" t="s">
        <v>18</v>
      </c>
      <c r="H83">
        <v>53</v>
      </c>
      <c r="I83" s="1">
        <v>33702</v>
      </c>
      <c r="J83" s="2">
        <v>116878</v>
      </c>
      <c r="K83" s="3">
        <v>0.11</v>
      </c>
      <c r="L83" t="s">
        <v>19</v>
      </c>
      <c r="M83" t="s">
        <v>45</v>
      </c>
      <c r="N83" s="1" t="s">
        <v>21</v>
      </c>
    </row>
    <row r="84" spans="1:14" x14ac:dyDescent="0.2">
      <c r="A84" t="s">
        <v>541</v>
      </c>
      <c r="B84" t="s">
        <v>542</v>
      </c>
      <c r="C84" t="s">
        <v>30</v>
      </c>
      <c r="D84" t="s">
        <v>31</v>
      </c>
      <c r="E84" t="s">
        <v>44</v>
      </c>
      <c r="F84" t="s">
        <v>28</v>
      </c>
      <c r="G84" t="s">
        <v>47</v>
      </c>
      <c r="H84">
        <v>45</v>
      </c>
      <c r="I84" s="1">
        <v>38388</v>
      </c>
      <c r="J84" s="2">
        <v>70505</v>
      </c>
      <c r="K84" s="3">
        <v>0</v>
      </c>
      <c r="L84" t="s">
        <v>19</v>
      </c>
      <c r="M84" t="s">
        <v>25</v>
      </c>
      <c r="N84" s="1" t="s">
        <v>21</v>
      </c>
    </row>
    <row r="85" spans="1:14" x14ac:dyDescent="0.2">
      <c r="A85" t="s">
        <v>543</v>
      </c>
      <c r="B85" t="s">
        <v>544</v>
      </c>
      <c r="C85" t="s">
        <v>40</v>
      </c>
      <c r="D85" t="s">
        <v>31</v>
      </c>
      <c r="E85" t="s">
        <v>16</v>
      </c>
      <c r="F85" t="s">
        <v>17</v>
      </c>
      <c r="G85" t="s">
        <v>51</v>
      </c>
      <c r="H85">
        <v>30</v>
      </c>
      <c r="I85" s="1">
        <v>42512</v>
      </c>
      <c r="J85" s="2">
        <v>189702</v>
      </c>
      <c r="K85" s="3">
        <v>0.28000000000000003</v>
      </c>
      <c r="L85" t="s">
        <v>52</v>
      </c>
      <c r="M85" t="s">
        <v>81</v>
      </c>
      <c r="N85" s="1">
        <v>44186</v>
      </c>
    </row>
    <row r="86" spans="1:14" x14ac:dyDescent="0.2">
      <c r="A86" t="s">
        <v>545</v>
      </c>
      <c r="B86" t="s">
        <v>546</v>
      </c>
      <c r="C86" t="s">
        <v>40</v>
      </c>
      <c r="D86" t="s">
        <v>65</v>
      </c>
      <c r="E86" t="s">
        <v>44</v>
      </c>
      <c r="F86" t="s">
        <v>28</v>
      </c>
      <c r="G86" t="s">
        <v>18</v>
      </c>
      <c r="H86">
        <v>26</v>
      </c>
      <c r="I86" s="1">
        <v>44040</v>
      </c>
      <c r="J86" s="2">
        <v>180664</v>
      </c>
      <c r="K86" s="3">
        <v>0.27</v>
      </c>
      <c r="L86" t="s">
        <v>19</v>
      </c>
      <c r="M86" t="s">
        <v>20</v>
      </c>
      <c r="N86" s="1" t="s">
        <v>21</v>
      </c>
    </row>
    <row r="87" spans="1:14" x14ac:dyDescent="0.2">
      <c r="A87" t="s">
        <v>547</v>
      </c>
      <c r="B87" t="s">
        <v>548</v>
      </c>
      <c r="C87" t="s">
        <v>83</v>
      </c>
      <c r="D87" t="s">
        <v>23</v>
      </c>
      <c r="E87" t="s">
        <v>36</v>
      </c>
      <c r="F87" t="s">
        <v>17</v>
      </c>
      <c r="G87" t="s">
        <v>24</v>
      </c>
      <c r="H87">
        <v>45</v>
      </c>
      <c r="I87" s="1">
        <v>37972</v>
      </c>
      <c r="J87" s="2">
        <v>48345</v>
      </c>
      <c r="K87" s="3">
        <v>0</v>
      </c>
      <c r="L87" t="s">
        <v>33</v>
      </c>
      <c r="M87" t="s">
        <v>34</v>
      </c>
      <c r="N87" s="1" t="s">
        <v>21</v>
      </c>
    </row>
    <row r="88" spans="1:14" x14ac:dyDescent="0.2">
      <c r="A88" t="s">
        <v>549</v>
      </c>
      <c r="B88" t="s">
        <v>550</v>
      </c>
      <c r="C88" t="s">
        <v>40</v>
      </c>
      <c r="D88" t="s">
        <v>23</v>
      </c>
      <c r="E88" t="s">
        <v>36</v>
      </c>
      <c r="F88" t="s">
        <v>28</v>
      </c>
      <c r="G88" t="s">
        <v>24</v>
      </c>
      <c r="H88">
        <v>42</v>
      </c>
      <c r="I88" s="1">
        <v>41655</v>
      </c>
      <c r="J88" s="2">
        <v>152214</v>
      </c>
      <c r="K88" s="3">
        <v>0.3</v>
      </c>
      <c r="L88" t="s">
        <v>33</v>
      </c>
      <c r="M88" t="s">
        <v>60</v>
      </c>
      <c r="N88" s="1" t="s">
        <v>21</v>
      </c>
    </row>
    <row r="89" spans="1:14" x14ac:dyDescent="0.2">
      <c r="A89" t="s">
        <v>308</v>
      </c>
      <c r="B89" t="s">
        <v>551</v>
      </c>
      <c r="C89" t="s">
        <v>38</v>
      </c>
      <c r="D89" t="s">
        <v>27</v>
      </c>
      <c r="E89" t="s">
        <v>32</v>
      </c>
      <c r="F89" t="s">
        <v>17</v>
      </c>
      <c r="G89" t="s">
        <v>51</v>
      </c>
      <c r="H89">
        <v>41</v>
      </c>
      <c r="I89" s="1">
        <v>39931</v>
      </c>
      <c r="J89" s="2">
        <v>69803</v>
      </c>
      <c r="K89" s="3">
        <v>0</v>
      </c>
      <c r="L89" t="s">
        <v>52</v>
      </c>
      <c r="M89" t="s">
        <v>81</v>
      </c>
      <c r="N89" s="1" t="s">
        <v>21</v>
      </c>
    </row>
    <row r="90" spans="1:14" x14ac:dyDescent="0.2">
      <c r="A90" t="s">
        <v>190</v>
      </c>
      <c r="B90" t="s">
        <v>552</v>
      </c>
      <c r="C90" t="s">
        <v>71</v>
      </c>
      <c r="D90" t="s">
        <v>27</v>
      </c>
      <c r="E90" t="s">
        <v>32</v>
      </c>
      <c r="F90" t="s">
        <v>17</v>
      </c>
      <c r="G90" t="s">
        <v>51</v>
      </c>
      <c r="H90">
        <v>48</v>
      </c>
      <c r="I90" s="1">
        <v>43650</v>
      </c>
      <c r="J90" s="2">
        <v>76588</v>
      </c>
      <c r="K90" s="3">
        <v>0</v>
      </c>
      <c r="L90" t="s">
        <v>52</v>
      </c>
      <c r="M90" t="s">
        <v>66</v>
      </c>
      <c r="N90" s="1" t="s">
        <v>21</v>
      </c>
    </row>
    <row r="91" spans="1:14" x14ac:dyDescent="0.2">
      <c r="A91" t="s">
        <v>553</v>
      </c>
      <c r="B91" t="s">
        <v>554</v>
      </c>
      <c r="C91" t="s">
        <v>35</v>
      </c>
      <c r="D91" t="s">
        <v>27</v>
      </c>
      <c r="E91" t="s">
        <v>36</v>
      </c>
      <c r="F91" t="s">
        <v>28</v>
      </c>
      <c r="G91" t="s">
        <v>18</v>
      </c>
      <c r="H91">
        <v>29</v>
      </c>
      <c r="I91" s="1">
        <v>43444</v>
      </c>
      <c r="J91" s="2">
        <v>84596</v>
      </c>
      <c r="K91" s="3">
        <v>0</v>
      </c>
      <c r="L91" t="s">
        <v>19</v>
      </c>
      <c r="M91" t="s">
        <v>45</v>
      </c>
      <c r="N91" s="1" t="s">
        <v>21</v>
      </c>
    </row>
    <row r="92" spans="1:14" x14ac:dyDescent="0.2">
      <c r="A92" t="s">
        <v>555</v>
      </c>
      <c r="B92" t="s">
        <v>556</v>
      </c>
      <c r="C92" t="s">
        <v>62</v>
      </c>
      <c r="D92" t="s">
        <v>43</v>
      </c>
      <c r="E92" t="s">
        <v>16</v>
      </c>
      <c r="F92" t="s">
        <v>28</v>
      </c>
      <c r="G92" t="s">
        <v>24</v>
      </c>
      <c r="H92">
        <v>27</v>
      </c>
      <c r="I92" s="1">
        <v>43368</v>
      </c>
      <c r="J92" s="2">
        <v>114441</v>
      </c>
      <c r="K92" s="3">
        <v>0.1</v>
      </c>
      <c r="L92" t="s">
        <v>33</v>
      </c>
      <c r="M92" t="s">
        <v>80</v>
      </c>
      <c r="N92" s="1">
        <v>43821</v>
      </c>
    </row>
    <row r="93" spans="1:14" x14ac:dyDescent="0.2">
      <c r="A93" t="s">
        <v>358</v>
      </c>
      <c r="B93" t="s">
        <v>557</v>
      </c>
      <c r="C93" t="s">
        <v>61</v>
      </c>
      <c r="D93" t="s">
        <v>15</v>
      </c>
      <c r="E93" t="s">
        <v>44</v>
      </c>
      <c r="F93" t="s">
        <v>17</v>
      </c>
      <c r="G93" t="s">
        <v>24</v>
      </c>
      <c r="H93">
        <v>33</v>
      </c>
      <c r="I93" s="1">
        <v>43211</v>
      </c>
      <c r="J93" s="2">
        <v>140402</v>
      </c>
      <c r="K93" s="3">
        <v>0.15</v>
      </c>
      <c r="L93" t="s">
        <v>33</v>
      </c>
      <c r="M93" t="s">
        <v>60</v>
      </c>
      <c r="N93" s="1" t="s">
        <v>21</v>
      </c>
    </row>
    <row r="94" spans="1:14" x14ac:dyDescent="0.2">
      <c r="A94" t="s">
        <v>558</v>
      </c>
      <c r="B94" t="s">
        <v>559</v>
      </c>
      <c r="C94" t="s">
        <v>64</v>
      </c>
      <c r="D94" t="s">
        <v>15</v>
      </c>
      <c r="E94" t="s">
        <v>32</v>
      </c>
      <c r="F94" t="s">
        <v>17</v>
      </c>
      <c r="G94" t="s">
        <v>51</v>
      </c>
      <c r="H94">
        <v>26</v>
      </c>
      <c r="I94" s="1">
        <v>43578</v>
      </c>
      <c r="J94" s="2">
        <v>59817</v>
      </c>
      <c r="K94" s="3">
        <v>0</v>
      </c>
      <c r="L94" t="s">
        <v>52</v>
      </c>
      <c r="M94" t="s">
        <v>53</v>
      </c>
      <c r="N94" s="1" t="s">
        <v>21</v>
      </c>
    </row>
    <row r="95" spans="1:14" x14ac:dyDescent="0.2">
      <c r="A95" t="s">
        <v>560</v>
      </c>
      <c r="B95" t="s">
        <v>561</v>
      </c>
      <c r="C95" t="s">
        <v>94</v>
      </c>
      <c r="D95" t="s">
        <v>50</v>
      </c>
      <c r="E95" t="s">
        <v>36</v>
      </c>
      <c r="F95" t="s">
        <v>28</v>
      </c>
      <c r="G95" t="s">
        <v>24</v>
      </c>
      <c r="H95">
        <v>31</v>
      </c>
      <c r="I95" s="1">
        <v>42938</v>
      </c>
      <c r="J95" s="2">
        <v>55854</v>
      </c>
      <c r="K95" s="3">
        <v>0</v>
      </c>
      <c r="L95" t="s">
        <v>19</v>
      </c>
      <c r="M95" t="s">
        <v>25</v>
      </c>
      <c r="N95" s="1" t="s">
        <v>21</v>
      </c>
    </row>
    <row r="96" spans="1:14" x14ac:dyDescent="0.2">
      <c r="A96" t="s">
        <v>562</v>
      </c>
      <c r="B96" t="s">
        <v>563</v>
      </c>
      <c r="C96" t="s">
        <v>77</v>
      </c>
      <c r="D96" t="s">
        <v>23</v>
      </c>
      <c r="E96" t="s">
        <v>16</v>
      </c>
      <c r="F96" t="s">
        <v>28</v>
      </c>
      <c r="G96" t="s">
        <v>24</v>
      </c>
      <c r="H96">
        <v>53</v>
      </c>
      <c r="I96" s="1">
        <v>37576</v>
      </c>
      <c r="J96" s="2">
        <v>95998</v>
      </c>
      <c r="K96" s="3">
        <v>0</v>
      </c>
      <c r="L96" t="s">
        <v>19</v>
      </c>
      <c r="M96" t="s">
        <v>63</v>
      </c>
      <c r="N96" s="1" t="s">
        <v>21</v>
      </c>
    </row>
    <row r="97" spans="1:14" x14ac:dyDescent="0.2">
      <c r="A97" t="s">
        <v>564</v>
      </c>
      <c r="B97" t="s">
        <v>565</v>
      </c>
      <c r="C97" t="s">
        <v>61</v>
      </c>
      <c r="D97" t="s">
        <v>50</v>
      </c>
      <c r="E97" t="s">
        <v>36</v>
      </c>
      <c r="F97" t="s">
        <v>17</v>
      </c>
      <c r="G97" t="s">
        <v>24</v>
      </c>
      <c r="H97">
        <v>34</v>
      </c>
      <c r="I97" s="1">
        <v>42116</v>
      </c>
      <c r="J97" s="2">
        <v>154941</v>
      </c>
      <c r="K97" s="3">
        <v>0.13</v>
      </c>
      <c r="L97" t="s">
        <v>19</v>
      </c>
      <c r="M97" t="s">
        <v>39</v>
      </c>
      <c r="N97" s="1" t="s">
        <v>21</v>
      </c>
    </row>
    <row r="98" spans="1:14" x14ac:dyDescent="0.2">
      <c r="A98" t="s">
        <v>566</v>
      </c>
      <c r="B98" t="s">
        <v>496</v>
      </c>
      <c r="C98" t="s">
        <v>14</v>
      </c>
      <c r="D98" t="s">
        <v>15</v>
      </c>
      <c r="E98" t="s">
        <v>44</v>
      </c>
      <c r="F98" t="s">
        <v>17</v>
      </c>
      <c r="G98" t="s">
        <v>24</v>
      </c>
      <c r="H98">
        <v>54</v>
      </c>
      <c r="I98" s="1">
        <v>40734</v>
      </c>
      <c r="J98" s="2">
        <v>247022</v>
      </c>
      <c r="K98" s="3">
        <v>0.3</v>
      </c>
      <c r="L98" t="s">
        <v>33</v>
      </c>
      <c r="M98" t="s">
        <v>60</v>
      </c>
      <c r="N98" s="1" t="s">
        <v>21</v>
      </c>
    </row>
    <row r="99" spans="1:14" x14ac:dyDescent="0.2">
      <c r="A99" t="s">
        <v>567</v>
      </c>
      <c r="B99" t="s">
        <v>568</v>
      </c>
      <c r="C99" t="s">
        <v>71</v>
      </c>
      <c r="D99" t="s">
        <v>27</v>
      </c>
      <c r="E99" t="s">
        <v>36</v>
      </c>
      <c r="F99" t="s">
        <v>17</v>
      </c>
      <c r="G99" t="s">
        <v>51</v>
      </c>
      <c r="H99">
        <v>32</v>
      </c>
      <c r="I99" s="1">
        <v>44474</v>
      </c>
      <c r="J99" s="2">
        <v>88072</v>
      </c>
      <c r="K99" s="3">
        <v>0</v>
      </c>
      <c r="L99" t="s">
        <v>52</v>
      </c>
      <c r="M99" t="s">
        <v>53</v>
      </c>
      <c r="N99" s="1" t="s">
        <v>21</v>
      </c>
    </row>
    <row r="100" spans="1:14" x14ac:dyDescent="0.2">
      <c r="A100" t="s">
        <v>241</v>
      </c>
      <c r="B100" t="s">
        <v>569</v>
      </c>
      <c r="C100" t="s">
        <v>56</v>
      </c>
      <c r="D100" t="s">
        <v>27</v>
      </c>
      <c r="E100" t="s">
        <v>16</v>
      </c>
      <c r="F100" t="s">
        <v>28</v>
      </c>
      <c r="G100" t="s">
        <v>24</v>
      </c>
      <c r="H100">
        <v>28</v>
      </c>
      <c r="I100" s="1">
        <v>43977</v>
      </c>
      <c r="J100" s="2">
        <v>67925</v>
      </c>
      <c r="K100" s="3">
        <v>0.08</v>
      </c>
      <c r="L100" t="s">
        <v>33</v>
      </c>
      <c r="M100" t="s">
        <v>74</v>
      </c>
      <c r="N100" s="1" t="s">
        <v>21</v>
      </c>
    </row>
    <row r="101" spans="1:14" x14ac:dyDescent="0.2">
      <c r="A101" t="s">
        <v>570</v>
      </c>
      <c r="B101" t="s">
        <v>571</v>
      </c>
      <c r="C101" t="s">
        <v>14</v>
      </c>
      <c r="D101" t="s">
        <v>50</v>
      </c>
      <c r="E101" t="s">
        <v>36</v>
      </c>
      <c r="F101" t="s">
        <v>17</v>
      </c>
      <c r="G101" t="s">
        <v>18</v>
      </c>
      <c r="H101">
        <v>31</v>
      </c>
      <c r="I101" s="1">
        <v>44063</v>
      </c>
      <c r="J101" s="2">
        <v>219693</v>
      </c>
      <c r="K101" s="3">
        <v>0.3</v>
      </c>
      <c r="L101" t="s">
        <v>19</v>
      </c>
      <c r="M101" t="s">
        <v>25</v>
      </c>
      <c r="N101" s="1" t="s">
        <v>21</v>
      </c>
    </row>
    <row r="102" spans="1:14" x14ac:dyDescent="0.2">
      <c r="A102" t="s">
        <v>572</v>
      </c>
      <c r="B102" t="s">
        <v>573</v>
      </c>
      <c r="C102" t="s">
        <v>58</v>
      </c>
      <c r="D102" t="s">
        <v>31</v>
      </c>
      <c r="E102" t="s">
        <v>16</v>
      </c>
      <c r="F102" t="s">
        <v>17</v>
      </c>
      <c r="G102" t="s">
        <v>18</v>
      </c>
      <c r="H102">
        <v>45</v>
      </c>
      <c r="I102" s="1">
        <v>41386</v>
      </c>
      <c r="J102" s="2">
        <v>61773</v>
      </c>
      <c r="K102" s="3">
        <v>0</v>
      </c>
      <c r="L102" t="s">
        <v>19</v>
      </c>
      <c r="M102" t="s">
        <v>63</v>
      </c>
      <c r="N102" s="1" t="s">
        <v>21</v>
      </c>
    </row>
    <row r="103" spans="1:14" x14ac:dyDescent="0.2">
      <c r="A103" t="s">
        <v>400</v>
      </c>
      <c r="B103" t="s">
        <v>574</v>
      </c>
      <c r="C103" t="s">
        <v>56</v>
      </c>
      <c r="D103" t="s">
        <v>27</v>
      </c>
      <c r="E103" t="s">
        <v>44</v>
      </c>
      <c r="F103" t="s">
        <v>17</v>
      </c>
      <c r="G103" t="s">
        <v>24</v>
      </c>
      <c r="H103">
        <v>48</v>
      </c>
      <c r="I103" s="1">
        <v>39091</v>
      </c>
      <c r="J103" s="2">
        <v>74546</v>
      </c>
      <c r="K103" s="3">
        <v>0.09</v>
      </c>
      <c r="L103" t="s">
        <v>19</v>
      </c>
      <c r="M103" t="s">
        <v>63</v>
      </c>
      <c r="N103" s="1" t="s">
        <v>21</v>
      </c>
    </row>
    <row r="104" spans="1:14" x14ac:dyDescent="0.2">
      <c r="A104" t="s">
        <v>291</v>
      </c>
      <c r="B104" t="s">
        <v>575</v>
      </c>
      <c r="C104" t="s">
        <v>86</v>
      </c>
      <c r="D104" t="s">
        <v>31</v>
      </c>
      <c r="E104" t="s">
        <v>44</v>
      </c>
      <c r="F104" t="s">
        <v>28</v>
      </c>
      <c r="G104" t="s">
        <v>47</v>
      </c>
      <c r="H104">
        <v>56</v>
      </c>
      <c r="I104" s="1">
        <v>42031</v>
      </c>
      <c r="J104" s="2">
        <v>62575</v>
      </c>
      <c r="K104" s="3">
        <v>0</v>
      </c>
      <c r="L104" t="s">
        <v>19</v>
      </c>
      <c r="M104" t="s">
        <v>45</v>
      </c>
      <c r="N104" s="1" t="s">
        <v>21</v>
      </c>
    </row>
    <row r="105" spans="1:14" x14ac:dyDescent="0.2">
      <c r="A105" t="s">
        <v>576</v>
      </c>
      <c r="B105" t="s">
        <v>577</v>
      </c>
      <c r="C105" t="s">
        <v>40</v>
      </c>
      <c r="D105" t="s">
        <v>23</v>
      </c>
      <c r="E105" t="s">
        <v>32</v>
      </c>
      <c r="F105" t="s">
        <v>17</v>
      </c>
      <c r="G105" t="s">
        <v>24</v>
      </c>
      <c r="H105">
        <v>27</v>
      </c>
      <c r="I105" s="1">
        <v>44250</v>
      </c>
      <c r="J105" s="2">
        <v>199041</v>
      </c>
      <c r="K105" s="3">
        <v>0.16</v>
      </c>
      <c r="L105" t="s">
        <v>33</v>
      </c>
      <c r="M105" t="s">
        <v>60</v>
      </c>
      <c r="N105" s="1" t="s">
        <v>21</v>
      </c>
    </row>
    <row r="106" spans="1:14" x14ac:dyDescent="0.2">
      <c r="A106" t="s">
        <v>578</v>
      </c>
      <c r="B106" t="s">
        <v>579</v>
      </c>
      <c r="C106" t="s">
        <v>64</v>
      </c>
      <c r="D106" t="s">
        <v>65</v>
      </c>
      <c r="E106" t="s">
        <v>44</v>
      </c>
      <c r="F106" t="s">
        <v>28</v>
      </c>
      <c r="G106" t="s">
        <v>18</v>
      </c>
      <c r="H106">
        <v>55</v>
      </c>
      <c r="I106" s="1">
        <v>39177</v>
      </c>
      <c r="J106" s="2">
        <v>52310</v>
      </c>
      <c r="K106" s="3">
        <v>0</v>
      </c>
      <c r="L106" t="s">
        <v>19</v>
      </c>
      <c r="M106" t="s">
        <v>45</v>
      </c>
      <c r="N106" s="1">
        <v>43385</v>
      </c>
    </row>
    <row r="107" spans="1:14" x14ac:dyDescent="0.2">
      <c r="A107" t="s">
        <v>580</v>
      </c>
      <c r="B107" t="s">
        <v>581</v>
      </c>
      <c r="C107" t="s">
        <v>61</v>
      </c>
      <c r="D107" t="s">
        <v>15</v>
      </c>
      <c r="E107" t="s">
        <v>44</v>
      </c>
      <c r="F107" t="s">
        <v>28</v>
      </c>
      <c r="G107" t="s">
        <v>47</v>
      </c>
      <c r="H107">
        <v>64</v>
      </c>
      <c r="I107" s="1">
        <v>41454</v>
      </c>
      <c r="J107" s="2">
        <v>159571</v>
      </c>
      <c r="K107" s="3">
        <v>0.1</v>
      </c>
      <c r="L107" t="s">
        <v>19</v>
      </c>
      <c r="M107" t="s">
        <v>29</v>
      </c>
      <c r="N107" s="1" t="s">
        <v>21</v>
      </c>
    </row>
    <row r="108" spans="1:14" x14ac:dyDescent="0.2">
      <c r="A108" t="s">
        <v>582</v>
      </c>
      <c r="B108" t="s">
        <v>583</v>
      </c>
      <c r="C108" t="s">
        <v>129</v>
      </c>
      <c r="D108" t="s">
        <v>31</v>
      </c>
      <c r="E108" t="s">
        <v>16</v>
      </c>
      <c r="F108" t="s">
        <v>17</v>
      </c>
      <c r="G108" t="s">
        <v>51</v>
      </c>
      <c r="H108">
        <v>50</v>
      </c>
      <c r="I108" s="1">
        <v>35726</v>
      </c>
      <c r="J108" s="2">
        <v>91763</v>
      </c>
      <c r="K108" s="3">
        <v>0</v>
      </c>
      <c r="L108" t="s">
        <v>19</v>
      </c>
      <c r="M108" t="s">
        <v>25</v>
      </c>
      <c r="N108" s="1" t="s">
        <v>21</v>
      </c>
    </row>
    <row r="109" spans="1:14" x14ac:dyDescent="0.2">
      <c r="A109" t="s">
        <v>292</v>
      </c>
      <c r="B109" t="s">
        <v>584</v>
      </c>
      <c r="C109" t="s">
        <v>86</v>
      </c>
      <c r="D109" t="s">
        <v>31</v>
      </c>
      <c r="E109" t="s">
        <v>32</v>
      </c>
      <c r="F109" t="s">
        <v>17</v>
      </c>
      <c r="G109" t="s">
        <v>18</v>
      </c>
      <c r="H109">
        <v>51</v>
      </c>
      <c r="I109" s="1">
        <v>35055</v>
      </c>
      <c r="J109" s="2">
        <v>96475</v>
      </c>
      <c r="K109" s="3">
        <v>0</v>
      </c>
      <c r="L109" t="s">
        <v>19</v>
      </c>
      <c r="M109" t="s">
        <v>25</v>
      </c>
      <c r="N109" s="1" t="s">
        <v>21</v>
      </c>
    </row>
    <row r="110" spans="1:14" x14ac:dyDescent="0.2">
      <c r="A110" t="s">
        <v>585</v>
      </c>
      <c r="B110" t="s">
        <v>586</v>
      </c>
      <c r="C110" t="s">
        <v>84</v>
      </c>
      <c r="D110" t="s">
        <v>31</v>
      </c>
      <c r="E110" t="s">
        <v>36</v>
      </c>
      <c r="F110" t="s">
        <v>28</v>
      </c>
      <c r="G110" t="s">
        <v>18</v>
      </c>
      <c r="H110">
        <v>36</v>
      </c>
      <c r="I110" s="1">
        <v>42706</v>
      </c>
      <c r="J110" s="2">
        <v>113781</v>
      </c>
      <c r="K110" s="3">
        <v>0</v>
      </c>
      <c r="L110" t="s">
        <v>19</v>
      </c>
      <c r="M110" t="s">
        <v>29</v>
      </c>
      <c r="N110" s="1" t="s">
        <v>21</v>
      </c>
    </row>
    <row r="111" spans="1:14" x14ac:dyDescent="0.2">
      <c r="A111" t="s">
        <v>155</v>
      </c>
      <c r="B111" t="s">
        <v>587</v>
      </c>
      <c r="C111" t="s">
        <v>40</v>
      </c>
      <c r="D111" t="s">
        <v>15</v>
      </c>
      <c r="E111" t="s">
        <v>16</v>
      </c>
      <c r="F111" t="s">
        <v>28</v>
      </c>
      <c r="G111" t="s">
        <v>24</v>
      </c>
      <c r="H111">
        <v>42</v>
      </c>
      <c r="I111" s="1">
        <v>37636</v>
      </c>
      <c r="J111" s="2">
        <v>166599</v>
      </c>
      <c r="K111" s="3">
        <v>0.26</v>
      </c>
      <c r="L111" t="s">
        <v>19</v>
      </c>
      <c r="M111" t="s">
        <v>63</v>
      </c>
      <c r="N111" s="1" t="s">
        <v>21</v>
      </c>
    </row>
    <row r="112" spans="1:14" x14ac:dyDescent="0.2">
      <c r="A112" t="s">
        <v>228</v>
      </c>
      <c r="B112" t="s">
        <v>588</v>
      </c>
      <c r="C112" t="s">
        <v>49</v>
      </c>
      <c r="D112" t="s">
        <v>50</v>
      </c>
      <c r="E112" t="s">
        <v>32</v>
      </c>
      <c r="F112" t="s">
        <v>17</v>
      </c>
      <c r="G112" t="s">
        <v>24</v>
      </c>
      <c r="H112">
        <v>41</v>
      </c>
      <c r="I112" s="1">
        <v>38398</v>
      </c>
      <c r="J112" s="2">
        <v>95372</v>
      </c>
      <c r="K112" s="3">
        <v>0</v>
      </c>
      <c r="L112" t="s">
        <v>33</v>
      </c>
      <c r="M112" t="s">
        <v>74</v>
      </c>
      <c r="N112" s="1" t="s">
        <v>21</v>
      </c>
    </row>
    <row r="113" spans="1:14" x14ac:dyDescent="0.2">
      <c r="A113" t="s">
        <v>589</v>
      </c>
      <c r="B113" t="s">
        <v>590</v>
      </c>
      <c r="C113" t="s">
        <v>40</v>
      </c>
      <c r="D113" t="s">
        <v>27</v>
      </c>
      <c r="E113" t="s">
        <v>16</v>
      </c>
      <c r="F113" t="s">
        <v>17</v>
      </c>
      <c r="G113" t="s">
        <v>24</v>
      </c>
      <c r="H113">
        <v>29</v>
      </c>
      <c r="I113" s="1">
        <v>44052</v>
      </c>
      <c r="J113" s="2">
        <v>161203</v>
      </c>
      <c r="K113" s="3">
        <v>0.15</v>
      </c>
      <c r="L113" t="s">
        <v>33</v>
      </c>
      <c r="M113" t="s">
        <v>34</v>
      </c>
      <c r="N113" s="1" t="s">
        <v>21</v>
      </c>
    </row>
    <row r="114" spans="1:14" x14ac:dyDescent="0.2">
      <c r="A114" t="s">
        <v>591</v>
      </c>
      <c r="B114" t="s">
        <v>592</v>
      </c>
      <c r="C114" t="s">
        <v>98</v>
      </c>
      <c r="D114" t="s">
        <v>27</v>
      </c>
      <c r="E114" t="s">
        <v>36</v>
      </c>
      <c r="F114" t="s">
        <v>17</v>
      </c>
      <c r="G114" t="s">
        <v>18</v>
      </c>
      <c r="H114">
        <v>44</v>
      </c>
      <c r="I114" s="1">
        <v>39064</v>
      </c>
      <c r="J114" s="2">
        <v>74738</v>
      </c>
      <c r="K114" s="3">
        <v>0</v>
      </c>
      <c r="L114" t="s">
        <v>19</v>
      </c>
      <c r="M114" t="s">
        <v>45</v>
      </c>
      <c r="N114" s="1" t="s">
        <v>21</v>
      </c>
    </row>
    <row r="115" spans="1:14" x14ac:dyDescent="0.2">
      <c r="A115" t="s">
        <v>236</v>
      </c>
      <c r="B115" t="s">
        <v>593</v>
      </c>
      <c r="C115" t="s">
        <v>40</v>
      </c>
      <c r="D115" t="s">
        <v>50</v>
      </c>
      <c r="E115" t="s">
        <v>16</v>
      </c>
      <c r="F115" t="s">
        <v>17</v>
      </c>
      <c r="G115" t="s">
        <v>24</v>
      </c>
      <c r="H115">
        <v>41</v>
      </c>
      <c r="I115" s="1">
        <v>43322</v>
      </c>
      <c r="J115" s="2">
        <v>171173</v>
      </c>
      <c r="K115" s="3">
        <v>0.21</v>
      </c>
      <c r="L115" t="s">
        <v>19</v>
      </c>
      <c r="M115" t="s">
        <v>29</v>
      </c>
      <c r="N115" s="1" t="s">
        <v>21</v>
      </c>
    </row>
    <row r="116" spans="1:14" x14ac:dyDescent="0.2">
      <c r="A116" t="s">
        <v>594</v>
      </c>
      <c r="B116" t="s">
        <v>595</v>
      </c>
      <c r="C116" t="s">
        <v>14</v>
      </c>
      <c r="D116" t="s">
        <v>50</v>
      </c>
      <c r="E116" t="s">
        <v>32</v>
      </c>
      <c r="F116" t="s">
        <v>28</v>
      </c>
      <c r="G116" t="s">
        <v>51</v>
      </c>
      <c r="H116">
        <v>61</v>
      </c>
      <c r="I116" s="1">
        <v>43732</v>
      </c>
      <c r="J116" s="2">
        <v>201464</v>
      </c>
      <c r="K116" s="3">
        <v>0.37</v>
      </c>
      <c r="L116" t="s">
        <v>19</v>
      </c>
      <c r="M116" t="s">
        <v>20</v>
      </c>
      <c r="N116" s="1" t="s">
        <v>21</v>
      </c>
    </row>
    <row r="117" spans="1:14" x14ac:dyDescent="0.2">
      <c r="A117" t="s">
        <v>596</v>
      </c>
      <c r="B117" t="s">
        <v>597</v>
      </c>
      <c r="C117" t="s">
        <v>40</v>
      </c>
      <c r="D117" t="s">
        <v>23</v>
      </c>
      <c r="E117" t="s">
        <v>32</v>
      </c>
      <c r="F117" t="s">
        <v>28</v>
      </c>
      <c r="G117" t="s">
        <v>18</v>
      </c>
      <c r="H117">
        <v>50</v>
      </c>
      <c r="I117" s="1">
        <v>35998</v>
      </c>
      <c r="J117" s="2">
        <v>174895</v>
      </c>
      <c r="K117" s="3">
        <v>0.15</v>
      </c>
      <c r="L117" t="s">
        <v>19</v>
      </c>
      <c r="M117" t="s">
        <v>20</v>
      </c>
      <c r="N117" s="1" t="s">
        <v>21</v>
      </c>
    </row>
    <row r="118" spans="1:14" x14ac:dyDescent="0.2">
      <c r="A118" t="s">
        <v>598</v>
      </c>
      <c r="B118" t="s">
        <v>599</v>
      </c>
      <c r="C118" t="s">
        <v>61</v>
      </c>
      <c r="D118" t="s">
        <v>27</v>
      </c>
      <c r="E118" t="s">
        <v>36</v>
      </c>
      <c r="F118" t="s">
        <v>17</v>
      </c>
      <c r="G118" t="s">
        <v>24</v>
      </c>
      <c r="H118">
        <v>49</v>
      </c>
      <c r="I118" s="1">
        <v>38825</v>
      </c>
      <c r="J118" s="2">
        <v>134486</v>
      </c>
      <c r="K118" s="3">
        <v>0.14000000000000001</v>
      </c>
      <c r="L118" t="s">
        <v>19</v>
      </c>
      <c r="M118" t="s">
        <v>25</v>
      </c>
      <c r="N118" s="1" t="s">
        <v>21</v>
      </c>
    </row>
    <row r="119" spans="1:14" x14ac:dyDescent="0.2">
      <c r="A119" t="s">
        <v>349</v>
      </c>
      <c r="B119" t="s">
        <v>600</v>
      </c>
      <c r="C119" t="s">
        <v>42</v>
      </c>
      <c r="D119" t="s">
        <v>15</v>
      </c>
      <c r="E119" t="s">
        <v>36</v>
      </c>
      <c r="F119" t="s">
        <v>17</v>
      </c>
      <c r="G119" t="s">
        <v>51</v>
      </c>
      <c r="H119">
        <v>60</v>
      </c>
      <c r="I119" s="1">
        <v>39137</v>
      </c>
      <c r="J119" s="2">
        <v>71699</v>
      </c>
      <c r="K119" s="3">
        <v>0</v>
      </c>
      <c r="L119" t="s">
        <v>52</v>
      </c>
      <c r="M119" t="s">
        <v>81</v>
      </c>
      <c r="N119" s="1" t="s">
        <v>21</v>
      </c>
    </row>
    <row r="120" spans="1:14" x14ac:dyDescent="0.2">
      <c r="A120" t="s">
        <v>186</v>
      </c>
      <c r="B120" t="s">
        <v>601</v>
      </c>
      <c r="C120" t="s">
        <v>42</v>
      </c>
      <c r="D120" t="s">
        <v>43</v>
      </c>
      <c r="E120" t="s">
        <v>32</v>
      </c>
      <c r="F120" t="s">
        <v>17</v>
      </c>
      <c r="G120" t="s">
        <v>51</v>
      </c>
      <c r="H120">
        <v>42</v>
      </c>
      <c r="I120" s="1">
        <v>44198</v>
      </c>
      <c r="J120" s="2">
        <v>94430</v>
      </c>
      <c r="K120" s="3">
        <v>0</v>
      </c>
      <c r="L120" t="s">
        <v>19</v>
      </c>
      <c r="M120" t="s">
        <v>63</v>
      </c>
      <c r="N120" s="1" t="s">
        <v>21</v>
      </c>
    </row>
    <row r="121" spans="1:14" x14ac:dyDescent="0.2">
      <c r="A121" t="s">
        <v>602</v>
      </c>
      <c r="B121" t="s">
        <v>603</v>
      </c>
      <c r="C121" t="s">
        <v>62</v>
      </c>
      <c r="D121" t="s">
        <v>15</v>
      </c>
      <c r="E121" t="s">
        <v>32</v>
      </c>
      <c r="F121" t="s">
        <v>28</v>
      </c>
      <c r="G121" t="s">
        <v>24</v>
      </c>
      <c r="H121">
        <v>39</v>
      </c>
      <c r="I121" s="1">
        <v>40192</v>
      </c>
      <c r="J121" s="2">
        <v>103504</v>
      </c>
      <c r="K121" s="3">
        <v>7.0000000000000007E-2</v>
      </c>
      <c r="L121" t="s">
        <v>33</v>
      </c>
      <c r="M121" t="s">
        <v>34</v>
      </c>
      <c r="N121" s="1" t="s">
        <v>21</v>
      </c>
    </row>
    <row r="122" spans="1:14" x14ac:dyDescent="0.2">
      <c r="A122" t="s">
        <v>604</v>
      </c>
      <c r="B122" t="s">
        <v>605</v>
      </c>
      <c r="C122" t="s">
        <v>26</v>
      </c>
      <c r="D122" t="s">
        <v>27</v>
      </c>
      <c r="E122" t="s">
        <v>36</v>
      </c>
      <c r="F122" t="s">
        <v>17</v>
      </c>
      <c r="G122" t="s">
        <v>24</v>
      </c>
      <c r="H122">
        <v>55</v>
      </c>
      <c r="I122" s="1">
        <v>38573</v>
      </c>
      <c r="J122" s="2">
        <v>92771</v>
      </c>
      <c r="K122" s="3">
        <v>0</v>
      </c>
      <c r="L122" t="s">
        <v>19</v>
      </c>
      <c r="M122" t="s">
        <v>45</v>
      </c>
      <c r="N122" s="1" t="s">
        <v>21</v>
      </c>
    </row>
    <row r="123" spans="1:14" x14ac:dyDescent="0.2">
      <c r="A123" t="s">
        <v>606</v>
      </c>
      <c r="B123" t="s">
        <v>607</v>
      </c>
      <c r="C123" t="s">
        <v>64</v>
      </c>
      <c r="D123" t="s">
        <v>15</v>
      </c>
      <c r="E123" t="s">
        <v>44</v>
      </c>
      <c r="F123" t="s">
        <v>17</v>
      </c>
      <c r="G123" t="s">
        <v>51</v>
      </c>
      <c r="H123">
        <v>39</v>
      </c>
      <c r="I123" s="1">
        <v>38813</v>
      </c>
      <c r="J123" s="2">
        <v>71531</v>
      </c>
      <c r="K123" s="3">
        <v>0</v>
      </c>
      <c r="L123" t="s">
        <v>19</v>
      </c>
      <c r="M123" t="s">
        <v>29</v>
      </c>
      <c r="N123" s="1" t="s">
        <v>21</v>
      </c>
    </row>
    <row r="124" spans="1:14" x14ac:dyDescent="0.2">
      <c r="A124" t="s">
        <v>367</v>
      </c>
      <c r="B124" t="s">
        <v>608</v>
      </c>
      <c r="C124" t="s">
        <v>38</v>
      </c>
      <c r="D124" t="s">
        <v>27</v>
      </c>
      <c r="E124" t="s">
        <v>44</v>
      </c>
      <c r="F124" t="s">
        <v>28</v>
      </c>
      <c r="G124" t="s">
        <v>47</v>
      </c>
      <c r="H124">
        <v>28</v>
      </c>
      <c r="I124" s="1">
        <v>43530</v>
      </c>
      <c r="J124" s="2">
        <v>90304</v>
      </c>
      <c r="K124" s="3">
        <v>0</v>
      </c>
      <c r="L124" t="s">
        <v>19</v>
      </c>
      <c r="M124" t="s">
        <v>20</v>
      </c>
      <c r="N124" s="1" t="s">
        <v>21</v>
      </c>
    </row>
    <row r="125" spans="1:14" x14ac:dyDescent="0.2">
      <c r="A125" t="s">
        <v>609</v>
      </c>
      <c r="B125" t="s">
        <v>92</v>
      </c>
      <c r="C125" t="s">
        <v>62</v>
      </c>
      <c r="D125" t="s">
        <v>43</v>
      </c>
      <c r="E125" t="s">
        <v>36</v>
      </c>
      <c r="F125" t="s">
        <v>17</v>
      </c>
      <c r="G125" t="s">
        <v>18</v>
      </c>
      <c r="H125">
        <v>65</v>
      </c>
      <c r="I125" s="1">
        <v>40793</v>
      </c>
      <c r="J125" s="2">
        <v>104903</v>
      </c>
      <c r="K125" s="3">
        <v>0.1</v>
      </c>
      <c r="L125" t="s">
        <v>19</v>
      </c>
      <c r="M125" t="s">
        <v>29</v>
      </c>
      <c r="N125" s="1" t="s">
        <v>21</v>
      </c>
    </row>
    <row r="126" spans="1:14" x14ac:dyDescent="0.2">
      <c r="A126" t="s">
        <v>610</v>
      </c>
      <c r="B126" t="s">
        <v>611</v>
      </c>
      <c r="C126" t="s">
        <v>68</v>
      </c>
      <c r="D126" t="s">
        <v>15</v>
      </c>
      <c r="E126" t="s">
        <v>32</v>
      </c>
      <c r="F126" t="s">
        <v>17</v>
      </c>
      <c r="G126" t="s">
        <v>24</v>
      </c>
      <c r="H126">
        <v>52</v>
      </c>
      <c r="I126" s="1">
        <v>43515</v>
      </c>
      <c r="J126" s="2">
        <v>55859</v>
      </c>
      <c r="K126" s="3">
        <v>0</v>
      </c>
      <c r="L126" t="s">
        <v>33</v>
      </c>
      <c r="M126" t="s">
        <v>60</v>
      </c>
      <c r="N126" s="1" t="s">
        <v>21</v>
      </c>
    </row>
    <row r="127" spans="1:14" x14ac:dyDescent="0.2">
      <c r="A127" t="s">
        <v>253</v>
      </c>
      <c r="B127" t="s">
        <v>612</v>
      </c>
      <c r="C127" t="s">
        <v>69</v>
      </c>
      <c r="D127" t="s">
        <v>31</v>
      </c>
      <c r="E127" t="s">
        <v>32</v>
      </c>
      <c r="F127" t="s">
        <v>17</v>
      </c>
      <c r="G127" t="s">
        <v>51</v>
      </c>
      <c r="H127">
        <v>62</v>
      </c>
      <c r="I127" s="1">
        <v>39002</v>
      </c>
      <c r="J127" s="2">
        <v>79785</v>
      </c>
      <c r="K127" s="3">
        <v>0</v>
      </c>
      <c r="L127" t="s">
        <v>19</v>
      </c>
      <c r="M127" t="s">
        <v>25</v>
      </c>
      <c r="N127" s="1" t="s">
        <v>21</v>
      </c>
    </row>
    <row r="128" spans="1:14" x14ac:dyDescent="0.2">
      <c r="A128" t="s">
        <v>613</v>
      </c>
      <c r="B128" t="s">
        <v>614</v>
      </c>
      <c r="C128" t="s">
        <v>42</v>
      </c>
      <c r="D128" t="s">
        <v>43</v>
      </c>
      <c r="E128" t="s">
        <v>32</v>
      </c>
      <c r="F128" t="s">
        <v>17</v>
      </c>
      <c r="G128" t="s">
        <v>24</v>
      </c>
      <c r="H128">
        <v>39</v>
      </c>
      <c r="I128" s="1">
        <v>39391</v>
      </c>
      <c r="J128" s="2">
        <v>99017</v>
      </c>
      <c r="K128" s="3">
        <v>0</v>
      </c>
      <c r="L128" t="s">
        <v>33</v>
      </c>
      <c r="M128" t="s">
        <v>60</v>
      </c>
      <c r="N128" s="1" t="s">
        <v>21</v>
      </c>
    </row>
    <row r="129" spans="1:14" x14ac:dyDescent="0.2">
      <c r="A129" t="s">
        <v>615</v>
      </c>
      <c r="B129" t="s">
        <v>616</v>
      </c>
      <c r="C129" t="s">
        <v>76</v>
      </c>
      <c r="D129" t="s">
        <v>27</v>
      </c>
      <c r="E129" t="s">
        <v>36</v>
      </c>
      <c r="F129" t="s">
        <v>17</v>
      </c>
      <c r="G129" t="s">
        <v>18</v>
      </c>
      <c r="H129">
        <v>63</v>
      </c>
      <c r="I129" s="1">
        <v>33695</v>
      </c>
      <c r="J129" s="2">
        <v>53809</v>
      </c>
      <c r="K129" s="3">
        <v>0</v>
      </c>
      <c r="L129" t="s">
        <v>19</v>
      </c>
      <c r="M129" t="s">
        <v>39</v>
      </c>
      <c r="N129" s="1" t="s">
        <v>21</v>
      </c>
    </row>
    <row r="130" spans="1:14" x14ac:dyDescent="0.2">
      <c r="A130" t="s">
        <v>617</v>
      </c>
      <c r="B130" t="s">
        <v>618</v>
      </c>
      <c r="C130" t="s">
        <v>129</v>
      </c>
      <c r="D130" t="s">
        <v>31</v>
      </c>
      <c r="E130" t="s">
        <v>44</v>
      </c>
      <c r="F130" t="s">
        <v>28</v>
      </c>
      <c r="G130" t="s">
        <v>24</v>
      </c>
      <c r="H130">
        <v>27</v>
      </c>
      <c r="I130" s="1">
        <v>43937</v>
      </c>
      <c r="J130" s="2">
        <v>71864</v>
      </c>
      <c r="K130" s="3">
        <v>0</v>
      </c>
      <c r="L130" t="s">
        <v>33</v>
      </c>
      <c r="M130" t="s">
        <v>34</v>
      </c>
      <c r="N130" s="1" t="s">
        <v>21</v>
      </c>
    </row>
    <row r="131" spans="1:14" x14ac:dyDescent="0.2">
      <c r="A131" t="s">
        <v>619</v>
      </c>
      <c r="B131" t="s">
        <v>620</v>
      </c>
      <c r="C131" t="s">
        <v>14</v>
      </c>
      <c r="D131" t="s">
        <v>15</v>
      </c>
      <c r="E131" t="s">
        <v>32</v>
      </c>
      <c r="F131" t="s">
        <v>17</v>
      </c>
      <c r="G131" t="s">
        <v>24</v>
      </c>
      <c r="H131">
        <v>37</v>
      </c>
      <c r="I131" s="1">
        <v>40883</v>
      </c>
      <c r="J131" s="2">
        <v>225558</v>
      </c>
      <c r="K131" s="3">
        <v>0.33</v>
      </c>
      <c r="L131" t="s">
        <v>33</v>
      </c>
      <c r="M131" t="s">
        <v>74</v>
      </c>
      <c r="N131" s="1" t="s">
        <v>21</v>
      </c>
    </row>
    <row r="132" spans="1:14" x14ac:dyDescent="0.2">
      <c r="A132" t="s">
        <v>104</v>
      </c>
      <c r="B132" t="s">
        <v>621</v>
      </c>
      <c r="C132" t="s">
        <v>61</v>
      </c>
      <c r="D132" t="s">
        <v>27</v>
      </c>
      <c r="E132" t="s">
        <v>36</v>
      </c>
      <c r="F132" t="s">
        <v>28</v>
      </c>
      <c r="G132" t="s">
        <v>18</v>
      </c>
      <c r="H132">
        <v>37</v>
      </c>
      <c r="I132" s="1">
        <v>41695</v>
      </c>
      <c r="J132" s="2">
        <v>128984</v>
      </c>
      <c r="K132" s="3">
        <v>0.12</v>
      </c>
      <c r="L132" t="s">
        <v>19</v>
      </c>
      <c r="M132" t="s">
        <v>45</v>
      </c>
      <c r="N132" s="1">
        <v>44317</v>
      </c>
    </row>
    <row r="133" spans="1:14" x14ac:dyDescent="0.2">
      <c r="A133" t="s">
        <v>622</v>
      </c>
      <c r="B133" t="s">
        <v>623</v>
      </c>
      <c r="C133" t="s">
        <v>129</v>
      </c>
      <c r="D133" t="s">
        <v>31</v>
      </c>
      <c r="E133" t="s">
        <v>44</v>
      </c>
      <c r="F133" t="s">
        <v>28</v>
      </c>
      <c r="G133" t="s">
        <v>51</v>
      </c>
      <c r="H133">
        <v>46</v>
      </c>
      <c r="I133" s="1">
        <v>36331</v>
      </c>
      <c r="J133" s="2">
        <v>96997</v>
      </c>
      <c r="K133" s="3">
        <v>0</v>
      </c>
      <c r="L133" t="s">
        <v>52</v>
      </c>
      <c r="M133" t="s">
        <v>53</v>
      </c>
      <c r="N133" s="1" t="s">
        <v>21</v>
      </c>
    </row>
    <row r="134" spans="1:14" x14ac:dyDescent="0.2">
      <c r="A134" t="s">
        <v>624</v>
      </c>
      <c r="B134" t="s">
        <v>625</v>
      </c>
      <c r="C134" t="s">
        <v>40</v>
      </c>
      <c r="D134" t="s">
        <v>23</v>
      </c>
      <c r="E134" t="s">
        <v>36</v>
      </c>
      <c r="F134" t="s">
        <v>17</v>
      </c>
      <c r="G134" t="s">
        <v>51</v>
      </c>
      <c r="H134">
        <v>54</v>
      </c>
      <c r="I134" s="1">
        <v>43122</v>
      </c>
      <c r="J134" s="2">
        <v>176294</v>
      </c>
      <c r="K134" s="3">
        <v>0.28000000000000003</v>
      </c>
      <c r="L134" t="s">
        <v>19</v>
      </c>
      <c r="M134" t="s">
        <v>25</v>
      </c>
      <c r="N134" s="1" t="s">
        <v>21</v>
      </c>
    </row>
    <row r="135" spans="1:14" x14ac:dyDescent="0.2">
      <c r="A135" t="s">
        <v>626</v>
      </c>
      <c r="B135" t="s">
        <v>627</v>
      </c>
      <c r="C135" t="s">
        <v>68</v>
      </c>
      <c r="D135" t="s">
        <v>50</v>
      </c>
      <c r="E135" t="s">
        <v>16</v>
      </c>
      <c r="F135" t="s">
        <v>17</v>
      </c>
      <c r="G135" t="s">
        <v>24</v>
      </c>
      <c r="H135">
        <v>30</v>
      </c>
      <c r="I135" s="1">
        <v>44241</v>
      </c>
      <c r="J135" s="2">
        <v>48340</v>
      </c>
      <c r="K135" s="3">
        <v>0</v>
      </c>
      <c r="L135" t="s">
        <v>33</v>
      </c>
      <c r="M135" t="s">
        <v>60</v>
      </c>
      <c r="N135" s="1" t="s">
        <v>21</v>
      </c>
    </row>
    <row r="136" spans="1:14" x14ac:dyDescent="0.2">
      <c r="A136" t="s">
        <v>628</v>
      </c>
      <c r="B136" t="s">
        <v>229</v>
      </c>
      <c r="C136" t="s">
        <v>14</v>
      </c>
      <c r="D136" t="s">
        <v>31</v>
      </c>
      <c r="E136" t="s">
        <v>32</v>
      </c>
      <c r="F136" t="s">
        <v>17</v>
      </c>
      <c r="G136" t="s">
        <v>51</v>
      </c>
      <c r="H136">
        <v>28</v>
      </c>
      <c r="I136" s="1">
        <v>42922</v>
      </c>
      <c r="J136" s="2">
        <v>240488</v>
      </c>
      <c r="K136" s="3">
        <v>0.4</v>
      </c>
      <c r="L136" t="s">
        <v>52</v>
      </c>
      <c r="M136" t="s">
        <v>66</v>
      </c>
      <c r="N136" s="1" t="s">
        <v>21</v>
      </c>
    </row>
    <row r="137" spans="1:14" x14ac:dyDescent="0.2">
      <c r="A137" t="s">
        <v>629</v>
      </c>
      <c r="B137" t="s">
        <v>630</v>
      </c>
      <c r="C137" t="s">
        <v>26</v>
      </c>
      <c r="D137" t="s">
        <v>27</v>
      </c>
      <c r="E137" t="s">
        <v>36</v>
      </c>
      <c r="F137" t="s">
        <v>28</v>
      </c>
      <c r="G137" t="s">
        <v>18</v>
      </c>
      <c r="H137">
        <v>40</v>
      </c>
      <c r="I137" s="1">
        <v>40565</v>
      </c>
      <c r="J137" s="2">
        <v>97339</v>
      </c>
      <c r="K137" s="3">
        <v>0</v>
      </c>
      <c r="L137" t="s">
        <v>19</v>
      </c>
      <c r="M137" t="s">
        <v>25</v>
      </c>
      <c r="N137" s="1" t="s">
        <v>21</v>
      </c>
    </row>
    <row r="138" spans="1:14" x14ac:dyDescent="0.2">
      <c r="A138" t="s">
        <v>631</v>
      </c>
      <c r="B138" t="s">
        <v>632</v>
      </c>
      <c r="C138" t="s">
        <v>14</v>
      </c>
      <c r="D138" t="s">
        <v>23</v>
      </c>
      <c r="E138" t="s">
        <v>36</v>
      </c>
      <c r="F138" t="s">
        <v>17</v>
      </c>
      <c r="G138" t="s">
        <v>24</v>
      </c>
      <c r="H138">
        <v>49</v>
      </c>
      <c r="I138" s="1">
        <v>37680</v>
      </c>
      <c r="J138" s="2">
        <v>211291</v>
      </c>
      <c r="K138" s="3">
        <v>0.37</v>
      </c>
      <c r="L138" t="s">
        <v>33</v>
      </c>
      <c r="M138" t="s">
        <v>80</v>
      </c>
      <c r="N138" s="1" t="s">
        <v>21</v>
      </c>
    </row>
    <row r="139" spans="1:14" x14ac:dyDescent="0.2">
      <c r="A139" t="s">
        <v>379</v>
      </c>
      <c r="B139" t="s">
        <v>633</v>
      </c>
      <c r="C139" t="s">
        <v>14</v>
      </c>
      <c r="D139" t="s">
        <v>50</v>
      </c>
      <c r="E139" t="s">
        <v>16</v>
      </c>
      <c r="F139" t="s">
        <v>28</v>
      </c>
      <c r="G139" t="s">
        <v>51</v>
      </c>
      <c r="H139">
        <v>39</v>
      </c>
      <c r="I139" s="1">
        <v>40778</v>
      </c>
      <c r="J139" s="2">
        <v>249506</v>
      </c>
      <c r="K139" s="3">
        <v>0.3</v>
      </c>
      <c r="L139" t="s">
        <v>52</v>
      </c>
      <c r="M139" t="s">
        <v>66</v>
      </c>
      <c r="N139" s="1" t="s">
        <v>21</v>
      </c>
    </row>
    <row r="140" spans="1:14" x14ac:dyDescent="0.2">
      <c r="A140" t="s">
        <v>244</v>
      </c>
      <c r="B140" t="s">
        <v>634</v>
      </c>
      <c r="C140" t="s">
        <v>30</v>
      </c>
      <c r="D140" t="s">
        <v>31</v>
      </c>
      <c r="E140" t="s">
        <v>44</v>
      </c>
      <c r="F140" t="s">
        <v>28</v>
      </c>
      <c r="G140" t="s">
        <v>24</v>
      </c>
      <c r="H140">
        <v>61</v>
      </c>
      <c r="I140" s="1">
        <v>37582</v>
      </c>
      <c r="J140" s="2">
        <v>80950</v>
      </c>
      <c r="K140" s="3">
        <v>0</v>
      </c>
      <c r="L140" t="s">
        <v>33</v>
      </c>
      <c r="M140" t="s">
        <v>80</v>
      </c>
      <c r="N140" s="1" t="s">
        <v>21</v>
      </c>
    </row>
    <row r="141" spans="1:14" x14ac:dyDescent="0.2">
      <c r="A141" t="s">
        <v>635</v>
      </c>
      <c r="B141" t="s">
        <v>636</v>
      </c>
      <c r="C141" t="s">
        <v>59</v>
      </c>
      <c r="D141" t="s">
        <v>31</v>
      </c>
      <c r="E141" t="s">
        <v>16</v>
      </c>
      <c r="F141" t="s">
        <v>17</v>
      </c>
      <c r="G141" t="s">
        <v>24</v>
      </c>
      <c r="H141">
        <v>46</v>
      </c>
      <c r="I141" s="1">
        <v>44206</v>
      </c>
      <c r="J141" s="2">
        <v>86538</v>
      </c>
      <c r="K141" s="3">
        <v>0</v>
      </c>
      <c r="L141" t="s">
        <v>33</v>
      </c>
      <c r="M141" t="s">
        <v>34</v>
      </c>
      <c r="N141" s="1" t="s">
        <v>21</v>
      </c>
    </row>
    <row r="142" spans="1:14" x14ac:dyDescent="0.2">
      <c r="A142" t="s">
        <v>637</v>
      </c>
      <c r="B142" t="s">
        <v>638</v>
      </c>
      <c r="C142" t="s">
        <v>42</v>
      </c>
      <c r="D142" t="s">
        <v>43</v>
      </c>
      <c r="E142" t="s">
        <v>44</v>
      </c>
      <c r="F142" t="s">
        <v>17</v>
      </c>
      <c r="G142" t="s">
        <v>18</v>
      </c>
      <c r="H142">
        <v>35</v>
      </c>
      <c r="I142" s="1">
        <v>43715</v>
      </c>
      <c r="J142" s="2">
        <v>70992</v>
      </c>
      <c r="K142" s="3">
        <v>0</v>
      </c>
      <c r="L142" t="s">
        <v>19</v>
      </c>
      <c r="M142" t="s">
        <v>25</v>
      </c>
      <c r="N142" s="1" t="s">
        <v>21</v>
      </c>
    </row>
    <row r="143" spans="1:14" x14ac:dyDescent="0.2">
      <c r="A143" t="s">
        <v>639</v>
      </c>
      <c r="B143" t="s">
        <v>640</v>
      </c>
      <c r="C143" t="s">
        <v>14</v>
      </c>
      <c r="D143" t="s">
        <v>31</v>
      </c>
      <c r="E143" t="s">
        <v>32</v>
      </c>
      <c r="F143" t="s">
        <v>28</v>
      </c>
      <c r="G143" t="s">
        <v>18</v>
      </c>
      <c r="H143">
        <v>33</v>
      </c>
      <c r="I143" s="1">
        <v>42173</v>
      </c>
      <c r="J143" s="2">
        <v>205314</v>
      </c>
      <c r="K143" s="3">
        <v>0.3</v>
      </c>
      <c r="L143" t="s">
        <v>19</v>
      </c>
      <c r="M143" t="s">
        <v>29</v>
      </c>
      <c r="N143" s="1" t="s">
        <v>21</v>
      </c>
    </row>
    <row r="144" spans="1:14" x14ac:dyDescent="0.2">
      <c r="A144" t="s">
        <v>641</v>
      </c>
      <c r="B144" t="s">
        <v>642</v>
      </c>
      <c r="C144" t="s">
        <v>14</v>
      </c>
      <c r="D144" t="s">
        <v>23</v>
      </c>
      <c r="E144" t="s">
        <v>32</v>
      </c>
      <c r="F144" t="s">
        <v>17</v>
      </c>
      <c r="G144" t="s">
        <v>24</v>
      </c>
      <c r="H144">
        <v>61</v>
      </c>
      <c r="I144" s="1">
        <v>42804</v>
      </c>
      <c r="J144" s="2">
        <v>196951</v>
      </c>
      <c r="K144" s="3">
        <v>0.33</v>
      </c>
      <c r="L144" t="s">
        <v>33</v>
      </c>
      <c r="M144" t="s">
        <v>60</v>
      </c>
      <c r="N144" s="1" t="s">
        <v>21</v>
      </c>
    </row>
    <row r="145" spans="1:14" x14ac:dyDescent="0.2">
      <c r="A145" t="s">
        <v>283</v>
      </c>
      <c r="B145" t="s">
        <v>643</v>
      </c>
      <c r="C145" t="s">
        <v>35</v>
      </c>
      <c r="D145" t="s">
        <v>27</v>
      </c>
      <c r="E145" t="s">
        <v>44</v>
      </c>
      <c r="F145" t="s">
        <v>28</v>
      </c>
      <c r="G145" t="s">
        <v>24</v>
      </c>
      <c r="H145">
        <v>45</v>
      </c>
      <c r="I145" s="1">
        <v>38613</v>
      </c>
      <c r="J145" s="2">
        <v>67686</v>
      </c>
      <c r="K145" s="3">
        <v>0</v>
      </c>
      <c r="L145" t="s">
        <v>33</v>
      </c>
      <c r="M145" t="s">
        <v>60</v>
      </c>
      <c r="N145" s="1" t="s">
        <v>21</v>
      </c>
    </row>
    <row r="146" spans="1:14" x14ac:dyDescent="0.2">
      <c r="A146" t="s">
        <v>230</v>
      </c>
      <c r="B146" t="s">
        <v>644</v>
      </c>
      <c r="C146" t="s">
        <v>55</v>
      </c>
      <c r="D146" t="s">
        <v>27</v>
      </c>
      <c r="E146" t="s">
        <v>16</v>
      </c>
      <c r="F146" t="s">
        <v>28</v>
      </c>
      <c r="G146" t="s">
        <v>51</v>
      </c>
      <c r="H146">
        <v>51</v>
      </c>
      <c r="I146" s="1">
        <v>39553</v>
      </c>
      <c r="J146" s="2">
        <v>86431</v>
      </c>
      <c r="K146" s="3">
        <v>0</v>
      </c>
      <c r="L146" t="s">
        <v>19</v>
      </c>
      <c r="M146" t="s">
        <v>29</v>
      </c>
      <c r="N146" s="1" t="s">
        <v>21</v>
      </c>
    </row>
    <row r="147" spans="1:14" x14ac:dyDescent="0.2">
      <c r="A147" t="s">
        <v>645</v>
      </c>
      <c r="B147" t="s">
        <v>646</v>
      </c>
      <c r="C147" t="s">
        <v>62</v>
      </c>
      <c r="D147" t="s">
        <v>23</v>
      </c>
      <c r="E147" t="s">
        <v>36</v>
      </c>
      <c r="F147" t="s">
        <v>28</v>
      </c>
      <c r="G147" t="s">
        <v>24</v>
      </c>
      <c r="H147">
        <v>55</v>
      </c>
      <c r="I147" s="1">
        <v>35019</v>
      </c>
      <c r="J147" s="2">
        <v>125936</v>
      </c>
      <c r="K147" s="3">
        <v>0.08</v>
      </c>
      <c r="L147" t="s">
        <v>33</v>
      </c>
      <c r="M147" t="s">
        <v>80</v>
      </c>
      <c r="N147" s="1" t="s">
        <v>21</v>
      </c>
    </row>
    <row r="148" spans="1:14" x14ac:dyDescent="0.2">
      <c r="A148" t="s">
        <v>647</v>
      </c>
      <c r="B148" t="s">
        <v>648</v>
      </c>
      <c r="C148" t="s">
        <v>61</v>
      </c>
      <c r="D148" t="s">
        <v>50</v>
      </c>
      <c r="E148" t="s">
        <v>32</v>
      </c>
      <c r="F148" t="s">
        <v>17</v>
      </c>
      <c r="G148" t="s">
        <v>18</v>
      </c>
      <c r="H148">
        <v>46</v>
      </c>
      <c r="I148" s="1">
        <v>41473</v>
      </c>
      <c r="J148" s="2">
        <v>149712</v>
      </c>
      <c r="K148" s="3">
        <v>0.14000000000000001</v>
      </c>
      <c r="L148" t="s">
        <v>19</v>
      </c>
      <c r="M148" t="s">
        <v>29</v>
      </c>
      <c r="N148" s="1" t="s">
        <v>21</v>
      </c>
    </row>
    <row r="149" spans="1:14" x14ac:dyDescent="0.2">
      <c r="A149" t="s">
        <v>146</v>
      </c>
      <c r="B149" t="s">
        <v>649</v>
      </c>
      <c r="C149" t="s">
        <v>129</v>
      </c>
      <c r="D149" t="s">
        <v>31</v>
      </c>
      <c r="E149" t="s">
        <v>44</v>
      </c>
      <c r="F149" t="s">
        <v>28</v>
      </c>
      <c r="G149" t="s">
        <v>18</v>
      </c>
      <c r="H149">
        <v>30</v>
      </c>
      <c r="I149" s="1">
        <v>44471</v>
      </c>
      <c r="J149" s="2">
        <v>88758</v>
      </c>
      <c r="K149" s="3">
        <v>0</v>
      </c>
      <c r="L149" t="s">
        <v>19</v>
      </c>
      <c r="M149" t="s">
        <v>63</v>
      </c>
      <c r="N149" s="1" t="s">
        <v>21</v>
      </c>
    </row>
    <row r="150" spans="1:14" x14ac:dyDescent="0.2">
      <c r="A150" t="s">
        <v>391</v>
      </c>
      <c r="B150" t="s">
        <v>650</v>
      </c>
      <c r="C150" t="s">
        <v>88</v>
      </c>
      <c r="D150" t="s">
        <v>27</v>
      </c>
      <c r="E150" t="s">
        <v>16</v>
      </c>
      <c r="F150" t="s">
        <v>28</v>
      </c>
      <c r="G150" t="s">
        <v>24</v>
      </c>
      <c r="H150">
        <v>54</v>
      </c>
      <c r="I150" s="1">
        <v>41468</v>
      </c>
      <c r="J150" s="2">
        <v>83639</v>
      </c>
      <c r="K150" s="3">
        <v>0</v>
      </c>
      <c r="L150" t="s">
        <v>33</v>
      </c>
      <c r="M150" t="s">
        <v>60</v>
      </c>
      <c r="N150" s="1" t="s">
        <v>21</v>
      </c>
    </row>
    <row r="151" spans="1:14" x14ac:dyDescent="0.2">
      <c r="A151" t="s">
        <v>651</v>
      </c>
      <c r="B151" t="s">
        <v>652</v>
      </c>
      <c r="C151" t="s">
        <v>71</v>
      </c>
      <c r="D151" t="s">
        <v>27</v>
      </c>
      <c r="E151" t="s">
        <v>16</v>
      </c>
      <c r="F151" t="s">
        <v>17</v>
      </c>
      <c r="G151" t="s">
        <v>18</v>
      </c>
      <c r="H151">
        <v>54</v>
      </c>
      <c r="I151" s="1">
        <v>35933</v>
      </c>
      <c r="J151" s="2">
        <v>68268</v>
      </c>
      <c r="K151" s="3">
        <v>0</v>
      </c>
      <c r="L151" t="s">
        <v>19</v>
      </c>
      <c r="M151" t="s">
        <v>39</v>
      </c>
      <c r="N151" s="1" t="s">
        <v>21</v>
      </c>
    </row>
    <row r="152" spans="1:14" x14ac:dyDescent="0.2">
      <c r="A152" t="s">
        <v>312</v>
      </c>
      <c r="B152" t="s">
        <v>653</v>
      </c>
      <c r="C152" t="s">
        <v>129</v>
      </c>
      <c r="D152" t="s">
        <v>31</v>
      </c>
      <c r="E152" t="s">
        <v>36</v>
      </c>
      <c r="F152" t="s">
        <v>28</v>
      </c>
      <c r="G152" t="s">
        <v>51</v>
      </c>
      <c r="H152">
        <v>45</v>
      </c>
      <c r="I152" s="1">
        <v>37313</v>
      </c>
      <c r="J152" s="2">
        <v>75819</v>
      </c>
      <c r="K152" s="3">
        <v>0</v>
      </c>
      <c r="L152" t="s">
        <v>52</v>
      </c>
      <c r="M152" t="s">
        <v>53</v>
      </c>
      <c r="N152" s="1" t="s">
        <v>21</v>
      </c>
    </row>
    <row r="153" spans="1:14" x14ac:dyDescent="0.2">
      <c r="A153" t="s">
        <v>654</v>
      </c>
      <c r="B153" t="s">
        <v>655</v>
      </c>
      <c r="C153" t="s">
        <v>42</v>
      </c>
      <c r="D153" t="s">
        <v>50</v>
      </c>
      <c r="E153" t="s">
        <v>44</v>
      </c>
      <c r="F153" t="s">
        <v>17</v>
      </c>
      <c r="G153" t="s">
        <v>18</v>
      </c>
      <c r="H153">
        <v>49</v>
      </c>
      <c r="I153" s="1">
        <v>35200</v>
      </c>
      <c r="J153" s="2">
        <v>86658</v>
      </c>
      <c r="K153" s="3">
        <v>0</v>
      </c>
      <c r="L153" t="s">
        <v>19</v>
      </c>
      <c r="M153" t="s">
        <v>39</v>
      </c>
      <c r="N153" s="1" t="s">
        <v>21</v>
      </c>
    </row>
    <row r="154" spans="1:14" x14ac:dyDescent="0.2">
      <c r="A154" t="s">
        <v>656</v>
      </c>
      <c r="B154" t="s">
        <v>657</v>
      </c>
      <c r="C154" t="s">
        <v>64</v>
      </c>
      <c r="D154" t="s">
        <v>15</v>
      </c>
      <c r="E154" t="s">
        <v>16</v>
      </c>
      <c r="F154" t="s">
        <v>28</v>
      </c>
      <c r="G154" t="s">
        <v>24</v>
      </c>
      <c r="H154">
        <v>55</v>
      </c>
      <c r="I154" s="1">
        <v>41714</v>
      </c>
      <c r="J154" s="2">
        <v>74552</v>
      </c>
      <c r="K154" s="3">
        <v>0</v>
      </c>
      <c r="L154" t="s">
        <v>33</v>
      </c>
      <c r="M154" t="s">
        <v>34</v>
      </c>
      <c r="N154" s="1" t="s">
        <v>21</v>
      </c>
    </row>
    <row r="155" spans="1:14" x14ac:dyDescent="0.2">
      <c r="A155" t="s">
        <v>245</v>
      </c>
      <c r="B155" t="s">
        <v>658</v>
      </c>
      <c r="C155" t="s">
        <v>26</v>
      </c>
      <c r="D155" t="s">
        <v>27</v>
      </c>
      <c r="E155" t="s">
        <v>36</v>
      </c>
      <c r="F155" t="s">
        <v>17</v>
      </c>
      <c r="G155" t="s">
        <v>24</v>
      </c>
      <c r="H155">
        <v>62</v>
      </c>
      <c r="I155" s="1">
        <v>39887</v>
      </c>
      <c r="J155" s="2">
        <v>82839</v>
      </c>
      <c r="K155" s="3">
        <v>0</v>
      </c>
      <c r="L155" t="s">
        <v>19</v>
      </c>
      <c r="M155" t="s">
        <v>45</v>
      </c>
      <c r="N155" s="1" t="s">
        <v>21</v>
      </c>
    </row>
    <row r="156" spans="1:14" x14ac:dyDescent="0.2">
      <c r="A156" t="s">
        <v>659</v>
      </c>
      <c r="B156" t="s">
        <v>660</v>
      </c>
      <c r="C156" t="s">
        <v>71</v>
      </c>
      <c r="D156" t="s">
        <v>27</v>
      </c>
      <c r="E156" t="s">
        <v>44</v>
      </c>
      <c r="F156" t="s">
        <v>17</v>
      </c>
      <c r="G156" t="s">
        <v>18</v>
      </c>
      <c r="H156">
        <v>28</v>
      </c>
      <c r="I156" s="1">
        <v>44477</v>
      </c>
      <c r="J156" s="2">
        <v>64475</v>
      </c>
      <c r="K156" s="3">
        <v>0</v>
      </c>
      <c r="L156" t="s">
        <v>19</v>
      </c>
      <c r="M156" t="s">
        <v>39</v>
      </c>
      <c r="N156" s="1" t="s">
        <v>21</v>
      </c>
    </row>
    <row r="157" spans="1:14" x14ac:dyDescent="0.2">
      <c r="A157" t="s">
        <v>661</v>
      </c>
      <c r="B157" t="s">
        <v>662</v>
      </c>
      <c r="C157" t="s">
        <v>71</v>
      </c>
      <c r="D157" t="s">
        <v>27</v>
      </c>
      <c r="E157" t="s">
        <v>36</v>
      </c>
      <c r="F157" t="s">
        <v>28</v>
      </c>
      <c r="G157" t="s">
        <v>24</v>
      </c>
      <c r="H157">
        <v>33</v>
      </c>
      <c r="I157" s="1">
        <v>44036</v>
      </c>
      <c r="J157" s="2">
        <v>69453</v>
      </c>
      <c r="K157" s="3">
        <v>0</v>
      </c>
      <c r="L157" t="s">
        <v>33</v>
      </c>
      <c r="M157" t="s">
        <v>34</v>
      </c>
      <c r="N157" s="1" t="s">
        <v>21</v>
      </c>
    </row>
    <row r="158" spans="1:14" x14ac:dyDescent="0.2">
      <c r="A158" t="s">
        <v>663</v>
      </c>
      <c r="B158" t="s">
        <v>664</v>
      </c>
      <c r="C158" t="s">
        <v>62</v>
      </c>
      <c r="D158" t="s">
        <v>27</v>
      </c>
      <c r="E158" t="s">
        <v>32</v>
      </c>
      <c r="F158" t="s">
        <v>28</v>
      </c>
      <c r="G158" t="s">
        <v>18</v>
      </c>
      <c r="H158">
        <v>32</v>
      </c>
      <c r="I158" s="1">
        <v>41642</v>
      </c>
      <c r="J158" s="2">
        <v>127148</v>
      </c>
      <c r="K158" s="3">
        <v>0.1</v>
      </c>
      <c r="L158" t="s">
        <v>19</v>
      </c>
      <c r="M158" t="s">
        <v>45</v>
      </c>
      <c r="N158" s="1" t="s">
        <v>21</v>
      </c>
    </row>
    <row r="159" spans="1:14" x14ac:dyDescent="0.2">
      <c r="A159" t="s">
        <v>665</v>
      </c>
      <c r="B159" t="s">
        <v>666</v>
      </c>
      <c r="C159" t="s">
        <v>14</v>
      </c>
      <c r="D159" t="s">
        <v>15</v>
      </c>
      <c r="E159" t="s">
        <v>44</v>
      </c>
      <c r="F159" t="s">
        <v>17</v>
      </c>
      <c r="G159" t="s">
        <v>18</v>
      </c>
      <c r="H159">
        <v>32</v>
      </c>
      <c r="I159" s="1">
        <v>43102</v>
      </c>
      <c r="J159" s="2">
        <v>190253</v>
      </c>
      <c r="K159" s="3">
        <v>0.33</v>
      </c>
      <c r="L159" t="s">
        <v>19</v>
      </c>
      <c r="M159" t="s">
        <v>25</v>
      </c>
      <c r="N159" s="1" t="s">
        <v>21</v>
      </c>
    </row>
    <row r="160" spans="1:14" x14ac:dyDescent="0.2">
      <c r="A160" t="s">
        <v>535</v>
      </c>
      <c r="B160" t="s">
        <v>667</v>
      </c>
      <c r="C160" t="s">
        <v>62</v>
      </c>
      <c r="D160" t="s">
        <v>65</v>
      </c>
      <c r="E160" t="s">
        <v>16</v>
      </c>
      <c r="F160" t="s">
        <v>28</v>
      </c>
      <c r="G160" t="s">
        <v>18</v>
      </c>
      <c r="H160">
        <v>55</v>
      </c>
      <c r="I160" s="1">
        <v>36644</v>
      </c>
      <c r="J160" s="2">
        <v>115798</v>
      </c>
      <c r="K160" s="3">
        <v>0.05</v>
      </c>
      <c r="L160" t="s">
        <v>19</v>
      </c>
      <c r="M160" t="s">
        <v>45</v>
      </c>
      <c r="N160" s="1" t="s">
        <v>21</v>
      </c>
    </row>
    <row r="161" spans="1:14" x14ac:dyDescent="0.2">
      <c r="A161" t="s">
        <v>190</v>
      </c>
      <c r="B161" t="s">
        <v>668</v>
      </c>
      <c r="C161" t="s">
        <v>77</v>
      </c>
      <c r="D161" t="s">
        <v>23</v>
      </c>
      <c r="E161" t="s">
        <v>16</v>
      </c>
      <c r="F161" t="s">
        <v>17</v>
      </c>
      <c r="G161" t="s">
        <v>24</v>
      </c>
      <c r="H161">
        <v>58</v>
      </c>
      <c r="I161" s="1">
        <v>34567</v>
      </c>
      <c r="J161" s="2">
        <v>93102</v>
      </c>
      <c r="K161" s="3">
        <v>0</v>
      </c>
      <c r="L161" t="s">
        <v>19</v>
      </c>
      <c r="M161" t="s">
        <v>63</v>
      </c>
      <c r="N161" s="1">
        <v>41621</v>
      </c>
    </row>
    <row r="162" spans="1:14" x14ac:dyDescent="0.2">
      <c r="A162" t="s">
        <v>207</v>
      </c>
      <c r="B162" t="s">
        <v>669</v>
      </c>
      <c r="C162" t="s">
        <v>97</v>
      </c>
      <c r="D162" t="s">
        <v>31</v>
      </c>
      <c r="E162" t="s">
        <v>44</v>
      </c>
      <c r="F162" t="s">
        <v>28</v>
      </c>
      <c r="G162" t="s">
        <v>24</v>
      </c>
      <c r="H162">
        <v>34</v>
      </c>
      <c r="I162" s="1">
        <v>43055</v>
      </c>
      <c r="J162" s="2">
        <v>110054</v>
      </c>
      <c r="K162" s="3">
        <v>0.15</v>
      </c>
      <c r="L162" t="s">
        <v>19</v>
      </c>
      <c r="M162" t="s">
        <v>45</v>
      </c>
      <c r="N162" s="1" t="s">
        <v>21</v>
      </c>
    </row>
    <row r="163" spans="1:14" x14ac:dyDescent="0.2">
      <c r="A163" t="s">
        <v>670</v>
      </c>
      <c r="B163" t="s">
        <v>671</v>
      </c>
      <c r="C163" t="s">
        <v>30</v>
      </c>
      <c r="D163" t="s">
        <v>31</v>
      </c>
      <c r="E163" t="s">
        <v>16</v>
      </c>
      <c r="F163" t="s">
        <v>17</v>
      </c>
      <c r="G163" t="s">
        <v>47</v>
      </c>
      <c r="H163">
        <v>27</v>
      </c>
      <c r="I163" s="1">
        <v>44224</v>
      </c>
      <c r="J163" s="2">
        <v>95786</v>
      </c>
      <c r="K163" s="3">
        <v>0</v>
      </c>
      <c r="L163" t="s">
        <v>19</v>
      </c>
      <c r="M163" t="s">
        <v>20</v>
      </c>
      <c r="N163" s="1" t="s">
        <v>21</v>
      </c>
    </row>
    <row r="164" spans="1:14" x14ac:dyDescent="0.2">
      <c r="A164" t="s">
        <v>672</v>
      </c>
      <c r="B164" t="s">
        <v>673</v>
      </c>
      <c r="C164" t="s">
        <v>42</v>
      </c>
      <c r="D164" t="s">
        <v>50</v>
      </c>
      <c r="E164" t="s">
        <v>44</v>
      </c>
      <c r="F164" t="s">
        <v>28</v>
      </c>
      <c r="G164" t="s">
        <v>51</v>
      </c>
      <c r="H164">
        <v>61</v>
      </c>
      <c r="I164" s="1">
        <v>42858</v>
      </c>
      <c r="J164" s="2">
        <v>90855</v>
      </c>
      <c r="K164" s="3">
        <v>0</v>
      </c>
      <c r="L164" t="s">
        <v>52</v>
      </c>
      <c r="M164" t="s">
        <v>53</v>
      </c>
      <c r="N164" s="1" t="s">
        <v>21</v>
      </c>
    </row>
    <row r="165" spans="1:14" x14ac:dyDescent="0.2">
      <c r="A165" t="s">
        <v>674</v>
      </c>
      <c r="B165" t="s">
        <v>675</v>
      </c>
      <c r="C165" t="s">
        <v>26</v>
      </c>
      <c r="D165" t="s">
        <v>27</v>
      </c>
      <c r="E165" t="s">
        <v>36</v>
      </c>
      <c r="F165" t="s">
        <v>28</v>
      </c>
      <c r="G165" t="s">
        <v>51</v>
      </c>
      <c r="H165">
        <v>47</v>
      </c>
      <c r="I165" s="1">
        <v>36233</v>
      </c>
      <c r="J165" s="2">
        <v>92897</v>
      </c>
      <c r="K165" s="3">
        <v>0</v>
      </c>
      <c r="L165" t="s">
        <v>52</v>
      </c>
      <c r="M165" t="s">
        <v>53</v>
      </c>
      <c r="N165" s="1" t="s">
        <v>21</v>
      </c>
    </row>
    <row r="166" spans="1:14" x14ac:dyDescent="0.2">
      <c r="A166" t="s">
        <v>272</v>
      </c>
      <c r="B166" t="s">
        <v>676</v>
      </c>
      <c r="C166" t="s">
        <v>14</v>
      </c>
      <c r="D166" t="s">
        <v>43</v>
      </c>
      <c r="E166" t="s">
        <v>44</v>
      </c>
      <c r="F166" t="s">
        <v>28</v>
      </c>
      <c r="G166" t="s">
        <v>24</v>
      </c>
      <c r="H166">
        <v>40</v>
      </c>
      <c r="I166" s="1">
        <v>39872</v>
      </c>
      <c r="J166" s="2">
        <v>242919</v>
      </c>
      <c r="K166" s="3">
        <v>0.31</v>
      </c>
      <c r="L166" t="s">
        <v>33</v>
      </c>
      <c r="M166" t="s">
        <v>80</v>
      </c>
      <c r="N166" s="1" t="s">
        <v>21</v>
      </c>
    </row>
    <row r="167" spans="1:14" x14ac:dyDescent="0.2">
      <c r="A167" t="s">
        <v>210</v>
      </c>
      <c r="B167" t="s">
        <v>677</v>
      </c>
      <c r="C167" t="s">
        <v>40</v>
      </c>
      <c r="D167" t="s">
        <v>31</v>
      </c>
      <c r="E167" t="s">
        <v>44</v>
      </c>
      <c r="F167" t="s">
        <v>28</v>
      </c>
      <c r="G167" t="s">
        <v>18</v>
      </c>
      <c r="H167">
        <v>30</v>
      </c>
      <c r="I167" s="1">
        <v>43240</v>
      </c>
      <c r="J167" s="2">
        <v>184368</v>
      </c>
      <c r="K167" s="3">
        <v>0.28999999999999998</v>
      </c>
      <c r="L167" t="s">
        <v>19</v>
      </c>
      <c r="M167" t="s">
        <v>25</v>
      </c>
      <c r="N167" s="1" t="s">
        <v>21</v>
      </c>
    </row>
    <row r="168" spans="1:14" x14ac:dyDescent="0.2">
      <c r="A168" t="s">
        <v>678</v>
      </c>
      <c r="B168" t="s">
        <v>679</v>
      </c>
      <c r="C168" t="s">
        <v>61</v>
      </c>
      <c r="D168" t="s">
        <v>15</v>
      </c>
      <c r="E168" t="s">
        <v>32</v>
      </c>
      <c r="F168" t="s">
        <v>28</v>
      </c>
      <c r="G168" t="s">
        <v>51</v>
      </c>
      <c r="H168">
        <v>45</v>
      </c>
      <c r="I168" s="1">
        <v>44554</v>
      </c>
      <c r="J168" s="2">
        <v>144754</v>
      </c>
      <c r="K168" s="3">
        <v>0.15</v>
      </c>
      <c r="L168" t="s">
        <v>19</v>
      </c>
      <c r="M168" t="s">
        <v>39</v>
      </c>
      <c r="N168" s="1" t="s">
        <v>21</v>
      </c>
    </row>
    <row r="169" spans="1:14" x14ac:dyDescent="0.2">
      <c r="A169" t="s">
        <v>117</v>
      </c>
      <c r="B169" t="s">
        <v>680</v>
      </c>
      <c r="C169" t="s">
        <v>49</v>
      </c>
      <c r="D169" t="s">
        <v>50</v>
      </c>
      <c r="E169" t="s">
        <v>16</v>
      </c>
      <c r="F169" t="s">
        <v>17</v>
      </c>
      <c r="G169" t="s">
        <v>18</v>
      </c>
      <c r="H169">
        <v>30</v>
      </c>
      <c r="I169" s="1">
        <v>42722</v>
      </c>
      <c r="J169" s="2">
        <v>89458</v>
      </c>
      <c r="K169" s="3">
        <v>0</v>
      </c>
      <c r="L169" t="s">
        <v>19</v>
      </c>
      <c r="M169" t="s">
        <v>25</v>
      </c>
      <c r="N169" s="1" t="s">
        <v>21</v>
      </c>
    </row>
    <row r="170" spans="1:14" x14ac:dyDescent="0.2">
      <c r="A170" t="s">
        <v>681</v>
      </c>
      <c r="B170" t="s">
        <v>682</v>
      </c>
      <c r="C170" t="s">
        <v>14</v>
      </c>
      <c r="D170" t="s">
        <v>65</v>
      </c>
      <c r="E170" t="s">
        <v>32</v>
      </c>
      <c r="F170" t="s">
        <v>17</v>
      </c>
      <c r="G170" t="s">
        <v>24</v>
      </c>
      <c r="H170">
        <v>56</v>
      </c>
      <c r="I170" s="1">
        <v>41714</v>
      </c>
      <c r="J170" s="2">
        <v>190815</v>
      </c>
      <c r="K170" s="3">
        <v>0.4</v>
      </c>
      <c r="L170" t="s">
        <v>19</v>
      </c>
      <c r="M170" t="s">
        <v>25</v>
      </c>
      <c r="N170" s="1" t="s">
        <v>21</v>
      </c>
    </row>
    <row r="171" spans="1:14" x14ac:dyDescent="0.2">
      <c r="A171" t="s">
        <v>187</v>
      </c>
      <c r="B171" t="s">
        <v>515</v>
      </c>
      <c r="C171" t="s">
        <v>61</v>
      </c>
      <c r="D171" t="s">
        <v>50</v>
      </c>
      <c r="E171" t="s">
        <v>16</v>
      </c>
      <c r="F171" t="s">
        <v>17</v>
      </c>
      <c r="G171" t="s">
        <v>18</v>
      </c>
      <c r="H171">
        <v>62</v>
      </c>
      <c r="I171" s="1">
        <v>36374</v>
      </c>
      <c r="J171" s="2">
        <v>137995</v>
      </c>
      <c r="K171" s="3">
        <v>0.14000000000000001</v>
      </c>
      <c r="L171" t="s">
        <v>19</v>
      </c>
      <c r="M171" t="s">
        <v>25</v>
      </c>
      <c r="N171" s="1" t="s">
        <v>21</v>
      </c>
    </row>
    <row r="172" spans="1:14" x14ac:dyDescent="0.2">
      <c r="A172" t="s">
        <v>683</v>
      </c>
      <c r="B172" t="s">
        <v>684</v>
      </c>
      <c r="C172" t="s">
        <v>77</v>
      </c>
      <c r="D172" t="s">
        <v>23</v>
      </c>
      <c r="E172" t="s">
        <v>36</v>
      </c>
      <c r="F172" t="s">
        <v>17</v>
      </c>
      <c r="G172" t="s">
        <v>51</v>
      </c>
      <c r="H172">
        <v>45</v>
      </c>
      <c r="I172" s="1">
        <v>39437</v>
      </c>
      <c r="J172" s="2">
        <v>93840</v>
      </c>
      <c r="K172" s="3">
        <v>0</v>
      </c>
      <c r="L172" t="s">
        <v>52</v>
      </c>
      <c r="M172" t="s">
        <v>81</v>
      </c>
      <c r="N172" s="1" t="s">
        <v>21</v>
      </c>
    </row>
    <row r="173" spans="1:14" x14ac:dyDescent="0.2">
      <c r="A173" t="s">
        <v>685</v>
      </c>
      <c r="B173" t="s">
        <v>686</v>
      </c>
      <c r="C173" t="s">
        <v>55</v>
      </c>
      <c r="D173" t="s">
        <v>27</v>
      </c>
      <c r="E173" t="s">
        <v>16</v>
      </c>
      <c r="F173" t="s">
        <v>28</v>
      </c>
      <c r="G173" t="s">
        <v>24</v>
      </c>
      <c r="H173">
        <v>46</v>
      </c>
      <c r="I173" s="1">
        <v>44495</v>
      </c>
      <c r="J173" s="2">
        <v>94790</v>
      </c>
      <c r="K173" s="3">
        <v>0</v>
      </c>
      <c r="L173" t="s">
        <v>33</v>
      </c>
      <c r="M173" t="s">
        <v>80</v>
      </c>
      <c r="N173" s="1" t="s">
        <v>21</v>
      </c>
    </row>
    <row r="174" spans="1:14" x14ac:dyDescent="0.2">
      <c r="A174" t="s">
        <v>201</v>
      </c>
      <c r="B174" t="s">
        <v>687</v>
      </c>
      <c r="C174" t="s">
        <v>14</v>
      </c>
      <c r="D174" t="s">
        <v>23</v>
      </c>
      <c r="E174" t="s">
        <v>16</v>
      </c>
      <c r="F174" t="s">
        <v>28</v>
      </c>
      <c r="G174" t="s">
        <v>24</v>
      </c>
      <c r="H174">
        <v>48</v>
      </c>
      <c r="I174" s="1">
        <v>41706</v>
      </c>
      <c r="J174" s="2">
        <v>197367</v>
      </c>
      <c r="K174" s="3">
        <v>0.39</v>
      </c>
      <c r="L174" t="s">
        <v>19</v>
      </c>
      <c r="M174" t="s">
        <v>25</v>
      </c>
      <c r="N174" s="1" t="s">
        <v>21</v>
      </c>
    </row>
    <row r="175" spans="1:14" x14ac:dyDescent="0.2">
      <c r="A175" t="s">
        <v>235</v>
      </c>
      <c r="B175" t="s">
        <v>688</v>
      </c>
      <c r="C175" t="s">
        <v>40</v>
      </c>
      <c r="D175" t="s">
        <v>65</v>
      </c>
      <c r="E175" t="s">
        <v>36</v>
      </c>
      <c r="F175" t="s">
        <v>17</v>
      </c>
      <c r="G175" t="s">
        <v>51</v>
      </c>
      <c r="H175">
        <v>27</v>
      </c>
      <c r="I175" s="1">
        <v>43276</v>
      </c>
      <c r="J175" s="2">
        <v>174097</v>
      </c>
      <c r="K175" s="3">
        <v>0.21</v>
      </c>
      <c r="L175" t="s">
        <v>19</v>
      </c>
      <c r="M175" t="s">
        <v>39</v>
      </c>
      <c r="N175" s="1" t="s">
        <v>21</v>
      </c>
    </row>
    <row r="176" spans="1:14" x14ac:dyDescent="0.2">
      <c r="A176" t="s">
        <v>689</v>
      </c>
      <c r="B176" t="s">
        <v>690</v>
      </c>
      <c r="C176" t="s">
        <v>62</v>
      </c>
      <c r="D176" t="s">
        <v>27</v>
      </c>
      <c r="E176" t="s">
        <v>44</v>
      </c>
      <c r="F176" t="s">
        <v>28</v>
      </c>
      <c r="G176" t="s">
        <v>51</v>
      </c>
      <c r="H176">
        <v>53</v>
      </c>
      <c r="I176" s="1">
        <v>39021</v>
      </c>
      <c r="J176" s="2">
        <v>120128</v>
      </c>
      <c r="K176" s="3">
        <v>0.1</v>
      </c>
      <c r="L176" t="s">
        <v>19</v>
      </c>
      <c r="M176" t="s">
        <v>25</v>
      </c>
      <c r="N176" s="1" t="s">
        <v>21</v>
      </c>
    </row>
    <row r="177" spans="1:14" x14ac:dyDescent="0.2">
      <c r="A177" t="s">
        <v>691</v>
      </c>
      <c r="B177" t="s">
        <v>692</v>
      </c>
      <c r="C177" t="s">
        <v>62</v>
      </c>
      <c r="D177" t="s">
        <v>43</v>
      </c>
      <c r="E177" t="s">
        <v>36</v>
      </c>
      <c r="F177" t="s">
        <v>17</v>
      </c>
      <c r="G177" t="s">
        <v>18</v>
      </c>
      <c r="H177">
        <v>59</v>
      </c>
      <c r="I177" s="1">
        <v>39197</v>
      </c>
      <c r="J177" s="2">
        <v>129708</v>
      </c>
      <c r="K177" s="3">
        <v>0.05</v>
      </c>
      <c r="L177" t="s">
        <v>19</v>
      </c>
      <c r="M177" t="s">
        <v>45</v>
      </c>
      <c r="N177" s="1" t="s">
        <v>21</v>
      </c>
    </row>
    <row r="178" spans="1:14" x14ac:dyDescent="0.2">
      <c r="A178" t="s">
        <v>693</v>
      </c>
      <c r="B178" t="s">
        <v>694</v>
      </c>
      <c r="C178" t="s">
        <v>62</v>
      </c>
      <c r="D178" t="s">
        <v>43</v>
      </c>
      <c r="E178" t="s">
        <v>16</v>
      </c>
      <c r="F178" t="s">
        <v>28</v>
      </c>
      <c r="G178" t="s">
        <v>24</v>
      </c>
      <c r="H178">
        <v>55</v>
      </c>
      <c r="I178" s="1">
        <v>34595</v>
      </c>
      <c r="J178" s="2">
        <v>102270</v>
      </c>
      <c r="K178" s="3">
        <v>0.1</v>
      </c>
      <c r="L178" t="s">
        <v>19</v>
      </c>
      <c r="M178" t="s">
        <v>20</v>
      </c>
      <c r="N178" s="1" t="s">
        <v>21</v>
      </c>
    </row>
    <row r="179" spans="1:14" x14ac:dyDescent="0.2">
      <c r="A179" t="s">
        <v>226</v>
      </c>
      <c r="B179" t="s">
        <v>695</v>
      </c>
      <c r="C179" t="s">
        <v>14</v>
      </c>
      <c r="D179" t="s">
        <v>15</v>
      </c>
      <c r="E179" t="s">
        <v>44</v>
      </c>
      <c r="F179" t="s">
        <v>17</v>
      </c>
      <c r="G179" t="s">
        <v>24</v>
      </c>
      <c r="H179">
        <v>43</v>
      </c>
      <c r="I179" s="1">
        <v>38564</v>
      </c>
      <c r="J179" s="2">
        <v>249686</v>
      </c>
      <c r="K179" s="3">
        <v>0.31</v>
      </c>
      <c r="L179" t="s">
        <v>33</v>
      </c>
      <c r="M179" t="s">
        <v>80</v>
      </c>
      <c r="N179" s="1" t="s">
        <v>21</v>
      </c>
    </row>
    <row r="180" spans="1:14" x14ac:dyDescent="0.2">
      <c r="A180" t="s">
        <v>259</v>
      </c>
      <c r="B180" t="s">
        <v>696</v>
      </c>
      <c r="C180" t="s">
        <v>68</v>
      </c>
      <c r="D180" t="s">
        <v>15</v>
      </c>
      <c r="E180" t="s">
        <v>36</v>
      </c>
      <c r="F180" t="s">
        <v>17</v>
      </c>
      <c r="G180" t="s">
        <v>24</v>
      </c>
      <c r="H180">
        <v>55</v>
      </c>
      <c r="I180" s="1">
        <v>37343</v>
      </c>
      <c r="J180" s="2">
        <v>50475</v>
      </c>
      <c r="K180" s="3">
        <v>0</v>
      </c>
      <c r="L180" t="s">
        <v>19</v>
      </c>
      <c r="M180" t="s">
        <v>29</v>
      </c>
      <c r="N180" s="1" t="s">
        <v>21</v>
      </c>
    </row>
    <row r="181" spans="1:14" x14ac:dyDescent="0.2">
      <c r="A181" t="s">
        <v>697</v>
      </c>
      <c r="B181" t="s">
        <v>698</v>
      </c>
      <c r="C181" t="s">
        <v>62</v>
      </c>
      <c r="D181" t="s">
        <v>43</v>
      </c>
      <c r="E181" t="s">
        <v>16</v>
      </c>
      <c r="F181" t="s">
        <v>28</v>
      </c>
      <c r="G181" t="s">
        <v>18</v>
      </c>
      <c r="H181">
        <v>51</v>
      </c>
      <c r="I181" s="1">
        <v>44014</v>
      </c>
      <c r="J181" s="2">
        <v>100099</v>
      </c>
      <c r="K181" s="3">
        <v>0.08</v>
      </c>
      <c r="L181" t="s">
        <v>19</v>
      </c>
      <c r="M181" t="s">
        <v>45</v>
      </c>
      <c r="N181" s="1" t="s">
        <v>21</v>
      </c>
    </row>
    <row r="182" spans="1:14" x14ac:dyDescent="0.2">
      <c r="A182" t="s">
        <v>699</v>
      </c>
      <c r="B182" t="s">
        <v>700</v>
      </c>
      <c r="C182" t="s">
        <v>73</v>
      </c>
      <c r="D182" t="s">
        <v>27</v>
      </c>
      <c r="E182" t="s">
        <v>36</v>
      </c>
      <c r="F182" t="s">
        <v>17</v>
      </c>
      <c r="G182" t="s">
        <v>18</v>
      </c>
      <c r="H182">
        <v>54</v>
      </c>
      <c r="I182" s="1">
        <v>42731</v>
      </c>
      <c r="J182" s="2">
        <v>41673</v>
      </c>
      <c r="K182" s="3">
        <v>0</v>
      </c>
      <c r="L182" t="s">
        <v>19</v>
      </c>
      <c r="M182" t="s">
        <v>45</v>
      </c>
      <c r="N182" s="1" t="s">
        <v>21</v>
      </c>
    </row>
    <row r="183" spans="1:14" x14ac:dyDescent="0.2">
      <c r="A183" t="s">
        <v>256</v>
      </c>
      <c r="B183" t="s">
        <v>701</v>
      </c>
      <c r="C183" t="s">
        <v>42</v>
      </c>
      <c r="D183" t="s">
        <v>43</v>
      </c>
      <c r="E183" t="s">
        <v>44</v>
      </c>
      <c r="F183" t="s">
        <v>17</v>
      </c>
      <c r="G183" t="s">
        <v>24</v>
      </c>
      <c r="H183">
        <v>47</v>
      </c>
      <c r="I183" s="1">
        <v>42928</v>
      </c>
      <c r="J183" s="2">
        <v>70996</v>
      </c>
      <c r="K183" s="3">
        <v>0</v>
      </c>
      <c r="L183" t="s">
        <v>33</v>
      </c>
      <c r="M183" t="s">
        <v>34</v>
      </c>
      <c r="N183" s="1" t="s">
        <v>21</v>
      </c>
    </row>
    <row r="184" spans="1:14" x14ac:dyDescent="0.2">
      <c r="A184" t="s">
        <v>702</v>
      </c>
      <c r="B184" t="s">
        <v>703</v>
      </c>
      <c r="C184" t="s">
        <v>68</v>
      </c>
      <c r="D184" t="s">
        <v>43</v>
      </c>
      <c r="E184" t="s">
        <v>32</v>
      </c>
      <c r="F184" t="s">
        <v>28</v>
      </c>
      <c r="G184" t="s">
        <v>18</v>
      </c>
      <c r="H184">
        <v>55</v>
      </c>
      <c r="I184" s="1">
        <v>38328</v>
      </c>
      <c r="J184" s="2">
        <v>40752</v>
      </c>
      <c r="K184" s="3">
        <v>0</v>
      </c>
      <c r="L184" t="s">
        <v>19</v>
      </c>
      <c r="M184" t="s">
        <v>39</v>
      </c>
      <c r="N184" s="1" t="s">
        <v>21</v>
      </c>
    </row>
    <row r="185" spans="1:14" x14ac:dyDescent="0.2">
      <c r="A185" t="s">
        <v>704</v>
      </c>
      <c r="B185" t="s">
        <v>705</v>
      </c>
      <c r="C185" t="s">
        <v>35</v>
      </c>
      <c r="D185" t="s">
        <v>27</v>
      </c>
      <c r="E185" t="s">
        <v>36</v>
      </c>
      <c r="F185" t="s">
        <v>17</v>
      </c>
      <c r="G185" t="s">
        <v>24</v>
      </c>
      <c r="H185">
        <v>50</v>
      </c>
      <c r="I185" s="1">
        <v>36914</v>
      </c>
      <c r="J185" s="2">
        <v>97537</v>
      </c>
      <c r="K185" s="3">
        <v>0</v>
      </c>
      <c r="L185" t="s">
        <v>33</v>
      </c>
      <c r="M185" t="s">
        <v>34</v>
      </c>
      <c r="N185" s="1" t="s">
        <v>21</v>
      </c>
    </row>
    <row r="186" spans="1:14" x14ac:dyDescent="0.2">
      <c r="A186" t="s">
        <v>405</v>
      </c>
      <c r="B186" t="s">
        <v>706</v>
      </c>
      <c r="C186" t="s">
        <v>91</v>
      </c>
      <c r="D186" t="s">
        <v>27</v>
      </c>
      <c r="E186" t="s">
        <v>16</v>
      </c>
      <c r="F186" t="s">
        <v>28</v>
      </c>
      <c r="G186" t="s">
        <v>24</v>
      </c>
      <c r="H186">
        <v>31</v>
      </c>
      <c r="I186" s="1">
        <v>44086</v>
      </c>
      <c r="J186" s="2">
        <v>96567</v>
      </c>
      <c r="K186" s="3">
        <v>0</v>
      </c>
      <c r="L186" t="s">
        <v>33</v>
      </c>
      <c r="M186" t="s">
        <v>74</v>
      </c>
      <c r="N186" s="1" t="s">
        <v>21</v>
      </c>
    </row>
    <row r="187" spans="1:14" x14ac:dyDescent="0.2">
      <c r="A187" t="s">
        <v>445</v>
      </c>
      <c r="B187" t="s">
        <v>707</v>
      </c>
      <c r="C187" t="s">
        <v>76</v>
      </c>
      <c r="D187" t="s">
        <v>27</v>
      </c>
      <c r="E187" t="s">
        <v>44</v>
      </c>
      <c r="F187" t="s">
        <v>28</v>
      </c>
      <c r="G187" t="s">
        <v>24</v>
      </c>
      <c r="H187">
        <v>47</v>
      </c>
      <c r="I187" s="1">
        <v>36229</v>
      </c>
      <c r="J187" s="2">
        <v>49404</v>
      </c>
      <c r="K187" s="3">
        <v>0</v>
      </c>
      <c r="L187" t="s">
        <v>33</v>
      </c>
      <c r="M187" t="s">
        <v>60</v>
      </c>
      <c r="N187" s="1" t="s">
        <v>21</v>
      </c>
    </row>
    <row r="188" spans="1:14" x14ac:dyDescent="0.2">
      <c r="A188" t="s">
        <v>708</v>
      </c>
      <c r="B188" t="s">
        <v>709</v>
      </c>
      <c r="C188" t="s">
        <v>91</v>
      </c>
      <c r="D188" t="s">
        <v>27</v>
      </c>
      <c r="E188" t="s">
        <v>16</v>
      </c>
      <c r="F188" t="s">
        <v>28</v>
      </c>
      <c r="G188" t="s">
        <v>51</v>
      </c>
      <c r="H188">
        <v>29</v>
      </c>
      <c r="I188" s="1">
        <v>43753</v>
      </c>
      <c r="J188" s="2">
        <v>66819</v>
      </c>
      <c r="K188" s="3">
        <v>0</v>
      </c>
      <c r="L188" t="s">
        <v>52</v>
      </c>
      <c r="M188" t="s">
        <v>66</v>
      </c>
      <c r="N188" s="1" t="s">
        <v>21</v>
      </c>
    </row>
    <row r="189" spans="1:14" x14ac:dyDescent="0.2">
      <c r="A189" t="s">
        <v>710</v>
      </c>
      <c r="B189" t="s">
        <v>711</v>
      </c>
      <c r="C189" t="s">
        <v>68</v>
      </c>
      <c r="D189" t="s">
        <v>43</v>
      </c>
      <c r="E189" t="s">
        <v>44</v>
      </c>
      <c r="F189" t="s">
        <v>28</v>
      </c>
      <c r="G189" t="s">
        <v>51</v>
      </c>
      <c r="H189">
        <v>38</v>
      </c>
      <c r="I189" s="1">
        <v>42492</v>
      </c>
      <c r="J189" s="2">
        <v>50784</v>
      </c>
      <c r="K189" s="3">
        <v>0</v>
      </c>
      <c r="L189" t="s">
        <v>52</v>
      </c>
      <c r="M189" t="s">
        <v>66</v>
      </c>
      <c r="N189" s="1" t="s">
        <v>21</v>
      </c>
    </row>
    <row r="190" spans="1:14" x14ac:dyDescent="0.2">
      <c r="A190" t="s">
        <v>287</v>
      </c>
      <c r="B190" t="s">
        <v>712</v>
      </c>
      <c r="C190" t="s">
        <v>61</v>
      </c>
      <c r="D190" t="s">
        <v>23</v>
      </c>
      <c r="E190" t="s">
        <v>16</v>
      </c>
      <c r="F190" t="s">
        <v>28</v>
      </c>
      <c r="G190" t="s">
        <v>51</v>
      </c>
      <c r="H190">
        <v>29</v>
      </c>
      <c r="I190" s="1">
        <v>43594</v>
      </c>
      <c r="J190" s="2">
        <v>125828</v>
      </c>
      <c r="K190" s="3">
        <v>0.15</v>
      </c>
      <c r="L190" t="s">
        <v>52</v>
      </c>
      <c r="M190" t="s">
        <v>53</v>
      </c>
      <c r="N190" s="1" t="s">
        <v>21</v>
      </c>
    </row>
    <row r="191" spans="1:14" x14ac:dyDescent="0.2">
      <c r="A191" t="s">
        <v>208</v>
      </c>
      <c r="B191" t="s">
        <v>713</v>
      </c>
      <c r="C191" t="s">
        <v>77</v>
      </c>
      <c r="D191" t="s">
        <v>23</v>
      </c>
      <c r="E191" t="s">
        <v>36</v>
      </c>
      <c r="F191" t="s">
        <v>28</v>
      </c>
      <c r="G191" t="s">
        <v>18</v>
      </c>
      <c r="H191">
        <v>33</v>
      </c>
      <c r="I191" s="1">
        <v>42951</v>
      </c>
      <c r="J191" s="2">
        <v>92610</v>
      </c>
      <c r="K191" s="3">
        <v>0</v>
      </c>
      <c r="L191" t="s">
        <v>19</v>
      </c>
      <c r="M191" t="s">
        <v>29</v>
      </c>
      <c r="N191" s="1" t="s">
        <v>21</v>
      </c>
    </row>
    <row r="192" spans="1:14" x14ac:dyDescent="0.2">
      <c r="A192" t="s">
        <v>714</v>
      </c>
      <c r="B192" t="s">
        <v>715</v>
      </c>
      <c r="C192" t="s">
        <v>61</v>
      </c>
      <c r="D192" t="s">
        <v>50</v>
      </c>
      <c r="E192" t="s">
        <v>44</v>
      </c>
      <c r="F192" t="s">
        <v>28</v>
      </c>
      <c r="G192" t="s">
        <v>18</v>
      </c>
      <c r="H192">
        <v>50</v>
      </c>
      <c r="I192" s="1">
        <v>37705</v>
      </c>
      <c r="J192" s="2">
        <v>123405</v>
      </c>
      <c r="K192" s="3">
        <v>0.13</v>
      </c>
      <c r="L192" t="s">
        <v>19</v>
      </c>
      <c r="M192" t="s">
        <v>29</v>
      </c>
      <c r="N192" s="1" t="s">
        <v>21</v>
      </c>
    </row>
    <row r="193" spans="1:14" x14ac:dyDescent="0.2">
      <c r="A193" t="s">
        <v>716</v>
      </c>
      <c r="B193" t="s">
        <v>348</v>
      </c>
      <c r="C193" t="s">
        <v>94</v>
      </c>
      <c r="D193" t="s">
        <v>50</v>
      </c>
      <c r="E193" t="s">
        <v>36</v>
      </c>
      <c r="F193" t="s">
        <v>17</v>
      </c>
      <c r="G193" t="s">
        <v>24</v>
      </c>
      <c r="H193">
        <v>46</v>
      </c>
      <c r="I193" s="1">
        <v>38066</v>
      </c>
      <c r="J193" s="2">
        <v>73004</v>
      </c>
      <c r="K193" s="3">
        <v>0</v>
      </c>
      <c r="L193" t="s">
        <v>33</v>
      </c>
      <c r="M193" t="s">
        <v>60</v>
      </c>
      <c r="N193" s="1" t="s">
        <v>21</v>
      </c>
    </row>
    <row r="194" spans="1:14" x14ac:dyDescent="0.2">
      <c r="A194" t="s">
        <v>717</v>
      </c>
      <c r="B194" t="s">
        <v>718</v>
      </c>
      <c r="C194" t="s">
        <v>97</v>
      </c>
      <c r="D194" t="s">
        <v>31</v>
      </c>
      <c r="E194" t="s">
        <v>32</v>
      </c>
      <c r="F194" t="s">
        <v>28</v>
      </c>
      <c r="G194" t="s">
        <v>24</v>
      </c>
      <c r="H194">
        <v>57</v>
      </c>
      <c r="I194" s="1">
        <v>36275</v>
      </c>
      <c r="J194" s="2">
        <v>95061</v>
      </c>
      <c r="K194" s="3">
        <v>0.1</v>
      </c>
      <c r="L194" t="s">
        <v>33</v>
      </c>
      <c r="M194" t="s">
        <v>74</v>
      </c>
      <c r="N194" s="1" t="s">
        <v>21</v>
      </c>
    </row>
    <row r="195" spans="1:14" x14ac:dyDescent="0.2">
      <c r="A195" t="s">
        <v>185</v>
      </c>
      <c r="B195" t="s">
        <v>719</v>
      </c>
      <c r="C195" t="s">
        <v>40</v>
      </c>
      <c r="D195" t="s">
        <v>50</v>
      </c>
      <c r="E195" t="s">
        <v>32</v>
      </c>
      <c r="F195" t="s">
        <v>17</v>
      </c>
      <c r="G195" t="s">
        <v>51</v>
      </c>
      <c r="H195">
        <v>49</v>
      </c>
      <c r="I195" s="1">
        <v>35887</v>
      </c>
      <c r="J195" s="2">
        <v>160832</v>
      </c>
      <c r="K195" s="3">
        <v>0.3</v>
      </c>
      <c r="L195" t="s">
        <v>19</v>
      </c>
      <c r="M195" t="s">
        <v>39</v>
      </c>
      <c r="N195" s="1" t="s">
        <v>21</v>
      </c>
    </row>
    <row r="196" spans="1:14" x14ac:dyDescent="0.2">
      <c r="A196" t="s">
        <v>720</v>
      </c>
      <c r="B196" t="s">
        <v>721</v>
      </c>
      <c r="C196" t="s">
        <v>82</v>
      </c>
      <c r="D196" t="s">
        <v>27</v>
      </c>
      <c r="E196" t="s">
        <v>36</v>
      </c>
      <c r="F196" t="s">
        <v>28</v>
      </c>
      <c r="G196" t="s">
        <v>47</v>
      </c>
      <c r="H196">
        <v>54</v>
      </c>
      <c r="I196" s="1">
        <v>40540</v>
      </c>
      <c r="J196" s="2">
        <v>64417</v>
      </c>
      <c r="K196" s="3">
        <v>0</v>
      </c>
      <c r="L196" t="s">
        <v>19</v>
      </c>
      <c r="M196" t="s">
        <v>29</v>
      </c>
      <c r="N196" s="1" t="s">
        <v>21</v>
      </c>
    </row>
    <row r="197" spans="1:14" x14ac:dyDescent="0.2">
      <c r="A197" t="s">
        <v>722</v>
      </c>
      <c r="B197" t="s">
        <v>723</v>
      </c>
      <c r="C197" t="s">
        <v>62</v>
      </c>
      <c r="D197" t="s">
        <v>50</v>
      </c>
      <c r="E197" t="s">
        <v>32</v>
      </c>
      <c r="F197" t="s">
        <v>28</v>
      </c>
      <c r="G197" t="s">
        <v>24</v>
      </c>
      <c r="H197">
        <v>28</v>
      </c>
      <c r="I197" s="1">
        <v>44274</v>
      </c>
      <c r="J197" s="2">
        <v>127543</v>
      </c>
      <c r="K197" s="3">
        <v>0.06</v>
      </c>
      <c r="L197" t="s">
        <v>33</v>
      </c>
      <c r="M197" t="s">
        <v>74</v>
      </c>
      <c r="N197" s="1" t="s">
        <v>21</v>
      </c>
    </row>
    <row r="198" spans="1:14" x14ac:dyDescent="0.2">
      <c r="A198" t="s">
        <v>724</v>
      </c>
      <c r="B198" t="s">
        <v>725</v>
      </c>
      <c r="C198" t="s">
        <v>68</v>
      </c>
      <c r="D198" t="s">
        <v>43</v>
      </c>
      <c r="E198" t="s">
        <v>36</v>
      </c>
      <c r="F198" t="s">
        <v>28</v>
      </c>
      <c r="G198" t="s">
        <v>51</v>
      </c>
      <c r="H198">
        <v>30</v>
      </c>
      <c r="I198" s="1">
        <v>43272</v>
      </c>
      <c r="J198" s="2">
        <v>56154</v>
      </c>
      <c r="K198" s="3">
        <v>0</v>
      </c>
      <c r="L198" t="s">
        <v>52</v>
      </c>
      <c r="M198" t="s">
        <v>53</v>
      </c>
      <c r="N198" s="1" t="s">
        <v>21</v>
      </c>
    </row>
    <row r="199" spans="1:14" x14ac:dyDescent="0.2">
      <c r="A199" t="s">
        <v>189</v>
      </c>
      <c r="B199" t="s">
        <v>726</v>
      </c>
      <c r="C199" t="s">
        <v>14</v>
      </c>
      <c r="D199" t="s">
        <v>50</v>
      </c>
      <c r="E199" t="s">
        <v>36</v>
      </c>
      <c r="F199" t="s">
        <v>17</v>
      </c>
      <c r="G199" t="s">
        <v>24</v>
      </c>
      <c r="H199">
        <v>36</v>
      </c>
      <c r="I199" s="1">
        <v>41692</v>
      </c>
      <c r="J199" s="2">
        <v>218530</v>
      </c>
      <c r="K199" s="3">
        <v>0.3</v>
      </c>
      <c r="L199" t="s">
        <v>33</v>
      </c>
      <c r="M199" t="s">
        <v>74</v>
      </c>
      <c r="N199" s="1" t="s">
        <v>21</v>
      </c>
    </row>
    <row r="200" spans="1:14" x14ac:dyDescent="0.2">
      <c r="A200" t="s">
        <v>727</v>
      </c>
      <c r="B200" t="s">
        <v>728</v>
      </c>
      <c r="C200" t="s">
        <v>82</v>
      </c>
      <c r="D200" t="s">
        <v>27</v>
      </c>
      <c r="E200" t="s">
        <v>36</v>
      </c>
      <c r="F200" t="s">
        <v>17</v>
      </c>
      <c r="G200" t="s">
        <v>51</v>
      </c>
      <c r="H200">
        <v>36</v>
      </c>
      <c r="I200" s="1">
        <v>43818</v>
      </c>
      <c r="J200" s="2">
        <v>91954</v>
      </c>
      <c r="K200" s="3">
        <v>0</v>
      </c>
      <c r="L200" t="s">
        <v>19</v>
      </c>
      <c r="M200" t="s">
        <v>29</v>
      </c>
      <c r="N200" s="1" t="s">
        <v>21</v>
      </c>
    </row>
    <row r="201" spans="1:14" x14ac:dyDescent="0.2">
      <c r="A201" t="s">
        <v>729</v>
      </c>
      <c r="B201" t="s">
        <v>730</v>
      </c>
      <c r="C201" t="s">
        <v>14</v>
      </c>
      <c r="D201" t="s">
        <v>43</v>
      </c>
      <c r="E201" t="s">
        <v>32</v>
      </c>
      <c r="F201" t="s">
        <v>17</v>
      </c>
      <c r="G201" t="s">
        <v>47</v>
      </c>
      <c r="H201">
        <v>30</v>
      </c>
      <c r="I201" s="1">
        <v>42634</v>
      </c>
      <c r="J201" s="2">
        <v>221217</v>
      </c>
      <c r="K201" s="3">
        <v>0.32</v>
      </c>
      <c r="L201" t="s">
        <v>19</v>
      </c>
      <c r="M201" t="s">
        <v>29</v>
      </c>
      <c r="N201" s="1">
        <v>43003</v>
      </c>
    </row>
    <row r="202" spans="1:14" x14ac:dyDescent="0.2">
      <c r="A202" t="s">
        <v>332</v>
      </c>
      <c r="B202" t="s">
        <v>731</v>
      </c>
      <c r="C202" t="s">
        <v>98</v>
      </c>
      <c r="D202" t="s">
        <v>27</v>
      </c>
      <c r="E202" t="s">
        <v>36</v>
      </c>
      <c r="F202" t="s">
        <v>28</v>
      </c>
      <c r="G202" t="s">
        <v>51</v>
      </c>
      <c r="H202">
        <v>29</v>
      </c>
      <c r="I202" s="1">
        <v>42866</v>
      </c>
      <c r="J202" s="2">
        <v>87536</v>
      </c>
      <c r="K202" s="3">
        <v>0</v>
      </c>
      <c r="L202" t="s">
        <v>19</v>
      </c>
      <c r="M202" t="s">
        <v>63</v>
      </c>
      <c r="N202" s="1" t="s">
        <v>21</v>
      </c>
    </row>
    <row r="203" spans="1:14" x14ac:dyDescent="0.2">
      <c r="A203" t="s">
        <v>184</v>
      </c>
      <c r="B203" t="s">
        <v>732</v>
      </c>
      <c r="C203" t="s">
        <v>68</v>
      </c>
      <c r="D203" t="s">
        <v>50</v>
      </c>
      <c r="E203" t="s">
        <v>32</v>
      </c>
      <c r="F203" t="s">
        <v>17</v>
      </c>
      <c r="G203" t="s">
        <v>51</v>
      </c>
      <c r="H203">
        <v>47</v>
      </c>
      <c r="I203" s="1">
        <v>42164</v>
      </c>
      <c r="J203" s="2">
        <v>41429</v>
      </c>
      <c r="K203" s="3">
        <v>0</v>
      </c>
      <c r="L203" t="s">
        <v>19</v>
      </c>
      <c r="M203" t="s">
        <v>63</v>
      </c>
      <c r="N203" s="1" t="s">
        <v>21</v>
      </c>
    </row>
    <row r="204" spans="1:14" x14ac:dyDescent="0.2">
      <c r="A204" t="s">
        <v>733</v>
      </c>
      <c r="B204" t="s">
        <v>734</v>
      </c>
      <c r="C204" t="s">
        <v>14</v>
      </c>
      <c r="D204" t="s">
        <v>31</v>
      </c>
      <c r="E204" t="s">
        <v>36</v>
      </c>
      <c r="F204" t="s">
        <v>28</v>
      </c>
      <c r="G204" t="s">
        <v>24</v>
      </c>
      <c r="H204">
        <v>35</v>
      </c>
      <c r="I204" s="1">
        <v>40826</v>
      </c>
      <c r="J204" s="2">
        <v>245482</v>
      </c>
      <c r="K204" s="3">
        <v>0.39</v>
      </c>
      <c r="L204" t="s">
        <v>19</v>
      </c>
      <c r="M204" t="s">
        <v>63</v>
      </c>
      <c r="N204" s="1" t="s">
        <v>21</v>
      </c>
    </row>
    <row r="205" spans="1:14" x14ac:dyDescent="0.2">
      <c r="A205" t="s">
        <v>327</v>
      </c>
      <c r="B205" t="s">
        <v>735</v>
      </c>
      <c r="C205" t="s">
        <v>86</v>
      </c>
      <c r="D205" t="s">
        <v>31</v>
      </c>
      <c r="E205" t="s">
        <v>36</v>
      </c>
      <c r="F205" t="s">
        <v>17</v>
      </c>
      <c r="G205" t="s">
        <v>18</v>
      </c>
      <c r="H205">
        <v>25</v>
      </c>
      <c r="I205" s="1">
        <v>43850</v>
      </c>
      <c r="J205" s="2">
        <v>71359</v>
      </c>
      <c r="K205" s="3">
        <v>0</v>
      </c>
      <c r="L205" t="s">
        <v>19</v>
      </c>
      <c r="M205" t="s">
        <v>39</v>
      </c>
      <c r="N205" s="1" t="s">
        <v>21</v>
      </c>
    </row>
    <row r="206" spans="1:14" x14ac:dyDescent="0.2">
      <c r="A206" t="s">
        <v>736</v>
      </c>
      <c r="B206" t="s">
        <v>737</v>
      </c>
      <c r="C206" t="s">
        <v>40</v>
      </c>
      <c r="D206" t="s">
        <v>31</v>
      </c>
      <c r="E206" t="s">
        <v>44</v>
      </c>
      <c r="F206" t="s">
        <v>28</v>
      </c>
      <c r="G206" t="s">
        <v>24</v>
      </c>
      <c r="H206">
        <v>45</v>
      </c>
      <c r="I206" s="1">
        <v>41879</v>
      </c>
      <c r="J206" s="2">
        <v>183161</v>
      </c>
      <c r="K206" s="3">
        <v>0.22</v>
      </c>
      <c r="L206" t="s">
        <v>19</v>
      </c>
      <c r="M206" t="s">
        <v>45</v>
      </c>
      <c r="N206" s="1" t="s">
        <v>21</v>
      </c>
    </row>
    <row r="207" spans="1:14" x14ac:dyDescent="0.2">
      <c r="A207" t="s">
        <v>738</v>
      </c>
      <c r="B207" t="s">
        <v>162</v>
      </c>
      <c r="C207" t="s">
        <v>89</v>
      </c>
      <c r="D207" t="s">
        <v>27</v>
      </c>
      <c r="E207" t="s">
        <v>32</v>
      </c>
      <c r="F207" t="s">
        <v>28</v>
      </c>
      <c r="G207" t="s">
        <v>18</v>
      </c>
      <c r="H207">
        <v>58</v>
      </c>
      <c r="I207" s="1">
        <v>34176</v>
      </c>
      <c r="J207" s="2">
        <v>69260</v>
      </c>
      <c r="K207" s="3">
        <v>0</v>
      </c>
      <c r="L207" t="s">
        <v>19</v>
      </c>
      <c r="M207" t="s">
        <v>39</v>
      </c>
      <c r="N207" s="1" t="s">
        <v>21</v>
      </c>
    </row>
    <row r="208" spans="1:14" x14ac:dyDescent="0.2">
      <c r="A208" t="s">
        <v>739</v>
      </c>
      <c r="B208" t="s">
        <v>740</v>
      </c>
      <c r="C208" t="s">
        <v>69</v>
      </c>
      <c r="D208" t="s">
        <v>31</v>
      </c>
      <c r="E208" t="s">
        <v>44</v>
      </c>
      <c r="F208" t="s">
        <v>28</v>
      </c>
      <c r="G208" t="s">
        <v>18</v>
      </c>
      <c r="H208">
        <v>51</v>
      </c>
      <c r="I208" s="1">
        <v>36442</v>
      </c>
      <c r="J208" s="2">
        <v>95639</v>
      </c>
      <c r="K208" s="3">
        <v>0</v>
      </c>
      <c r="L208" t="s">
        <v>19</v>
      </c>
      <c r="M208" t="s">
        <v>25</v>
      </c>
      <c r="N208" s="1" t="s">
        <v>21</v>
      </c>
    </row>
    <row r="209" spans="1:14" x14ac:dyDescent="0.2">
      <c r="A209" t="s">
        <v>741</v>
      </c>
      <c r="B209" t="s">
        <v>742</v>
      </c>
      <c r="C209" t="s">
        <v>62</v>
      </c>
      <c r="D209" t="s">
        <v>23</v>
      </c>
      <c r="E209" t="s">
        <v>16</v>
      </c>
      <c r="F209" t="s">
        <v>28</v>
      </c>
      <c r="G209" t="s">
        <v>24</v>
      </c>
      <c r="H209">
        <v>48</v>
      </c>
      <c r="I209" s="1">
        <v>38168</v>
      </c>
      <c r="J209" s="2">
        <v>120660</v>
      </c>
      <c r="K209" s="3">
        <v>7.0000000000000007E-2</v>
      </c>
      <c r="L209" t="s">
        <v>33</v>
      </c>
      <c r="M209" t="s">
        <v>34</v>
      </c>
      <c r="N209" s="1" t="s">
        <v>21</v>
      </c>
    </row>
    <row r="210" spans="1:14" x14ac:dyDescent="0.2">
      <c r="A210" t="s">
        <v>743</v>
      </c>
      <c r="B210" t="s">
        <v>744</v>
      </c>
      <c r="C210" t="s">
        <v>42</v>
      </c>
      <c r="D210" t="s">
        <v>50</v>
      </c>
      <c r="E210" t="s">
        <v>32</v>
      </c>
      <c r="F210" t="s">
        <v>28</v>
      </c>
      <c r="G210" t="s">
        <v>47</v>
      </c>
      <c r="H210">
        <v>36</v>
      </c>
      <c r="I210" s="1">
        <v>44556</v>
      </c>
      <c r="J210" s="2">
        <v>75119</v>
      </c>
      <c r="K210" s="3">
        <v>0</v>
      </c>
      <c r="L210" t="s">
        <v>19</v>
      </c>
      <c r="M210" t="s">
        <v>20</v>
      </c>
      <c r="N210" s="1" t="s">
        <v>21</v>
      </c>
    </row>
    <row r="211" spans="1:14" x14ac:dyDescent="0.2">
      <c r="A211" t="s">
        <v>258</v>
      </c>
      <c r="B211" t="s">
        <v>745</v>
      </c>
      <c r="C211" t="s">
        <v>14</v>
      </c>
      <c r="D211" t="s">
        <v>65</v>
      </c>
      <c r="E211" t="s">
        <v>16</v>
      </c>
      <c r="F211" t="s">
        <v>28</v>
      </c>
      <c r="G211" t="s">
        <v>24</v>
      </c>
      <c r="H211">
        <v>59</v>
      </c>
      <c r="I211" s="1">
        <v>40681</v>
      </c>
      <c r="J211" s="2">
        <v>192213</v>
      </c>
      <c r="K211" s="3">
        <v>0.4</v>
      </c>
      <c r="L211" t="s">
        <v>19</v>
      </c>
      <c r="M211" t="s">
        <v>20</v>
      </c>
      <c r="N211" s="1" t="s">
        <v>21</v>
      </c>
    </row>
    <row r="212" spans="1:14" x14ac:dyDescent="0.2">
      <c r="A212" t="s">
        <v>746</v>
      </c>
      <c r="B212" t="s">
        <v>747</v>
      </c>
      <c r="C212" t="s">
        <v>94</v>
      </c>
      <c r="D212" t="s">
        <v>50</v>
      </c>
      <c r="E212" t="s">
        <v>44</v>
      </c>
      <c r="F212" t="s">
        <v>17</v>
      </c>
      <c r="G212" t="s">
        <v>51</v>
      </c>
      <c r="H212">
        <v>45</v>
      </c>
      <c r="I212" s="1">
        <v>41769</v>
      </c>
      <c r="J212" s="2">
        <v>65047</v>
      </c>
      <c r="K212" s="3">
        <v>0</v>
      </c>
      <c r="L212" t="s">
        <v>52</v>
      </c>
      <c r="M212" t="s">
        <v>53</v>
      </c>
      <c r="N212" s="1" t="s">
        <v>21</v>
      </c>
    </row>
    <row r="213" spans="1:14" x14ac:dyDescent="0.2">
      <c r="A213" t="s">
        <v>748</v>
      </c>
      <c r="B213" t="s">
        <v>749</v>
      </c>
      <c r="C213" t="s">
        <v>61</v>
      </c>
      <c r="D213" t="s">
        <v>50</v>
      </c>
      <c r="E213" t="s">
        <v>36</v>
      </c>
      <c r="F213" t="s">
        <v>28</v>
      </c>
      <c r="G213" t="s">
        <v>18</v>
      </c>
      <c r="H213">
        <v>29</v>
      </c>
      <c r="I213" s="1">
        <v>42810</v>
      </c>
      <c r="J213" s="2">
        <v>151413</v>
      </c>
      <c r="K213" s="3">
        <v>0.15</v>
      </c>
      <c r="L213" t="s">
        <v>19</v>
      </c>
      <c r="M213" t="s">
        <v>63</v>
      </c>
      <c r="N213" s="1" t="s">
        <v>21</v>
      </c>
    </row>
    <row r="214" spans="1:14" x14ac:dyDescent="0.2">
      <c r="A214" t="s">
        <v>750</v>
      </c>
      <c r="B214" t="s">
        <v>751</v>
      </c>
      <c r="C214" t="s">
        <v>42</v>
      </c>
      <c r="D214" t="s">
        <v>65</v>
      </c>
      <c r="E214" t="s">
        <v>44</v>
      </c>
      <c r="F214" t="s">
        <v>28</v>
      </c>
      <c r="G214" t="s">
        <v>18</v>
      </c>
      <c r="H214">
        <v>62</v>
      </c>
      <c r="I214" s="1">
        <v>37733</v>
      </c>
      <c r="J214" s="2">
        <v>76906</v>
      </c>
      <c r="K214" s="3">
        <v>0</v>
      </c>
      <c r="L214" t="s">
        <v>19</v>
      </c>
      <c r="M214" t="s">
        <v>63</v>
      </c>
      <c r="N214" s="1" t="s">
        <v>21</v>
      </c>
    </row>
    <row r="215" spans="1:14" x14ac:dyDescent="0.2">
      <c r="A215" t="s">
        <v>752</v>
      </c>
      <c r="B215" t="s">
        <v>753</v>
      </c>
      <c r="C215" t="s">
        <v>62</v>
      </c>
      <c r="D215" t="s">
        <v>27</v>
      </c>
      <c r="E215" t="s">
        <v>32</v>
      </c>
      <c r="F215" t="s">
        <v>28</v>
      </c>
      <c r="G215" t="s">
        <v>24</v>
      </c>
      <c r="H215">
        <v>51</v>
      </c>
      <c r="I215" s="1">
        <v>34388</v>
      </c>
      <c r="J215" s="2">
        <v>122802</v>
      </c>
      <c r="K215" s="3">
        <v>0.05</v>
      </c>
      <c r="L215" t="s">
        <v>33</v>
      </c>
      <c r="M215" t="s">
        <v>74</v>
      </c>
      <c r="N215" s="1" t="s">
        <v>21</v>
      </c>
    </row>
    <row r="216" spans="1:14" x14ac:dyDescent="0.2">
      <c r="A216" t="s">
        <v>754</v>
      </c>
      <c r="B216" t="s">
        <v>755</v>
      </c>
      <c r="C216" t="s">
        <v>86</v>
      </c>
      <c r="D216" t="s">
        <v>31</v>
      </c>
      <c r="E216" t="s">
        <v>16</v>
      </c>
      <c r="F216" t="s">
        <v>28</v>
      </c>
      <c r="G216" t="s">
        <v>51</v>
      </c>
      <c r="H216">
        <v>47</v>
      </c>
      <c r="I216" s="1">
        <v>35990</v>
      </c>
      <c r="J216" s="2">
        <v>99091</v>
      </c>
      <c r="K216" s="3">
        <v>0</v>
      </c>
      <c r="L216" t="s">
        <v>19</v>
      </c>
      <c r="M216" t="s">
        <v>25</v>
      </c>
      <c r="N216" s="1" t="s">
        <v>21</v>
      </c>
    </row>
    <row r="217" spans="1:14" x14ac:dyDescent="0.2">
      <c r="A217" t="s">
        <v>219</v>
      </c>
      <c r="B217" t="s">
        <v>756</v>
      </c>
      <c r="C217" t="s">
        <v>84</v>
      </c>
      <c r="D217" t="s">
        <v>31</v>
      </c>
      <c r="E217" t="s">
        <v>36</v>
      </c>
      <c r="F217" t="s">
        <v>28</v>
      </c>
      <c r="G217" t="s">
        <v>51</v>
      </c>
      <c r="H217">
        <v>40</v>
      </c>
      <c r="I217" s="1">
        <v>39506</v>
      </c>
      <c r="J217" s="2">
        <v>113987</v>
      </c>
      <c r="K217" s="3">
        <v>0</v>
      </c>
      <c r="L217" t="s">
        <v>52</v>
      </c>
      <c r="M217" t="s">
        <v>81</v>
      </c>
      <c r="N217" s="1" t="s">
        <v>21</v>
      </c>
    </row>
    <row r="218" spans="1:14" x14ac:dyDescent="0.2">
      <c r="A218" t="s">
        <v>322</v>
      </c>
      <c r="B218" t="s">
        <v>311</v>
      </c>
      <c r="C218" t="s">
        <v>42</v>
      </c>
      <c r="D218" t="s">
        <v>15</v>
      </c>
      <c r="E218" t="s">
        <v>32</v>
      </c>
      <c r="F218" t="s">
        <v>17</v>
      </c>
      <c r="G218" t="s">
        <v>18</v>
      </c>
      <c r="H218">
        <v>28</v>
      </c>
      <c r="I218" s="1">
        <v>44078</v>
      </c>
      <c r="J218" s="2">
        <v>95045</v>
      </c>
      <c r="K218" s="3">
        <v>0</v>
      </c>
      <c r="L218" t="s">
        <v>19</v>
      </c>
      <c r="M218" t="s">
        <v>20</v>
      </c>
      <c r="N218" s="1" t="s">
        <v>21</v>
      </c>
    </row>
    <row r="219" spans="1:14" x14ac:dyDescent="0.2">
      <c r="A219" t="s">
        <v>757</v>
      </c>
      <c r="B219" t="s">
        <v>758</v>
      </c>
      <c r="C219" t="s">
        <v>14</v>
      </c>
      <c r="D219" t="s">
        <v>43</v>
      </c>
      <c r="E219" t="s">
        <v>44</v>
      </c>
      <c r="F219" t="s">
        <v>17</v>
      </c>
      <c r="G219" t="s">
        <v>18</v>
      </c>
      <c r="H219">
        <v>29</v>
      </c>
      <c r="I219" s="1">
        <v>42740</v>
      </c>
      <c r="J219" s="2">
        <v>190401</v>
      </c>
      <c r="K219" s="3">
        <v>0.37</v>
      </c>
      <c r="L219" t="s">
        <v>19</v>
      </c>
      <c r="M219" t="s">
        <v>29</v>
      </c>
      <c r="N219" s="1" t="s">
        <v>21</v>
      </c>
    </row>
    <row r="220" spans="1:14" x14ac:dyDescent="0.2">
      <c r="A220" t="s">
        <v>759</v>
      </c>
      <c r="B220" t="s">
        <v>760</v>
      </c>
      <c r="C220" t="s">
        <v>42</v>
      </c>
      <c r="D220" t="s">
        <v>15</v>
      </c>
      <c r="E220" t="s">
        <v>32</v>
      </c>
      <c r="F220" t="s">
        <v>28</v>
      </c>
      <c r="G220" t="s">
        <v>51</v>
      </c>
      <c r="H220">
        <v>46</v>
      </c>
      <c r="I220" s="1">
        <v>41294</v>
      </c>
      <c r="J220" s="2">
        <v>86061</v>
      </c>
      <c r="K220" s="3">
        <v>0</v>
      </c>
      <c r="L220" t="s">
        <v>52</v>
      </c>
      <c r="M220" t="s">
        <v>66</v>
      </c>
      <c r="N220" s="1" t="s">
        <v>21</v>
      </c>
    </row>
    <row r="221" spans="1:14" x14ac:dyDescent="0.2">
      <c r="A221" t="s">
        <v>761</v>
      </c>
      <c r="B221" t="s">
        <v>762</v>
      </c>
      <c r="C221" t="s">
        <v>49</v>
      </c>
      <c r="D221" t="s">
        <v>50</v>
      </c>
      <c r="E221" t="s">
        <v>44</v>
      </c>
      <c r="F221" t="s">
        <v>28</v>
      </c>
      <c r="G221" t="s">
        <v>51</v>
      </c>
      <c r="H221">
        <v>45</v>
      </c>
      <c r="I221" s="1">
        <v>44237</v>
      </c>
      <c r="J221" s="2">
        <v>79882</v>
      </c>
      <c r="K221" s="3">
        <v>0</v>
      </c>
      <c r="L221" t="s">
        <v>19</v>
      </c>
      <c r="M221" t="s">
        <v>39</v>
      </c>
      <c r="N221" s="1" t="s">
        <v>21</v>
      </c>
    </row>
    <row r="222" spans="1:14" x14ac:dyDescent="0.2">
      <c r="A222" t="s">
        <v>102</v>
      </c>
      <c r="B222" t="s">
        <v>763</v>
      </c>
      <c r="C222" t="s">
        <v>14</v>
      </c>
      <c r="D222" t="s">
        <v>31</v>
      </c>
      <c r="E222" t="s">
        <v>36</v>
      </c>
      <c r="F222" t="s">
        <v>17</v>
      </c>
      <c r="G222" t="s">
        <v>18</v>
      </c>
      <c r="H222">
        <v>30</v>
      </c>
      <c r="I222" s="1">
        <v>43165</v>
      </c>
      <c r="J222" s="2">
        <v>255431</v>
      </c>
      <c r="K222" s="3">
        <v>0.36</v>
      </c>
      <c r="L222" t="s">
        <v>19</v>
      </c>
      <c r="M222" t="s">
        <v>29</v>
      </c>
      <c r="N222" s="1" t="s">
        <v>21</v>
      </c>
    </row>
    <row r="223" spans="1:14" x14ac:dyDescent="0.2">
      <c r="A223" t="s">
        <v>764</v>
      </c>
      <c r="B223" t="s">
        <v>765</v>
      </c>
      <c r="C223" t="s">
        <v>82</v>
      </c>
      <c r="D223" t="s">
        <v>27</v>
      </c>
      <c r="E223" t="s">
        <v>36</v>
      </c>
      <c r="F223" t="s">
        <v>17</v>
      </c>
      <c r="G223" t="s">
        <v>24</v>
      </c>
      <c r="H223">
        <v>48</v>
      </c>
      <c r="I223" s="1">
        <v>37855</v>
      </c>
      <c r="J223" s="2">
        <v>82017</v>
      </c>
      <c r="K223" s="3">
        <v>0</v>
      </c>
      <c r="L223" t="s">
        <v>33</v>
      </c>
      <c r="M223" t="s">
        <v>60</v>
      </c>
      <c r="N223" s="1" t="s">
        <v>21</v>
      </c>
    </row>
    <row r="224" spans="1:14" x14ac:dyDescent="0.2">
      <c r="A224" t="s">
        <v>766</v>
      </c>
      <c r="B224" t="s">
        <v>767</v>
      </c>
      <c r="C224" t="s">
        <v>68</v>
      </c>
      <c r="D224" t="s">
        <v>15</v>
      </c>
      <c r="E224" t="s">
        <v>36</v>
      </c>
      <c r="F224" t="s">
        <v>17</v>
      </c>
      <c r="G224" t="s">
        <v>18</v>
      </c>
      <c r="H224">
        <v>51</v>
      </c>
      <c r="I224" s="1">
        <v>42753</v>
      </c>
      <c r="J224" s="2">
        <v>53799</v>
      </c>
      <c r="K224" s="3">
        <v>0</v>
      </c>
      <c r="L224" t="s">
        <v>19</v>
      </c>
      <c r="M224" t="s">
        <v>29</v>
      </c>
      <c r="N224" s="1" t="s">
        <v>21</v>
      </c>
    </row>
    <row r="225" spans="1:14" x14ac:dyDescent="0.2">
      <c r="A225" t="s">
        <v>768</v>
      </c>
      <c r="B225" t="s">
        <v>769</v>
      </c>
      <c r="C225" t="s">
        <v>42</v>
      </c>
      <c r="D225" t="s">
        <v>50</v>
      </c>
      <c r="E225" t="s">
        <v>32</v>
      </c>
      <c r="F225" t="s">
        <v>17</v>
      </c>
      <c r="G225" t="s">
        <v>18</v>
      </c>
      <c r="H225">
        <v>28</v>
      </c>
      <c r="I225" s="1">
        <v>44380</v>
      </c>
      <c r="J225" s="2">
        <v>82739</v>
      </c>
      <c r="K225" s="3">
        <v>0</v>
      </c>
      <c r="L225" t="s">
        <v>19</v>
      </c>
      <c r="M225" t="s">
        <v>39</v>
      </c>
      <c r="N225" s="1" t="s">
        <v>21</v>
      </c>
    </row>
    <row r="226" spans="1:14" x14ac:dyDescent="0.2">
      <c r="A226" t="s">
        <v>770</v>
      </c>
      <c r="B226" t="s">
        <v>771</v>
      </c>
      <c r="C226" t="s">
        <v>38</v>
      </c>
      <c r="D226" t="s">
        <v>27</v>
      </c>
      <c r="E226" t="s">
        <v>36</v>
      </c>
      <c r="F226" t="s">
        <v>17</v>
      </c>
      <c r="G226" t="s">
        <v>18</v>
      </c>
      <c r="H226">
        <v>36</v>
      </c>
      <c r="I226" s="1">
        <v>41789</v>
      </c>
      <c r="J226" s="2">
        <v>99080</v>
      </c>
      <c r="K226" s="3">
        <v>0</v>
      </c>
      <c r="L226" t="s">
        <v>19</v>
      </c>
      <c r="M226" t="s">
        <v>20</v>
      </c>
      <c r="N226" s="1" t="s">
        <v>21</v>
      </c>
    </row>
    <row r="227" spans="1:14" x14ac:dyDescent="0.2">
      <c r="A227" t="s">
        <v>772</v>
      </c>
      <c r="B227" t="s">
        <v>773</v>
      </c>
      <c r="C227" t="s">
        <v>49</v>
      </c>
      <c r="D227" t="s">
        <v>50</v>
      </c>
      <c r="E227" t="s">
        <v>32</v>
      </c>
      <c r="F227" t="s">
        <v>17</v>
      </c>
      <c r="G227" t="s">
        <v>24</v>
      </c>
      <c r="H227">
        <v>40</v>
      </c>
      <c r="I227" s="1">
        <v>40563</v>
      </c>
      <c r="J227" s="2">
        <v>96719</v>
      </c>
      <c r="K227" s="3">
        <v>0</v>
      </c>
      <c r="L227" t="s">
        <v>33</v>
      </c>
      <c r="M227" t="s">
        <v>34</v>
      </c>
      <c r="N227" s="1" t="s">
        <v>21</v>
      </c>
    </row>
    <row r="228" spans="1:14" x14ac:dyDescent="0.2">
      <c r="A228" t="s">
        <v>774</v>
      </c>
      <c r="B228" t="s">
        <v>775</v>
      </c>
      <c r="C228" t="s">
        <v>40</v>
      </c>
      <c r="D228" t="s">
        <v>23</v>
      </c>
      <c r="E228" t="s">
        <v>16</v>
      </c>
      <c r="F228" t="s">
        <v>17</v>
      </c>
      <c r="G228" t="s">
        <v>18</v>
      </c>
      <c r="H228">
        <v>51</v>
      </c>
      <c r="I228" s="1">
        <v>44283</v>
      </c>
      <c r="J228" s="2">
        <v>180687</v>
      </c>
      <c r="K228" s="3">
        <v>0.19</v>
      </c>
      <c r="L228" t="s">
        <v>19</v>
      </c>
      <c r="M228" t="s">
        <v>39</v>
      </c>
      <c r="N228" s="1" t="s">
        <v>21</v>
      </c>
    </row>
    <row r="229" spans="1:14" x14ac:dyDescent="0.2">
      <c r="A229" t="s">
        <v>251</v>
      </c>
      <c r="B229" t="s">
        <v>776</v>
      </c>
      <c r="C229" t="s">
        <v>97</v>
      </c>
      <c r="D229" t="s">
        <v>31</v>
      </c>
      <c r="E229" t="s">
        <v>32</v>
      </c>
      <c r="F229" t="s">
        <v>28</v>
      </c>
      <c r="G229" t="s">
        <v>24</v>
      </c>
      <c r="H229">
        <v>45</v>
      </c>
      <c r="I229" s="1">
        <v>36993</v>
      </c>
      <c r="J229" s="2">
        <v>95743</v>
      </c>
      <c r="K229" s="3">
        <v>0.15</v>
      </c>
      <c r="L229" t="s">
        <v>19</v>
      </c>
      <c r="M229" t="s">
        <v>25</v>
      </c>
      <c r="N229" s="1">
        <v>40193</v>
      </c>
    </row>
    <row r="230" spans="1:14" x14ac:dyDescent="0.2">
      <c r="A230" t="s">
        <v>777</v>
      </c>
      <c r="B230" t="s">
        <v>778</v>
      </c>
      <c r="C230" t="s">
        <v>86</v>
      </c>
      <c r="D230" t="s">
        <v>31</v>
      </c>
      <c r="E230" t="s">
        <v>16</v>
      </c>
      <c r="F230" t="s">
        <v>17</v>
      </c>
      <c r="G230" t="s">
        <v>18</v>
      </c>
      <c r="H230">
        <v>44</v>
      </c>
      <c r="I230" s="1">
        <v>40060</v>
      </c>
      <c r="J230" s="2">
        <v>89695</v>
      </c>
      <c r="K230" s="3">
        <v>0</v>
      </c>
      <c r="L230" t="s">
        <v>19</v>
      </c>
      <c r="M230" t="s">
        <v>25</v>
      </c>
      <c r="N230" s="1" t="s">
        <v>21</v>
      </c>
    </row>
    <row r="231" spans="1:14" x14ac:dyDescent="0.2">
      <c r="A231" t="s">
        <v>110</v>
      </c>
      <c r="B231" t="s">
        <v>779</v>
      </c>
      <c r="C231" t="s">
        <v>62</v>
      </c>
      <c r="D231" t="s">
        <v>15</v>
      </c>
      <c r="E231" t="s">
        <v>36</v>
      </c>
      <c r="F231" t="s">
        <v>28</v>
      </c>
      <c r="G231" t="s">
        <v>24</v>
      </c>
      <c r="H231">
        <v>64</v>
      </c>
      <c r="I231" s="1">
        <v>35996</v>
      </c>
      <c r="J231" s="2">
        <v>122753</v>
      </c>
      <c r="K231" s="3">
        <v>0.09</v>
      </c>
      <c r="L231" t="s">
        <v>33</v>
      </c>
      <c r="M231" t="s">
        <v>80</v>
      </c>
      <c r="N231" s="1" t="s">
        <v>21</v>
      </c>
    </row>
    <row r="232" spans="1:14" x14ac:dyDescent="0.2">
      <c r="A232" t="s">
        <v>780</v>
      </c>
      <c r="B232" t="s">
        <v>781</v>
      </c>
      <c r="C232" t="s">
        <v>77</v>
      </c>
      <c r="D232" t="s">
        <v>23</v>
      </c>
      <c r="E232" t="s">
        <v>16</v>
      </c>
      <c r="F232" t="s">
        <v>28</v>
      </c>
      <c r="G232" t="s">
        <v>18</v>
      </c>
      <c r="H232">
        <v>30</v>
      </c>
      <c r="I232" s="1">
        <v>42078</v>
      </c>
      <c r="J232" s="2">
        <v>93734</v>
      </c>
      <c r="K232" s="3">
        <v>0</v>
      </c>
      <c r="L232" t="s">
        <v>19</v>
      </c>
      <c r="M232" t="s">
        <v>39</v>
      </c>
      <c r="N232" s="1" t="s">
        <v>21</v>
      </c>
    </row>
    <row r="233" spans="1:14" x14ac:dyDescent="0.2">
      <c r="A233" t="s">
        <v>167</v>
      </c>
      <c r="B233" t="s">
        <v>782</v>
      </c>
      <c r="C233" t="s">
        <v>68</v>
      </c>
      <c r="D233" t="s">
        <v>65</v>
      </c>
      <c r="E233" t="s">
        <v>32</v>
      </c>
      <c r="F233" t="s">
        <v>28</v>
      </c>
      <c r="G233" t="s">
        <v>24</v>
      </c>
      <c r="H233">
        <v>28</v>
      </c>
      <c r="I233" s="1">
        <v>42867</v>
      </c>
      <c r="J233" s="2">
        <v>52069</v>
      </c>
      <c r="K233" s="3">
        <v>0</v>
      </c>
      <c r="L233" t="s">
        <v>33</v>
      </c>
      <c r="M233" t="s">
        <v>80</v>
      </c>
      <c r="N233" s="1" t="s">
        <v>21</v>
      </c>
    </row>
    <row r="234" spans="1:14" x14ac:dyDescent="0.2">
      <c r="A234" t="s">
        <v>783</v>
      </c>
      <c r="B234" t="s">
        <v>784</v>
      </c>
      <c r="C234" t="s">
        <v>14</v>
      </c>
      <c r="D234" t="s">
        <v>65</v>
      </c>
      <c r="E234" t="s">
        <v>32</v>
      </c>
      <c r="F234" t="s">
        <v>17</v>
      </c>
      <c r="G234" t="s">
        <v>51</v>
      </c>
      <c r="H234">
        <v>33</v>
      </c>
      <c r="I234" s="1">
        <v>44181</v>
      </c>
      <c r="J234" s="2">
        <v>258426</v>
      </c>
      <c r="K234" s="3">
        <v>0.4</v>
      </c>
      <c r="L234" t="s">
        <v>52</v>
      </c>
      <c r="M234" t="s">
        <v>66</v>
      </c>
      <c r="N234" s="1" t="s">
        <v>21</v>
      </c>
    </row>
    <row r="235" spans="1:14" x14ac:dyDescent="0.2">
      <c r="A235" t="s">
        <v>785</v>
      </c>
      <c r="B235" t="s">
        <v>786</v>
      </c>
      <c r="C235" t="s">
        <v>62</v>
      </c>
      <c r="D235" t="s">
        <v>15</v>
      </c>
      <c r="E235" t="s">
        <v>44</v>
      </c>
      <c r="F235" t="s">
        <v>28</v>
      </c>
      <c r="G235" t="s">
        <v>47</v>
      </c>
      <c r="H235">
        <v>51</v>
      </c>
      <c r="I235" s="1">
        <v>34746</v>
      </c>
      <c r="J235" s="2">
        <v>125375</v>
      </c>
      <c r="K235" s="3">
        <v>0.09</v>
      </c>
      <c r="L235" t="s">
        <v>19</v>
      </c>
      <c r="M235" t="s">
        <v>20</v>
      </c>
      <c r="N235" s="1" t="s">
        <v>21</v>
      </c>
    </row>
    <row r="236" spans="1:14" x14ac:dyDescent="0.2">
      <c r="A236" t="s">
        <v>787</v>
      </c>
      <c r="B236" t="s">
        <v>788</v>
      </c>
      <c r="C236" t="s">
        <v>14</v>
      </c>
      <c r="D236" t="s">
        <v>65</v>
      </c>
      <c r="E236" t="s">
        <v>36</v>
      </c>
      <c r="F236" t="s">
        <v>28</v>
      </c>
      <c r="G236" t="s">
        <v>24</v>
      </c>
      <c r="H236">
        <v>25</v>
      </c>
      <c r="I236" s="1">
        <v>44235</v>
      </c>
      <c r="J236" s="2">
        <v>198243</v>
      </c>
      <c r="K236" s="3">
        <v>0.31</v>
      </c>
      <c r="L236" t="s">
        <v>19</v>
      </c>
      <c r="M236" t="s">
        <v>45</v>
      </c>
      <c r="N236" s="1" t="s">
        <v>21</v>
      </c>
    </row>
    <row r="237" spans="1:14" x14ac:dyDescent="0.2">
      <c r="A237" t="s">
        <v>789</v>
      </c>
      <c r="B237" t="s">
        <v>790</v>
      </c>
      <c r="C237" t="s">
        <v>58</v>
      </c>
      <c r="D237" t="s">
        <v>31</v>
      </c>
      <c r="E237" t="s">
        <v>16</v>
      </c>
      <c r="F237" t="s">
        <v>17</v>
      </c>
      <c r="G237" t="s">
        <v>51</v>
      </c>
      <c r="H237">
        <v>42</v>
      </c>
      <c r="I237" s="1">
        <v>43062</v>
      </c>
      <c r="J237" s="2">
        <v>96023</v>
      </c>
      <c r="K237" s="3">
        <v>0</v>
      </c>
      <c r="L237" t="s">
        <v>19</v>
      </c>
      <c r="M237" t="s">
        <v>45</v>
      </c>
      <c r="N237" s="1" t="s">
        <v>21</v>
      </c>
    </row>
    <row r="238" spans="1:14" x14ac:dyDescent="0.2">
      <c r="A238" t="s">
        <v>205</v>
      </c>
      <c r="B238" t="s">
        <v>791</v>
      </c>
      <c r="C238" t="s">
        <v>42</v>
      </c>
      <c r="D238" t="s">
        <v>43</v>
      </c>
      <c r="E238" t="s">
        <v>16</v>
      </c>
      <c r="F238" t="s">
        <v>17</v>
      </c>
      <c r="G238" t="s">
        <v>18</v>
      </c>
      <c r="H238">
        <v>34</v>
      </c>
      <c r="I238" s="1">
        <v>41085</v>
      </c>
      <c r="J238" s="2">
        <v>83066</v>
      </c>
      <c r="K238" s="3">
        <v>0</v>
      </c>
      <c r="L238" t="s">
        <v>19</v>
      </c>
      <c r="M238" t="s">
        <v>20</v>
      </c>
      <c r="N238" s="1">
        <v>41430</v>
      </c>
    </row>
    <row r="239" spans="1:14" x14ac:dyDescent="0.2">
      <c r="A239" t="s">
        <v>792</v>
      </c>
      <c r="B239" t="s">
        <v>793</v>
      </c>
      <c r="C239" t="s">
        <v>64</v>
      </c>
      <c r="D239" t="s">
        <v>50</v>
      </c>
      <c r="E239" t="s">
        <v>16</v>
      </c>
      <c r="F239" t="s">
        <v>17</v>
      </c>
      <c r="G239" t="s">
        <v>51</v>
      </c>
      <c r="H239">
        <v>48</v>
      </c>
      <c r="I239" s="1">
        <v>41773</v>
      </c>
      <c r="J239" s="2">
        <v>61216</v>
      </c>
      <c r="K239" s="3">
        <v>0</v>
      </c>
      <c r="L239" t="s">
        <v>19</v>
      </c>
      <c r="M239" t="s">
        <v>63</v>
      </c>
      <c r="N239" s="1" t="s">
        <v>21</v>
      </c>
    </row>
    <row r="240" spans="1:14" x14ac:dyDescent="0.2">
      <c r="A240" t="s">
        <v>345</v>
      </c>
      <c r="B240" t="s">
        <v>794</v>
      </c>
      <c r="C240" t="s">
        <v>61</v>
      </c>
      <c r="D240" t="s">
        <v>65</v>
      </c>
      <c r="E240" t="s">
        <v>32</v>
      </c>
      <c r="F240" t="s">
        <v>28</v>
      </c>
      <c r="G240" t="s">
        <v>18</v>
      </c>
      <c r="H240">
        <v>33</v>
      </c>
      <c r="I240" s="1">
        <v>41315</v>
      </c>
      <c r="J240" s="2">
        <v>144231</v>
      </c>
      <c r="K240" s="3">
        <v>0.14000000000000001</v>
      </c>
      <c r="L240" t="s">
        <v>19</v>
      </c>
      <c r="M240" t="s">
        <v>29</v>
      </c>
      <c r="N240" s="1">
        <v>44029</v>
      </c>
    </row>
    <row r="241" spans="1:14" x14ac:dyDescent="0.2">
      <c r="A241" t="s">
        <v>795</v>
      </c>
      <c r="B241" t="s">
        <v>796</v>
      </c>
      <c r="C241" t="s">
        <v>22</v>
      </c>
      <c r="D241" t="s">
        <v>23</v>
      </c>
      <c r="E241" t="s">
        <v>16</v>
      </c>
      <c r="F241" t="s">
        <v>28</v>
      </c>
      <c r="G241" t="s">
        <v>24</v>
      </c>
      <c r="H241">
        <v>41</v>
      </c>
      <c r="I241" s="1">
        <v>39379</v>
      </c>
      <c r="J241" s="2">
        <v>51630</v>
      </c>
      <c r="K241" s="3">
        <v>0</v>
      </c>
      <c r="L241" t="s">
        <v>33</v>
      </c>
      <c r="M241" t="s">
        <v>60</v>
      </c>
      <c r="N241" s="1" t="s">
        <v>21</v>
      </c>
    </row>
    <row r="242" spans="1:14" x14ac:dyDescent="0.2">
      <c r="A242" t="s">
        <v>797</v>
      </c>
      <c r="B242" t="s">
        <v>798</v>
      </c>
      <c r="C242" t="s">
        <v>61</v>
      </c>
      <c r="D242" t="s">
        <v>50</v>
      </c>
      <c r="E242" t="s">
        <v>32</v>
      </c>
      <c r="F242" t="s">
        <v>28</v>
      </c>
      <c r="G242" t="s">
        <v>51</v>
      </c>
      <c r="H242">
        <v>55</v>
      </c>
      <c r="I242" s="1">
        <v>41594</v>
      </c>
      <c r="J242" s="2">
        <v>124129</v>
      </c>
      <c r="K242" s="3">
        <v>0.15</v>
      </c>
      <c r="L242" t="s">
        <v>52</v>
      </c>
      <c r="M242" t="s">
        <v>53</v>
      </c>
      <c r="N242" s="1" t="s">
        <v>21</v>
      </c>
    </row>
    <row r="243" spans="1:14" x14ac:dyDescent="0.2">
      <c r="A243" t="s">
        <v>96</v>
      </c>
      <c r="B243" t="s">
        <v>799</v>
      </c>
      <c r="C243" t="s">
        <v>58</v>
      </c>
      <c r="D243" t="s">
        <v>31</v>
      </c>
      <c r="E243" t="s">
        <v>36</v>
      </c>
      <c r="F243" t="s">
        <v>28</v>
      </c>
      <c r="G243" t="s">
        <v>51</v>
      </c>
      <c r="H243">
        <v>36</v>
      </c>
      <c r="I243" s="1">
        <v>39912</v>
      </c>
      <c r="J243" s="2">
        <v>60055</v>
      </c>
      <c r="K243" s="3">
        <v>0</v>
      </c>
      <c r="L243" t="s">
        <v>19</v>
      </c>
      <c r="M243" t="s">
        <v>63</v>
      </c>
      <c r="N243" s="1" t="s">
        <v>21</v>
      </c>
    </row>
    <row r="244" spans="1:14" x14ac:dyDescent="0.2">
      <c r="A244" t="s">
        <v>108</v>
      </c>
      <c r="B244" t="s">
        <v>800</v>
      </c>
      <c r="C244" t="s">
        <v>40</v>
      </c>
      <c r="D244" t="s">
        <v>31</v>
      </c>
      <c r="E244" t="s">
        <v>16</v>
      </c>
      <c r="F244" t="s">
        <v>28</v>
      </c>
      <c r="G244" t="s">
        <v>51</v>
      </c>
      <c r="H244">
        <v>31</v>
      </c>
      <c r="I244" s="1">
        <v>44069</v>
      </c>
      <c r="J244" s="2">
        <v>189290</v>
      </c>
      <c r="K244" s="3">
        <v>0.22</v>
      </c>
      <c r="L244" t="s">
        <v>52</v>
      </c>
      <c r="M244" t="s">
        <v>53</v>
      </c>
      <c r="N244" s="1">
        <v>44099</v>
      </c>
    </row>
    <row r="245" spans="1:14" x14ac:dyDescent="0.2">
      <c r="A245" t="s">
        <v>801</v>
      </c>
      <c r="B245" t="s">
        <v>802</v>
      </c>
      <c r="C245" t="s">
        <v>14</v>
      </c>
      <c r="D245" t="s">
        <v>27</v>
      </c>
      <c r="E245" t="s">
        <v>32</v>
      </c>
      <c r="F245" t="s">
        <v>17</v>
      </c>
      <c r="G245" t="s">
        <v>24</v>
      </c>
      <c r="H245">
        <v>53</v>
      </c>
      <c r="I245" s="1">
        <v>39568</v>
      </c>
      <c r="J245" s="2">
        <v>182202</v>
      </c>
      <c r="K245" s="3">
        <v>0.3</v>
      </c>
      <c r="L245" t="s">
        <v>19</v>
      </c>
      <c r="M245" t="s">
        <v>25</v>
      </c>
      <c r="N245" s="1" t="s">
        <v>21</v>
      </c>
    </row>
    <row r="246" spans="1:14" x14ac:dyDescent="0.2">
      <c r="A246" t="s">
        <v>803</v>
      </c>
      <c r="B246" t="s">
        <v>804</v>
      </c>
      <c r="C246" t="s">
        <v>62</v>
      </c>
      <c r="D246" t="s">
        <v>50</v>
      </c>
      <c r="E246" t="s">
        <v>44</v>
      </c>
      <c r="F246" t="s">
        <v>28</v>
      </c>
      <c r="G246" t="s">
        <v>18</v>
      </c>
      <c r="H246">
        <v>43</v>
      </c>
      <c r="I246" s="1">
        <v>38748</v>
      </c>
      <c r="J246" s="2">
        <v>117518</v>
      </c>
      <c r="K246" s="3">
        <v>7.0000000000000007E-2</v>
      </c>
      <c r="L246" t="s">
        <v>19</v>
      </c>
      <c r="M246" t="s">
        <v>63</v>
      </c>
      <c r="N246" s="1" t="s">
        <v>21</v>
      </c>
    </row>
    <row r="247" spans="1:14" x14ac:dyDescent="0.2">
      <c r="A247" t="s">
        <v>805</v>
      </c>
      <c r="B247" t="s">
        <v>806</v>
      </c>
      <c r="C247" t="s">
        <v>61</v>
      </c>
      <c r="D247" t="s">
        <v>15</v>
      </c>
      <c r="E247" t="s">
        <v>36</v>
      </c>
      <c r="F247" t="s">
        <v>17</v>
      </c>
      <c r="G247" t="s">
        <v>51</v>
      </c>
      <c r="H247">
        <v>37</v>
      </c>
      <c r="I247" s="1">
        <v>41329</v>
      </c>
      <c r="J247" s="2">
        <v>157474</v>
      </c>
      <c r="K247" s="3">
        <v>0.11</v>
      </c>
      <c r="L247" t="s">
        <v>52</v>
      </c>
      <c r="M247" t="s">
        <v>66</v>
      </c>
      <c r="N247" s="1" t="s">
        <v>21</v>
      </c>
    </row>
    <row r="248" spans="1:14" x14ac:dyDescent="0.2">
      <c r="A248" t="s">
        <v>807</v>
      </c>
      <c r="B248" t="s">
        <v>808</v>
      </c>
      <c r="C248" t="s">
        <v>62</v>
      </c>
      <c r="D248" t="s">
        <v>43</v>
      </c>
      <c r="E248" t="s">
        <v>36</v>
      </c>
      <c r="F248" t="s">
        <v>28</v>
      </c>
      <c r="G248" t="s">
        <v>18</v>
      </c>
      <c r="H248">
        <v>38</v>
      </c>
      <c r="I248" s="1">
        <v>39544</v>
      </c>
      <c r="J248" s="2">
        <v>126856</v>
      </c>
      <c r="K248" s="3">
        <v>0.06</v>
      </c>
      <c r="L248" t="s">
        <v>19</v>
      </c>
      <c r="M248" t="s">
        <v>29</v>
      </c>
      <c r="N248" s="1" t="s">
        <v>21</v>
      </c>
    </row>
    <row r="249" spans="1:14" x14ac:dyDescent="0.2">
      <c r="A249" t="s">
        <v>809</v>
      </c>
      <c r="B249" t="s">
        <v>810</v>
      </c>
      <c r="C249" t="s">
        <v>61</v>
      </c>
      <c r="D249" t="s">
        <v>65</v>
      </c>
      <c r="E249" t="s">
        <v>36</v>
      </c>
      <c r="F249" t="s">
        <v>17</v>
      </c>
      <c r="G249" t="s">
        <v>24</v>
      </c>
      <c r="H249">
        <v>49</v>
      </c>
      <c r="I249" s="1">
        <v>36983</v>
      </c>
      <c r="J249" s="2">
        <v>129124</v>
      </c>
      <c r="K249" s="3">
        <v>0.12</v>
      </c>
      <c r="L249" t="s">
        <v>33</v>
      </c>
      <c r="M249" t="s">
        <v>74</v>
      </c>
      <c r="N249" s="1" t="s">
        <v>21</v>
      </c>
    </row>
    <row r="250" spans="1:14" x14ac:dyDescent="0.2">
      <c r="A250" t="s">
        <v>811</v>
      </c>
      <c r="B250" t="s">
        <v>812</v>
      </c>
      <c r="C250" t="s">
        <v>40</v>
      </c>
      <c r="D250" t="s">
        <v>50</v>
      </c>
      <c r="E250" t="s">
        <v>16</v>
      </c>
      <c r="F250" t="s">
        <v>17</v>
      </c>
      <c r="G250" t="s">
        <v>24</v>
      </c>
      <c r="H250">
        <v>45</v>
      </c>
      <c r="I250" s="1">
        <v>37316</v>
      </c>
      <c r="J250" s="2">
        <v>165181</v>
      </c>
      <c r="K250" s="3">
        <v>0.16</v>
      </c>
      <c r="L250" t="s">
        <v>19</v>
      </c>
      <c r="M250" t="s">
        <v>63</v>
      </c>
      <c r="N250" s="1" t="s">
        <v>21</v>
      </c>
    </row>
    <row r="251" spans="1:14" x14ac:dyDescent="0.2">
      <c r="A251" t="s">
        <v>813</v>
      </c>
      <c r="B251" t="s">
        <v>814</v>
      </c>
      <c r="C251" t="s">
        <v>14</v>
      </c>
      <c r="D251" t="s">
        <v>15</v>
      </c>
      <c r="E251" t="s">
        <v>32</v>
      </c>
      <c r="F251" t="s">
        <v>28</v>
      </c>
      <c r="G251" t="s">
        <v>51</v>
      </c>
      <c r="H251">
        <v>50</v>
      </c>
      <c r="I251" s="1">
        <v>38004</v>
      </c>
      <c r="J251" s="2">
        <v>247939</v>
      </c>
      <c r="K251" s="3">
        <v>0.35</v>
      </c>
      <c r="L251" t="s">
        <v>52</v>
      </c>
      <c r="M251" t="s">
        <v>66</v>
      </c>
      <c r="N251" s="1" t="s">
        <v>21</v>
      </c>
    </row>
    <row r="252" spans="1:14" x14ac:dyDescent="0.2">
      <c r="A252" t="s">
        <v>815</v>
      </c>
      <c r="B252" t="s">
        <v>816</v>
      </c>
      <c r="C252" t="s">
        <v>40</v>
      </c>
      <c r="D252" t="s">
        <v>31</v>
      </c>
      <c r="E252" t="s">
        <v>44</v>
      </c>
      <c r="F252" t="s">
        <v>28</v>
      </c>
      <c r="G252" t="s">
        <v>51</v>
      </c>
      <c r="H252">
        <v>64</v>
      </c>
      <c r="I252" s="1">
        <v>42972</v>
      </c>
      <c r="J252" s="2">
        <v>169509</v>
      </c>
      <c r="K252" s="3">
        <v>0.18</v>
      </c>
      <c r="L252" t="s">
        <v>52</v>
      </c>
      <c r="M252" t="s">
        <v>81</v>
      </c>
      <c r="N252" s="1" t="s">
        <v>21</v>
      </c>
    </row>
    <row r="253" spans="1:14" x14ac:dyDescent="0.2">
      <c r="A253" t="s">
        <v>817</v>
      </c>
      <c r="B253" t="s">
        <v>818</v>
      </c>
      <c r="C253" t="s">
        <v>61</v>
      </c>
      <c r="D253" t="s">
        <v>65</v>
      </c>
      <c r="E253" t="s">
        <v>36</v>
      </c>
      <c r="F253" t="s">
        <v>17</v>
      </c>
      <c r="G253" t="s">
        <v>18</v>
      </c>
      <c r="H253">
        <v>55</v>
      </c>
      <c r="I253" s="1">
        <v>40552</v>
      </c>
      <c r="J253" s="2">
        <v>138521</v>
      </c>
      <c r="K253" s="3">
        <v>0.1</v>
      </c>
      <c r="L253" t="s">
        <v>19</v>
      </c>
      <c r="M253" t="s">
        <v>45</v>
      </c>
      <c r="N253" s="1" t="s">
        <v>21</v>
      </c>
    </row>
    <row r="254" spans="1:14" x14ac:dyDescent="0.2">
      <c r="A254" t="s">
        <v>819</v>
      </c>
      <c r="B254" t="s">
        <v>820</v>
      </c>
      <c r="C254" t="s">
        <v>97</v>
      </c>
      <c r="D254" t="s">
        <v>31</v>
      </c>
      <c r="E254" t="s">
        <v>44</v>
      </c>
      <c r="F254" t="s">
        <v>17</v>
      </c>
      <c r="G254" t="s">
        <v>51</v>
      </c>
      <c r="H254">
        <v>45</v>
      </c>
      <c r="I254" s="1">
        <v>41712</v>
      </c>
      <c r="J254" s="2">
        <v>113873</v>
      </c>
      <c r="K254" s="3">
        <v>0.11</v>
      </c>
      <c r="L254" t="s">
        <v>52</v>
      </c>
      <c r="M254" t="s">
        <v>66</v>
      </c>
      <c r="N254" s="1" t="s">
        <v>21</v>
      </c>
    </row>
    <row r="255" spans="1:14" x14ac:dyDescent="0.2">
      <c r="A255" t="s">
        <v>157</v>
      </c>
      <c r="B255" t="s">
        <v>821</v>
      </c>
      <c r="C255" t="s">
        <v>26</v>
      </c>
      <c r="D255" t="s">
        <v>27</v>
      </c>
      <c r="E255" t="s">
        <v>32</v>
      </c>
      <c r="F255" t="s">
        <v>17</v>
      </c>
      <c r="G255" t="s">
        <v>47</v>
      </c>
      <c r="H255">
        <v>39</v>
      </c>
      <c r="I255" s="1">
        <v>43229</v>
      </c>
      <c r="J255" s="2">
        <v>73317</v>
      </c>
      <c r="K255" s="3">
        <v>0</v>
      </c>
      <c r="L255" t="s">
        <v>19</v>
      </c>
      <c r="M255" t="s">
        <v>45</v>
      </c>
      <c r="N255" s="1" t="s">
        <v>21</v>
      </c>
    </row>
    <row r="256" spans="1:14" x14ac:dyDescent="0.2">
      <c r="A256" t="s">
        <v>822</v>
      </c>
      <c r="B256" t="s">
        <v>823</v>
      </c>
      <c r="C256" t="s">
        <v>82</v>
      </c>
      <c r="D256" t="s">
        <v>27</v>
      </c>
      <c r="E256" t="s">
        <v>44</v>
      </c>
      <c r="F256" t="s">
        <v>17</v>
      </c>
      <c r="G256" t="s">
        <v>24</v>
      </c>
      <c r="H256">
        <v>40</v>
      </c>
      <c r="I256" s="1">
        <v>41451</v>
      </c>
      <c r="J256" s="2">
        <v>69096</v>
      </c>
      <c r="K256" s="3">
        <v>0</v>
      </c>
      <c r="L256" t="s">
        <v>19</v>
      </c>
      <c r="M256" t="s">
        <v>63</v>
      </c>
      <c r="N256" s="1" t="s">
        <v>21</v>
      </c>
    </row>
    <row r="257" spans="1:14" x14ac:dyDescent="0.2">
      <c r="A257" t="s">
        <v>824</v>
      </c>
      <c r="B257" t="s">
        <v>825</v>
      </c>
      <c r="C257" t="s">
        <v>77</v>
      </c>
      <c r="D257" t="s">
        <v>23</v>
      </c>
      <c r="E257" t="s">
        <v>36</v>
      </c>
      <c r="F257" t="s">
        <v>28</v>
      </c>
      <c r="G257" t="s">
        <v>51</v>
      </c>
      <c r="H257">
        <v>48</v>
      </c>
      <c r="I257" s="1">
        <v>38454</v>
      </c>
      <c r="J257" s="2">
        <v>87158</v>
      </c>
      <c r="K257" s="3">
        <v>0</v>
      </c>
      <c r="L257" t="s">
        <v>52</v>
      </c>
      <c r="M257" t="s">
        <v>81</v>
      </c>
      <c r="N257" s="1" t="s">
        <v>21</v>
      </c>
    </row>
    <row r="258" spans="1:14" x14ac:dyDescent="0.2">
      <c r="A258" t="s">
        <v>826</v>
      </c>
      <c r="B258" t="s">
        <v>827</v>
      </c>
      <c r="C258" t="s">
        <v>58</v>
      </c>
      <c r="D258" t="s">
        <v>31</v>
      </c>
      <c r="E258" t="s">
        <v>32</v>
      </c>
      <c r="F258" t="s">
        <v>28</v>
      </c>
      <c r="G258" t="s">
        <v>51</v>
      </c>
      <c r="H258">
        <v>64</v>
      </c>
      <c r="I258" s="1">
        <v>33875</v>
      </c>
      <c r="J258" s="2">
        <v>70778</v>
      </c>
      <c r="K258" s="3">
        <v>0</v>
      </c>
      <c r="L258" t="s">
        <v>19</v>
      </c>
      <c r="M258" t="s">
        <v>25</v>
      </c>
      <c r="N258" s="1" t="s">
        <v>21</v>
      </c>
    </row>
    <row r="259" spans="1:14" x14ac:dyDescent="0.2">
      <c r="A259" t="s">
        <v>828</v>
      </c>
      <c r="B259" t="s">
        <v>829</v>
      </c>
      <c r="C259" t="s">
        <v>40</v>
      </c>
      <c r="D259" t="s">
        <v>23</v>
      </c>
      <c r="E259" t="s">
        <v>44</v>
      </c>
      <c r="F259" t="s">
        <v>17</v>
      </c>
      <c r="G259" t="s">
        <v>51</v>
      </c>
      <c r="H259">
        <v>65</v>
      </c>
      <c r="I259" s="1">
        <v>38130</v>
      </c>
      <c r="J259" s="2">
        <v>153938</v>
      </c>
      <c r="K259" s="3">
        <v>0.2</v>
      </c>
      <c r="L259" t="s">
        <v>19</v>
      </c>
      <c r="M259" t="s">
        <v>39</v>
      </c>
      <c r="N259" s="1" t="s">
        <v>21</v>
      </c>
    </row>
    <row r="260" spans="1:14" x14ac:dyDescent="0.2">
      <c r="A260" t="s">
        <v>354</v>
      </c>
      <c r="B260" t="s">
        <v>830</v>
      </c>
      <c r="C260" t="s">
        <v>76</v>
      </c>
      <c r="D260" t="s">
        <v>27</v>
      </c>
      <c r="E260" t="s">
        <v>16</v>
      </c>
      <c r="F260" t="s">
        <v>28</v>
      </c>
      <c r="G260" t="s">
        <v>24</v>
      </c>
      <c r="H260">
        <v>43</v>
      </c>
      <c r="I260" s="1">
        <v>43224</v>
      </c>
      <c r="J260" s="2">
        <v>59888</v>
      </c>
      <c r="K260" s="3">
        <v>0</v>
      </c>
      <c r="L260" t="s">
        <v>33</v>
      </c>
      <c r="M260" t="s">
        <v>60</v>
      </c>
      <c r="N260" s="1" t="s">
        <v>21</v>
      </c>
    </row>
    <row r="261" spans="1:14" x14ac:dyDescent="0.2">
      <c r="A261" t="s">
        <v>113</v>
      </c>
      <c r="B261" t="s">
        <v>831</v>
      </c>
      <c r="C261" t="s">
        <v>58</v>
      </c>
      <c r="D261" t="s">
        <v>31</v>
      </c>
      <c r="E261" t="s">
        <v>32</v>
      </c>
      <c r="F261" t="s">
        <v>28</v>
      </c>
      <c r="G261" t="s">
        <v>18</v>
      </c>
      <c r="H261">
        <v>50</v>
      </c>
      <c r="I261" s="1">
        <v>43447</v>
      </c>
      <c r="J261" s="2">
        <v>63098</v>
      </c>
      <c r="K261" s="3">
        <v>0</v>
      </c>
      <c r="L261" t="s">
        <v>19</v>
      </c>
      <c r="M261" t="s">
        <v>29</v>
      </c>
      <c r="N261" s="1" t="s">
        <v>21</v>
      </c>
    </row>
    <row r="262" spans="1:14" x14ac:dyDescent="0.2">
      <c r="A262" t="s">
        <v>832</v>
      </c>
      <c r="B262" t="s">
        <v>833</v>
      </c>
      <c r="C262" t="s">
        <v>14</v>
      </c>
      <c r="D262" t="s">
        <v>15</v>
      </c>
      <c r="E262" t="s">
        <v>32</v>
      </c>
      <c r="F262" t="s">
        <v>17</v>
      </c>
      <c r="G262" t="s">
        <v>51</v>
      </c>
      <c r="H262">
        <v>27</v>
      </c>
      <c r="I262" s="1">
        <v>44545</v>
      </c>
      <c r="J262" s="2">
        <v>255369</v>
      </c>
      <c r="K262" s="3">
        <v>0.33</v>
      </c>
      <c r="L262" t="s">
        <v>52</v>
      </c>
      <c r="M262" t="s">
        <v>53</v>
      </c>
      <c r="N262" s="1" t="s">
        <v>21</v>
      </c>
    </row>
    <row r="263" spans="1:14" x14ac:dyDescent="0.2">
      <c r="A263" t="s">
        <v>138</v>
      </c>
      <c r="B263" t="s">
        <v>834</v>
      </c>
      <c r="C263" t="s">
        <v>61</v>
      </c>
      <c r="D263" t="s">
        <v>23</v>
      </c>
      <c r="E263" t="s">
        <v>36</v>
      </c>
      <c r="F263" t="s">
        <v>17</v>
      </c>
      <c r="G263" t="s">
        <v>47</v>
      </c>
      <c r="H263">
        <v>55</v>
      </c>
      <c r="I263" s="1">
        <v>38301</v>
      </c>
      <c r="J263" s="2">
        <v>142318</v>
      </c>
      <c r="K263" s="3">
        <v>0.14000000000000001</v>
      </c>
      <c r="L263" t="s">
        <v>19</v>
      </c>
      <c r="M263" t="s">
        <v>20</v>
      </c>
      <c r="N263" s="1" t="s">
        <v>21</v>
      </c>
    </row>
    <row r="264" spans="1:14" x14ac:dyDescent="0.2">
      <c r="A264" t="s">
        <v>319</v>
      </c>
      <c r="B264" t="s">
        <v>835</v>
      </c>
      <c r="C264" t="s">
        <v>83</v>
      </c>
      <c r="D264" t="s">
        <v>23</v>
      </c>
      <c r="E264" t="s">
        <v>36</v>
      </c>
      <c r="F264" t="s">
        <v>28</v>
      </c>
      <c r="G264" t="s">
        <v>47</v>
      </c>
      <c r="H264">
        <v>41</v>
      </c>
      <c r="I264" s="1">
        <v>38219</v>
      </c>
      <c r="J264" s="2">
        <v>49186</v>
      </c>
      <c r="K264" s="3">
        <v>0</v>
      </c>
      <c r="L264" t="s">
        <v>19</v>
      </c>
      <c r="M264" t="s">
        <v>25</v>
      </c>
      <c r="N264" s="1">
        <v>39616</v>
      </c>
    </row>
    <row r="265" spans="1:14" x14ac:dyDescent="0.2">
      <c r="A265" t="s">
        <v>836</v>
      </c>
      <c r="B265" t="s">
        <v>837</v>
      </c>
      <c r="C265" t="s">
        <v>14</v>
      </c>
      <c r="D265" t="s">
        <v>23</v>
      </c>
      <c r="E265" t="s">
        <v>16</v>
      </c>
      <c r="F265" t="s">
        <v>17</v>
      </c>
      <c r="G265" t="s">
        <v>47</v>
      </c>
      <c r="H265">
        <v>34</v>
      </c>
      <c r="I265" s="1">
        <v>43673</v>
      </c>
      <c r="J265" s="2">
        <v>220937</v>
      </c>
      <c r="K265" s="3">
        <v>0.38</v>
      </c>
      <c r="L265" t="s">
        <v>19</v>
      </c>
      <c r="M265" t="s">
        <v>25</v>
      </c>
      <c r="N265" s="1" t="s">
        <v>21</v>
      </c>
    </row>
    <row r="266" spans="1:14" x14ac:dyDescent="0.2">
      <c r="A266" t="s">
        <v>838</v>
      </c>
      <c r="B266" t="s">
        <v>839</v>
      </c>
      <c r="C266" t="s">
        <v>40</v>
      </c>
      <c r="D266" t="s">
        <v>27</v>
      </c>
      <c r="E266" t="s">
        <v>44</v>
      </c>
      <c r="F266" t="s">
        <v>17</v>
      </c>
      <c r="G266" t="s">
        <v>24</v>
      </c>
      <c r="H266">
        <v>47</v>
      </c>
      <c r="I266" s="1">
        <v>41208</v>
      </c>
      <c r="J266" s="2">
        <v>183156</v>
      </c>
      <c r="K266" s="3">
        <v>0.3</v>
      </c>
      <c r="L266" t="s">
        <v>19</v>
      </c>
      <c r="M266" t="s">
        <v>63</v>
      </c>
      <c r="N266" s="1" t="s">
        <v>21</v>
      </c>
    </row>
    <row r="267" spans="1:14" x14ac:dyDescent="0.2">
      <c r="A267" t="s">
        <v>840</v>
      </c>
      <c r="B267" t="s">
        <v>841</v>
      </c>
      <c r="C267" t="s">
        <v>14</v>
      </c>
      <c r="D267" t="s">
        <v>27</v>
      </c>
      <c r="E267" t="s">
        <v>44</v>
      </c>
      <c r="F267" t="s">
        <v>17</v>
      </c>
      <c r="G267" t="s">
        <v>51</v>
      </c>
      <c r="H267">
        <v>32</v>
      </c>
      <c r="I267" s="1">
        <v>44034</v>
      </c>
      <c r="J267" s="2">
        <v>192749</v>
      </c>
      <c r="K267" s="3">
        <v>0.31</v>
      </c>
      <c r="L267" t="s">
        <v>19</v>
      </c>
      <c r="M267" t="s">
        <v>20</v>
      </c>
      <c r="N267" s="1" t="s">
        <v>21</v>
      </c>
    </row>
    <row r="268" spans="1:14" x14ac:dyDescent="0.2">
      <c r="A268" t="s">
        <v>842</v>
      </c>
      <c r="B268" t="s">
        <v>843</v>
      </c>
      <c r="C268" t="s">
        <v>61</v>
      </c>
      <c r="D268" t="s">
        <v>27</v>
      </c>
      <c r="E268" t="s">
        <v>36</v>
      </c>
      <c r="F268" t="s">
        <v>17</v>
      </c>
      <c r="G268" t="s">
        <v>24</v>
      </c>
      <c r="H268">
        <v>39</v>
      </c>
      <c r="I268" s="1">
        <v>42819</v>
      </c>
      <c r="J268" s="2">
        <v>135325</v>
      </c>
      <c r="K268" s="3">
        <v>0.14000000000000001</v>
      </c>
      <c r="L268" t="s">
        <v>19</v>
      </c>
      <c r="M268" t="s">
        <v>39</v>
      </c>
      <c r="N268" s="1" t="s">
        <v>21</v>
      </c>
    </row>
    <row r="269" spans="1:14" x14ac:dyDescent="0.2">
      <c r="A269" t="s">
        <v>844</v>
      </c>
      <c r="B269" t="s">
        <v>845</v>
      </c>
      <c r="C269" t="s">
        <v>42</v>
      </c>
      <c r="D269" t="s">
        <v>50</v>
      </c>
      <c r="E269" t="s">
        <v>44</v>
      </c>
      <c r="F269" t="s">
        <v>17</v>
      </c>
      <c r="G269" t="s">
        <v>18</v>
      </c>
      <c r="H269">
        <v>26</v>
      </c>
      <c r="I269" s="1">
        <v>43752</v>
      </c>
      <c r="J269" s="2">
        <v>79356</v>
      </c>
      <c r="K269" s="3">
        <v>0</v>
      </c>
      <c r="L269" t="s">
        <v>19</v>
      </c>
      <c r="M269" t="s">
        <v>39</v>
      </c>
      <c r="N269" s="1" t="s">
        <v>21</v>
      </c>
    </row>
    <row r="270" spans="1:14" x14ac:dyDescent="0.2">
      <c r="A270" t="s">
        <v>846</v>
      </c>
      <c r="B270" t="s">
        <v>847</v>
      </c>
      <c r="C270" t="s">
        <v>86</v>
      </c>
      <c r="D270" t="s">
        <v>31</v>
      </c>
      <c r="E270" t="s">
        <v>36</v>
      </c>
      <c r="F270" t="s">
        <v>28</v>
      </c>
      <c r="G270" t="s">
        <v>47</v>
      </c>
      <c r="H270">
        <v>40</v>
      </c>
      <c r="I270" s="1">
        <v>38540</v>
      </c>
      <c r="J270" s="2">
        <v>74412</v>
      </c>
      <c r="K270" s="3">
        <v>0</v>
      </c>
      <c r="L270" t="s">
        <v>19</v>
      </c>
      <c r="M270" t="s">
        <v>63</v>
      </c>
      <c r="N270" s="1" t="s">
        <v>21</v>
      </c>
    </row>
    <row r="271" spans="1:14" x14ac:dyDescent="0.2">
      <c r="A271" t="s">
        <v>539</v>
      </c>
      <c r="B271" t="s">
        <v>848</v>
      </c>
      <c r="C271" t="s">
        <v>56</v>
      </c>
      <c r="D271" t="s">
        <v>27</v>
      </c>
      <c r="E271" t="s">
        <v>36</v>
      </c>
      <c r="F271" t="s">
        <v>17</v>
      </c>
      <c r="G271" t="s">
        <v>51</v>
      </c>
      <c r="H271">
        <v>32</v>
      </c>
      <c r="I271" s="1">
        <v>43010</v>
      </c>
      <c r="J271" s="2">
        <v>61886</v>
      </c>
      <c r="K271" s="3">
        <v>0.09</v>
      </c>
      <c r="L271" t="s">
        <v>52</v>
      </c>
      <c r="M271" t="s">
        <v>66</v>
      </c>
      <c r="N271" s="1" t="s">
        <v>21</v>
      </c>
    </row>
    <row r="272" spans="1:14" x14ac:dyDescent="0.2">
      <c r="A272" t="s">
        <v>211</v>
      </c>
      <c r="B272" t="s">
        <v>849</v>
      </c>
      <c r="C272" t="s">
        <v>40</v>
      </c>
      <c r="D272" t="s">
        <v>65</v>
      </c>
      <c r="E272" t="s">
        <v>16</v>
      </c>
      <c r="F272" t="s">
        <v>17</v>
      </c>
      <c r="G272" t="s">
        <v>24</v>
      </c>
      <c r="H272">
        <v>58</v>
      </c>
      <c r="I272" s="1">
        <v>37755</v>
      </c>
      <c r="J272" s="2">
        <v>173071</v>
      </c>
      <c r="K272" s="3">
        <v>0.28999999999999998</v>
      </c>
      <c r="L272" t="s">
        <v>19</v>
      </c>
      <c r="M272" t="s">
        <v>29</v>
      </c>
      <c r="N272" s="1" t="s">
        <v>21</v>
      </c>
    </row>
    <row r="273" spans="1:14" x14ac:dyDescent="0.2">
      <c r="A273" t="s">
        <v>299</v>
      </c>
      <c r="B273" t="s">
        <v>850</v>
      </c>
      <c r="C273" t="s">
        <v>129</v>
      </c>
      <c r="D273" t="s">
        <v>31</v>
      </c>
      <c r="E273" t="s">
        <v>16</v>
      </c>
      <c r="F273" t="s">
        <v>17</v>
      </c>
      <c r="G273" t="s">
        <v>18</v>
      </c>
      <c r="H273">
        <v>58</v>
      </c>
      <c r="I273" s="1">
        <v>34999</v>
      </c>
      <c r="J273" s="2">
        <v>70189</v>
      </c>
      <c r="K273" s="3">
        <v>0</v>
      </c>
      <c r="L273" t="s">
        <v>19</v>
      </c>
      <c r="M273" t="s">
        <v>29</v>
      </c>
      <c r="N273" s="1" t="s">
        <v>21</v>
      </c>
    </row>
    <row r="274" spans="1:14" x14ac:dyDescent="0.2">
      <c r="A274" t="s">
        <v>263</v>
      </c>
      <c r="B274" t="s">
        <v>851</v>
      </c>
      <c r="C274" t="s">
        <v>14</v>
      </c>
      <c r="D274" t="s">
        <v>50</v>
      </c>
      <c r="E274" t="s">
        <v>16</v>
      </c>
      <c r="F274" t="s">
        <v>17</v>
      </c>
      <c r="G274" t="s">
        <v>51</v>
      </c>
      <c r="H274">
        <v>42</v>
      </c>
      <c r="I274" s="1">
        <v>41528</v>
      </c>
      <c r="J274" s="2">
        <v>181452</v>
      </c>
      <c r="K274" s="3">
        <v>0.3</v>
      </c>
      <c r="L274" t="s">
        <v>19</v>
      </c>
      <c r="M274" t="s">
        <v>29</v>
      </c>
      <c r="N274" s="1" t="s">
        <v>21</v>
      </c>
    </row>
    <row r="275" spans="1:14" x14ac:dyDescent="0.2">
      <c r="A275" t="s">
        <v>852</v>
      </c>
      <c r="B275" t="s">
        <v>853</v>
      </c>
      <c r="C275" t="s">
        <v>22</v>
      </c>
      <c r="D275" t="s">
        <v>23</v>
      </c>
      <c r="E275" t="s">
        <v>44</v>
      </c>
      <c r="F275" t="s">
        <v>28</v>
      </c>
      <c r="G275" t="s">
        <v>18</v>
      </c>
      <c r="H275">
        <v>26</v>
      </c>
      <c r="I275" s="1">
        <v>44267</v>
      </c>
      <c r="J275" s="2">
        <v>70369</v>
      </c>
      <c r="K275" s="3">
        <v>0</v>
      </c>
      <c r="L275" t="s">
        <v>19</v>
      </c>
      <c r="M275" t="s">
        <v>63</v>
      </c>
      <c r="N275" s="1" t="s">
        <v>21</v>
      </c>
    </row>
    <row r="276" spans="1:14" x14ac:dyDescent="0.2">
      <c r="A276" t="s">
        <v>854</v>
      </c>
      <c r="B276" t="s">
        <v>855</v>
      </c>
      <c r="C276" t="s">
        <v>42</v>
      </c>
      <c r="D276" t="s">
        <v>65</v>
      </c>
      <c r="E276" t="s">
        <v>36</v>
      </c>
      <c r="F276" t="s">
        <v>28</v>
      </c>
      <c r="G276" t="s">
        <v>51</v>
      </c>
      <c r="H276">
        <v>38</v>
      </c>
      <c r="I276" s="1">
        <v>39634</v>
      </c>
      <c r="J276" s="2">
        <v>78056</v>
      </c>
      <c r="K276" s="3">
        <v>0</v>
      </c>
      <c r="L276" t="s">
        <v>52</v>
      </c>
      <c r="M276" t="s">
        <v>53</v>
      </c>
      <c r="N276" s="1" t="s">
        <v>21</v>
      </c>
    </row>
    <row r="277" spans="1:14" x14ac:dyDescent="0.2">
      <c r="A277" t="s">
        <v>856</v>
      </c>
      <c r="B277" t="s">
        <v>857</v>
      </c>
      <c r="C277" t="s">
        <v>40</v>
      </c>
      <c r="D277" t="s">
        <v>15</v>
      </c>
      <c r="E277" t="s">
        <v>16</v>
      </c>
      <c r="F277" t="s">
        <v>28</v>
      </c>
      <c r="G277" t="s">
        <v>24</v>
      </c>
      <c r="H277">
        <v>64</v>
      </c>
      <c r="I277" s="1">
        <v>35187</v>
      </c>
      <c r="J277" s="2">
        <v>189933</v>
      </c>
      <c r="K277" s="3">
        <v>0.23</v>
      </c>
      <c r="L277" t="s">
        <v>19</v>
      </c>
      <c r="M277" t="s">
        <v>45</v>
      </c>
      <c r="N277" s="1" t="s">
        <v>21</v>
      </c>
    </row>
    <row r="278" spans="1:14" x14ac:dyDescent="0.2">
      <c r="A278" t="s">
        <v>296</v>
      </c>
      <c r="B278" t="s">
        <v>858</v>
      </c>
      <c r="C278" t="s">
        <v>59</v>
      </c>
      <c r="D278" t="s">
        <v>31</v>
      </c>
      <c r="E278" t="s">
        <v>44</v>
      </c>
      <c r="F278" t="s">
        <v>28</v>
      </c>
      <c r="G278" t="s">
        <v>18</v>
      </c>
      <c r="H278">
        <v>38</v>
      </c>
      <c r="I278" s="1">
        <v>40360</v>
      </c>
      <c r="J278" s="2">
        <v>78237</v>
      </c>
      <c r="K278" s="3">
        <v>0</v>
      </c>
      <c r="L278" t="s">
        <v>19</v>
      </c>
      <c r="M278" t="s">
        <v>39</v>
      </c>
      <c r="N278" s="1" t="s">
        <v>21</v>
      </c>
    </row>
    <row r="279" spans="1:14" x14ac:dyDescent="0.2">
      <c r="A279" t="s">
        <v>859</v>
      </c>
      <c r="B279" t="s">
        <v>860</v>
      </c>
      <c r="C279" t="s">
        <v>68</v>
      </c>
      <c r="D279" t="s">
        <v>65</v>
      </c>
      <c r="E279" t="s">
        <v>16</v>
      </c>
      <c r="F279" t="s">
        <v>17</v>
      </c>
      <c r="G279" t="s">
        <v>51</v>
      </c>
      <c r="H279">
        <v>55</v>
      </c>
      <c r="I279" s="1">
        <v>35242</v>
      </c>
      <c r="J279" s="2">
        <v>48687</v>
      </c>
      <c r="K279" s="3">
        <v>0</v>
      </c>
      <c r="L279" t="s">
        <v>52</v>
      </c>
      <c r="M279" t="s">
        <v>66</v>
      </c>
      <c r="N279" s="1" t="s">
        <v>21</v>
      </c>
    </row>
    <row r="280" spans="1:14" x14ac:dyDescent="0.2">
      <c r="A280" t="s">
        <v>861</v>
      </c>
      <c r="B280" t="s">
        <v>862</v>
      </c>
      <c r="C280" t="s">
        <v>61</v>
      </c>
      <c r="D280" t="s">
        <v>43</v>
      </c>
      <c r="E280" t="s">
        <v>36</v>
      </c>
      <c r="F280" t="s">
        <v>17</v>
      </c>
      <c r="G280" t="s">
        <v>51</v>
      </c>
      <c r="H280">
        <v>45</v>
      </c>
      <c r="I280" s="1">
        <v>38218</v>
      </c>
      <c r="J280" s="2">
        <v>121065</v>
      </c>
      <c r="K280" s="3">
        <v>0.15</v>
      </c>
      <c r="L280" t="s">
        <v>52</v>
      </c>
      <c r="M280" t="s">
        <v>66</v>
      </c>
      <c r="N280" s="1" t="s">
        <v>21</v>
      </c>
    </row>
    <row r="281" spans="1:14" x14ac:dyDescent="0.2">
      <c r="A281" t="s">
        <v>863</v>
      </c>
      <c r="B281" t="s">
        <v>864</v>
      </c>
      <c r="C281" t="s">
        <v>42</v>
      </c>
      <c r="D281" t="s">
        <v>50</v>
      </c>
      <c r="E281" t="s">
        <v>32</v>
      </c>
      <c r="F281" t="s">
        <v>28</v>
      </c>
      <c r="G281" t="s">
        <v>47</v>
      </c>
      <c r="H281">
        <v>43</v>
      </c>
      <c r="I281" s="1">
        <v>38093</v>
      </c>
      <c r="J281" s="2">
        <v>94246</v>
      </c>
      <c r="K281" s="3">
        <v>0</v>
      </c>
      <c r="L281" t="s">
        <v>19</v>
      </c>
      <c r="M281" t="s">
        <v>25</v>
      </c>
      <c r="N281" s="1" t="s">
        <v>21</v>
      </c>
    </row>
    <row r="282" spans="1:14" x14ac:dyDescent="0.2">
      <c r="A282" t="s">
        <v>155</v>
      </c>
      <c r="B282" t="s">
        <v>865</v>
      </c>
      <c r="C282" t="s">
        <v>76</v>
      </c>
      <c r="D282" t="s">
        <v>27</v>
      </c>
      <c r="E282" t="s">
        <v>36</v>
      </c>
      <c r="F282" t="s">
        <v>17</v>
      </c>
      <c r="G282" t="s">
        <v>24</v>
      </c>
      <c r="H282">
        <v>34</v>
      </c>
      <c r="I282" s="1">
        <v>42512</v>
      </c>
      <c r="J282" s="2">
        <v>44614</v>
      </c>
      <c r="K282" s="3">
        <v>0</v>
      </c>
      <c r="L282" t="s">
        <v>19</v>
      </c>
      <c r="M282" t="s">
        <v>45</v>
      </c>
      <c r="N282" s="1" t="s">
        <v>21</v>
      </c>
    </row>
    <row r="283" spans="1:14" x14ac:dyDescent="0.2">
      <c r="A283" t="s">
        <v>866</v>
      </c>
      <c r="B283" t="s">
        <v>867</v>
      </c>
      <c r="C283" t="s">
        <v>14</v>
      </c>
      <c r="D283" t="s">
        <v>27</v>
      </c>
      <c r="E283" t="s">
        <v>16</v>
      </c>
      <c r="F283" t="s">
        <v>28</v>
      </c>
      <c r="G283" t="s">
        <v>24</v>
      </c>
      <c r="H283">
        <v>40</v>
      </c>
      <c r="I283" s="1">
        <v>44143</v>
      </c>
      <c r="J283" s="2">
        <v>234469</v>
      </c>
      <c r="K283" s="3">
        <v>0.31</v>
      </c>
      <c r="L283" t="s">
        <v>33</v>
      </c>
      <c r="M283" t="s">
        <v>34</v>
      </c>
      <c r="N283" s="1" t="s">
        <v>21</v>
      </c>
    </row>
    <row r="284" spans="1:14" x14ac:dyDescent="0.2">
      <c r="A284" t="s">
        <v>868</v>
      </c>
      <c r="B284" t="s">
        <v>132</v>
      </c>
      <c r="C284" t="s">
        <v>59</v>
      </c>
      <c r="D284" t="s">
        <v>31</v>
      </c>
      <c r="E284" t="s">
        <v>16</v>
      </c>
      <c r="F284" t="s">
        <v>28</v>
      </c>
      <c r="G284" t="s">
        <v>51</v>
      </c>
      <c r="H284">
        <v>52</v>
      </c>
      <c r="I284" s="1">
        <v>44022</v>
      </c>
      <c r="J284" s="2">
        <v>88272</v>
      </c>
      <c r="K284" s="3">
        <v>0</v>
      </c>
      <c r="L284" t="s">
        <v>52</v>
      </c>
      <c r="M284" t="s">
        <v>53</v>
      </c>
      <c r="N284" s="1" t="s">
        <v>21</v>
      </c>
    </row>
    <row r="285" spans="1:14" x14ac:dyDescent="0.2">
      <c r="A285" t="s">
        <v>869</v>
      </c>
      <c r="B285" t="s">
        <v>870</v>
      </c>
      <c r="C285" t="s">
        <v>64</v>
      </c>
      <c r="D285" t="s">
        <v>15</v>
      </c>
      <c r="E285" t="s">
        <v>32</v>
      </c>
      <c r="F285" t="s">
        <v>28</v>
      </c>
      <c r="G285" t="s">
        <v>24</v>
      </c>
      <c r="H285">
        <v>52</v>
      </c>
      <c r="I285" s="1">
        <v>42992</v>
      </c>
      <c r="J285" s="2">
        <v>74449</v>
      </c>
      <c r="K285" s="3">
        <v>0</v>
      </c>
      <c r="L285" t="s">
        <v>33</v>
      </c>
      <c r="M285" t="s">
        <v>60</v>
      </c>
      <c r="N285" s="1" t="s">
        <v>21</v>
      </c>
    </row>
    <row r="286" spans="1:14" x14ac:dyDescent="0.2">
      <c r="A286" t="s">
        <v>871</v>
      </c>
      <c r="B286" t="s">
        <v>872</v>
      </c>
      <c r="C286" t="s">
        <v>14</v>
      </c>
      <c r="D286" t="s">
        <v>31</v>
      </c>
      <c r="E286" t="s">
        <v>44</v>
      </c>
      <c r="F286" t="s">
        <v>28</v>
      </c>
      <c r="G286" t="s">
        <v>24</v>
      </c>
      <c r="H286">
        <v>47</v>
      </c>
      <c r="I286" s="1">
        <v>41071</v>
      </c>
      <c r="J286" s="2">
        <v>222941</v>
      </c>
      <c r="K286" s="3">
        <v>0.39</v>
      </c>
      <c r="L286" t="s">
        <v>33</v>
      </c>
      <c r="M286" t="s">
        <v>60</v>
      </c>
      <c r="N286" s="1" t="s">
        <v>21</v>
      </c>
    </row>
    <row r="287" spans="1:14" x14ac:dyDescent="0.2">
      <c r="A287" t="s">
        <v>394</v>
      </c>
      <c r="B287" t="s">
        <v>873</v>
      </c>
      <c r="C287" t="s">
        <v>68</v>
      </c>
      <c r="D287" t="s">
        <v>43</v>
      </c>
      <c r="E287" t="s">
        <v>36</v>
      </c>
      <c r="F287" t="s">
        <v>17</v>
      </c>
      <c r="G287" t="s">
        <v>24</v>
      </c>
      <c r="H287">
        <v>65</v>
      </c>
      <c r="I287" s="1">
        <v>41543</v>
      </c>
      <c r="J287" s="2">
        <v>50341</v>
      </c>
      <c r="K287" s="3">
        <v>0</v>
      </c>
      <c r="L287" t="s">
        <v>33</v>
      </c>
      <c r="M287" t="s">
        <v>60</v>
      </c>
      <c r="N287" s="1" t="s">
        <v>21</v>
      </c>
    </row>
    <row r="288" spans="1:14" x14ac:dyDescent="0.2">
      <c r="A288" t="s">
        <v>874</v>
      </c>
      <c r="B288" t="s">
        <v>875</v>
      </c>
      <c r="C288" t="s">
        <v>22</v>
      </c>
      <c r="D288" t="s">
        <v>23</v>
      </c>
      <c r="E288" t="s">
        <v>32</v>
      </c>
      <c r="F288" t="s">
        <v>17</v>
      </c>
      <c r="G288" t="s">
        <v>51</v>
      </c>
      <c r="H288">
        <v>31</v>
      </c>
      <c r="I288" s="1">
        <v>44297</v>
      </c>
      <c r="J288" s="2">
        <v>72235</v>
      </c>
      <c r="K288" s="3">
        <v>0</v>
      </c>
      <c r="L288" t="s">
        <v>52</v>
      </c>
      <c r="M288" t="s">
        <v>81</v>
      </c>
      <c r="N288" s="1" t="s">
        <v>21</v>
      </c>
    </row>
    <row r="289" spans="1:14" x14ac:dyDescent="0.2">
      <c r="A289" t="s">
        <v>876</v>
      </c>
      <c r="B289" t="s">
        <v>877</v>
      </c>
      <c r="C289" t="s">
        <v>42</v>
      </c>
      <c r="D289" t="s">
        <v>65</v>
      </c>
      <c r="E289" t="s">
        <v>32</v>
      </c>
      <c r="F289" t="s">
        <v>17</v>
      </c>
      <c r="G289" t="s">
        <v>51</v>
      </c>
      <c r="H289">
        <v>41</v>
      </c>
      <c r="I289" s="1">
        <v>42533</v>
      </c>
      <c r="J289" s="2">
        <v>70165</v>
      </c>
      <c r="K289" s="3">
        <v>0</v>
      </c>
      <c r="L289" t="s">
        <v>19</v>
      </c>
      <c r="M289" t="s">
        <v>29</v>
      </c>
      <c r="N289" s="1" t="s">
        <v>21</v>
      </c>
    </row>
    <row r="290" spans="1:14" x14ac:dyDescent="0.2">
      <c r="A290" t="s">
        <v>878</v>
      </c>
      <c r="B290" t="s">
        <v>879</v>
      </c>
      <c r="C290" t="s">
        <v>61</v>
      </c>
      <c r="D290" t="s">
        <v>43</v>
      </c>
      <c r="E290" t="s">
        <v>44</v>
      </c>
      <c r="F290" t="s">
        <v>28</v>
      </c>
      <c r="G290" t="s">
        <v>18</v>
      </c>
      <c r="H290">
        <v>30</v>
      </c>
      <c r="I290" s="1">
        <v>44030</v>
      </c>
      <c r="J290" s="2">
        <v>148485</v>
      </c>
      <c r="K290" s="3">
        <v>0.15</v>
      </c>
      <c r="L290" t="s">
        <v>19</v>
      </c>
      <c r="M290" t="s">
        <v>45</v>
      </c>
      <c r="N290" s="1" t="s">
        <v>21</v>
      </c>
    </row>
    <row r="291" spans="1:14" x14ac:dyDescent="0.2">
      <c r="A291" t="s">
        <v>880</v>
      </c>
      <c r="B291" t="s">
        <v>881</v>
      </c>
      <c r="C291" t="s">
        <v>55</v>
      </c>
      <c r="D291" t="s">
        <v>27</v>
      </c>
      <c r="E291" t="s">
        <v>36</v>
      </c>
      <c r="F291" t="s">
        <v>17</v>
      </c>
      <c r="G291" t="s">
        <v>24</v>
      </c>
      <c r="H291">
        <v>58</v>
      </c>
      <c r="I291" s="1">
        <v>38521</v>
      </c>
      <c r="J291" s="2">
        <v>86089</v>
      </c>
      <c r="K291" s="3">
        <v>0</v>
      </c>
      <c r="L291" t="s">
        <v>19</v>
      </c>
      <c r="M291" t="s">
        <v>20</v>
      </c>
      <c r="N291" s="1" t="s">
        <v>21</v>
      </c>
    </row>
    <row r="292" spans="1:14" x14ac:dyDescent="0.2">
      <c r="A292" t="s">
        <v>882</v>
      </c>
      <c r="B292" t="s">
        <v>883</v>
      </c>
      <c r="C292" t="s">
        <v>97</v>
      </c>
      <c r="D292" t="s">
        <v>31</v>
      </c>
      <c r="E292" t="s">
        <v>16</v>
      </c>
      <c r="F292" t="s">
        <v>28</v>
      </c>
      <c r="G292" t="s">
        <v>51</v>
      </c>
      <c r="H292">
        <v>54</v>
      </c>
      <c r="I292" s="1">
        <v>39382</v>
      </c>
      <c r="J292" s="2">
        <v>106313</v>
      </c>
      <c r="K292" s="3">
        <v>0.15</v>
      </c>
      <c r="L292" t="s">
        <v>19</v>
      </c>
      <c r="M292" t="s">
        <v>20</v>
      </c>
      <c r="N292" s="1" t="s">
        <v>21</v>
      </c>
    </row>
    <row r="293" spans="1:14" x14ac:dyDescent="0.2">
      <c r="A293" t="s">
        <v>199</v>
      </c>
      <c r="B293" t="s">
        <v>884</v>
      </c>
      <c r="C293" t="s">
        <v>68</v>
      </c>
      <c r="D293" t="s">
        <v>43</v>
      </c>
      <c r="E293" t="s">
        <v>16</v>
      </c>
      <c r="F293" t="s">
        <v>17</v>
      </c>
      <c r="G293" t="s">
        <v>24</v>
      </c>
      <c r="H293">
        <v>40</v>
      </c>
      <c r="I293" s="1">
        <v>44251</v>
      </c>
      <c r="J293" s="2">
        <v>46833</v>
      </c>
      <c r="K293" s="3">
        <v>0</v>
      </c>
      <c r="L293" t="s">
        <v>33</v>
      </c>
      <c r="M293" t="s">
        <v>34</v>
      </c>
      <c r="N293" s="1">
        <v>44510</v>
      </c>
    </row>
    <row r="294" spans="1:14" x14ac:dyDescent="0.2">
      <c r="A294" t="s">
        <v>294</v>
      </c>
      <c r="B294" t="s">
        <v>885</v>
      </c>
      <c r="C294" t="s">
        <v>40</v>
      </c>
      <c r="D294" t="s">
        <v>15</v>
      </c>
      <c r="E294" t="s">
        <v>16</v>
      </c>
      <c r="F294" t="s">
        <v>17</v>
      </c>
      <c r="G294" t="s">
        <v>24</v>
      </c>
      <c r="H294">
        <v>63</v>
      </c>
      <c r="I294" s="1">
        <v>36826</v>
      </c>
      <c r="J294" s="2">
        <v>155320</v>
      </c>
      <c r="K294" s="3">
        <v>0.17</v>
      </c>
      <c r="L294" t="s">
        <v>33</v>
      </c>
      <c r="M294" t="s">
        <v>80</v>
      </c>
      <c r="N294" s="1" t="s">
        <v>21</v>
      </c>
    </row>
    <row r="295" spans="1:14" x14ac:dyDescent="0.2">
      <c r="A295" t="s">
        <v>886</v>
      </c>
      <c r="B295" t="s">
        <v>887</v>
      </c>
      <c r="C295" t="s">
        <v>42</v>
      </c>
      <c r="D295" t="s">
        <v>65</v>
      </c>
      <c r="E295" t="s">
        <v>36</v>
      </c>
      <c r="F295" t="s">
        <v>28</v>
      </c>
      <c r="G295" t="s">
        <v>24</v>
      </c>
      <c r="H295">
        <v>40</v>
      </c>
      <c r="I295" s="1">
        <v>42384</v>
      </c>
      <c r="J295" s="2">
        <v>89984</v>
      </c>
      <c r="K295" s="3">
        <v>0</v>
      </c>
      <c r="L295" t="s">
        <v>33</v>
      </c>
      <c r="M295" t="s">
        <v>34</v>
      </c>
      <c r="N295" s="1" t="s">
        <v>21</v>
      </c>
    </row>
    <row r="296" spans="1:14" x14ac:dyDescent="0.2">
      <c r="A296" t="s">
        <v>888</v>
      </c>
      <c r="B296" t="s">
        <v>889</v>
      </c>
      <c r="C296" t="s">
        <v>97</v>
      </c>
      <c r="D296" t="s">
        <v>31</v>
      </c>
      <c r="E296" t="s">
        <v>44</v>
      </c>
      <c r="F296" t="s">
        <v>17</v>
      </c>
      <c r="G296" t="s">
        <v>24</v>
      </c>
      <c r="H296">
        <v>65</v>
      </c>
      <c r="I296" s="1">
        <v>38792</v>
      </c>
      <c r="J296" s="2">
        <v>83756</v>
      </c>
      <c r="K296" s="3">
        <v>0.14000000000000001</v>
      </c>
      <c r="L296" t="s">
        <v>33</v>
      </c>
      <c r="M296" t="s">
        <v>74</v>
      </c>
      <c r="N296" s="1" t="s">
        <v>21</v>
      </c>
    </row>
    <row r="297" spans="1:14" x14ac:dyDescent="0.2">
      <c r="A297" t="s">
        <v>890</v>
      </c>
      <c r="B297" t="s">
        <v>891</v>
      </c>
      <c r="C297" t="s">
        <v>40</v>
      </c>
      <c r="D297" t="s">
        <v>23</v>
      </c>
      <c r="E297" t="s">
        <v>32</v>
      </c>
      <c r="F297" t="s">
        <v>17</v>
      </c>
      <c r="G297" t="s">
        <v>24</v>
      </c>
      <c r="H297">
        <v>57</v>
      </c>
      <c r="I297" s="1">
        <v>42667</v>
      </c>
      <c r="J297" s="2">
        <v>176324</v>
      </c>
      <c r="K297" s="3">
        <v>0.23</v>
      </c>
      <c r="L297" t="s">
        <v>33</v>
      </c>
      <c r="M297" t="s">
        <v>74</v>
      </c>
      <c r="N297" s="1" t="s">
        <v>21</v>
      </c>
    </row>
    <row r="298" spans="1:14" x14ac:dyDescent="0.2">
      <c r="A298" t="s">
        <v>892</v>
      </c>
      <c r="B298" t="s">
        <v>893</v>
      </c>
      <c r="C298" t="s">
        <v>42</v>
      </c>
      <c r="D298" t="s">
        <v>65</v>
      </c>
      <c r="E298" t="s">
        <v>44</v>
      </c>
      <c r="F298" t="s">
        <v>28</v>
      </c>
      <c r="G298" t="s">
        <v>18</v>
      </c>
      <c r="H298">
        <v>27</v>
      </c>
      <c r="I298" s="1">
        <v>44482</v>
      </c>
      <c r="J298" s="2">
        <v>74077</v>
      </c>
      <c r="K298" s="3">
        <v>0</v>
      </c>
      <c r="L298" t="s">
        <v>19</v>
      </c>
      <c r="M298" t="s">
        <v>63</v>
      </c>
      <c r="N298" s="1" t="s">
        <v>21</v>
      </c>
    </row>
    <row r="299" spans="1:14" x14ac:dyDescent="0.2">
      <c r="A299" t="s">
        <v>894</v>
      </c>
      <c r="B299" t="s">
        <v>895</v>
      </c>
      <c r="C299" t="s">
        <v>62</v>
      </c>
      <c r="D299" t="s">
        <v>23</v>
      </c>
      <c r="E299" t="s">
        <v>36</v>
      </c>
      <c r="F299" t="s">
        <v>17</v>
      </c>
      <c r="G299" t="s">
        <v>18</v>
      </c>
      <c r="H299">
        <v>31</v>
      </c>
      <c r="I299" s="1">
        <v>44214</v>
      </c>
      <c r="J299" s="2">
        <v>104162</v>
      </c>
      <c r="K299" s="3">
        <v>7.0000000000000007E-2</v>
      </c>
      <c r="L299" t="s">
        <v>19</v>
      </c>
      <c r="M299" t="s">
        <v>25</v>
      </c>
      <c r="N299" s="1" t="s">
        <v>21</v>
      </c>
    </row>
    <row r="300" spans="1:14" x14ac:dyDescent="0.2">
      <c r="A300" t="s">
        <v>381</v>
      </c>
      <c r="B300" t="s">
        <v>896</v>
      </c>
      <c r="C300" t="s">
        <v>91</v>
      </c>
      <c r="D300" t="s">
        <v>27</v>
      </c>
      <c r="E300" t="s">
        <v>32</v>
      </c>
      <c r="F300" t="s">
        <v>17</v>
      </c>
      <c r="G300" t="s">
        <v>24</v>
      </c>
      <c r="H300">
        <v>45</v>
      </c>
      <c r="I300" s="1">
        <v>40418</v>
      </c>
      <c r="J300" s="2">
        <v>82162</v>
      </c>
      <c r="K300" s="3">
        <v>0</v>
      </c>
      <c r="L300" t="s">
        <v>33</v>
      </c>
      <c r="M300" t="s">
        <v>60</v>
      </c>
      <c r="N300" s="1">
        <v>44107</v>
      </c>
    </row>
    <row r="301" spans="1:14" x14ac:dyDescent="0.2">
      <c r="A301" t="s">
        <v>370</v>
      </c>
      <c r="B301" t="s">
        <v>897</v>
      </c>
      <c r="C301" t="s">
        <v>94</v>
      </c>
      <c r="D301" t="s">
        <v>50</v>
      </c>
      <c r="E301" t="s">
        <v>44</v>
      </c>
      <c r="F301" t="s">
        <v>17</v>
      </c>
      <c r="G301" t="s">
        <v>24</v>
      </c>
      <c r="H301">
        <v>47</v>
      </c>
      <c r="I301" s="1">
        <v>42195</v>
      </c>
      <c r="J301" s="2">
        <v>63880</v>
      </c>
      <c r="K301" s="3">
        <v>0</v>
      </c>
      <c r="L301" t="s">
        <v>33</v>
      </c>
      <c r="M301" t="s">
        <v>80</v>
      </c>
      <c r="N301" s="1" t="s">
        <v>21</v>
      </c>
    </row>
    <row r="302" spans="1:14" x14ac:dyDescent="0.2">
      <c r="A302" t="s">
        <v>387</v>
      </c>
      <c r="B302" t="s">
        <v>378</v>
      </c>
      <c r="C302" t="s">
        <v>58</v>
      </c>
      <c r="D302" t="s">
        <v>31</v>
      </c>
      <c r="E302" t="s">
        <v>16</v>
      </c>
      <c r="F302" t="s">
        <v>17</v>
      </c>
      <c r="G302" t="s">
        <v>24</v>
      </c>
      <c r="H302">
        <v>55</v>
      </c>
      <c r="I302" s="1">
        <v>41525</v>
      </c>
      <c r="J302" s="2">
        <v>73248</v>
      </c>
      <c r="K302" s="3">
        <v>0</v>
      </c>
      <c r="L302" t="s">
        <v>19</v>
      </c>
      <c r="M302" t="s">
        <v>29</v>
      </c>
      <c r="N302" s="1" t="s">
        <v>21</v>
      </c>
    </row>
    <row r="303" spans="1:14" x14ac:dyDescent="0.2">
      <c r="A303" t="s">
        <v>898</v>
      </c>
      <c r="B303" t="s">
        <v>899</v>
      </c>
      <c r="C303" t="s">
        <v>42</v>
      </c>
      <c r="D303" t="s">
        <v>65</v>
      </c>
      <c r="E303" t="s">
        <v>36</v>
      </c>
      <c r="F303" t="s">
        <v>28</v>
      </c>
      <c r="G303" t="s">
        <v>47</v>
      </c>
      <c r="H303">
        <v>51</v>
      </c>
      <c r="I303" s="1">
        <v>44113</v>
      </c>
      <c r="J303" s="2">
        <v>91853</v>
      </c>
      <c r="K303" s="3">
        <v>0</v>
      </c>
      <c r="L303" t="s">
        <v>19</v>
      </c>
      <c r="M303" t="s">
        <v>20</v>
      </c>
      <c r="N303" s="1" t="s">
        <v>21</v>
      </c>
    </row>
    <row r="304" spans="1:14" x14ac:dyDescent="0.2">
      <c r="A304" t="s">
        <v>900</v>
      </c>
      <c r="B304" t="s">
        <v>901</v>
      </c>
      <c r="C304" t="s">
        <v>40</v>
      </c>
      <c r="D304" t="s">
        <v>15</v>
      </c>
      <c r="E304" t="s">
        <v>44</v>
      </c>
      <c r="F304" t="s">
        <v>28</v>
      </c>
      <c r="G304" t="s">
        <v>18</v>
      </c>
      <c r="H304">
        <v>25</v>
      </c>
      <c r="I304" s="1">
        <v>43844</v>
      </c>
      <c r="J304" s="2">
        <v>168014</v>
      </c>
      <c r="K304" s="3">
        <v>0.27</v>
      </c>
      <c r="L304" t="s">
        <v>19</v>
      </c>
      <c r="M304" t="s">
        <v>20</v>
      </c>
      <c r="N304" s="1">
        <v>44404</v>
      </c>
    </row>
    <row r="305" spans="1:14" x14ac:dyDescent="0.2">
      <c r="A305" t="s">
        <v>305</v>
      </c>
      <c r="B305" t="s">
        <v>902</v>
      </c>
      <c r="C305" t="s">
        <v>86</v>
      </c>
      <c r="D305" t="s">
        <v>31</v>
      </c>
      <c r="E305" t="s">
        <v>32</v>
      </c>
      <c r="F305" t="s">
        <v>17</v>
      </c>
      <c r="G305" t="s">
        <v>18</v>
      </c>
      <c r="H305">
        <v>37</v>
      </c>
      <c r="I305" s="1">
        <v>42995</v>
      </c>
      <c r="J305" s="2">
        <v>70770</v>
      </c>
      <c r="K305" s="3">
        <v>0</v>
      </c>
      <c r="L305" t="s">
        <v>19</v>
      </c>
      <c r="M305" t="s">
        <v>45</v>
      </c>
      <c r="N305" s="1" t="s">
        <v>21</v>
      </c>
    </row>
    <row r="306" spans="1:14" x14ac:dyDescent="0.2">
      <c r="A306" t="s">
        <v>316</v>
      </c>
      <c r="B306" t="s">
        <v>903</v>
      </c>
      <c r="C306" t="s">
        <v>22</v>
      </c>
      <c r="D306" t="s">
        <v>23</v>
      </c>
      <c r="E306" t="s">
        <v>32</v>
      </c>
      <c r="F306" t="s">
        <v>28</v>
      </c>
      <c r="G306" t="s">
        <v>18</v>
      </c>
      <c r="H306">
        <v>62</v>
      </c>
      <c r="I306" s="1">
        <v>38271</v>
      </c>
      <c r="J306" s="2">
        <v>50825</v>
      </c>
      <c r="K306" s="3">
        <v>0</v>
      </c>
      <c r="L306" t="s">
        <v>19</v>
      </c>
      <c r="M306" t="s">
        <v>63</v>
      </c>
      <c r="N306" s="1" t="s">
        <v>21</v>
      </c>
    </row>
    <row r="307" spans="1:14" x14ac:dyDescent="0.2">
      <c r="A307" t="s">
        <v>904</v>
      </c>
      <c r="B307" t="s">
        <v>905</v>
      </c>
      <c r="C307" t="s">
        <v>61</v>
      </c>
      <c r="D307" t="s">
        <v>15</v>
      </c>
      <c r="E307" t="s">
        <v>16</v>
      </c>
      <c r="F307" t="s">
        <v>28</v>
      </c>
      <c r="G307" t="s">
        <v>51</v>
      </c>
      <c r="H307">
        <v>31</v>
      </c>
      <c r="I307" s="1">
        <v>42266</v>
      </c>
      <c r="J307" s="2">
        <v>145846</v>
      </c>
      <c r="K307" s="3">
        <v>0.15</v>
      </c>
      <c r="L307" t="s">
        <v>52</v>
      </c>
      <c r="M307" t="s">
        <v>81</v>
      </c>
      <c r="N307" s="1" t="s">
        <v>21</v>
      </c>
    </row>
    <row r="308" spans="1:14" x14ac:dyDescent="0.2">
      <c r="A308" t="s">
        <v>274</v>
      </c>
      <c r="B308" t="s">
        <v>906</v>
      </c>
      <c r="C308" t="s">
        <v>61</v>
      </c>
      <c r="D308" t="s">
        <v>23</v>
      </c>
      <c r="E308" t="s">
        <v>16</v>
      </c>
      <c r="F308" t="s">
        <v>17</v>
      </c>
      <c r="G308" t="s">
        <v>24</v>
      </c>
      <c r="H308">
        <v>64</v>
      </c>
      <c r="I308" s="1">
        <v>37962</v>
      </c>
      <c r="J308" s="2">
        <v>125807</v>
      </c>
      <c r="K308" s="3">
        <v>0.15</v>
      </c>
      <c r="L308" t="s">
        <v>19</v>
      </c>
      <c r="M308" t="s">
        <v>20</v>
      </c>
      <c r="N308" s="1" t="s">
        <v>21</v>
      </c>
    </row>
    <row r="309" spans="1:14" x14ac:dyDescent="0.2">
      <c r="A309" t="s">
        <v>179</v>
      </c>
      <c r="B309" t="s">
        <v>907</v>
      </c>
      <c r="C309" t="s">
        <v>68</v>
      </c>
      <c r="D309" t="s">
        <v>50</v>
      </c>
      <c r="E309" t="s">
        <v>44</v>
      </c>
      <c r="F309" t="s">
        <v>28</v>
      </c>
      <c r="G309" t="s">
        <v>24</v>
      </c>
      <c r="H309">
        <v>25</v>
      </c>
      <c r="I309" s="1">
        <v>44405</v>
      </c>
      <c r="J309" s="2">
        <v>46845</v>
      </c>
      <c r="K309" s="3">
        <v>0</v>
      </c>
      <c r="L309" t="s">
        <v>19</v>
      </c>
      <c r="M309" t="s">
        <v>45</v>
      </c>
      <c r="N309" s="1" t="s">
        <v>21</v>
      </c>
    </row>
    <row r="310" spans="1:14" x14ac:dyDescent="0.2">
      <c r="A310" t="s">
        <v>908</v>
      </c>
      <c r="B310" t="s">
        <v>909</v>
      </c>
      <c r="C310" t="s">
        <v>61</v>
      </c>
      <c r="D310" t="s">
        <v>43</v>
      </c>
      <c r="E310" t="s">
        <v>32</v>
      </c>
      <c r="F310" t="s">
        <v>17</v>
      </c>
      <c r="G310" t="s">
        <v>24</v>
      </c>
      <c r="H310">
        <v>59</v>
      </c>
      <c r="I310" s="1">
        <v>39689</v>
      </c>
      <c r="J310" s="2">
        <v>157969</v>
      </c>
      <c r="K310" s="3">
        <v>0.1</v>
      </c>
      <c r="L310" t="s">
        <v>33</v>
      </c>
      <c r="M310" t="s">
        <v>80</v>
      </c>
      <c r="N310" s="1" t="s">
        <v>21</v>
      </c>
    </row>
    <row r="311" spans="1:14" x14ac:dyDescent="0.2">
      <c r="A311" t="s">
        <v>910</v>
      </c>
      <c r="B311" t="s">
        <v>911</v>
      </c>
      <c r="C311" t="s">
        <v>88</v>
      </c>
      <c r="D311" t="s">
        <v>27</v>
      </c>
      <c r="E311" t="s">
        <v>32</v>
      </c>
      <c r="F311" t="s">
        <v>17</v>
      </c>
      <c r="G311" t="s">
        <v>18</v>
      </c>
      <c r="H311">
        <v>40</v>
      </c>
      <c r="I311" s="1">
        <v>40522</v>
      </c>
      <c r="J311" s="2">
        <v>97807</v>
      </c>
      <c r="K311" s="3">
        <v>0</v>
      </c>
      <c r="L311" t="s">
        <v>19</v>
      </c>
      <c r="M311" t="s">
        <v>20</v>
      </c>
      <c r="N311" s="1" t="s">
        <v>21</v>
      </c>
    </row>
    <row r="312" spans="1:14" x14ac:dyDescent="0.2">
      <c r="A312" t="s">
        <v>79</v>
      </c>
      <c r="B312" t="s">
        <v>912</v>
      </c>
      <c r="C312" t="s">
        <v>22</v>
      </c>
      <c r="D312" t="s">
        <v>23</v>
      </c>
      <c r="E312" t="s">
        <v>36</v>
      </c>
      <c r="F312" t="s">
        <v>28</v>
      </c>
      <c r="G312" t="s">
        <v>51</v>
      </c>
      <c r="H312">
        <v>31</v>
      </c>
      <c r="I312" s="1">
        <v>42347</v>
      </c>
      <c r="J312" s="2">
        <v>73854</v>
      </c>
      <c r="K312" s="3">
        <v>0</v>
      </c>
      <c r="L312" t="s">
        <v>19</v>
      </c>
      <c r="M312" t="s">
        <v>63</v>
      </c>
      <c r="N312" s="1" t="s">
        <v>21</v>
      </c>
    </row>
    <row r="313" spans="1:14" x14ac:dyDescent="0.2">
      <c r="A313" t="s">
        <v>913</v>
      </c>
      <c r="B313" t="s">
        <v>914</v>
      </c>
      <c r="C313" t="s">
        <v>61</v>
      </c>
      <c r="D313" t="s">
        <v>65</v>
      </c>
      <c r="E313" t="s">
        <v>36</v>
      </c>
      <c r="F313" t="s">
        <v>28</v>
      </c>
      <c r="G313" t="s">
        <v>24</v>
      </c>
      <c r="H313">
        <v>45</v>
      </c>
      <c r="I313" s="1">
        <v>39063</v>
      </c>
      <c r="J313" s="2">
        <v>149537</v>
      </c>
      <c r="K313" s="3">
        <v>0.14000000000000001</v>
      </c>
      <c r="L313" t="s">
        <v>19</v>
      </c>
      <c r="M313" t="s">
        <v>63</v>
      </c>
      <c r="N313" s="1" t="s">
        <v>21</v>
      </c>
    </row>
    <row r="314" spans="1:14" x14ac:dyDescent="0.2">
      <c r="A314" t="s">
        <v>915</v>
      </c>
      <c r="B314" t="s">
        <v>916</v>
      </c>
      <c r="C314" t="s">
        <v>61</v>
      </c>
      <c r="D314" t="s">
        <v>50</v>
      </c>
      <c r="E314" t="s">
        <v>36</v>
      </c>
      <c r="F314" t="s">
        <v>17</v>
      </c>
      <c r="G314" t="s">
        <v>18</v>
      </c>
      <c r="H314">
        <v>49</v>
      </c>
      <c r="I314" s="1">
        <v>41379</v>
      </c>
      <c r="J314" s="2">
        <v>128303</v>
      </c>
      <c r="K314" s="3">
        <v>0.15</v>
      </c>
      <c r="L314" t="s">
        <v>19</v>
      </c>
      <c r="M314" t="s">
        <v>39</v>
      </c>
      <c r="N314" s="1" t="s">
        <v>21</v>
      </c>
    </row>
    <row r="315" spans="1:14" x14ac:dyDescent="0.2">
      <c r="A315" t="s">
        <v>216</v>
      </c>
      <c r="B315" t="s">
        <v>917</v>
      </c>
      <c r="C315" t="s">
        <v>71</v>
      </c>
      <c r="D315" t="s">
        <v>27</v>
      </c>
      <c r="E315" t="s">
        <v>44</v>
      </c>
      <c r="F315" t="s">
        <v>28</v>
      </c>
      <c r="G315" t="s">
        <v>47</v>
      </c>
      <c r="H315">
        <v>46</v>
      </c>
      <c r="I315" s="1">
        <v>38513</v>
      </c>
      <c r="J315" s="2">
        <v>67374</v>
      </c>
      <c r="K315" s="3">
        <v>0</v>
      </c>
      <c r="L315" t="s">
        <v>19</v>
      </c>
      <c r="M315" t="s">
        <v>25</v>
      </c>
      <c r="N315" s="1" t="s">
        <v>21</v>
      </c>
    </row>
    <row r="316" spans="1:14" x14ac:dyDescent="0.2">
      <c r="A316" t="s">
        <v>85</v>
      </c>
      <c r="B316" t="s">
        <v>918</v>
      </c>
      <c r="C316" t="s">
        <v>62</v>
      </c>
      <c r="D316" t="s">
        <v>23</v>
      </c>
      <c r="E316" t="s">
        <v>32</v>
      </c>
      <c r="F316" t="s">
        <v>28</v>
      </c>
      <c r="G316" t="s">
        <v>51</v>
      </c>
      <c r="H316">
        <v>46</v>
      </c>
      <c r="I316" s="1">
        <v>40810</v>
      </c>
      <c r="J316" s="2">
        <v>102167</v>
      </c>
      <c r="K316" s="3">
        <v>0.06</v>
      </c>
      <c r="L316" t="s">
        <v>52</v>
      </c>
      <c r="M316" t="s">
        <v>66</v>
      </c>
      <c r="N316" s="1" t="s">
        <v>21</v>
      </c>
    </row>
    <row r="317" spans="1:14" x14ac:dyDescent="0.2">
      <c r="A317" t="s">
        <v>124</v>
      </c>
      <c r="B317" t="s">
        <v>919</v>
      </c>
      <c r="C317" t="s">
        <v>61</v>
      </c>
      <c r="D317" t="s">
        <v>50</v>
      </c>
      <c r="E317" t="s">
        <v>36</v>
      </c>
      <c r="F317" t="s">
        <v>28</v>
      </c>
      <c r="G317" t="s">
        <v>24</v>
      </c>
      <c r="H317">
        <v>45</v>
      </c>
      <c r="I317" s="1">
        <v>39332</v>
      </c>
      <c r="J317" s="2">
        <v>151027</v>
      </c>
      <c r="K317" s="3">
        <v>0.1</v>
      </c>
      <c r="L317" t="s">
        <v>33</v>
      </c>
      <c r="M317" t="s">
        <v>74</v>
      </c>
      <c r="N317" s="1" t="s">
        <v>21</v>
      </c>
    </row>
    <row r="318" spans="1:14" x14ac:dyDescent="0.2">
      <c r="A318" t="s">
        <v>920</v>
      </c>
      <c r="B318" t="s">
        <v>921</v>
      </c>
      <c r="C318" t="s">
        <v>62</v>
      </c>
      <c r="D318" t="s">
        <v>65</v>
      </c>
      <c r="E318" t="s">
        <v>44</v>
      </c>
      <c r="F318" t="s">
        <v>28</v>
      </c>
      <c r="G318" t="s">
        <v>24</v>
      </c>
      <c r="H318">
        <v>40</v>
      </c>
      <c r="I318" s="1">
        <v>43147</v>
      </c>
      <c r="J318" s="2">
        <v>120905</v>
      </c>
      <c r="K318" s="3">
        <v>0.05</v>
      </c>
      <c r="L318" t="s">
        <v>19</v>
      </c>
      <c r="M318" t="s">
        <v>63</v>
      </c>
      <c r="N318" s="1" t="s">
        <v>21</v>
      </c>
    </row>
    <row r="319" spans="1:14" x14ac:dyDescent="0.2">
      <c r="A319" t="s">
        <v>922</v>
      </c>
      <c r="B319" t="s">
        <v>923</v>
      </c>
      <c r="C319" t="s">
        <v>14</v>
      </c>
      <c r="D319" t="s">
        <v>15</v>
      </c>
      <c r="E319" t="s">
        <v>36</v>
      </c>
      <c r="F319" t="s">
        <v>17</v>
      </c>
      <c r="G319" t="s">
        <v>18</v>
      </c>
      <c r="H319">
        <v>48</v>
      </c>
      <c r="I319" s="1">
        <v>43253</v>
      </c>
      <c r="J319" s="2">
        <v>231567</v>
      </c>
      <c r="K319" s="3">
        <v>0.36</v>
      </c>
      <c r="L319" t="s">
        <v>19</v>
      </c>
      <c r="M319" t="s">
        <v>63</v>
      </c>
      <c r="N319" s="1" t="s">
        <v>21</v>
      </c>
    </row>
    <row r="320" spans="1:14" x14ac:dyDescent="0.2">
      <c r="A320" t="s">
        <v>683</v>
      </c>
      <c r="B320" t="s">
        <v>924</v>
      </c>
      <c r="C320" t="s">
        <v>14</v>
      </c>
      <c r="D320" t="s">
        <v>27</v>
      </c>
      <c r="E320" t="s">
        <v>16</v>
      </c>
      <c r="F320" t="s">
        <v>28</v>
      </c>
      <c r="G320" t="s">
        <v>24</v>
      </c>
      <c r="H320">
        <v>31</v>
      </c>
      <c r="I320" s="1">
        <v>42197</v>
      </c>
      <c r="J320" s="2">
        <v>215388</v>
      </c>
      <c r="K320" s="3">
        <v>0.33</v>
      </c>
      <c r="L320" t="s">
        <v>19</v>
      </c>
      <c r="M320" t="s">
        <v>45</v>
      </c>
      <c r="N320" s="1" t="s">
        <v>21</v>
      </c>
    </row>
    <row r="321" spans="1:14" x14ac:dyDescent="0.2">
      <c r="A321" t="s">
        <v>368</v>
      </c>
      <c r="B321" t="s">
        <v>925</v>
      </c>
      <c r="C321" t="s">
        <v>61</v>
      </c>
      <c r="D321" t="s">
        <v>50</v>
      </c>
      <c r="E321" t="s">
        <v>44</v>
      </c>
      <c r="F321" t="s">
        <v>17</v>
      </c>
      <c r="G321" t="s">
        <v>24</v>
      </c>
      <c r="H321">
        <v>30</v>
      </c>
      <c r="I321" s="1">
        <v>42168</v>
      </c>
      <c r="J321" s="2">
        <v>127972</v>
      </c>
      <c r="K321" s="3">
        <v>0.11</v>
      </c>
      <c r="L321" t="s">
        <v>19</v>
      </c>
      <c r="M321" t="s">
        <v>63</v>
      </c>
      <c r="N321" s="1" t="s">
        <v>21</v>
      </c>
    </row>
    <row r="322" spans="1:14" x14ac:dyDescent="0.2">
      <c r="A322" t="s">
        <v>926</v>
      </c>
      <c r="B322" t="s">
        <v>927</v>
      </c>
      <c r="C322" t="s">
        <v>69</v>
      </c>
      <c r="D322" t="s">
        <v>31</v>
      </c>
      <c r="E322" t="s">
        <v>32</v>
      </c>
      <c r="F322" t="s">
        <v>17</v>
      </c>
      <c r="G322" t="s">
        <v>24</v>
      </c>
      <c r="H322">
        <v>55</v>
      </c>
      <c r="I322" s="1">
        <v>34915</v>
      </c>
      <c r="J322" s="2">
        <v>80701</v>
      </c>
      <c r="K322" s="3">
        <v>0</v>
      </c>
      <c r="L322" t="s">
        <v>19</v>
      </c>
      <c r="M322" t="s">
        <v>20</v>
      </c>
      <c r="N322" s="1">
        <v>38456</v>
      </c>
    </row>
    <row r="323" spans="1:14" x14ac:dyDescent="0.2">
      <c r="A323" t="s">
        <v>320</v>
      </c>
      <c r="B323" t="s">
        <v>928</v>
      </c>
      <c r="C323" t="s">
        <v>62</v>
      </c>
      <c r="D323" t="s">
        <v>43</v>
      </c>
      <c r="E323" t="s">
        <v>32</v>
      </c>
      <c r="F323" t="s">
        <v>28</v>
      </c>
      <c r="G323" t="s">
        <v>24</v>
      </c>
      <c r="H323">
        <v>28</v>
      </c>
      <c r="I323" s="1">
        <v>43863</v>
      </c>
      <c r="J323" s="2">
        <v>115417</v>
      </c>
      <c r="K323" s="3">
        <v>0.06</v>
      </c>
      <c r="L323" t="s">
        <v>33</v>
      </c>
      <c r="M323" t="s">
        <v>74</v>
      </c>
      <c r="N323" s="1" t="s">
        <v>21</v>
      </c>
    </row>
    <row r="324" spans="1:14" x14ac:dyDescent="0.2">
      <c r="A324" t="s">
        <v>629</v>
      </c>
      <c r="B324" t="s">
        <v>929</v>
      </c>
      <c r="C324" t="s">
        <v>30</v>
      </c>
      <c r="D324" t="s">
        <v>31</v>
      </c>
      <c r="E324" t="s">
        <v>32</v>
      </c>
      <c r="F324" t="s">
        <v>17</v>
      </c>
      <c r="G324" t="s">
        <v>18</v>
      </c>
      <c r="H324">
        <v>45</v>
      </c>
      <c r="I324" s="1">
        <v>43635</v>
      </c>
      <c r="J324" s="2">
        <v>88045</v>
      </c>
      <c r="K324" s="3">
        <v>0</v>
      </c>
      <c r="L324" t="s">
        <v>19</v>
      </c>
      <c r="M324" t="s">
        <v>20</v>
      </c>
      <c r="N324" s="1" t="s">
        <v>21</v>
      </c>
    </row>
    <row r="325" spans="1:14" x14ac:dyDescent="0.2">
      <c r="A325" t="s">
        <v>75</v>
      </c>
      <c r="B325" t="s">
        <v>930</v>
      </c>
      <c r="C325" t="s">
        <v>56</v>
      </c>
      <c r="D325" t="s">
        <v>27</v>
      </c>
      <c r="E325" t="s">
        <v>44</v>
      </c>
      <c r="F325" t="s">
        <v>17</v>
      </c>
      <c r="G325" t="s">
        <v>47</v>
      </c>
      <c r="H325">
        <v>45</v>
      </c>
      <c r="I325" s="1">
        <v>43185</v>
      </c>
      <c r="J325" s="2">
        <v>86478</v>
      </c>
      <c r="K325" s="3">
        <v>0.06</v>
      </c>
      <c r="L325" t="s">
        <v>19</v>
      </c>
      <c r="M325" t="s">
        <v>25</v>
      </c>
      <c r="N325" s="1" t="s">
        <v>21</v>
      </c>
    </row>
    <row r="326" spans="1:14" x14ac:dyDescent="0.2">
      <c r="A326" t="s">
        <v>931</v>
      </c>
      <c r="B326" t="s">
        <v>932</v>
      </c>
      <c r="C326" t="s">
        <v>14</v>
      </c>
      <c r="D326" t="s">
        <v>31</v>
      </c>
      <c r="E326" t="s">
        <v>36</v>
      </c>
      <c r="F326" t="s">
        <v>28</v>
      </c>
      <c r="G326" t="s">
        <v>18</v>
      </c>
      <c r="H326">
        <v>63</v>
      </c>
      <c r="I326" s="1">
        <v>42387</v>
      </c>
      <c r="J326" s="2">
        <v>180994</v>
      </c>
      <c r="K326" s="3">
        <v>0.39</v>
      </c>
      <c r="L326" t="s">
        <v>19</v>
      </c>
      <c r="M326" t="s">
        <v>63</v>
      </c>
      <c r="N326" s="1" t="s">
        <v>21</v>
      </c>
    </row>
    <row r="327" spans="1:14" x14ac:dyDescent="0.2">
      <c r="A327" t="s">
        <v>933</v>
      </c>
      <c r="B327" t="s">
        <v>934</v>
      </c>
      <c r="C327" t="s">
        <v>64</v>
      </c>
      <c r="D327" t="s">
        <v>15</v>
      </c>
      <c r="E327" t="s">
        <v>16</v>
      </c>
      <c r="F327" t="s">
        <v>17</v>
      </c>
      <c r="G327" t="s">
        <v>24</v>
      </c>
      <c r="H327">
        <v>55</v>
      </c>
      <c r="I327" s="1">
        <v>39418</v>
      </c>
      <c r="J327" s="2">
        <v>64494</v>
      </c>
      <c r="K327" s="3">
        <v>0</v>
      </c>
      <c r="L327" t="s">
        <v>19</v>
      </c>
      <c r="M327" t="s">
        <v>29</v>
      </c>
      <c r="N327" s="1" t="s">
        <v>21</v>
      </c>
    </row>
    <row r="328" spans="1:14" x14ac:dyDescent="0.2">
      <c r="A328" t="s">
        <v>252</v>
      </c>
      <c r="B328" t="s">
        <v>935</v>
      </c>
      <c r="C328" t="s">
        <v>94</v>
      </c>
      <c r="D328" t="s">
        <v>50</v>
      </c>
      <c r="E328" t="s">
        <v>36</v>
      </c>
      <c r="F328" t="s">
        <v>28</v>
      </c>
      <c r="G328" t="s">
        <v>47</v>
      </c>
      <c r="H328">
        <v>47</v>
      </c>
      <c r="I328" s="1">
        <v>37550</v>
      </c>
      <c r="J328" s="2">
        <v>70122</v>
      </c>
      <c r="K328" s="3">
        <v>0</v>
      </c>
      <c r="L328" t="s">
        <v>19</v>
      </c>
      <c r="M328" t="s">
        <v>29</v>
      </c>
      <c r="N328" s="1" t="s">
        <v>21</v>
      </c>
    </row>
    <row r="329" spans="1:14" x14ac:dyDescent="0.2">
      <c r="A329" t="s">
        <v>301</v>
      </c>
      <c r="B329" t="s">
        <v>936</v>
      </c>
      <c r="C329" t="s">
        <v>40</v>
      </c>
      <c r="D329" t="s">
        <v>65</v>
      </c>
      <c r="E329" t="s">
        <v>36</v>
      </c>
      <c r="F329" t="s">
        <v>28</v>
      </c>
      <c r="G329" t="s">
        <v>18</v>
      </c>
      <c r="H329">
        <v>29</v>
      </c>
      <c r="I329" s="1">
        <v>42785</v>
      </c>
      <c r="J329" s="2">
        <v>181854</v>
      </c>
      <c r="K329" s="3">
        <v>0.28999999999999998</v>
      </c>
      <c r="L329" t="s">
        <v>19</v>
      </c>
      <c r="M329" t="s">
        <v>63</v>
      </c>
      <c r="N329" s="1">
        <v>43945</v>
      </c>
    </row>
    <row r="330" spans="1:14" x14ac:dyDescent="0.2">
      <c r="A330" t="s">
        <v>937</v>
      </c>
      <c r="B330" t="s">
        <v>938</v>
      </c>
      <c r="C330" t="s">
        <v>83</v>
      </c>
      <c r="D330" t="s">
        <v>23</v>
      </c>
      <c r="E330" t="s">
        <v>44</v>
      </c>
      <c r="F330" t="s">
        <v>17</v>
      </c>
      <c r="G330" t="s">
        <v>51</v>
      </c>
      <c r="H330">
        <v>34</v>
      </c>
      <c r="I330" s="1">
        <v>42664</v>
      </c>
      <c r="J330" s="2">
        <v>52811</v>
      </c>
      <c r="K330" s="3">
        <v>0</v>
      </c>
      <c r="L330" t="s">
        <v>19</v>
      </c>
      <c r="M330" t="s">
        <v>45</v>
      </c>
      <c r="N330" s="1" t="s">
        <v>21</v>
      </c>
    </row>
    <row r="331" spans="1:14" x14ac:dyDescent="0.2">
      <c r="A331" t="s">
        <v>939</v>
      </c>
      <c r="B331" t="s">
        <v>940</v>
      </c>
      <c r="C331" t="s">
        <v>76</v>
      </c>
      <c r="D331" t="s">
        <v>27</v>
      </c>
      <c r="E331" t="s">
        <v>16</v>
      </c>
      <c r="F331" t="s">
        <v>17</v>
      </c>
      <c r="G331" t="s">
        <v>24</v>
      </c>
      <c r="H331">
        <v>28</v>
      </c>
      <c r="I331" s="1">
        <v>43763</v>
      </c>
      <c r="J331" s="2">
        <v>50111</v>
      </c>
      <c r="K331" s="3">
        <v>0</v>
      </c>
      <c r="L331" t="s">
        <v>33</v>
      </c>
      <c r="M331" t="s">
        <v>34</v>
      </c>
      <c r="N331" s="1" t="s">
        <v>21</v>
      </c>
    </row>
    <row r="332" spans="1:14" x14ac:dyDescent="0.2">
      <c r="A332" t="s">
        <v>941</v>
      </c>
      <c r="B332" t="s">
        <v>858</v>
      </c>
      <c r="C332" t="s">
        <v>89</v>
      </c>
      <c r="D332" t="s">
        <v>27</v>
      </c>
      <c r="E332" t="s">
        <v>36</v>
      </c>
      <c r="F332" t="s">
        <v>28</v>
      </c>
      <c r="G332" t="s">
        <v>47</v>
      </c>
      <c r="H332">
        <v>31</v>
      </c>
      <c r="I332" s="1">
        <v>42497</v>
      </c>
      <c r="J332" s="2">
        <v>71192</v>
      </c>
      <c r="K332" s="3">
        <v>0</v>
      </c>
      <c r="L332" t="s">
        <v>19</v>
      </c>
      <c r="M332" t="s">
        <v>25</v>
      </c>
      <c r="N332" s="1" t="s">
        <v>21</v>
      </c>
    </row>
    <row r="333" spans="1:14" x14ac:dyDescent="0.2">
      <c r="A333" t="s">
        <v>942</v>
      </c>
      <c r="B333" t="s">
        <v>943</v>
      </c>
      <c r="C333" t="s">
        <v>40</v>
      </c>
      <c r="D333" t="s">
        <v>50</v>
      </c>
      <c r="E333" t="s">
        <v>36</v>
      </c>
      <c r="F333" t="s">
        <v>17</v>
      </c>
      <c r="G333" t="s">
        <v>51</v>
      </c>
      <c r="H333">
        <v>50</v>
      </c>
      <c r="I333" s="1">
        <v>43452</v>
      </c>
      <c r="J333" s="2">
        <v>155351</v>
      </c>
      <c r="K333" s="3">
        <v>0.2</v>
      </c>
      <c r="L333" t="s">
        <v>19</v>
      </c>
      <c r="M333" t="s">
        <v>63</v>
      </c>
      <c r="N333" s="1" t="s">
        <v>21</v>
      </c>
    </row>
    <row r="334" spans="1:14" x14ac:dyDescent="0.2">
      <c r="A334" t="s">
        <v>944</v>
      </c>
      <c r="B334" t="s">
        <v>945</v>
      </c>
      <c r="C334" t="s">
        <v>40</v>
      </c>
      <c r="D334" t="s">
        <v>23</v>
      </c>
      <c r="E334" t="s">
        <v>44</v>
      </c>
      <c r="F334" t="s">
        <v>28</v>
      </c>
      <c r="G334" t="s">
        <v>24</v>
      </c>
      <c r="H334">
        <v>39</v>
      </c>
      <c r="I334" s="1">
        <v>39049</v>
      </c>
      <c r="J334" s="2">
        <v>161690</v>
      </c>
      <c r="K334" s="3">
        <v>0.28999999999999998</v>
      </c>
      <c r="L334" t="s">
        <v>33</v>
      </c>
      <c r="M334" t="s">
        <v>60</v>
      </c>
      <c r="N334" s="1" t="s">
        <v>21</v>
      </c>
    </row>
    <row r="335" spans="1:14" x14ac:dyDescent="0.2">
      <c r="A335" t="s">
        <v>946</v>
      </c>
      <c r="B335" t="s">
        <v>947</v>
      </c>
      <c r="C335" t="s">
        <v>86</v>
      </c>
      <c r="D335" t="s">
        <v>31</v>
      </c>
      <c r="E335" t="s">
        <v>44</v>
      </c>
      <c r="F335" t="s">
        <v>17</v>
      </c>
      <c r="G335" t="s">
        <v>24</v>
      </c>
      <c r="H335">
        <v>35</v>
      </c>
      <c r="I335" s="1">
        <v>42776</v>
      </c>
      <c r="J335" s="2">
        <v>60132</v>
      </c>
      <c r="K335" s="3">
        <v>0</v>
      </c>
      <c r="L335" t="s">
        <v>33</v>
      </c>
      <c r="M335" t="s">
        <v>80</v>
      </c>
      <c r="N335" s="1" t="s">
        <v>21</v>
      </c>
    </row>
    <row r="336" spans="1:14" x14ac:dyDescent="0.2">
      <c r="A336" t="s">
        <v>209</v>
      </c>
      <c r="B336" t="s">
        <v>948</v>
      </c>
      <c r="C336" t="s">
        <v>71</v>
      </c>
      <c r="D336" t="s">
        <v>27</v>
      </c>
      <c r="E336" t="s">
        <v>36</v>
      </c>
      <c r="F336" t="s">
        <v>28</v>
      </c>
      <c r="G336" t="s">
        <v>18</v>
      </c>
      <c r="H336">
        <v>54</v>
      </c>
      <c r="I336" s="1">
        <v>34631</v>
      </c>
      <c r="J336" s="2">
        <v>87216</v>
      </c>
      <c r="K336" s="3">
        <v>0</v>
      </c>
      <c r="L336" t="s">
        <v>19</v>
      </c>
      <c r="M336" t="s">
        <v>45</v>
      </c>
      <c r="N336" s="1" t="s">
        <v>21</v>
      </c>
    </row>
    <row r="337" spans="1:14" x14ac:dyDescent="0.2">
      <c r="A337" t="s">
        <v>949</v>
      </c>
      <c r="B337" t="s">
        <v>950</v>
      </c>
      <c r="C337" t="s">
        <v>76</v>
      </c>
      <c r="D337" t="s">
        <v>27</v>
      </c>
      <c r="E337" t="s">
        <v>32</v>
      </c>
      <c r="F337" t="s">
        <v>28</v>
      </c>
      <c r="G337" t="s">
        <v>18</v>
      </c>
      <c r="H337">
        <v>47</v>
      </c>
      <c r="I337" s="1">
        <v>43944</v>
      </c>
      <c r="J337" s="2">
        <v>50069</v>
      </c>
      <c r="K337" s="3">
        <v>0</v>
      </c>
      <c r="L337" t="s">
        <v>19</v>
      </c>
      <c r="M337" t="s">
        <v>63</v>
      </c>
      <c r="N337" s="1" t="s">
        <v>21</v>
      </c>
    </row>
    <row r="338" spans="1:14" x14ac:dyDescent="0.2">
      <c r="A338" t="s">
        <v>326</v>
      </c>
      <c r="B338" t="s">
        <v>951</v>
      </c>
      <c r="C338" t="s">
        <v>40</v>
      </c>
      <c r="D338" t="s">
        <v>27</v>
      </c>
      <c r="E338" t="s">
        <v>44</v>
      </c>
      <c r="F338" t="s">
        <v>17</v>
      </c>
      <c r="G338" t="s">
        <v>18</v>
      </c>
      <c r="H338">
        <v>26</v>
      </c>
      <c r="I338" s="1">
        <v>44403</v>
      </c>
      <c r="J338" s="2">
        <v>151108</v>
      </c>
      <c r="K338" s="3">
        <v>0.22</v>
      </c>
      <c r="L338" t="s">
        <v>19</v>
      </c>
      <c r="M338" t="s">
        <v>39</v>
      </c>
      <c r="N338" s="1" t="s">
        <v>21</v>
      </c>
    </row>
    <row r="339" spans="1:14" x14ac:dyDescent="0.2">
      <c r="A339" t="s">
        <v>952</v>
      </c>
      <c r="B339" t="s">
        <v>953</v>
      </c>
      <c r="C339" t="s">
        <v>56</v>
      </c>
      <c r="D339" t="s">
        <v>27</v>
      </c>
      <c r="E339" t="s">
        <v>36</v>
      </c>
      <c r="F339" t="s">
        <v>17</v>
      </c>
      <c r="G339" t="s">
        <v>24</v>
      </c>
      <c r="H339">
        <v>42</v>
      </c>
      <c r="I339" s="1">
        <v>38640</v>
      </c>
      <c r="J339" s="2">
        <v>67398</v>
      </c>
      <c r="K339" s="3">
        <v>7.0000000000000007E-2</v>
      </c>
      <c r="L339" t="s">
        <v>19</v>
      </c>
      <c r="M339" t="s">
        <v>39</v>
      </c>
      <c r="N339" s="1" t="s">
        <v>21</v>
      </c>
    </row>
    <row r="340" spans="1:14" x14ac:dyDescent="0.2">
      <c r="A340" t="s">
        <v>351</v>
      </c>
      <c r="B340" t="s">
        <v>954</v>
      </c>
      <c r="C340" t="s">
        <v>86</v>
      </c>
      <c r="D340" t="s">
        <v>31</v>
      </c>
      <c r="E340" t="s">
        <v>16</v>
      </c>
      <c r="F340" t="s">
        <v>17</v>
      </c>
      <c r="G340" t="s">
        <v>51</v>
      </c>
      <c r="H340">
        <v>47</v>
      </c>
      <c r="I340" s="1">
        <v>42245</v>
      </c>
      <c r="J340" s="2">
        <v>68488</v>
      </c>
      <c r="K340" s="3">
        <v>0</v>
      </c>
      <c r="L340" t="s">
        <v>19</v>
      </c>
      <c r="M340" t="s">
        <v>63</v>
      </c>
      <c r="N340" s="1" t="s">
        <v>21</v>
      </c>
    </row>
    <row r="341" spans="1:14" x14ac:dyDescent="0.2">
      <c r="A341" t="s">
        <v>336</v>
      </c>
      <c r="B341" t="s">
        <v>955</v>
      </c>
      <c r="C341" t="s">
        <v>30</v>
      </c>
      <c r="D341" t="s">
        <v>31</v>
      </c>
      <c r="E341" t="s">
        <v>36</v>
      </c>
      <c r="F341" t="s">
        <v>17</v>
      </c>
      <c r="G341" t="s">
        <v>51</v>
      </c>
      <c r="H341">
        <v>60</v>
      </c>
      <c r="I341" s="1">
        <v>35992</v>
      </c>
      <c r="J341" s="2">
        <v>92932</v>
      </c>
      <c r="K341" s="3">
        <v>0</v>
      </c>
      <c r="L341" t="s">
        <v>19</v>
      </c>
      <c r="M341" t="s">
        <v>29</v>
      </c>
      <c r="N341" s="1" t="s">
        <v>21</v>
      </c>
    </row>
    <row r="342" spans="1:14" x14ac:dyDescent="0.2">
      <c r="A342" t="s">
        <v>289</v>
      </c>
      <c r="B342" t="s">
        <v>956</v>
      </c>
      <c r="C342" t="s">
        <v>68</v>
      </c>
      <c r="D342" t="s">
        <v>15</v>
      </c>
      <c r="E342" t="s">
        <v>32</v>
      </c>
      <c r="F342" t="s">
        <v>17</v>
      </c>
      <c r="G342" t="s">
        <v>51</v>
      </c>
      <c r="H342">
        <v>36</v>
      </c>
      <c r="I342" s="1">
        <v>39994</v>
      </c>
      <c r="J342" s="2">
        <v>43363</v>
      </c>
      <c r="K342" s="3">
        <v>0</v>
      </c>
      <c r="L342" t="s">
        <v>19</v>
      </c>
      <c r="M342" t="s">
        <v>25</v>
      </c>
      <c r="N342" s="1" t="s">
        <v>21</v>
      </c>
    </row>
    <row r="343" spans="1:14" x14ac:dyDescent="0.2">
      <c r="A343" t="s">
        <v>957</v>
      </c>
      <c r="B343" t="s">
        <v>958</v>
      </c>
      <c r="C343" t="s">
        <v>82</v>
      </c>
      <c r="D343" t="s">
        <v>27</v>
      </c>
      <c r="E343" t="s">
        <v>44</v>
      </c>
      <c r="F343" t="s">
        <v>28</v>
      </c>
      <c r="G343" t="s">
        <v>24</v>
      </c>
      <c r="H343">
        <v>31</v>
      </c>
      <c r="I343" s="1">
        <v>42780</v>
      </c>
      <c r="J343" s="2">
        <v>95963</v>
      </c>
      <c r="K343" s="3">
        <v>0</v>
      </c>
      <c r="L343" t="s">
        <v>33</v>
      </c>
      <c r="M343" t="s">
        <v>34</v>
      </c>
      <c r="N343" s="1" t="s">
        <v>21</v>
      </c>
    </row>
    <row r="344" spans="1:14" x14ac:dyDescent="0.2">
      <c r="A344" t="s">
        <v>372</v>
      </c>
      <c r="B344" t="s">
        <v>959</v>
      </c>
      <c r="C344" t="s">
        <v>62</v>
      </c>
      <c r="D344" t="s">
        <v>15</v>
      </c>
      <c r="E344" t="s">
        <v>44</v>
      </c>
      <c r="F344" t="s">
        <v>17</v>
      </c>
      <c r="G344" t="s">
        <v>51</v>
      </c>
      <c r="H344">
        <v>55</v>
      </c>
      <c r="I344" s="1">
        <v>40297</v>
      </c>
      <c r="J344" s="2">
        <v>111038</v>
      </c>
      <c r="K344" s="3">
        <v>0.05</v>
      </c>
      <c r="L344" t="s">
        <v>52</v>
      </c>
      <c r="M344" t="s">
        <v>53</v>
      </c>
      <c r="N344" s="1" t="s">
        <v>21</v>
      </c>
    </row>
    <row r="345" spans="1:14" x14ac:dyDescent="0.2">
      <c r="A345" t="s">
        <v>960</v>
      </c>
      <c r="B345" t="s">
        <v>961</v>
      </c>
      <c r="C345" t="s">
        <v>14</v>
      </c>
      <c r="D345" t="s">
        <v>31</v>
      </c>
      <c r="E345" t="s">
        <v>16</v>
      </c>
      <c r="F345" t="s">
        <v>17</v>
      </c>
      <c r="G345" t="s">
        <v>18</v>
      </c>
      <c r="H345">
        <v>51</v>
      </c>
      <c r="I345" s="1">
        <v>35230</v>
      </c>
      <c r="J345" s="2">
        <v>200246</v>
      </c>
      <c r="K345" s="3">
        <v>0.34</v>
      </c>
      <c r="L345" t="s">
        <v>19</v>
      </c>
      <c r="M345" t="s">
        <v>29</v>
      </c>
      <c r="N345" s="1" t="s">
        <v>21</v>
      </c>
    </row>
    <row r="346" spans="1:14" x14ac:dyDescent="0.2">
      <c r="A346" t="s">
        <v>789</v>
      </c>
      <c r="B346" t="s">
        <v>962</v>
      </c>
      <c r="C346" t="s">
        <v>14</v>
      </c>
      <c r="D346" t="s">
        <v>27</v>
      </c>
      <c r="E346" t="s">
        <v>32</v>
      </c>
      <c r="F346" t="s">
        <v>17</v>
      </c>
      <c r="G346" t="s">
        <v>18</v>
      </c>
      <c r="H346">
        <v>48</v>
      </c>
      <c r="I346" s="1">
        <v>42053</v>
      </c>
      <c r="J346" s="2">
        <v>194871</v>
      </c>
      <c r="K346" s="3">
        <v>0.35</v>
      </c>
      <c r="L346" t="s">
        <v>19</v>
      </c>
      <c r="M346" t="s">
        <v>29</v>
      </c>
      <c r="N346" s="1" t="s">
        <v>21</v>
      </c>
    </row>
    <row r="347" spans="1:14" x14ac:dyDescent="0.2">
      <c r="A347" t="s">
        <v>317</v>
      </c>
      <c r="B347" t="s">
        <v>963</v>
      </c>
      <c r="C347" t="s">
        <v>42</v>
      </c>
      <c r="D347" t="s">
        <v>65</v>
      </c>
      <c r="E347" t="s">
        <v>16</v>
      </c>
      <c r="F347" t="s">
        <v>28</v>
      </c>
      <c r="G347" t="s">
        <v>51</v>
      </c>
      <c r="H347">
        <v>58</v>
      </c>
      <c r="I347" s="1">
        <v>34592</v>
      </c>
      <c r="J347" s="2">
        <v>98769</v>
      </c>
      <c r="K347" s="3">
        <v>0</v>
      </c>
      <c r="L347" t="s">
        <v>52</v>
      </c>
      <c r="M347" t="s">
        <v>66</v>
      </c>
      <c r="N347" s="1">
        <v>42646</v>
      </c>
    </row>
    <row r="348" spans="1:14" x14ac:dyDescent="0.2">
      <c r="A348" t="s">
        <v>377</v>
      </c>
      <c r="B348" t="s">
        <v>964</v>
      </c>
      <c r="C348" t="s">
        <v>94</v>
      </c>
      <c r="D348" t="s">
        <v>50</v>
      </c>
      <c r="E348" t="s">
        <v>16</v>
      </c>
      <c r="F348" t="s">
        <v>17</v>
      </c>
      <c r="G348" t="s">
        <v>51</v>
      </c>
      <c r="H348">
        <v>29</v>
      </c>
      <c r="I348" s="1">
        <v>43239</v>
      </c>
      <c r="J348" s="2">
        <v>65334</v>
      </c>
      <c r="K348" s="3">
        <v>0</v>
      </c>
      <c r="L348" t="s">
        <v>52</v>
      </c>
      <c r="M348" t="s">
        <v>66</v>
      </c>
      <c r="N348" s="1" t="s">
        <v>21</v>
      </c>
    </row>
    <row r="349" spans="1:14" x14ac:dyDescent="0.2">
      <c r="A349" t="s">
        <v>144</v>
      </c>
      <c r="B349" t="s">
        <v>965</v>
      </c>
      <c r="C349" t="s">
        <v>55</v>
      </c>
      <c r="D349" t="s">
        <v>27</v>
      </c>
      <c r="E349" t="s">
        <v>36</v>
      </c>
      <c r="F349" t="s">
        <v>17</v>
      </c>
      <c r="G349" t="s">
        <v>51</v>
      </c>
      <c r="H349">
        <v>25</v>
      </c>
      <c r="I349" s="1">
        <v>44327</v>
      </c>
      <c r="J349" s="2">
        <v>83934</v>
      </c>
      <c r="K349" s="3">
        <v>0</v>
      </c>
      <c r="L349" t="s">
        <v>19</v>
      </c>
      <c r="M349" t="s">
        <v>45</v>
      </c>
      <c r="N349" s="1" t="s">
        <v>21</v>
      </c>
    </row>
    <row r="350" spans="1:14" x14ac:dyDescent="0.2">
      <c r="A350" t="s">
        <v>966</v>
      </c>
      <c r="B350" t="s">
        <v>967</v>
      </c>
      <c r="C350" t="s">
        <v>40</v>
      </c>
      <c r="D350" t="s">
        <v>65</v>
      </c>
      <c r="E350" t="s">
        <v>16</v>
      </c>
      <c r="F350" t="s">
        <v>28</v>
      </c>
      <c r="G350" t="s">
        <v>18</v>
      </c>
      <c r="H350">
        <v>36</v>
      </c>
      <c r="I350" s="1">
        <v>42616</v>
      </c>
      <c r="J350" s="2">
        <v>150399</v>
      </c>
      <c r="K350" s="3">
        <v>0.28000000000000003</v>
      </c>
      <c r="L350" t="s">
        <v>19</v>
      </c>
      <c r="M350" t="s">
        <v>20</v>
      </c>
      <c r="N350" s="1" t="s">
        <v>21</v>
      </c>
    </row>
    <row r="351" spans="1:14" x14ac:dyDescent="0.2">
      <c r="A351" t="s">
        <v>321</v>
      </c>
      <c r="B351" t="s">
        <v>968</v>
      </c>
      <c r="C351" t="s">
        <v>40</v>
      </c>
      <c r="D351" t="s">
        <v>23</v>
      </c>
      <c r="E351" t="s">
        <v>16</v>
      </c>
      <c r="F351" t="s">
        <v>28</v>
      </c>
      <c r="G351" t="s">
        <v>24</v>
      </c>
      <c r="H351">
        <v>37</v>
      </c>
      <c r="I351" s="1">
        <v>41048</v>
      </c>
      <c r="J351" s="2">
        <v>160280</v>
      </c>
      <c r="K351" s="3">
        <v>0.19</v>
      </c>
      <c r="L351" t="s">
        <v>33</v>
      </c>
      <c r="M351" t="s">
        <v>60</v>
      </c>
      <c r="N351" s="1" t="s">
        <v>21</v>
      </c>
    </row>
    <row r="352" spans="1:14" x14ac:dyDescent="0.2">
      <c r="A352" t="s">
        <v>969</v>
      </c>
      <c r="B352" t="s">
        <v>383</v>
      </c>
      <c r="C352" t="s">
        <v>83</v>
      </c>
      <c r="D352" t="s">
        <v>23</v>
      </c>
      <c r="E352" t="s">
        <v>44</v>
      </c>
      <c r="F352" t="s">
        <v>28</v>
      </c>
      <c r="G352" t="s">
        <v>24</v>
      </c>
      <c r="H352">
        <v>57</v>
      </c>
      <c r="I352" s="1">
        <v>35548</v>
      </c>
      <c r="J352" s="2">
        <v>54051</v>
      </c>
      <c r="K352" s="3">
        <v>0</v>
      </c>
      <c r="L352" t="s">
        <v>19</v>
      </c>
      <c r="M352" t="s">
        <v>45</v>
      </c>
      <c r="N352" s="1">
        <v>36079</v>
      </c>
    </row>
    <row r="353" spans="1:14" x14ac:dyDescent="0.2">
      <c r="A353" t="s">
        <v>970</v>
      </c>
      <c r="B353" t="s">
        <v>971</v>
      </c>
      <c r="C353" t="s">
        <v>40</v>
      </c>
      <c r="D353" t="s">
        <v>31</v>
      </c>
      <c r="E353" t="s">
        <v>16</v>
      </c>
      <c r="F353" t="s">
        <v>17</v>
      </c>
      <c r="G353" t="s">
        <v>51</v>
      </c>
      <c r="H353">
        <v>59</v>
      </c>
      <c r="I353" s="1">
        <v>37726</v>
      </c>
      <c r="J353" s="2">
        <v>150699</v>
      </c>
      <c r="K353" s="3">
        <v>0.28999999999999998</v>
      </c>
      <c r="L353" t="s">
        <v>52</v>
      </c>
      <c r="M353" t="s">
        <v>53</v>
      </c>
      <c r="N353" s="1" t="s">
        <v>21</v>
      </c>
    </row>
    <row r="354" spans="1:14" x14ac:dyDescent="0.2">
      <c r="A354" t="s">
        <v>264</v>
      </c>
      <c r="B354" t="s">
        <v>972</v>
      </c>
      <c r="C354" t="s">
        <v>64</v>
      </c>
      <c r="D354" t="s">
        <v>43</v>
      </c>
      <c r="E354" t="s">
        <v>44</v>
      </c>
      <c r="F354" t="s">
        <v>28</v>
      </c>
      <c r="G354" t="s">
        <v>51</v>
      </c>
      <c r="H354">
        <v>37</v>
      </c>
      <c r="I354" s="1">
        <v>41363</v>
      </c>
      <c r="J354" s="2">
        <v>69570</v>
      </c>
      <c r="K354" s="3">
        <v>0</v>
      </c>
      <c r="L354" t="s">
        <v>19</v>
      </c>
      <c r="M354" t="s">
        <v>45</v>
      </c>
      <c r="N354" s="1" t="s">
        <v>21</v>
      </c>
    </row>
    <row r="355" spans="1:14" x14ac:dyDescent="0.2">
      <c r="A355" t="s">
        <v>173</v>
      </c>
      <c r="B355" t="s">
        <v>973</v>
      </c>
      <c r="C355" t="s">
        <v>82</v>
      </c>
      <c r="D355" t="s">
        <v>27</v>
      </c>
      <c r="E355" t="s">
        <v>36</v>
      </c>
      <c r="F355" t="s">
        <v>17</v>
      </c>
      <c r="G355" t="s">
        <v>24</v>
      </c>
      <c r="H355">
        <v>30</v>
      </c>
      <c r="I355" s="1">
        <v>43553</v>
      </c>
      <c r="J355" s="2">
        <v>86774</v>
      </c>
      <c r="K355" s="3">
        <v>0</v>
      </c>
      <c r="L355" t="s">
        <v>33</v>
      </c>
      <c r="M355" t="s">
        <v>34</v>
      </c>
      <c r="N355" s="1" t="s">
        <v>21</v>
      </c>
    </row>
    <row r="356" spans="1:14" x14ac:dyDescent="0.2">
      <c r="A356" t="s">
        <v>974</v>
      </c>
      <c r="B356" t="s">
        <v>975</v>
      </c>
      <c r="C356" t="s">
        <v>22</v>
      </c>
      <c r="D356" t="s">
        <v>23</v>
      </c>
      <c r="E356" t="s">
        <v>36</v>
      </c>
      <c r="F356" t="s">
        <v>28</v>
      </c>
      <c r="G356" t="s">
        <v>18</v>
      </c>
      <c r="H356">
        <v>49</v>
      </c>
      <c r="I356" s="1">
        <v>36979</v>
      </c>
      <c r="J356" s="2">
        <v>57606</v>
      </c>
      <c r="K356" s="3">
        <v>0</v>
      </c>
      <c r="L356" t="s">
        <v>19</v>
      </c>
      <c r="M356" t="s">
        <v>45</v>
      </c>
      <c r="N356" s="1" t="s">
        <v>21</v>
      </c>
    </row>
    <row r="357" spans="1:14" x14ac:dyDescent="0.2">
      <c r="A357" t="s">
        <v>397</v>
      </c>
      <c r="B357" t="s">
        <v>181</v>
      </c>
      <c r="C357" t="s">
        <v>61</v>
      </c>
      <c r="D357" t="s">
        <v>15</v>
      </c>
      <c r="E357" t="s">
        <v>32</v>
      </c>
      <c r="F357" t="s">
        <v>17</v>
      </c>
      <c r="G357" t="s">
        <v>24</v>
      </c>
      <c r="H357">
        <v>48</v>
      </c>
      <c r="I357" s="1">
        <v>37144</v>
      </c>
      <c r="J357" s="2">
        <v>125730</v>
      </c>
      <c r="K357" s="3">
        <v>0.11</v>
      </c>
      <c r="L357" t="s">
        <v>33</v>
      </c>
      <c r="M357" t="s">
        <v>80</v>
      </c>
      <c r="N357" s="1" t="s">
        <v>21</v>
      </c>
    </row>
    <row r="358" spans="1:14" x14ac:dyDescent="0.2">
      <c r="A358" t="s">
        <v>221</v>
      </c>
      <c r="B358" t="s">
        <v>976</v>
      </c>
      <c r="C358" t="s">
        <v>98</v>
      </c>
      <c r="D358" t="s">
        <v>27</v>
      </c>
      <c r="E358" t="s">
        <v>16</v>
      </c>
      <c r="F358" t="s">
        <v>17</v>
      </c>
      <c r="G358" t="s">
        <v>24</v>
      </c>
      <c r="H358">
        <v>51</v>
      </c>
      <c r="I358" s="1">
        <v>40964</v>
      </c>
      <c r="J358" s="2">
        <v>64170</v>
      </c>
      <c r="K358" s="3">
        <v>0</v>
      </c>
      <c r="L358" t="s">
        <v>19</v>
      </c>
      <c r="M358" t="s">
        <v>29</v>
      </c>
      <c r="N358" s="1" t="s">
        <v>21</v>
      </c>
    </row>
    <row r="359" spans="1:14" x14ac:dyDescent="0.2">
      <c r="A359" t="s">
        <v>977</v>
      </c>
      <c r="B359" t="s">
        <v>978</v>
      </c>
      <c r="C359" t="s">
        <v>77</v>
      </c>
      <c r="D359" t="s">
        <v>23</v>
      </c>
      <c r="E359" t="s">
        <v>44</v>
      </c>
      <c r="F359" t="s">
        <v>28</v>
      </c>
      <c r="G359" t="s">
        <v>51</v>
      </c>
      <c r="H359">
        <v>56</v>
      </c>
      <c r="I359" s="1">
        <v>35816</v>
      </c>
      <c r="J359" s="2">
        <v>72303</v>
      </c>
      <c r="K359" s="3">
        <v>0</v>
      </c>
      <c r="L359" t="s">
        <v>19</v>
      </c>
      <c r="M359" t="s">
        <v>39</v>
      </c>
      <c r="N359" s="1" t="s">
        <v>21</v>
      </c>
    </row>
    <row r="360" spans="1:14" x14ac:dyDescent="0.2">
      <c r="A360" t="s">
        <v>979</v>
      </c>
      <c r="B360" t="s">
        <v>980</v>
      </c>
      <c r="C360" t="s">
        <v>62</v>
      </c>
      <c r="D360" t="s">
        <v>50</v>
      </c>
      <c r="E360" t="s">
        <v>16</v>
      </c>
      <c r="F360" t="s">
        <v>28</v>
      </c>
      <c r="G360" t="s">
        <v>51</v>
      </c>
      <c r="H360">
        <v>36</v>
      </c>
      <c r="I360" s="1">
        <v>41116</v>
      </c>
      <c r="J360" s="2">
        <v>105891</v>
      </c>
      <c r="K360" s="3">
        <v>7.0000000000000007E-2</v>
      </c>
      <c r="L360" t="s">
        <v>19</v>
      </c>
      <c r="M360" t="s">
        <v>63</v>
      </c>
      <c r="N360" s="1" t="s">
        <v>21</v>
      </c>
    </row>
    <row r="361" spans="1:14" x14ac:dyDescent="0.2">
      <c r="A361" t="s">
        <v>287</v>
      </c>
      <c r="B361" t="s">
        <v>981</v>
      </c>
      <c r="C361" t="s">
        <v>14</v>
      </c>
      <c r="D361" t="s">
        <v>43</v>
      </c>
      <c r="E361" t="s">
        <v>44</v>
      </c>
      <c r="F361" t="s">
        <v>28</v>
      </c>
      <c r="G361" t="s">
        <v>24</v>
      </c>
      <c r="H361">
        <v>38</v>
      </c>
      <c r="I361" s="1">
        <v>44433</v>
      </c>
      <c r="J361" s="2">
        <v>255230</v>
      </c>
      <c r="K361" s="3">
        <v>0.36</v>
      </c>
      <c r="L361" t="s">
        <v>19</v>
      </c>
      <c r="M361" t="s">
        <v>25</v>
      </c>
      <c r="N361" s="1" t="s">
        <v>21</v>
      </c>
    </row>
    <row r="362" spans="1:14" x14ac:dyDescent="0.2">
      <c r="A362" t="s">
        <v>982</v>
      </c>
      <c r="B362" t="s">
        <v>983</v>
      </c>
      <c r="C362" t="s">
        <v>64</v>
      </c>
      <c r="D362" t="s">
        <v>50</v>
      </c>
      <c r="E362" t="s">
        <v>36</v>
      </c>
      <c r="F362" t="s">
        <v>17</v>
      </c>
      <c r="G362" t="s">
        <v>51</v>
      </c>
      <c r="H362">
        <v>56</v>
      </c>
      <c r="I362" s="1">
        <v>33770</v>
      </c>
      <c r="J362" s="2">
        <v>59591</v>
      </c>
      <c r="K362" s="3">
        <v>0</v>
      </c>
      <c r="L362" t="s">
        <v>52</v>
      </c>
      <c r="M362" t="s">
        <v>53</v>
      </c>
      <c r="N362" s="1" t="s">
        <v>21</v>
      </c>
    </row>
    <row r="363" spans="1:14" x14ac:dyDescent="0.2">
      <c r="A363" t="s">
        <v>984</v>
      </c>
      <c r="B363" t="s">
        <v>985</v>
      </c>
      <c r="C363" t="s">
        <v>14</v>
      </c>
      <c r="D363" t="s">
        <v>23</v>
      </c>
      <c r="E363" t="s">
        <v>36</v>
      </c>
      <c r="F363" t="s">
        <v>17</v>
      </c>
      <c r="G363" t="s">
        <v>24</v>
      </c>
      <c r="H363">
        <v>52</v>
      </c>
      <c r="I363" s="1">
        <v>41113</v>
      </c>
      <c r="J363" s="2">
        <v>187048</v>
      </c>
      <c r="K363" s="3">
        <v>0.32</v>
      </c>
      <c r="L363" t="s">
        <v>33</v>
      </c>
      <c r="M363" t="s">
        <v>34</v>
      </c>
      <c r="N363" s="1" t="s">
        <v>21</v>
      </c>
    </row>
    <row r="364" spans="1:14" x14ac:dyDescent="0.2">
      <c r="A364" t="s">
        <v>183</v>
      </c>
      <c r="B364" t="s">
        <v>986</v>
      </c>
      <c r="C364" t="s">
        <v>64</v>
      </c>
      <c r="D364" t="s">
        <v>15</v>
      </c>
      <c r="E364" t="s">
        <v>44</v>
      </c>
      <c r="F364" t="s">
        <v>17</v>
      </c>
      <c r="G364" t="s">
        <v>51</v>
      </c>
      <c r="H364">
        <v>53</v>
      </c>
      <c r="I364" s="1">
        <v>37296</v>
      </c>
      <c r="J364" s="2">
        <v>58605</v>
      </c>
      <c r="K364" s="3">
        <v>0</v>
      </c>
      <c r="L364" t="s">
        <v>19</v>
      </c>
      <c r="M364" t="s">
        <v>39</v>
      </c>
      <c r="N364" s="1" t="s">
        <v>21</v>
      </c>
    </row>
    <row r="365" spans="1:14" x14ac:dyDescent="0.2">
      <c r="A365" t="s">
        <v>987</v>
      </c>
      <c r="B365" t="s">
        <v>988</v>
      </c>
      <c r="C365" t="s">
        <v>40</v>
      </c>
      <c r="D365" t="s">
        <v>31</v>
      </c>
      <c r="E365" t="s">
        <v>32</v>
      </c>
      <c r="F365" t="s">
        <v>17</v>
      </c>
      <c r="G365" t="s">
        <v>51</v>
      </c>
      <c r="H365">
        <v>60</v>
      </c>
      <c r="I365" s="1">
        <v>42739</v>
      </c>
      <c r="J365" s="2">
        <v>178502</v>
      </c>
      <c r="K365" s="3">
        <v>0.2</v>
      </c>
      <c r="L365" t="s">
        <v>19</v>
      </c>
      <c r="M365" t="s">
        <v>25</v>
      </c>
      <c r="N365" s="1" t="s">
        <v>21</v>
      </c>
    </row>
    <row r="366" spans="1:14" x14ac:dyDescent="0.2">
      <c r="A366" t="s">
        <v>989</v>
      </c>
      <c r="B366" t="s">
        <v>990</v>
      </c>
      <c r="C366" t="s">
        <v>62</v>
      </c>
      <c r="D366" t="s">
        <v>65</v>
      </c>
      <c r="E366" t="s">
        <v>44</v>
      </c>
      <c r="F366" t="s">
        <v>28</v>
      </c>
      <c r="G366" t="s">
        <v>24</v>
      </c>
      <c r="H366">
        <v>63</v>
      </c>
      <c r="I366" s="1">
        <v>42214</v>
      </c>
      <c r="J366" s="2">
        <v>103724</v>
      </c>
      <c r="K366" s="3">
        <v>0.05</v>
      </c>
      <c r="L366" t="s">
        <v>33</v>
      </c>
      <c r="M366" t="s">
        <v>74</v>
      </c>
      <c r="N366" s="1" t="s">
        <v>21</v>
      </c>
    </row>
    <row r="367" spans="1:14" x14ac:dyDescent="0.2">
      <c r="A367" t="s">
        <v>991</v>
      </c>
      <c r="B367" t="s">
        <v>992</v>
      </c>
      <c r="C367" t="s">
        <v>40</v>
      </c>
      <c r="D367" t="s">
        <v>31</v>
      </c>
      <c r="E367" t="s">
        <v>16</v>
      </c>
      <c r="F367" t="s">
        <v>17</v>
      </c>
      <c r="G367" t="s">
        <v>51</v>
      </c>
      <c r="H367">
        <v>37</v>
      </c>
      <c r="I367" s="1">
        <v>39528</v>
      </c>
      <c r="J367" s="2">
        <v>156277</v>
      </c>
      <c r="K367" s="3">
        <v>0.22</v>
      </c>
      <c r="L367" t="s">
        <v>52</v>
      </c>
      <c r="M367" t="s">
        <v>81</v>
      </c>
      <c r="N367" s="1" t="s">
        <v>21</v>
      </c>
    </row>
    <row r="368" spans="1:14" x14ac:dyDescent="0.2">
      <c r="A368" t="s">
        <v>993</v>
      </c>
      <c r="B368" t="s">
        <v>994</v>
      </c>
      <c r="C368" t="s">
        <v>129</v>
      </c>
      <c r="D368" t="s">
        <v>31</v>
      </c>
      <c r="E368" t="s">
        <v>16</v>
      </c>
      <c r="F368" t="s">
        <v>17</v>
      </c>
      <c r="G368" t="s">
        <v>51</v>
      </c>
      <c r="H368">
        <v>30</v>
      </c>
      <c r="I368" s="1">
        <v>43086</v>
      </c>
      <c r="J368" s="2">
        <v>87744</v>
      </c>
      <c r="K368" s="3">
        <v>0</v>
      </c>
      <c r="L368" t="s">
        <v>52</v>
      </c>
      <c r="M368" t="s">
        <v>53</v>
      </c>
      <c r="N368" s="1" t="s">
        <v>21</v>
      </c>
    </row>
    <row r="369" spans="1:14" x14ac:dyDescent="0.2">
      <c r="A369" t="s">
        <v>995</v>
      </c>
      <c r="B369" t="s">
        <v>996</v>
      </c>
      <c r="C369" t="s">
        <v>64</v>
      </c>
      <c r="D369" t="s">
        <v>15</v>
      </c>
      <c r="E369" t="s">
        <v>36</v>
      </c>
      <c r="F369" t="s">
        <v>28</v>
      </c>
      <c r="G369" t="s">
        <v>18</v>
      </c>
      <c r="H369">
        <v>30</v>
      </c>
      <c r="I369" s="1">
        <v>43542</v>
      </c>
      <c r="J369" s="2">
        <v>54714</v>
      </c>
      <c r="K369" s="3">
        <v>0</v>
      </c>
      <c r="L369" t="s">
        <v>19</v>
      </c>
      <c r="M369" t="s">
        <v>29</v>
      </c>
      <c r="N369" s="1" t="s">
        <v>21</v>
      </c>
    </row>
    <row r="370" spans="1:14" x14ac:dyDescent="0.2">
      <c r="A370" t="s">
        <v>997</v>
      </c>
      <c r="B370" t="s">
        <v>998</v>
      </c>
      <c r="C370" t="s">
        <v>26</v>
      </c>
      <c r="D370" t="s">
        <v>27</v>
      </c>
      <c r="E370" t="s">
        <v>32</v>
      </c>
      <c r="F370" t="s">
        <v>17</v>
      </c>
      <c r="G370" t="s">
        <v>24</v>
      </c>
      <c r="H370">
        <v>45</v>
      </c>
      <c r="I370" s="1">
        <v>41511</v>
      </c>
      <c r="J370" s="2">
        <v>99169</v>
      </c>
      <c r="K370" s="3">
        <v>0</v>
      </c>
      <c r="L370" t="s">
        <v>33</v>
      </c>
      <c r="M370" t="s">
        <v>60</v>
      </c>
      <c r="N370" s="1" t="s">
        <v>21</v>
      </c>
    </row>
    <row r="371" spans="1:14" x14ac:dyDescent="0.2">
      <c r="A371" t="s">
        <v>302</v>
      </c>
      <c r="B371" t="s">
        <v>999</v>
      </c>
      <c r="C371" t="s">
        <v>61</v>
      </c>
      <c r="D371" t="s">
        <v>65</v>
      </c>
      <c r="E371" t="s">
        <v>16</v>
      </c>
      <c r="F371" t="s">
        <v>17</v>
      </c>
      <c r="G371" t="s">
        <v>24</v>
      </c>
      <c r="H371">
        <v>55</v>
      </c>
      <c r="I371" s="1">
        <v>38888</v>
      </c>
      <c r="J371" s="2">
        <v>142628</v>
      </c>
      <c r="K371" s="3">
        <v>0.12</v>
      </c>
      <c r="L371" t="s">
        <v>33</v>
      </c>
      <c r="M371" t="s">
        <v>80</v>
      </c>
      <c r="N371" s="1" t="s">
        <v>21</v>
      </c>
    </row>
    <row r="372" spans="1:14" x14ac:dyDescent="0.2">
      <c r="A372" t="s">
        <v>271</v>
      </c>
      <c r="B372" t="s">
        <v>1000</v>
      </c>
      <c r="C372" t="s">
        <v>42</v>
      </c>
      <c r="D372" t="s">
        <v>43</v>
      </c>
      <c r="E372" t="s">
        <v>36</v>
      </c>
      <c r="F372" t="s">
        <v>17</v>
      </c>
      <c r="G372" t="s">
        <v>51</v>
      </c>
      <c r="H372">
        <v>33</v>
      </c>
      <c r="I372" s="1">
        <v>41756</v>
      </c>
      <c r="J372" s="2">
        <v>75869</v>
      </c>
      <c r="K372" s="3">
        <v>0</v>
      </c>
      <c r="L372" t="s">
        <v>52</v>
      </c>
      <c r="M372" t="s">
        <v>53</v>
      </c>
      <c r="N372" s="1" t="s">
        <v>21</v>
      </c>
    </row>
    <row r="373" spans="1:14" x14ac:dyDescent="0.2">
      <c r="A373" t="s">
        <v>276</v>
      </c>
      <c r="B373" t="s">
        <v>1001</v>
      </c>
      <c r="C373" t="s">
        <v>71</v>
      </c>
      <c r="D373" t="s">
        <v>27</v>
      </c>
      <c r="E373" t="s">
        <v>36</v>
      </c>
      <c r="F373" t="s">
        <v>17</v>
      </c>
      <c r="G373" t="s">
        <v>18</v>
      </c>
      <c r="H373">
        <v>65</v>
      </c>
      <c r="I373" s="1">
        <v>43234</v>
      </c>
      <c r="J373" s="2">
        <v>60985</v>
      </c>
      <c r="K373" s="3">
        <v>0</v>
      </c>
      <c r="L373" t="s">
        <v>19</v>
      </c>
      <c r="M373" t="s">
        <v>63</v>
      </c>
      <c r="N373" s="1" t="s">
        <v>21</v>
      </c>
    </row>
    <row r="374" spans="1:14" x14ac:dyDescent="0.2">
      <c r="A374" t="s">
        <v>175</v>
      </c>
      <c r="B374" t="s">
        <v>1002</v>
      </c>
      <c r="C374" t="s">
        <v>61</v>
      </c>
      <c r="D374" t="s">
        <v>27</v>
      </c>
      <c r="E374" t="s">
        <v>16</v>
      </c>
      <c r="F374" t="s">
        <v>17</v>
      </c>
      <c r="G374" t="s">
        <v>24</v>
      </c>
      <c r="H374">
        <v>60</v>
      </c>
      <c r="I374" s="1">
        <v>40383</v>
      </c>
      <c r="J374" s="2">
        <v>126911</v>
      </c>
      <c r="K374" s="3">
        <v>0.1</v>
      </c>
      <c r="L374" t="s">
        <v>33</v>
      </c>
      <c r="M374" t="s">
        <v>74</v>
      </c>
      <c r="N374" s="1" t="s">
        <v>21</v>
      </c>
    </row>
    <row r="375" spans="1:14" x14ac:dyDescent="0.2">
      <c r="A375" t="s">
        <v>1003</v>
      </c>
      <c r="B375" t="s">
        <v>1004</v>
      </c>
      <c r="C375" t="s">
        <v>14</v>
      </c>
      <c r="D375" t="s">
        <v>50</v>
      </c>
      <c r="E375" t="s">
        <v>16</v>
      </c>
      <c r="F375" t="s">
        <v>28</v>
      </c>
      <c r="G375" t="s">
        <v>24</v>
      </c>
      <c r="H375">
        <v>56</v>
      </c>
      <c r="I375" s="1">
        <v>38042</v>
      </c>
      <c r="J375" s="2">
        <v>216949</v>
      </c>
      <c r="K375" s="3">
        <v>0.32</v>
      </c>
      <c r="L375" t="s">
        <v>33</v>
      </c>
      <c r="M375" t="s">
        <v>74</v>
      </c>
      <c r="N375" s="1" t="s">
        <v>21</v>
      </c>
    </row>
    <row r="376" spans="1:14" x14ac:dyDescent="0.2">
      <c r="A376" t="s">
        <v>1005</v>
      </c>
      <c r="B376" t="s">
        <v>1006</v>
      </c>
      <c r="C376" t="s">
        <v>40</v>
      </c>
      <c r="D376" t="s">
        <v>31</v>
      </c>
      <c r="E376" t="s">
        <v>36</v>
      </c>
      <c r="F376" t="s">
        <v>28</v>
      </c>
      <c r="G376" t="s">
        <v>24</v>
      </c>
      <c r="H376">
        <v>53</v>
      </c>
      <c r="I376" s="1">
        <v>41204</v>
      </c>
      <c r="J376" s="2">
        <v>168510</v>
      </c>
      <c r="K376" s="3">
        <v>0.28999999999999998</v>
      </c>
      <c r="L376" t="s">
        <v>19</v>
      </c>
      <c r="M376" t="s">
        <v>63</v>
      </c>
      <c r="N376" s="1" t="s">
        <v>21</v>
      </c>
    </row>
    <row r="377" spans="1:14" x14ac:dyDescent="0.2">
      <c r="A377" t="s">
        <v>1007</v>
      </c>
      <c r="B377" t="s">
        <v>1008</v>
      </c>
      <c r="C377" t="s">
        <v>129</v>
      </c>
      <c r="D377" t="s">
        <v>31</v>
      </c>
      <c r="E377" t="s">
        <v>44</v>
      </c>
      <c r="F377" t="s">
        <v>17</v>
      </c>
      <c r="G377" t="s">
        <v>51</v>
      </c>
      <c r="H377">
        <v>36</v>
      </c>
      <c r="I377" s="1">
        <v>42443</v>
      </c>
      <c r="J377" s="2">
        <v>85870</v>
      </c>
      <c r="K377" s="3">
        <v>0</v>
      </c>
      <c r="L377" t="s">
        <v>52</v>
      </c>
      <c r="M377" t="s">
        <v>53</v>
      </c>
      <c r="N377" s="1" t="s">
        <v>21</v>
      </c>
    </row>
    <row r="378" spans="1:14" x14ac:dyDescent="0.2">
      <c r="A378" t="s">
        <v>232</v>
      </c>
      <c r="B378" t="s">
        <v>1009</v>
      </c>
      <c r="C378" t="s">
        <v>42</v>
      </c>
      <c r="D378" t="s">
        <v>43</v>
      </c>
      <c r="E378" t="s">
        <v>32</v>
      </c>
      <c r="F378" t="s">
        <v>17</v>
      </c>
      <c r="G378" t="s">
        <v>24</v>
      </c>
      <c r="H378">
        <v>46</v>
      </c>
      <c r="I378" s="1">
        <v>37271</v>
      </c>
      <c r="J378" s="2">
        <v>86510</v>
      </c>
      <c r="K378" s="3">
        <v>0</v>
      </c>
      <c r="L378" t="s">
        <v>33</v>
      </c>
      <c r="M378" t="s">
        <v>60</v>
      </c>
      <c r="N378" s="1">
        <v>37623</v>
      </c>
    </row>
    <row r="379" spans="1:14" x14ac:dyDescent="0.2">
      <c r="A379" t="s">
        <v>1010</v>
      </c>
      <c r="B379" t="s">
        <v>1011</v>
      </c>
      <c r="C379" t="s">
        <v>62</v>
      </c>
      <c r="D379" t="s">
        <v>50</v>
      </c>
      <c r="E379" t="s">
        <v>44</v>
      </c>
      <c r="F379" t="s">
        <v>17</v>
      </c>
      <c r="G379" t="s">
        <v>51</v>
      </c>
      <c r="H379">
        <v>38</v>
      </c>
      <c r="I379" s="1">
        <v>42999</v>
      </c>
      <c r="J379" s="2">
        <v>119647</v>
      </c>
      <c r="K379" s="3">
        <v>0.09</v>
      </c>
      <c r="L379" t="s">
        <v>52</v>
      </c>
      <c r="M379" t="s">
        <v>53</v>
      </c>
      <c r="N379" s="1" t="s">
        <v>21</v>
      </c>
    </row>
    <row r="380" spans="1:14" x14ac:dyDescent="0.2">
      <c r="A380" t="s">
        <v>234</v>
      </c>
      <c r="B380" t="s">
        <v>1012</v>
      </c>
      <c r="C380" t="s">
        <v>26</v>
      </c>
      <c r="D380" t="s">
        <v>27</v>
      </c>
      <c r="E380" t="s">
        <v>16</v>
      </c>
      <c r="F380" t="s">
        <v>28</v>
      </c>
      <c r="G380" t="s">
        <v>18</v>
      </c>
      <c r="H380">
        <v>62</v>
      </c>
      <c r="I380" s="1">
        <v>36996</v>
      </c>
      <c r="J380" s="2">
        <v>80921</v>
      </c>
      <c r="K380" s="3">
        <v>0</v>
      </c>
      <c r="L380" t="s">
        <v>19</v>
      </c>
      <c r="M380" t="s">
        <v>29</v>
      </c>
      <c r="N380" s="1" t="s">
        <v>21</v>
      </c>
    </row>
    <row r="381" spans="1:14" x14ac:dyDescent="0.2">
      <c r="A381" t="s">
        <v>1013</v>
      </c>
      <c r="B381" t="s">
        <v>1014</v>
      </c>
      <c r="C381" t="s">
        <v>97</v>
      </c>
      <c r="D381" t="s">
        <v>31</v>
      </c>
      <c r="E381" t="s">
        <v>16</v>
      </c>
      <c r="F381" t="s">
        <v>17</v>
      </c>
      <c r="G381" t="s">
        <v>18</v>
      </c>
      <c r="H381">
        <v>61</v>
      </c>
      <c r="I381" s="1">
        <v>40193</v>
      </c>
      <c r="J381" s="2">
        <v>98110</v>
      </c>
      <c r="K381" s="3">
        <v>0.13</v>
      </c>
      <c r="L381" t="s">
        <v>19</v>
      </c>
      <c r="M381" t="s">
        <v>20</v>
      </c>
      <c r="N381" s="1" t="s">
        <v>21</v>
      </c>
    </row>
    <row r="382" spans="1:14" x14ac:dyDescent="0.2">
      <c r="A382" t="s">
        <v>393</v>
      </c>
      <c r="B382" t="s">
        <v>1015</v>
      </c>
      <c r="C382" t="s">
        <v>71</v>
      </c>
      <c r="D382" t="s">
        <v>27</v>
      </c>
      <c r="E382" t="s">
        <v>44</v>
      </c>
      <c r="F382" t="s">
        <v>17</v>
      </c>
      <c r="G382" t="s">
        <v>18</v>
      </c>
      <c r="H382">
        <v>59</v>
      </c>
      <c r="I382" s="1">
        <v>43028</v>
      </c>
      <c r="J382" s="2">
        <v>86831</v>
      </c>
      <c r="K382" s="3">
        <v>0</v>
      </c>
      <c r="L382" t="s">
        <v>19</v>
      </c>
      <c r="M382" t="s">
        <v>39</v>
      </c>
      <c r="N382" s="1" t="s">
        <v>21</v>
      </c>
    </row>
    <row r="383" spans="1:14" x14ac:dyDescent="0.2">
      <c r="A383" t="s">
        <v>1016</v>
      </c>
      <c r="B383" t="s">
        <v>1017</v>
      </c>
      <c r="C383" t="s">
        <v>55</v>
      </c>
      <c r="D383" t="s">
        <v>27</v>
      </c>
      <c r="E383" t="s">
        <v>44</v>
      </c>
      <c r="F383" t="s">
        <v>17</v>
      </c>
      <c r="G383" t="s">
        <v>24</v>
      </c>
      <c r="H383">
        <v>49</v>
      </c>
      <c r="I383" s="1">
        <v>40431</v>
      </c>
      <c r="J383" s="2">
        <v>72826</v>
      </c>
      <c r="K383" s="3">
        <v>0</v>
      </c>
      <c r="L383" t="s">
        <v>33</v>
      </c>
      <c r="M383" t="s">
        <v>60</v>
      </c>
      <c r="N383" s="1" t="s">
        <v>21</v>
      </c>
    </row>
    <row r="384" spans="1:14" x14ac:dyDescent="0.2">
      <c r="A384" t="s">
        <v>1018</v>
      </c>
      <c r="B384" t="s">
        <v>1019</v>
      </c>
      <c r="C384" t="s">
        <v>40</v>
      </c>
      <c r="D384" t="s">
        <v>43</v>
      </c>
      <c r="E384" t="s">
        <v>36</v>
      </c>
      <c r="F384" t="s">
        <v>17</v>
      </c>
      <c r="G384" t="s">
        <v>24</v>
      </c>
      <c r="H384">
        <v>64</v>
      </c>
      <c r="I384" s="1">
        <v>40588</v>
      </c>
      <c r="J384" s="2">
        <v>171217</v>
      </c>
      <c r="K384" s="3">
        <v>0.19</v>
      </c>
      <c r="L384" t="s">
        <v>19</v>
      </c>
      <c r="M384" t="s">
        <v>63</v>
      </c>
      <c r="N384" s="1" t="s">
        <v>21</v>
      </c>
    </row>
    <row r="385" spans="1:14" x14ac:dyDescent="0.2">
      <c r="A385" t="s">
        <v>1020</v>
      </c>
      <c r="B385" t="s">
        <v>1021</v>
      </c>
      <c r="C385" t="s">
        <v>62</v>
      </c>
      <c r="D385" t="s">
        <v>27</v>
      </c>
      <c r="E385" t="s">
        <v>16</v>
      </c>
      <c r="F385" t="s">
        <v>17</v>
      </c>
      <c r="G385" t="s">
        <v>18</v>
      </c>
      <c r="H385">
        <v>57</v>
      </c>
      <c r="I385" s="1">
        <v>43948</v>
      </c>
      <c r="J385" s="2">
        <v>103058</v>
      </c>
      <c r="K385" s="3">
        <v>7.0000000000000007E-2</v>
      </c>
      <c r="L385" t="s">
        <v>19</v>
      </c>
      <c r="M385" t="s">
        <v>29</v>
      </c>
      <c r="N385" s="1" t="s">
        <v>21</v>
      </c>
    </row>
    <row r="386" spans="1:14" x14ac:dyDescent="0.2">
      <c r="A386" t="s">
        <v>1022</v>
      </c>
      <c r="B386" t="s">
        <v>1023</v>
      </c>
      <c r="C386" t="s">
        <v>62</v>
      </c>
      <c r="D386" t="s">
        <v>50</v>
      </c>
      <c r="E386" t="s">
        <v>44</v>
      </c>
      <c r="F386" t="s">
        <v>28</v>
      </c>
      <c r="G386" t="s">
        <v>24</v>
      </c>
      <c r="H386">
        <v>52</v>
      </c>
      <c r="I386" s="1">
        <v>41858</v>
      </c>
      <c r="J386" s="2">
        <v>117062</v>
      </c>
      <c r="K386" s="3">
        <v>7.0000000000000007E-2</v>
      </c>
      <c r="L386" t="s">
        <v>19</v>
      </c>
      <c r="M386" t="s">
        <v>39</v>
      </c>
      <c r="N386" s="1" t="s">
        <v>21</v>
      </c>
    </row>
    <row r="387" spans="1:14" x14ac:dyDescent="0.2">
      <c r="A387" t="s">
        <v>1024</v>
      </c>
      <c r="B387" t="s">
        <v>1025</v>
      </c>
      <c r="C387" t="s">
        <v>61</v>
      </c>
      <c r="D387" t="s">
        <v>65</v>
      </c>
      <c r="E387" t="s">
        <v>44</v>
      </c>
      <c r="F387" t="s">
        <v>28</v>
      </c>
      <c r="G387" t="s">
        <v>51</v>
      </c>
      <c r="H387">
        <v>40</v>
      </c>
      <c r="I387" s="1">
        <v>43488</v>
      </c>
      <c r="J387" s="2">
        <v>159031</v>
      </c>
      <c r="K387" s="3">
        <v>0.1</v>
      </c>
      <c r="L387" t="s">
        <v>19</v>
      </c>
      <c r="M387" t="s">
        <v>45</v>
      </c>
      <c r="N387" s="1" t="s">
        <v>21</v>
      </c>
    </row>
    <row r="388" spans="1:14" x14ac:dyDescent="0.2">
      <c r="A388" t="s">
        <v>324</v>
      </c>
      <c r="B388" t="s">
        <v>1026</v>
      </c>
      <c r="C388" t="s">
        <v>61</v>
      </c>
      <c r="D388" t="s">
        <v>27</v>
      </c>
      <c r="E388" t="s">
        <v>16</v>
      </c>
      <c r="F388" t="s">
        <v>17</v>
      </c>
      <c r="G388" t="s">
        <v>51</v>
      </c>
      <c r="H388">
        <v>49</v>
      </c>
      <c r="I388" s="1">
        <v>38000</v>
      </c>
      <c r="J388" s="2">
        <v>125086</v>
      </c>
      <c r="K388" s="3">
        <v>0.1</v>
      </c>
      <c r="L388" t="s">
        <v>52</v>
      </c>
      <c r="M388" t="s">
        <v>53</v>
      </c>
      <c r="N388" s="1" t="s">
        <v>21</v>
      </c>
    </row>
    <row r="389" spans="1:14" x14ac:dyDescent="0.2">
      <c r="A389" t="s">
        <v>310</v>
      </c>
      <c r="B389" t="s">
        <v>1027</v>
      </c>
      <c r="C389" t="s">
        <v>98</v>
      </c>
      <c r="D389" t="s">
        <v>27</v>
      </c>
      <c r="E389" t="s">
        <v>44</v>
      </c>
      <c r="F389" t="s">
        <v>28</v>
      </c>
      <c r="G389" t="s">
        <v>18</v>
      </c>
      <c r="H389">
        <v>43</v>
      </c>
      <c r="I389" s="1">
        <v>42467</v>
      </c>
      <c r="J389" s="2">
        <v>67976</v>
      </c>
      <c r="K389" s="3">
        <v>0</v>
      </c>
      <c r="L389" t="s">
        <v>19</v>
      </c>
      <c r="M389" t="s">
        <v>63</v>
      </c>
      <c r="N389" s="1" t="s">
        <v>21</v>
      </c>
    </row>
    <row r="390" spans="1:14" x14ac:dyDescent="0.2">
      <c r="A390" t="s">
        <v>1028</v>
      </c>
      <c r="B390" t="s">
        <v>1029</v>
      </c>
      <c r="C390" t="s">
        <v>64</v>
      </c>
      <c r="D390" t="s">
        <v>15</v>
      </c>
      <c r="E390" t="s">
        <v>44</v>
      </c>
      <c r="F390" t="s">
        <v>28</v>
      </c>
      <c r="G390" t="s">
        <v>18</v>
      </c>
      <c r="H390">
        <v>31</v>
      </c>
      <c r="I390" s="1">
        <v>44308</v>
      </c>
      <c r="J390" s="2">
        <v>74215</v>
      </c>
      <c r="K390" s="3">
        <v>0</v>
      </c>
      <c r="L390" t="s">
        <v>19</v>
      </c>
      <c r="M390" t="s">
        <v>39</v>
      </c>
      <c r="N390" s="1" t="s">
        <v>21</v>
      </c>
    </row>
    <row r="391" spans="1:14" x14ac:dyDescent="0.2">
      <c r="A391" t="s">
        <v>1030</v>
      </c>
      <c r="B391" t="s">
        <v>1031</v>
      </c>
      <c r="C391" t="s">
        <v>40</v>
      </c>
      <c r="D391" t="s">
        <v>65</v>
      </c>
      <c r="E391" t="s">
        <v>36</v>
      </c>
      <c r="F391" t="s">
        <v>28</v>
      </c>
      <c r="G391" t="s">
        <v>24</v>
      </c>
      <c r="H391">
        <v>55</v>
      </c>
      <c r="I391" s="1">
        <v>40340</v>
      </c>
      <c r="J391" s="2">
        <v>187389</v>
      </c>
      <c r="K391" s="3">
        <v>0.25</v>
      </c>
      <c r="L391" t="s">
        <v>33</v>
      </c>
      <c r="M391" t="s">
        <v>34</v>
      </c>
      <c r="N391" s="1" t="s">
        <v>21</v>
      </c>
    </row>
    <row r="392" spans="1:14" x14ac:dyDescent="0.2">
      <c r="A392" t="s">
        <v>878</v>
      </c>
      <c r="B392" t="s">
        <v>1032</v>
      </c>
      <c r="C392" t="s">
        <v>61</v>
      </c>
      <c r="D392" t="s">
        <v>23</v>
      </c>
      <c r="E392" t="s">
        <v>44</v>
      </c>
      <c r="F392" t="s">
        <v>17</v>
      </c>
      <c r="G392" t="s">
        <v>18</v>
      </c>
      <c r="H392">
        <v>41</v>
      </c>
      <c r="I392" s="1">
        <v>39747</v>
      </c>
      <c r="J392" s="2">
        <v>131841</v>
      </c>
      <c r="K392" s="3">
        <v>0.13</v>
      </c>
      <c r="L392" t="s">
        <v>19</v>
      </c>
      <c r="M392" t="s">
        <v>29</v>
      </c>
      <c r="N392" s="1" t="s">
        <v>21</v>
      </c>
    </row>
    <row r="393" spans="1:14" x14ac:dyDescent="0.2">
      <c r="A393" t="s">
        <v>105</v>
      </c>
      <c r="B393" t="s">
        <v>1033</v>
      </c>
      <c r="C393" t="s">
        <v>42</v>
      </c>
      <c r="D393" t="s">
        <v>65</v>
      </c>
      <c r="E393" t="s">
        <v>16</v>
      </c>
      <c r="F393" t="s">
        <v>28</v>
      </c>
      <c r="G393" t="s">
        <v>24</v>
      </c>
      <c r="H393">
        <v>34</v>
      </c>
      <c r="I393" s="1">
        <v>40750</v>
      </c>
      <c r="J393" s="2">
        <v>97231</v>
      </c>
      <c r="K393" s="3">
        <v>0</v>
      </c>
      <c r="L393" t="s">
        <v>33</v>
      </c>
      <c r="M393" t="s">
        <v>60</v>
      </c>
      <c r="N393" s="1" t="s">
        <v>21</v>
      </c>
    </row>
    <row r="394" spans="1:14" x14ac:dyDescent="0.2">
      <c r="A394" t="s">
        <v>114</v>
      </c>
      <c r="B394" t="s">
        <v>1034</v>
      </c>
      <c r="C394" t="s">
        <v>61</v>
      </c>
      <c r="D394" t="s">
        <v>15</v>
      </c>
      <c r="E394" t="s">
        <v>32</v>
      </c>
      <c r="F394" t="s">
        <v>17</v>
      </c>
      <c r="G394" t="s">
        <v>24</v>
      </c>
      <c r="H394">
        <v>41</v>
      </c>
      <c r="I394" s="1">
        <v>38060</v>
      </c>
      <c r="J394" s="2">
        <v>155004</v>
      </c>
      <c r="K394" s="3">
        <v>0.12</v>
      </c>
      <c r="L394" t="s">
        <v>19</v>
      </c>
      <c r="M394" t="s">
        <v>25</v>
      </c>
      <c r="N394" s="1" t="s">
        <v>21</v>
      </c>
    </row>
    <row r="395" spans="1:14" x14ac:dyDescent="0.2">
      <c r="A395" t="s">
        <v>1035</v>
      </c>
      <c r="B395" t="s">
        <v>1036</v>
      </c>
      <c r="C395" t="s">
        <v>76</v>
      </c>
      <c r="D395" t="s">
        <v>27</v>
      </c>
      <c r="E395" t="s">
        <v>36</v>
      </c>
      <c r="F395" t="s">
        <v>28</v>
      </c>
      <c r="G395" t="s">
        <v>24</v>
      </c>
      <c r="H395">
        <v>40</v>
      </c>
      <c r="I395" s="1">
        <v>39293</v>
      </c>
      <c r="J395" s="2">
        <v>41859</v>
      </c>
      <c r="K395" s="3">
        <v>0</v>
      </c>
      <c r="L395" t="s">
        <v>19</v>
      </c>
      <c r="M395" t="s">
        <v>63</v>
      </c>
      <c r="N395" s="1" t="s">
        <v>21</v>
      </c>
    </row>
    <row r="396" spans="1:14" x14ac:dyDescent="0.2">
      <c r="A396" t="s">
        <v>1037</v>
      </c>
      <c r="B396" t="s">
        <v>1038</v>
      </c>
      <c r="C396" t="s">
        <v>73</v>
      </c>
      <c r="D396" t="s">
        <v>27</v>
      </c>
      <c r="E396" t="s">
        <v>36</v>
      </c>
      <c r="F396" t="s">
        <v>28</v>
      </c>
      <c r="G396" t="s">
        <v>47</v>
      </c>
      <c r="H396">
        <v>42</v>
      </c>
      <c r="I396" s="1">
        <v>38984</v>
      </c>
      <c r="J396" s="2">
        <v>52733</v>
      </c>
      <c r="K396" s="3">
        <v>0</v>
      </c>
      <c r="L396" t="s">
        <v>19</v>
      </c>
      <c r="M396" t="s">
        <v>20</v>
      </c>
      <c r="N396" s="1" t="s">
        <v>21</v>
      </c>
    </row>
    <row r="397" spans="1:14" x14ac:dyDescent="0.2">
      <c r="A397" t="s">
        <v>1039</v>
      </c>
      <c r="B397" t="s">
        <v>1040</v>
      </c>
      <c r="C397" t="s">
        <v>14</v>
      </c>
      <c r="D397" t="s">
        <v>23</v>
      </c>
      <c r="E397" t="s">
        <v>32</v>
      </c>
      <c r="F397" t="s">
        <v>28</v>
      </c>
      <c r="G397" t="s">
        <v>24</v>
      </c>
      <c r="H397">
        <v>31</v>
      </c>
      <c r="I397" s="1">
        <v>42250</v>
      </c>
      <c r="J397" s="2">
        <v>250953</v>
      </c>
      <c r="K397" s="3">
        <v>0.34</v>
      </c>
      <c r="L397" t="s">
        <v>19</v>
      </c>
      <c r="M397" t="s">
        <v>29</v>
      </c>
      <c r="N397" s="1" t="s">
        <v>21</v>
      </c>
    </row>
    <row r="398" spans="1:14" x14ac:dyDescent="0.2">
      <c r="A398" t="s">
        <v>1041</v>
      </c>
      <c r="B398" t="s">
        <v>1042</v>
      </c>
      <c r="C398" t="s">
        <v>40</v>
      </c>
      <c r="D398" t="s">
        <v>43</v>
      </c>
      <c r="E398" t="s">
        <v>16</v>
      </c>
      <c r="F398" t="s">
        <v>28</v>
      </c>
      <c r="G398" t="s">
        <v>24</v>
      </c>
      <c r="H398">
        <v>49</v>
      </c>
      <c r="I398" s="1">
        <v>36210</v>
      </c>
      <c r="J398" s="2">
        <v>191807</v>
      </c>
      <c r="K398" s="3">
        <v>0.21</v>
      </c>
      <c r="L398" t="s">
        <v>33</v>
      </c>
      <c r="M398" t="s">
        <v>80</v>
      </c>
      <c r="N398" s="1" t="s">
        <v>21</v>
      </c>
    </row>
    <row r="399" spans="1:14" x14ac:dyDescent="0.2">
      <c r="A399" t="s">
        <v>1043</v>
      </c>
      <c r="B399" t="s">
        <v>1044</v>
      </c>
      <c r="C399" t="s">
        <v>55</v>
      </c>
      <c r="D399" t="s">
        <v>27</v>
      </c>
      <c r="E399" t="s">
        <v>44</v>
      </c>
      <c r="F399" t="s">
        <v>28</v>
      </c>
      <c r="G399" t="s">
        <v>24</v>
      </c>
      <c r="H399">
        <v>42</v>
      </c>
      <c r="I399" s="1">
        <v>41813</v>
      </c>
      <c r="J399" s="2">
        <v>64677</v>
      </c>
      <c r="K399" s="3">
        <v>0</v>
      </c>
      <c r="L399" t="s">
        <v>33</v>
      </c>
      <c r="M399" t="s">
        <v>80</v>
      </c>
      <c r="N399" s="1" t="s">
        <v>21</v>
      </c>
    </row>
    <row r="400" spans="1:14" x14ac:dyDescent="0.2">
      <c r="A400" t="s">
        <v>681</v>
      </c>
      <c r="B400" t="s">
        <v>1045</v>
      </c>
      <c r="C400" t="s">
        <v>61</v>
      </c>
      <c r="D400" t="s">
        <v>27</v>
      </c>
      <c r="E400" t="s">
        <v>32</v>
      </c>
      <c r="F400" t="s">
        <v>28</v>
      </c>
      <c r="G400" t="s">
        <v>18</v>
      </c>
      <c r="H400">
        <v>46</v>
      </c>
      <c r="I400" s="1">
        <v>38244</v>
      </c>
      <c r="J400" s="2">
        <v>130274</v>
      </c>
      <c r="K400" s="3">
        <v>0.11</v>
      </c>
      <c r="L400" t="s">
        <v>19</v>
      </c>
      <c r="M400" t="s">
        <v>20</v>
      </c>
      <c r="N400" s="1" t="s">
        <v>21</v>
      </c>
    </row>
    <row r="401" spans="1:14" x14ac:dyDescent="0.2">
      <c r="A401" t="s">
        <v>1046</v>
      </c>
      <c r="B401" t="s">
        <v>1047</v>
      </c>
      <c r="C401" t="s">
        <v>71</v>
      </c>
      <c r="D401" t="s">
        <v>27</v>
      </c>
      <c r="E401" t="s">
        <v>16</v>
      </c>
      <c r="F401" t="s">
        <v>28</v>
      </c>
      <c r="G401" t="s">
        <v>24</v>
      </c>
      <c r="H401">
        <v>37</v>
      </c>
      <c r="I401" s="1">
        <v>42922</v>
      </c>
      <c r="J401" s="2">
        <v>96331</v>
      </c>
      <c r="K401" s="3">
        <v>0</v>
      </c>
      <c r="L401" t="s">
        <v>33</v>
      </c>
      <c r="M401" t="s">
        <v>74</v>
      </c>
      <c r="N401" s="1" t="s">
        <v>21</v>
      </c>
    </row>
    <row r="402" spans="1:14" x14ac:dyDescent="0.2">
      <c r="A402" t="s">
        <v>1048</v>
      </c>
      <c r="B402" t="s">
        <v>1049</v>
      </c>
      <c r="C402" t="s">
        <v>61</v>
      </c>
      <c r="D402" t="s">
        <v>15</v>
      </c>
      <c r="E402" t="s">
        <v>16</v>
      </c>
      <c r="F402" t="s">
        <v>17</v>
      </c>
      <c r="G402" t="s">
        <v>18</v>
      </c>
      <c r="H402">
        <v>51</v>
      </c>
      <c r="I402" s="1">
        <v>38835</v>
      </c>
      <c r="J402" s="2">
        <v>150758</v>
      </c>
      <c r="K402" s="3">
        <v>0.13</v>
      </c>
      <c r="L402" t="s">
        <v>19</v>
      </c>
      <c r="M402" t="s">
        <v>20</v>
      </c>
      <c r="N402" s="1">
        <v>39310</v>
      </c>
    </row>
    <row r="403" spans="1:14" x14ac:dyDescent="0.2">
      <c r="A403" t="s">
        <v>347</v>
      </c>
      <c r="B403" t="s">
        <v>1050</v>
      </c>
      <c r="C403" t="s">
        <v>40</v>
      </c>
      <c r="D403" t="s">
        <v>31</v>
      </c>
      <c r="E403" t="s">
        <v>32</v>
      </c>
      <c r="F403" t="s">
        <v>28</v>
      </c>
      <c r="G403" t="s">
        <v>51</v>
      </c>
      <c r="H403">
        <v>46</v>
      </c>
      <c r="I403" s="1">
        <v>41839</v>
      </c>
      <c r="J403" s="2">
        <v>173629</v>
      </c>
      <c r="K403" s="3">
        <v>0.21</v>
      </c>
      <c r="L403" t="s">
        <v>52</v>
      </c>
      <c r="M403" t="s">
        <v>53</v>
      </c>
      <c r="N403" s="1" t="s">
        <v>21</v>
      </c>
    </row>
    <row r="404" spans="1:14" x14ac:dyDescent="0.2">
      <c r="A404" t="s">
        <v>1051</v>
      </c>
      <c r="B404" t="s">
        <v>1052</v>
      </c>
      <c r="C404" t="s">
        <v>88</v>
      </c>
      <c r="D404" t="s">
        <v>27</v>
      </c>
      <c r="E404" t="s">
        <v>32</v>
      </c>
      <c r="F404" t="s">
        <v>28</v>
      </c>
      <c r="G404" t="s">
        <v>47</v>
      </c>
      <c r="H404">
        <v>55</v>
      </c>
      <c r="I404" s="1">
        <v>35919</v>
      </c>
      <c r="J404" s="2">
        <v>62174</v>
      </c>
      <c r="K404" s="3">
        <v>0</v>
      </c>
      <c r="L404" t="s">
        <v>19</v>
      </c>
      <c r="M404" t="s">
        <v>20</v>
      </c>
      <c r="N404" s="1" t="s">
        <v>21</v>
      </c>
    </row>
    <row r="405" spans="1:14" x14ac:dyDescent="0.2">
      <c r="A405" t="s">
        <v>1053</v>
      </c>
      <c r="B405" t="s">
        <v>1054</v>
      </c>
      <c r="C405" t="s">
        <v>64</v>
      </c>
      <c r="D405" t="s">
        <v>65</v>
      </c>
      <c r="E405" t="s">
        <v>36</v>
      </c>
      <c r="F405" t="s">
        <v>28</v>
      </c>
      <c r="G405" t="s">
        <v>18</v>
      </c>
      <c r="H405">
        <v>43</v>
      </c>
      <c r="I405" s="1">
        <v>43028</v>
      </c>
      <c r="J405" s="2">
        <v>56555</v>
      </c>
      <c r="K405" s="3">
        <v>0</v>
      </c>
      <c r="L405" t="s">
        <v>19</v>
      </c>
      <c r="M405" t="s">
        <v>39</v>
      </c>
      <c r="N405" s="1" t="s">
        <v>21</v>
      </c>
    </row>
    <row r="406" spans="1:14" x14ac:dyDescent="0.2">
      <c r="A406" t="s">
        <v>1055</v>
      </c>
      <c r="B406" t="s">
        <v>1056</v>
      </c>
      <c r="C406" t="s">
        <v>64</v>
      </c>
      <c r="D406" t="s">
        <v>43</v>
      </c>
      <c r="E406" t="s">
        <v>36</v>
      </c>
      <c r="F406" t="s">
        <v>28</v>
      </c>
      <c r="G406" t="s">
        <v>18</v>
      </c>
      <c r="H406">
        <v>48</v>
      </c>
      <c r="I406" s="1">
        <v>38623</v>
      </c>
      <c r="J406" s="2">
        <v>74655</v>
      </c>
      <c r="K406" s="3">
        <v>0</v>
      </c>
      <c r="L406" t="s">
        <v>19</v>
      </c>
      <c r="M406" t="s">
        <v>25</v>
      </c>
      <c r="N406" s="1" t="s">
        <v>21</v>
      </c>
    </row>
    <row r="407" spans="1:14" x14ac:dyDescent="0.2">
      <c r="A407" t="s">
        <v>180</v>
      </c>
      <c r="B407" t="s">
        <v>147</v>
      </c>
      <c r="C407" t="s">
        <v>98</v>
      </c>
      <c r="D407" t="s">
        <v>27</v>
      </c>
      <c r="E407" t="s">
        <v>32</v>
      </c>
      <c r="F407" t="s">
        <v>28</v>
      </c>
      <c r="G407" t="s">
        <v>18</v>
      </c>
      <c r="H407">
        <v>48</v>
      </c>
      <c r="I407" s="1">
        <v>37844</v>
      </c>
      <c r="J407" s="2">
        <v>93017</v>
      </c>
      <c r="K407" s="3">
        <v>0</v>
      </c>
      <c r="L407" t="s">
        <v>19</v>
      </c>
      <c r="M407" t="s">
        <v>63</v>
      </c>
      <c r="N407" s="1" t="s">
        <v>21</v>
      </c>
    </row>
    <row r="408" spans="1:14" x14ac:dyDescent="0.2">
      <c r="A408" t="s">
        <v>156</v>
      </c>
      <c r="B408" t="s">
        <v>1057</v>
      </c>
      <c r="C408" t="s">
        <v>42</v>
      </c>
      <c r="D408" t="s">
        <v>43</v>
      </c>
      <c r="E408" t="s">
        <v>36</v>
      </c>
      <c r="F408" t="s">
        <v>28</v>
      </c>
      <c r="G408" t="s">
        <v>24</v>
      </c>
      <c r="H408">
        <v>51</v>
      </c>
      <c r="I408" s="1">
        <v>41013</v>
      </c>
      <c r="J408" s="2">
        <v>82300</v>
      </c>
      <c r="K408" s="3">
        <v>0</v>
      </c>
      <c r="L408" t="s">
        <v>33</v>
      </c>
      <c r="M408" t="s">
        <v>34</v>
      </c>
      <c r="N408" s="1" t="s">
        <v>21</v>
      </c>
    </row>
    <row r="409" spans="1:14" x14ac:dyDescent="0.2">
      <c r="A409" t="s">
        <v>1058</v>
      </c>
      <c r="B409" t="s">
        <v>1059</v>
      </c>
      <c r="C409" t="s">
        <v>59</v>
      </c>
      <c r="D409" t="s">
        <v>31</v>
      </c>
      <c r="E409" t="s">
        <v>16</v>
      </c>
      <c r="F409" t="s">
        <v>17</v>
      </c>
      <c r="G409" t="s">
        <v>18</v>
      </c>
      <c r="H409">
        <v>46</v>
      </c>
      <c r="I409" s="1">
        <v>39471</v>
      </c>
      <c r="J409" s="2">
        <v>91621</v>
      </c>
      <c r="K409" s="3">
        <v>0</v>
      </c>
      <c r="L409" t="s">
        <v>19</v>
      </c>
      <c r="M409" t="s">
        <v>20</v>
      </c>
      <c r="N409" s="1" t="s">
        <v>21</v>
      </c>
    </row>
    <row r="410" spans="1:14" x14ac:dyDescent="0.2">
      <c r="A410" t="s">
        <v>1060</v>
      </c>
      <c r="B410" t="s">
        <v>1061</v>
      </c>
      <c r="C410" t="s">
        <v>42</v>
      </c>
      <c r="D410" t="s">
        <v>43</v>
      </c>
      <c r="E410" t="s">
        <v>16</v>
      </c>
      <c r="F410" t="s">
        <v>28</v>
      </c>
      <c r="G410" t="s">
        <v>51</v>
      </c>
      <c r="H410">
        <v>33</v>
      </c>
      <c r="I410" s="1">
        <v>41973</v>
      </c>
      <c r="J410" s="2">
        <v>91280</v>
      </c>
      <c r="K410" s="3">
        <v>0</v>
      </c>
      <c r="L410" t="s">
        <v>19</v>
      </c>
      <c r="M410" t="s">
        <v>45</v>
      </c>
      <c r="N410" s="1" t="s">
        <v>21</v>
      </c>
    </row>
    <row r="411" spans="1:14" x14ac:dyDescent="0.2">
      <c r="A411" t="s">
        <v>95</v>
      </c>
      <c r="B411" t="s">
        <v>1062</v>
      </c>
      <c r="C411" t="s">
        <v>83</v>
      </c>
      <c r="D411" t="s">
        <v>23</v>
      </c>
      <c r="E411" t="s">
        <v>36</v>
      </c>
      <c r="F411" t="s">
        <v>17</v>
      </c>
      <c r="G411" t="s">
        <v>47</v>
      </c>
      <c r="H411">
        <v>42</v>
      </c>
      <c r="I411" s="1">
        <v>44092</v>
      </c>
      <c r="J411" s="2">
        <v>47071</v>
      </c>
      <c r="K411" s="3">
        <v>0</v>
      </c>
      <c r="L411" t="s">
        <v>19</v>
      </c>
      <c r="M411" t="s">
        <v>29</v>
      </c>
      <c r="N411" s="1" t="s">
        <v>21</v>
      </c>
    </row>
    <row r="412" spans="1:14" x14ac:dyDescent="0.2">
      <c r="A412" t="s">
        <v>1063</v>
      </c>
      <c r="B412" t="s">
        <v>1064</v>
      </c>
      <c r="C412" t="s">
        <v>91</v>
      </c>
      <c r="D412" t="s">
        <v>27</v>
      </c>
      <c r="E412" t="s">
        <v>36</v>
      </c>
      <c r="F412" t="s">
        <v>17</v>
      </c>
      <c r="G412" t="s">
        <v>18</v>
      </c>
      <c r="H412">
        <v>55</v>
      </c>
      <c r="I412" s="1">
        <v>40868</v>
      </c>
      <c r="J412" s="2">
        <v>81218</v>
      </c>
      <c r="K412" s="3">
        <v>0</v>
      </c>
      <c r="L412" t="s">
        <v>19</v>
      </c>
      <c r="M412" t="s">
        <v>20</v>
      </c>
      <c r="N412" s="1" t="s">
        <v>21</v>
      </c>
    </row>
    <row r="413" spans="1:14" x14ac:dyDescent="0.2">
      <c r="A413" t="s">
        <v>149</v>
      </c>
      <c r="B413" t="s">
        <v>1065</v>
      </c>
      <c r="C413" t="s">
        <v>14</v>
      </c>
      <c r="D413" t="s">
        <v>31</v>
      </c>
      <c r="E413" t="s">
        <v>36</v>
      </c>
      <c r="F413" t="s">
        <v>17</v>
      </c>
      <c r="G413" t="s">
        <v>24</v>
      </c>
      <c r="H413">
        <v>50</v>
      </c>
      <c r="I413" s="1">
        <v>39734</v>
      </c>
      <c r="J413" s="2">
        <v>181801</v>
      </c>
      <c r="K413" s="3">
        <v>0.4</v>
      </c>
      <c r="L413" t="s">
        <v>33</v>
      </c>
      <c r="M413" t="s">
        <v>80</v>
      </c>
      <c r="N413" s="1">
        <v>43810</v>
      </c>
    </row>
    <row r="414" spans="1:14" x14ac:dyDescent="0.2">
      <c r="A414" t="s">
        <v>1066</v>
      </c>
      <c r="B414" t="s">
        <v>1067</v>
      </c>
      <c r="C414" t="s">
        <v>94</v>
      </c>
      <c r="D414" t="s">
        <v>50</v>
      </c>
      <c r="E414" t="s">
        <v>36</v>
      </c>
      <c r="F414" t="s">
        <v>17</v>
      </c>
      <c r="G414" t="s">
        <v>18</v>
      </c>
      <c r="H414">
        <v>26</v>
      </c>
      <c r="I414" s="1">
        <v>44521</v>
      </c>
      <c r="J414" s="2">
        <v>63137</v>
      </c>
      <c r="K414" s="3">
        <v>0</v>
      </c>
      <c r="L414" t="s">
        <v>19</v>
      </c>
      <c r="M414" t="s">
        <v>20</v>
      </c>
      <c r="N414" s="1" t="s">
        <v>21</v>
      </c>
    </row>
    <row r="415" spans="1:14" x14ac:dyDescent="0.2">
      <c r="A415" t="s">
        <v>1068</v>
      </c>
      <c r="B415" t="s">
        <v>1069</v>
      </c>
      <c r="C415" t="s">
        <v>14</v>
      </c>
      <c r="D415" t="s">
        <v>31</v>
      </c>
      <c r="E415" t="s">
        <v>36</v>
      </c>
      <c r="F415" t="s">
        <v>17</v>
      </c>
      <c r="G415" t="s">
        <v>24</v>
      </c>
      <c r="H415">
        <v>55</v>
      </c>
      <c r="I415" s="1">
        <v>43345</v>
      </c>
      <c r="J415" s="2">
        <v>221465</v>
      </c>
      <c r="K415" s="3">
        <v>0.34</v>
      </c>
      <c r="L415" t="s">
        <v>33</v>
      </c>
      <c r="M415" t="s">
        <v>34</v>
      </c>
      <c r="N415" s="1" t="s">
        <v>21</v>
      </c>
    </row>
    <row r="416" spans="1:14" x14ac:dyDescent="0.2">
      <c r="A416" t="s">
        <v>141</v>
      </c>
      <c r="B416" t="s">
        <v>1070</v>
      </c>
      <c r="C416" t="s">
        <v>30</v>
      </c>
      <c r="D416" t="s">
        <v>31</v>
      </c>
      <c r="E416" t="s">
        <v>16</v>
      </c>
      <c r="F416" t="s">
        <v>17</v>
      </c>
      <c r="G416" t="s">
        <v>24</v>
      </c>
      <c r="H416">
        <v>50</v>
      </c>
      <c r="I416" s="1">
        <v>41404</v>
      </c>
      <c r="J416" s="2">
        <v>79388</v>
      </c>
      <c r="K416" s="3">
        <v>0</v>
      </c>
      <c r="L416" t="s">
        <v>19</v>
      </c>
      <c r="M416" t="s">
        <v>25</v>
      </c>
      <c r="N416" s="1">
        <v>43681</v>
      </c>
    </row>
    <row r="417" spans="1:14" x14ac:dyDescent="0.2">
      <c r="A417" t="s">
        <v>1071</v>
      </c>
      <c r="B417" t="s">
        <v>1072</v>
      </c>
      <c r="C417" t="s">
        <v>88</v>
      </c>
      <c r="D417" t="s">
        <v>27</v>
      </c>
      <c r="E417" t="s">
        <v>36</v>
      </c>
      <c r="F417" t="s">
        <v>17</v>
      </c>
      <c r="G417" t="s">
        <v>18</v>
      </c>
      <c r="H417">
        <v>28</v>
      </c>
      <c r="I417" s="1">
        <v>43122</v>
      </c>
      <c r="J417" s="2">
        <v>68176</v>
      </c>
      <c r="K417" s="3">
        <v>0</v>
      </c>
      <c r="L417" t="s">
        <v>19</v>
      </c>
      <c r="M417" t="s">
        <v>63</v>
      </c>
      <c r="N417" s="1" t="s">
        <v>21</v>
      </c>
    </row>
    <row r="418" spans="1:14" x14ac:dyDescent="0.2">
      <c r="A418" t="s">
        <v>1066</v>
      </c>
      <c r="B418" t="s">
        <v>1073</v>
      </c>
      <c r="C418" t="s">
        <v>61</v>
      </c>
      <c r="D418" t="s">
        <v>15</v>
      </c>
      <c r="E418" t="s">
        <v>16</v>
      </c>
      <c r="F418" t="s">
        <v>17</v>
      </c>
      <c r="G418" t="s">
        <v>51</v>
      </c>
      <c r="H418">
        <v>39</v>
      </c>
      <c r="I418" s="1">
        <v>43756</v>
      </c>
      <c r="J418" s="2">
        <v>122829</v>
      </c>
      <c r="K418" s="3">
        <v>0.11</v>
      </c>
      <c r="L418" t="s">
        <v>19</v>
      </c>
      <c r="M418" t="s">
        <v>20</v>
      </c>
      <c r="N418" s="1" t="s">
        <v>21</v>
      </c>
    </row>
    <row r="419" spans="1:14" x14ac:dyDescent="0.2">
      <c r="A419" t="s">
        <v>122</v>
      </c>
      <c r="B419" t="s">
        <v>1074</v>
      </c>
      <c r="C419" t="s">
        <v>61</v>
      </c>
      <c r="D419" t="s">
        <v>43</v>
      </c>
      <c r="E419" t="s">
        <v>44</v>
      </c>
      <c r="F419" t="s">
        <v>17</v>
      </c>
      <c r="G419" t="s">
        <v>24</v>
      </c>
      <c r="H419">
        <v>31</v>
      </c>
      <c r="I419" s="1">
        <v>43695</v>
      </c>
      <c r="J419" s="2">
        <v>126353</v>
      </c>
      <c r="K419" s="3">
        <v>0.12</v>
      </c>
      <c r="L419" t="s">
        <v>33</v>
      </c>
      <c r="M419" t="s">
        <v>74</v>
      </c>
      <c r="N419" s="1" t="s">
        <v>21</v>
      </c>
    </row>
    <row r="420" spans="1:14" x14ac:dyDescent="0.2">
      <c r="A420" t="s">
        <v>240</v>
      </c>
      <c r="B420" t="s">
        <v>1075</v>
      </c>
      <c r="C420" t="s">
        <v>40</v>
      </c>
      <c r="D420" t="s">
        <v>65</v>
      </c>
      <c r="E420" t="s">
        <v>44</v>
      </c>
      <c r="F420" t="s">
        <v>17</v>
      </c>
      <c r="G420" t="s">
        <v>24</v>
      </c>
      <c r="H420">
        <v>55</v>
      </c>
      <c r="I420" s="1">
        <v>40468</v>
      </c>
      <c r="J420" s="2">
        <v>188727</v>
      </c>
      <c r="K420" s="3">
        <v>0.23</v>
      </c>
      <c r="L420" t="s">
        <v>33</v>
      </c>
      <c r="M420" t="s">
        <v>34</v>
      </c>
      <c r="N420" s="1" t="s">
        <v>21</v>
      </c>
    </row>
    <row r="421" spans="1:14" x14ac:dyDescent="0.2">
      <c r="A421" t="s">
        <v>113</v>
      </c>
      <c r="B421" t="s">
        <v>1076</v>
      </c>
      <c r="C421" t="s">
        <v>42</v>
      </c>
      <c r="D421" t="s">
        <v>50</v>
      </c>
      <c r="E421" t="s">
        <v>16</v>
      </c>
      <c r="F421" t="s">
        <v>28</v>
      </c>
      <c r="G421" t="s">
        <v>24</v>
      </c>
      <c r="H421">
        <v>52</v>
      </c>
      <c r="I421" s="1">
        <v>34383</v>
      </c>
      <c r="J421" s="2">
        <v>99624</v>
      </c>
      <c r="K421" s="3">
        <v>0</v>
      </c>
      <c r="L421" t="s">
        <v>19</v>
      </c>
      <c r="M421" t="s">
        <v>63</v>
      </c>
      <c r="N421" s="1" t="s">
        <v>21</v>
      </c>
    </row>
    <row r="422" spans="1:14" x14ac:dyDescent="0.2">
      <c r="A422" t="s">
        <v>1077</v>
      </c>
      <c r="B422" t="s">
        <v>1078</v>
      </c>
      <c r="C422" t="s">
        <v>62</v>
      </c>
      <c r="D422" t="s">
        <v>50</v>
      </c>
      <c r="E422" t="s">
        <v>44</v>
      </c>
      <c r="F422" t="s">
        <v>17</v>
      </c>
      <c r="G422" t="s">
        <v>24</v>
      </c>
      <c r="H422">
        <v>55</v>
      </c>
      <c r="I422" s="1">
        <v>41202</v>
      </c>
      <c r="J422" s="2">
        <v>108686</v>
      </c>
      <c r="K422" s="3">
        <v>0.06</v>
      </c>
      <c r="L422" t="s">
        <v>19</v>
      </c>
      <c r="M422" t="s">
        <v>29</v>
      </c>
      <c r="N422" s="1" t="s">
        <v>21</v>
      </c>
    </row>
    <row r="423" spans="1:14" x14ac:dyDescent="0.2">
      <c r="A423" t="s">
        <v>1079</v>
      </c>
      <c r="B423" t="s">
        <v>328</v>
      </c>
      <c r="C423" t="s">
        <v>68</v>
      </c>
      <c r="D423" t="s">
        <v>65</v>
      </c>
      <c r="E423" t="s">
        <v>32</v>
      </c>
      <c r="F423" t="s">
        <v>17</v>
      </c>
      <c r="G423" t="s">
        <v>51</v>
      </c>
      <c r="H423">
        <v>56</v>
      </c>
      <c r="I423" s="1">
        <v>34802</v>
      </c>
      <c r="J423" s="2">
        <v>50857</v>
      </c>
      <c r="K423" s="3">
        <v>0</v>
      </c>
      <c r="L423" t="s">
        <v>52</v>
      </c>
      <c r="M423" t="s">
        <v>81</v>
      </c>
      <c r="N423" s="1" t="s">
        <v>21</v>
      </c>
    </row>
    <row r="424" spans="1:14" x14ac:dyDescent="0.2">
      <c r="A424" t="s">
        <v>1080</v>
      </c>
      <c r="B424" t="s">
        <v>1081</v>
      </c>
      <c r="C424" t="s">
        <v>69</v>
      </c>
      <c r="D424" t="s">
        <v>31</v>
      </c>
      <c r="E424" t="s">
        <v>36</v>
      </c>
      <c r="F424" t="s">
        <v>28</v>
      </c>
      <c r="G424" t="s">
        <v>18</v>
      </c>
      <c r="H424">
        <v>47</v>
      </c>
      <c r="I424" s="1">
        <v>36893</v>
      </c>
      <c r="J424" s="2">
        <v>120628</v>
      </c>
      <c r="K424" s="3">
        <v>0</v>
      </c>
      <c r="L424" t="s">
        <v>19</v>
      </c>
      <c r="M424" t="s">
        <v>20</v>
      </c>
      <c r="N424" s="1" t="s">
        <v>21</v>
      </c>
    </row>
    <row r="425" spans="1:14" x14ac:dyDescent="0.2">
      <c r="A425" t="s">
        <v>1082</v>
      </c>
      <c r="B425" t="s">
        <v>1083</v>
      </c>
      <c r="C425" t="s">
        <v>40</v>
      </c>
      <c r="D425" t="s">
        <v>50</v>
      </c>
      <c r="E425" t="s">
        <v>44</v>
      </c>
      <c r="F425" t="s">
        <v>17</v>
      </c>
      <c r="G425" t="s">
        <v>18</v>
      </c>
      <c r="H425">
        <v>63</v>
      </c>
      <c r="I425" s="1">
        <v>43996</v>
      </c>
      <c r="J425" s="2">
        <v>181216</v>
      </c>
      <c r="K425" s="3">
        <v>0.27</v>
      </c>
      <c r="L425" t="s">
        <v>19</v>
      </c>
      <c r="M425" t="s">
        <v>29</v>
      </c>
      <c r="N425" s="1" t="s">
        <v>21</v>
      </c>
    </row>
    <row r="426" spans="1:14" x14ac:dyDescent="0.2">
      <c r="A426" t="s">
        <v>151</v>
      </c>
      <c r="B426" t="s">
        <v>1084</v>
      </c>
      <c r="C426" t="s">
        <v>68</v>
      </c>
      <c r="D426" t="s">
        <v>15</v>
      </c>
      <c r="E426" t="s">
        <v>32</v>
      </c>
      <c r="F426" t="s">
        <v>17</v>
      </c>
      <c r="G426" t="s">
        <v>18</v>
      </c>
      <c r="H426">
        <v>63</v>
      </c>
      <c r="I426" s="1">
        <v>40984</v>
      </c>
      <c r="J426" s="2">
        <v>46081</v>
      </c>
      <c r="K426" s="3">
        <v>0</v>
      </c>
      <c r="L426" t="s">
        <v>19</v>
      </c>
      <c r="M426" t="s">
        <v>20</v>
      </c>
      <c r="N426" s="1" t="s">
        <v>21</v>
      </c>
    </row>
    <row r="427" spans="1:14" x14ac:dyDescent="0.2">
      <c r="A427" t="s">
        <v>1085</v>
      </c>
      <c r="B427" t="s">
        <v>1086</v>
      </c>
      <c r="C427" t="s">
        <v>61</v>
      </c>
      <c r="D427" t="s">
        <v>65</v>
      </c>
      <c r="E427" t="s">
        <v>32</v>
      </c>
      <c r="F427" t="s">
        <v>17</v>
      </c>
      <c r="G427" t="s">
        <v>18</v>
      </c>
      <c r="H427">
        <v>55</v>
      </c>
      <c r="I427" s="1">
        <v>38135</v>
      </c>
      <c r="J427" s="2">
        <v>159885</v>
      </c>
      <c r="K427" s="3">
        <v>0.12</v>
      </c>
      <c r="L427" t="s">
        <v>19</v>
      </c>
      <c r="M427" t="s">
        <v>29</v>
      </c>
      <c r="N427" s="1" t="s">
        <v>21</v>
      </c>
    </row>
    <row r="428" spans="1:14" x14ac:dyDescent="0.2">
      <c r="A428" t="s">
        <v>1087</v>
      </c>
      <c r="B428" t="s">
        <v>1088</v>
      </c>
      <c r="C428" t="s">
        <v>40</v>
      </c>
      <c r="D428" t="s">
        <v>50</v>
      </c>
      <c r="E428" t="s">
        <v>36</v>
      </c>
      <c r="F428" t="s">
        <v>17</v>
      </c>
      <c r="G428" t="s">
        <v>18</v>
      </c>
      <c r="H428">
        <v>55</v>
      </c>
      <c r="I428" s="1">
        <v>35001</v>
      </c>
      <c r="J428" s="2">
        <v>153271</v>
      </c>
      <c r="K428" s="3">
        <v>0.15</v>
      </c>
      <c r="L428" t="s">
        <v>19</v>
      </c>
      <c r="M428" t="s">
        <v>25</v>
      </c>
      <c r="N428" s="1" t="s">
        <v>21</v>
      </c>
    </row>
    <row r="429" spans="1:14" x14ac:dyDescent="0.2">
      <c r="A429" t="s">
        <v>1089</v>
      </c>
      <c r="B429" t="s">
        <v>1090</v>
      </c>
      <c r="C429" t="s">
        <v>62</v>
      </c>
      <c r="D429" t="s">
        <v>23</v>
      </c>
      <c r="E429" t="s">
        <v>36</v>
      </c>
      <c r="F429" t="s">
        <v>28</v>
      </c>
      <c r="G429" t="s">
        <v>24</v>
      </c>
      <c r="H429">
        <v>42</v>
      </c>
      <c r="I429" s="1">
        <v>40159</v>
      </c>
      <c r="J429" s="2">
        <v>114242</v>
      </c>
      <c r="K429" s="3">
        <v>0.08</v>
      </c>
      <c r="L429" t="s">
        <v>19</v>
      </c>
      <c r="M429" t="s">
        <v>39</v>
      </c>
      <c r="N429" s="1" t="s">
        <v>21</v>
      </c>
    </row>
    <row r="430" spans="1:14" x14ac:dyDescent="0.2">
      <c r="A430" t="s">
        <v>1091</v>
      </c>
      <c r="B430" t="s">
        <v>1092</v>
      </c>
      <c r="C430" t="s">
        <v>73</v>
      </c>
      <c r="D430" t="s">
        <v>27</v>
      </c>
      <c r="E430" t="s">
        <v>44</v>
      </c>
      <c r="F430" t="s">
        <v>17</v>
      </c>
      <c r="G430" t="s">
        <v>24</v>
      </c>
      <c r="H430">
        <v>39</v>
      </c>
      <c r="I430" s="1">
        <v>44153</v>
      </c>
      <c r="J430" s="2">
        <v>48415</v>
      </c>
      <c r="K430" s="3">
        <v>0</v>
      </c>
      <c r="L430" t="s">
        <v>33</v>
      </c>
      <c r="M430" t="s">
        <v>74</v>
      </c>
      <c r="N430" s="1" t="s">
        <v>21</v>
      </c>
    </row>
    <row r="431" spans="1:14" x14ac:dyDescent="0.2">
      <c r="A431" t="s">
        <v>297</v>
      </c>
      <c r="B431" t="s">
        <v>1093</v>
      </c>
      <c r="C431" t="s">
        <v>86</v>
      </c>
      <c r="D431" t="s">
        <v>31</v>
      </c>
      <c r="E431" t="s">
        <v>36</v>
      </c>
      <c r="F431" t="s">
        <v>28</v>
      </c>
      <c r="G431" t="s">
        <v>51</v>
      </c>
      <c r="H431">
        <v>35</v>
      </c>
      <c r="I431" s="1">
        <v>42878</v>
      </c>
      <c r="J431" s="2">
        <v>65566</v>
      </c>
      <c r="K431" s="3">
        <v>0</v>
      </c>
      <c r="L431" t="s">
        <v>19</v>
      </c>
      <c r="M431" t="s">
        <v>63</v>
      </c>
      <c r="N431" s="1" t="s">
        <v>21</v>
      </c>
    </row>
    <row r="432" spans="1:14" x14ac:dyDescent="0.2">
      <c r="A432" t="s">
        <v>1094</v>
      </c>
      <c r="B432" t="s">
        <v>1095</v>
      </c>
      <c r="C432" t="s">
        <v>61</v>
      </c>
      <c r="D432" t="s">
        <v>43</v>
      </c>
      <c r="E432" t="s">
        <v>16</v>
      </c>
      <c r="F432" t="s">
        <v>28</v>
      </c>
      <c r="G432" t="s">
        <v>24</v>
      </c>
      <c r="H432">
        <v>45</v>
      </c>
      <c r="I432" s="1">
        <v>37014</v>
      </c>
      <c r="J432" s="2">
        <v>147752</v>
      </c>
      <c r="K432" s="3">
        <v>0.12</v>
      </c>
      <c r="L432" t="s">
        <v>33</v>
      </c>
      <c r="M432" t="s">
        <v>74</v>
      </c>
      <c r="N432" s="1">
        <v>40903</v>
      </c>
    </row>
    <row r="433" spans="1:14" x14ac:dyDescent="0.2">
      <c r="A433" t="s">
        <v>1096</v>
      </c>
      <c r="B433" t="s">
        <v>1097</v>
      </c>
      <c r="C433" t="s">
        <v>61</v>
      </c>
      <c r="D433" t="s">
        <v>43</v>
      </c>
      <c r="E433" t="s">
        <v>36</v>
      </c>
      <c r="F433" t="s">
        <v>17</v>
      </c>
      <c r="G433" t="s">
        <v>24</v>
      </c>
      <c r="H433">
        <v>25</v>
      </c>
      <c r="I433" s="1">
        <v>44453</v>
      </c>
      <c r="J433" s="2">
        <v>136810</v>
      </c>
      <c r="K433" s="3">
        <v>0.14000000000000001</v>
      </c>
      <c r="L433" t="s">
        <v>33</v>
      </c>
      <c r="M433" t="s">
        <v>80</v>
      </c>
      <c r="N433" s="1" t="s">
        <v>21</v>
      </c>
    </row>
    <row r="434" spans="1:14" x14ac:dyDescent="0.2">
      <c r="A434" t="s">
        <v>1098</v>
      </c>
      <c r="B434" t="s">
        <v>1099</v>
      </c>
      <c r="C434" t="s">
        <v>68</v>
      </c>
      <c r="D434" t="s">
        <v>50</v>
      </c>
      <c r="E434" t="s">
        <v>32</v>
      </c>
      <c r="F434" t="s">
        <v>28</v>
      </c>
      <c r="G434" t="s">
        <v>18</v>
      </c>
      <c r="H434">
        <v>47</v>
      </c>
      <c r="I434" s="1">
        <v>41333</v>
      </c>
      <c r="J434" s="2">
        <v>54635</v>
      </c>
      <c r="K434" s="3">
        <v>0</v>
      </c>
      <c r="L434" t="s">
        <v>19</v>
      </c>
      <c r="M434" t="s">
        <v>20</v>
      </c>
      <c r="N434" s="1" t="s">
        <v>21</v>
      </c>
    </row>
    <row r="435" spans="1:14" x14ac:dyDescent="0.2">
      <c r="A435" t="s">
        <v>1100</v>
      </c>
      <c r="B435" t="s">
        <v>1101</v>
      </c>
      <c r="C435" t="s">
        <v>38</v>
      </c>
      <c r="D435" t="s">
        <v>27</v>
      </c>
      <c r="E435" t="s">
        <v>32</v>
      </c>
      <c r="F435" t="s">
        <v>17</v>
      </c>
      <c r="G435" t="s">
        <v>18</v>
      </c>
      <c r="H435">
        <v>42</v>
      </c>
      <c r="I435" s="1">
        <v>43866</v>
      </c>
      <c r="J435" s="2">
        <v>96636</v>
      </c>
      <c r="K435" s="3">
        <v>0</v>
      </c>
      <c r="L435" t="s">
        <v>19</v>
      </c>
      <c r="M435" t="s">
        <v>29</v>
      </c>
      <c r="N435" s="1" t="s">
        <v>21</v>
      </c>
    </row>
    <row r="436" spans="1:14" x14ac:dyDescent="0.2">
      <c r="A436" t="s">
        <v>198</v>
      </c>
      <c r="B436" t="s">
        <v>1102</v>
      </c>
      <c r="C436" t="s">
        <v>98</v>
      </c>
      <c r="D436" t="s">
        <v>27</v>
      </c>
      <c r="E436" t="s">
        <v>36</v>
      </c>
      <c r="F436" t="s">
        <v>17</v>
      </c>
      <c r="G436" t="s">
        <v>47</v>
      </c>
      <c r="H436">
        <v>35</v>
      </c>
      <c r="I436" s="1">
        <v>41941</v>
      </c>
      <c r="J436" s="2">
        <v>91592</v>
      </c>
      <c r="K436" s="3">
        <v>0</v>
      </c>
      <c r="L436" t="s">
        <v>19</v>
      </c>
      <c r="M436" t="s">
        <v>20</v>
      </c>
      <c r="N436" s="1" t="s">
        <v>21</v>
      </c>
    </row>
    <row r="437" spans="1:14" x14ac:dyDescent="0.2">
      <c r="A437" t="s">
        <v>78</v>
      </c>
      <c r="B437" t="s">
        <v>1103</v>
      </c>
      <c r="C437" t="s">
        <v>83</v>
      </c>
      <c r="D437" t="s">
        <v>23</v>
      </c>
      <c r="E437" t="s">
        <v>16</v>
      </c>
      <c r="F437" t="s">
        <v>17</v>
      </c>
      <c r="G437" t="s">
        <v>24</v>
      </c>
      <c r="H437">
        <v>45</v>
      </c>
      <c r="I437" s="1">
        <v>36755</v>
      </c>
      <c r="J437" s="2">
        <v>55563</v>
      </c>
      <c r="K437" s="3">
        <v>0</v>
      </c>
      <c r="L437" t="s">
        <v>33</v>
      </c>
      <c r="M437" t="s">
        <v>34</v>
      </c>
      <c r="N437" s="1" t="s">
        <v>21</v>
      </c>
    </row>
    <row r="438" spans="1:14" x14ac:dyDescent="0.2">
      <c r="A438" t="s">
        <v>288</v>
      </c>
      <c r="B438" t="s">
        <v>1104</v>
      </c>
      <c r="C438" t="s">
        <v>40</v>
      </c>
      <c r="D438" t="s">
        <v>27</v>
      </c>
      <c r="E438" t="s">
        <v>16</v>
      </c>
      <c r="F438" t="s">
        <v>17</v>
      </c>
      <c r="G438" t="s">
        <v>24</v>
      </c>
      <c r="H438">
        <v>52</v>
      </c>
      <c r="I438" s="1">
        <v>35109</v>
      </c>
      <c r="J438" s="2">
        <v>159724</v>
      </c>
      <c r="K438" s="3">
        <v>0.23</v>
      </c>
      <c r="L438" t="s">
        <v>33</v>
      </c>
      <c r="M438" t="s">
        <v>60</v>
      </c>
      <c r="N438" s="1" t="s">
        <v>21</v>
      </c>
    </row>
    <row r="439" spans="1:14" x14ac:dyDescent="0.2">
      <c r="A439" t="s">
        <v>1105</v>
      </c>
      <c r="B439" t="s">
        <v>1106</v>
      </c>
      <c r="C439" t="s">
        <v>14</v>
      </c>
      <c r="D439" t="s">
        <v>43</v>
      </c>
      <c r="E439" t="s">
        <v>32</v>
      </c>
      <c r="F439" t="s">
        <v>28</v>
      </c>
      <c r="G439" t="s">
        <v>24</v>
      </c>
      <c r="H439">
        <v>57</v>
      </c>
      <c r="I439" s="1">
        <v>42951</v>
      </c>
      <c r="J439" s="2">
        <v>183190</v>
      </c>
      <c r="K439" s="3">
        <v>0.36</v>
      </c>
      <c r="L439" t="s">
        <v>19</v>
      </c>
      <c r="M439" t="s">
        <v>20</v>
      </c>
      <c r="N439" s="1" t="s">
        <v>21</v>
      </c>
    </row>
    <row r="440" spans="1:14" x14ac:dyDescent="0.2">
      <c r="A440" t="s">
        <v>1107</v>
      </c>
      <c r="B440" t="s">
        <v>1108</v>
      </c>
      <c r="C440" t="s">
        <v>68</v>
      </c>
      <c r="D440" t="s">
        <v>65</v>
      </c>
      <c r="E440" t="s">
        <v>44</v>
      </c>
      <c r="F440" t="s">
        <v>17</v>
      </c>
      <c r="G440" t="s">
        <v>18</v>
      </c>
      <c r="H440">
        <v>56</v>
      </c>
      <c r="I440" s="1">
        <v>43824</v>
      </c>
      <c r="J440" s="2">
        <v>54829</v>
      </c>
      <c r="K440" s="3">
        <v>0</v>
      </c>
      <c r="L440" t="s">
        <v>19</v>
      </c>
      <c r="M440" t="s">
        <v>39</v>
      </c>
      <c r="N440" s="1" t="s">
        <v>21</v>
      </c>
    </row>
    <row r="441" spans="1:14" x14ac:dyDescent="0.2">
      <c r="A441" t="s">
        <v>1109</v>
      </c>
      <c r="B441" t="s">
        <v>298</v>
      </c>
      <c r="C441" t="s">
        <v>30</v>
      </c>
      <c r="D441" t="s">
        <v>31</v>
      </c>
      <c r="E441" t="s">
        <v>32</v>
      </c>
      <c r="F441" t="s">
        <v>28</v>
      </c>
      <c r="G441" t="s">
        <v>51</v>
      </c>
      <c r="H441">
        <v>46</v>
      </c>
      <c r="I441" s="1">
        <v>38464</v>
      </c>
      <c r="J441" s="2">
        <v>96639</v>
      </c>
      <c r="K441" s="3">
        <v>0</v>
      </c>
      <c r="L441" t="s">
        <v>52</v>
      </c>
      <c r="M441" t="s">
        <v>66</v>
      </c>
      <c r="N441" s="1" t="s">
        <v>21</v>
      </c>
    </row>
    <row r="442" spans="1:14" x14ac:dyDescent="0.2">
      <c r="A442" t="s">
        <v>115</v>
      </c>
      <c r="B442" t="s">
        <v>1110</v>
      </c>
      <c r="C442" t="s">
        <v>62</v>
      </c>
      <c r="D442" t="s">
        <v>43</v>
      </c>
      <c r="E442" t="s">
        <v>44</v>
      </c>
      <c r="F442" t="s">
        <v>17</v>
      </c>
      <c r="G442" t="s">
        <v>24</v>
      </c>
      <c r="H442">
        <v>43</v>
      </c>
      <c r="I442" s="1">
        <v>38879</v>
      </c>
      <c r="J442" s="2">
        <v>117278</v>
      </c>
      <c r="K442" s="3">
        <v>0.09</v>
      </c>
      <c r="L442" t="s">
        <v>19</v>
      </c>
      <c r="M442" t="s">
        <v>45</v>
      </c>
      <c r="N442" s="1" t="s">
        <v>21</v>
      </c>
    </row>
    <row r="443" spans="1:14" x14ac:dyDescent="0.2">
      <c r="A443" t="s">
        <v>1111</v>
      </c>
      <c r="B443" t="s">
        <v>1112</v>
      </c>
      <c r="C443" t="s">
        <v>56</v>
      </c>
      <c r="D443" t="s">
        <v>27</v>
      </c>
      <c r="E443" t="s">
        <v>44</v>
      </c>
      <c r="F443" t="s">
        <v>28</v>
      </c>
      <c r="G443" t="s">
        <v>24</v>
      </c>
      <c r="H443">
        <v>53</v>
      </c>
      <c r="I443" s="1">
        <v>39487</v>
      </c>
      <c r="J443" s="2">
        <v>84193</v>
      </c>
      <c r="K443" s="3">
        <v>0.09</v>
      </c>
      <c r="L443" t="s">
        <v>33</v>
      </c>
      <c r="M443" t="s">
        <v>74</v>
      </c>
      <c r="N443" s="1" t="s">
        <v>21</v>
      </c>
    </row>
    <row r="444" spans="1:14" x14ac:dyDescent="0.2">
      <c r="A444" t="s">
        <v>1113</v>
      </c>
      <c r="B444" t="s">
        <v>1114</v>
      </c>
      <c r="C444" t="s">
        <v>89</v>
      </c>
      <c r="D444" t="s">
        <v>27</v>
      </c>
      <c r="E444" t="s">
        <v>36</v>
      </c>
      <c r="F444" t="s">
        <v>17</v>
      </c>
      <c r="G444" t="s">
        <v>18</v>
      </c>
      <c r="H444">
        <v>47</v>
      </c>
      <c r="I444" s="1">
        <v>43309</v>
      </c>
      <c r="J444" s="2">
        <v>87806</v>
      </c>
      <c r="K444" s="3">
        <v>0</v>
      </c>
      <c r="L444" t="s">
        <v>19</v>
      </c>
      <c r="M444" t="s">
        <v>63</v>
      </c>
      <c r="N444" s="1" t="s">
        <v>21</v>
      </c>
    </row>
    <row r="445" spans="1:14" x14ac:dyDescent="0.2">
      <c r="A445" t="s">
        <v>1115</v>
      </c>
      <c r="B445" t="s">
        <v>1116</v>
      </c>
      <c r="C445" t="s">
        <v>58</v>
      </c>
      <c r="D445" t="s">
        <v>31</v>
      </c>
      <c r="E445" t="s">
        <v>16</v>
      </c>
      <c r="F445" t="s">
        <v>28</v>
      </c>
      <c r="G445" t="s">
        <v>18</v>
      </c>
      <c r="H445">
        <v>62</v>
      </c>
      <c r="I445" s="1">
        <v>40820</v>
      </c>
      <c r="J445" s="2">
        <v>63959</v>
      </c>
      <c r="K445" s="3">
        <v>0</v>
      </c>
      <c r="L445" t="s">
        <v>19</v>
      </c>
      <c r="M445" t="s">
        <v>63</v>
      </c>
      <c r="N445" s="1" t="s">
        <v>21</v>
      </c>
    </row>
    <row r="446" spans="1:14" x14ac:dyDescent="0.2">
      <c r="A446" t="s">
        <v>1117</v>
      </c>
      <c r="B446" t="s">
        <v>1118</v>
      </c>
      <c r="C446" t="s">
        <v>14</v>
      </c>
      <c r="D446" t="s">
        <v>27</v>
      </c>
      <c r="E446" t="s">
        <v>16</v>
      </c>
      <c r="F446" t="s">
        <v>28</v>
      </c>
      <c r="G446" t="s">
        <v>24</v>
      </c>
      <c r="H446">
        <v>35</v>
      </c>
      <c r="I446" s="1">
        <v>42166</v>
      </c>
      <c r="J446" s="2">
        <v>234723</v>
      </c>
      <c r="K446" s="3">
        <v>0.36</v>
      </c>
      <c r="L446" t="s">
        <v>33</v>
      </c>
      <c r="M446" t="s">
        <v>74</v>
      </c>
      <c r="N446" s="1" t="s">
        <v>21</v>
      </c>
    </row>
    <row r="447" spans="1:14" x14ac:dyDescent="0.2">
      <c r="A447" t="s">
        <v>1119</v>
      </c>
      <c r="B447" t="s">
        <v>1120</v>
      </c>
      <c r="C447" t="s">
        <v>68</v>
      </c>
      <c r="D447" t="s">
        <v>65</v>
      </c>
      <c r="E447" t="s">
        <v>32</v>
      </c>
      <c r="F447" t="s">
        <v>17</v>
      </c>
      <c r="G447" t="s">
        <v>24</v>
      </c>
      <c r="H447">
        <v>27</v>
      </c>
      <c r="I447" s="1">
        <v>43701</v>
      </c>
      <c r="J447" s="2">
        <v>50809</v>
      </c>
      <c r="K447" s="3">
        <v>0</v>
      </c>
      <c r="L447" t="s">
        <v>33</v>
      </c>
      <c r="M447" t="s">
        <v>80</v>
      </c>
      <c r="N447" s="1" t="s">
        <v>21</v>
      </c>
    </row>
    <row r="448" spans="1:14" x14ac:dyDescent="0.2">
      <c r="A448" t="s">
        <v>1121</v>
      </c>
      <c r="B448" t="s">
        <v>1122</v>
      </c>
      <c r="C448" t="s">
        <v>42</v>
      </c>
      <c r="D448" t="s">
        <v>15</v>
      </c>
      <c r="E448" t="s">
        <v>36</v>
      </c>
      <c r="F448" t="s">
        <v>28</v>
      </c>
      <c r="G448" t="s">
        <v>18</v>
      </c>
      <c r="H448">
        <v>55</v>
      </c>
      <c r="I448" s="1">
        <v>37456</v>
      </c>
      <c r="J448" s="2">
        <v>77396</v>
      </c>
      <c r="K448" s="3">
        <v>0</v>
      </c>
      <c r="L448" t="s">
        <v>19</v>
      </c>
      <c r="M448" t="s">
        <v>45</v>
      </c>
      <c r="N448" s="1" t="s">
        <v>21</v>
      </c>
    </row>
    <row r="449" spans="1:14" x14ac:dyDescent="0.2">
      <c r="A449" t="s">
        <v>142</v>
      </c>
      <c r="B449" t="s">
        <v>1123</v>
      </c>
      <c r="C449" t="s">
        <v>42</v>
      </c>
      <c r="D449" t="s">
        <v>15</v>
      </c>
      <c r="E449" t="s">
        <v>44</v>
      </c>
      <c r="F449" t="s">
        <v>17</v>
      </c>
      <c r="G449" t="s">
        <v>24</v>
      </c>
      <c r="H449">
        <v>63</v>
      </c>
      <c r="I449" s="1">
        <v>36525</v>
      </c>
      <c r="J449" s="2">
        <v>89523</v>
      </c>
      <c r="K449" s="3">
        <v>0</v>
      </c>
      <c r="L449" t="s">
        <v>19</v>
      </c>
      <c r="M449" t="s">
        <v>39</v>
      </c>
      <c r="N449" s="1" t="s">
        <v>21</v>
      </c>
    </row>
    <row r="450" spans="1:14" x14ac:dyDescent="0.2">
      <c r="A450" t="s">
        <v>1124</v>
      </c>
      <c r="B450" t="s">
        <v>1125</v>
      </c>
      <c r="C450" t="s">
        <v>38</v>
      </c>
      <c r="D450" t="s">
        <v>27</v>
      </c>
      <c r="E450" t="s">
        <v>32</v>
      </c>
      <c r="F450" t="s">
        <v>17</v>
      </c>
      <c r="G450" t="s">
        <v>24</v>
      </c>
      <c r="H450">
        <v>53</v>
      </c>
      <c r="I450" s="1">
        <v>40744</v>
      </c>
      <c r="J450" s="2">
        <v>86173</v>
      </c>
      <c r="K450" s="3">
        <v>0</v>
      </c>
      <c r="L450" t="s">
        <v>33</v>
      </c>
      <c r="M450" t="s">
        <v>80</v>
      </c>
      <c r="N450" s="1" t="s">
        <v>21</v>
      </c>
    </row>
    <row r="451" spans="1:14" x14ac:dyDescent="0.2">
      <c r="A451" t="s">
        <v>1126</v>
      </c>
      <c r="B451" t="s">
        <v>1127</v>
      </c>
      <c r="C451" t="s">
        <v>14</v>
      </c>
      <c r="D451" t="s">
        <v>50</v>
      </c>
      <c r="E451" t="s">
        <v>36</v>
      </c>
      <c r="F451" t="s">
        <v>17</v>
      </c>
      <c r="G451" t="s">
        <v>47</v>
      </c>
      <c r="H451">
        <v>54</v>
      </c>
      <c r="I451" s="1">
        <v>36757</v>
      </c>
      <c r="J451" s="2">
        <v>222224</v>
      </c>
      <c r="K451" s="3">
        <v>0.38</v>
      </c>
      <c r="L451" t="s">
        <v>19</v>
      </c>
      <c r="M451" t="s">
        <v>29</v>
      </c>
      <c r="N451" s="1" t="s">
        <v>21</v>
      </c>
    </row>
    <row r="452" spans="1:14" x14ac:dyDescent="0.2">
      <c r="A452" t="s">
        <v>1128</v>
      </c>
      <c r="B452" t="s">
        <v>1129</v>
      </c>
      <c r="C452" t="s">
        <v>61</v>
      </c>
      <c r="D452" t="s">
        <v>15</v>
      </c>
      <c r="E452" t="s">
        <v>16</v>
      </c>
      <c r="F452" t="s">
        <v>28</v>
      </c>
      <c r="G452" t="s">
        <v>24</v>
      </c>
      <c r="H452">
        <v>43</v>
      </c>
      <c r="I452" s="1">
        <v>44303</v>
      </c>
      <c r="J452" s="2">
        <v>146140</v>
      </c>
      <c r="K452" s="3">
        <v>0.15</v>
      </c>
      <c r="L452" t="s">
        <v>19</v>
      </c>
      <c r="M452" t="s">
        <v>63</v>
      </c>
      <c r="N452" s="1" t="s">
        <v>21</v>
      </c>
    </row>
    <row r="453" spans="1:14" x14ac:dyDescent="0.2">
      <c r="A453" t="s">
        <v>334</v>
      </c>
      <c r="B453" t="s">
        <v>1130</v>
      </c>
      <c r="C453" t="s">
        <v>97</v>
      </c>
      <c r="D453" t="s">
        <v>31</v>
      </c>
      <c r="E453" t="s">
        <v>44</v>
      </c>
      <c r="F453" t="s">
        <v>17</v>
      </c>
      <c r="G453" t="s">
        <v>18</v>
      </c>
      <c r="H453">
        <v>64</v>
      </c>
      <c r="I453" s="1">
        <v>34505</v>
      </c>
      <c r="J453" s="2">
        <v>109456</v>
      </c>
      <c r="K453" s="3">
        <v>0.1</v>
      </c>
      <c r="L453" t="s">
        <v>19</v>
      </c>
      <c r="M453" t="s">
        <v>20</v>
      </c>
      <c r="N453" s="1" t="s">
        <v>21</v>
      </c>
    </row>
    <row r="454" spans="1:14" x14ac:dyDescent="0.2">
      <c r="A454" t="s">
        <v>1131</v>
      </c>
      <c r="B454" t="s">
        <v>1132</v>
      </c>
      <c r="C454" t="s">
        <v>40</v>
      </c>
      <c r="D454" t="s">
        <v>15</v>
      </c>
      <c r="E454" t="s">
        <v>16</v>
      </c>
      <c r="F454" t="s">
        <v>17</v>
      </c>
      <c r="G454" t="s">
        <v>51</v>
      </c>
      <c r="H454">
        <v>65</v>
      </c>
      <c r="I454" s="1">
        <v>39728</v>
      </c>
      <c r="J454" s="2">
        <v>170221</v>
      </c>
      <c r="K454" s="3">
        <v>0.15</v>
      </c>
      <c r="L454" t="s">
        <v>52</v>
      </c>
      <c r="M454" t="s">
        <v>81</v>
      </c>
      <c r="N454" s="1" t="s">
        <v>21</v>
      </c>
    </row>
    <row r="455" spans="1:14" x14ac:dyDescent="0.2">
      <c r="A455" t="s">
        <v>252</v>
      </c>
      <c r="B455" t="s">
        <v>1133</v>
      </c>
      <c r="C455" t="s">
        <v>56</v>
      </c>
      <c r="D455" t="s">
        <v>27</v>
      </c>
      <c r="E455" t="s">
        <v>16</v>
      </c>
      <c r="F455" t="s">
        <v>17</v>
      </c>
      <c r="G455" t="s">
        <v>18</v>
      </c>
      <c r="H455">
        <v>42</v>
      </c>
      <c r="I455" s="1">
        <v>38777</v>
      </c>
      <c r="J455" s="2">
        <v>97433</v>
      </c>
      <c r="K455" s="3">
        <v>0.05</v>
      </c>
      <c r="L455" t="s">
        <v>19</v>
      </c>
      <c r="M455" t="s">
        <v>63</v>
      </c>
      <c r="N455" s="1">
        <v>42224</v>
      </c>
    </row>
    <row r="456" spans="1:14" x14ac:dyDescent="0.2">
      <c r="A456" t="s">
        <v>1134</v>
      </c>
      <c r="B456" t="s">
        <v>1135</v>
      </c>
      <c r="C456" t="s">
        <v>94</v>
      </c>
      <c r="D456" t="s">
        <v>50</v>
      </c>
      <c r="E456" t="s">
        <v>36</v>
      </c>
      <c r="F456" t="s">
        <v>28</v>
      </c>
      <c r="G456" t="s">
        <v>24</v>
      </c>
      <c r="H456">
        <v>35</v>
      </c>
      <c r="I456" s="1">
        <v>41516</v>
      </c>
      <c r="J456" s="2">
        <v>59646</v>
      </c>
      <c r="K456" s="3">
        <v>0</v>
      </c>
      <c r="L456" t="s">
        <v>33</v>
      </c>
      <c r="M456" t="s">
        <v>74</v>
      </c>
      <c r="N456" s="1" t="s">
        <v>21</v>
      </c>
    </row>
    <row r="457" spans="1:14" x14ac:dyDescent="0.2">
      <c r="A457" t="s">
        <v>37</v>
      </c>
      <c r="B457" t="s">
        <v>1136</v>
      </c>
      <c r="C457" t="s">
        <v>40</v>
      </c>
      <c r="D457" t="s">
        <v>31</v>
      </c>
      <c r="E457" t="s">
        <v>44</v>
      </c>
      <c r="F457" t="s">
        <v>28</v>
      </c>
      <c r="G457" t="s">
        <v>24</v>
      </c>
      <c r="H457">
        <v>64</v>
      </c>
      <c r="I457" s="1">
        <v>34940</v>
      </c>
      <c r="J457" s="2">
        <v>158787</v>
      </c>
      <c r="K457" s="3">
        <v>0.18</v>
      </c>
      <c r="L457" t="s">
        <v>33</v>
      </c>
      <c r="M457" t="s">
        <v>34</v>
      </c>
      <c r="N457" s="1" t="s">
        <v>21</v>
      </c>
    </row>
    <row r="458" spans="1:14" x14ac:dyDescent="0.2">
      <c r="A458" t="s">
        <v>150</v>
      </c>
      <c r="B458" t="s">
        <v>286</v>
      </c>
      <c r="C458" t="s">
        <v>84</v>
      </c>
      <c r="D458" t="s">
        <v>31</v>
      </c>
      <c r="E458" t="s">
        <v>16</v>
      </c>
      <c r="F458" t="s">
        <v>28</v>
      </c>
      <c r="G458" t="s">
        <v>24</v>
      </c>
      <c r="H458">
        <v>55</v>
      </c>
      <c r="I458" s="1">
        <v>43219</v>
      </c>
      <c r="J458" s="2">
        <v>83378</v>
      </c>
      <c r="K458" s="3">
        <v>0</v>
      </c>
      <c r="L458" t="s">
        <v>33</v>
      </c>
      <c r="M458" t="s">
        <v>60</v>
      </c>
      <c r="N458" s="1" t="s">
        <v>21</v>
      </c>
    </row>
    <row r="459" spans="1:14" x14ac:dyDescent="0.2">
      <c r="A459" t="s">
        <v>1137</v>
      </c>
      <c r="B459" t="s">
        <v>1138</v>
      </c>
      <c r="C459" t="s">
        <v>42</v>
      </c>
      <c r="D459" t="s">
        <v>43</v>
      </c>
      <c r="E459" t="s">
        <v>32</v>
      </c>
      <c r="F459" t="s">
        <v>17</v>
      </c>
      <c r="G459" t="s">
        <v>51</v>
      </c>
      <c r="H459">
        <v>32</v>
      </c>
      <c r="I459" s="1">
        <v>41590</v>
      </c>
      <c r="J459" s="2">
        <v>88895</v>
      </c>
      <c r="K459" s="3">
        <v>0</v>
      </c>
      <c r="L459" t="s">
        <v>19</v>
      </c>
      <c r="M459" t="s">
        <v>20</v>
      </c>
      <c r="N459" s="1" t="s">
        <v>21</v>
      </c>
    </row>
    <row r="460" spans="1:14" x14ac:dyDescent="0.2">
      <c r="A460" t="s">
        <v>103</v>
      </c>
      <c r="B460" t="s">
        <v>1139</v>
      </c>
      <c r="C460" t="s">
        <v>40</v>
      </c>
      <c r="D460" t="s">
        <v>43</v>
      </c>
      <c r="E460" t="s">
        <v>32</v>
      </c>
      <c r="F460" t="s">
        <v>28</v>
      </c>
      <c r="G460" t="s">
        <v>24</v>
      </c>
      <c r="H460">
        <v>45</v>
      </c>
      <c r="I460" s="1">
        <v>38332</v>
      </c>
      <c r="J460" s="2">
        <v>168846</v>
      </c>
      <c r="K460" s="3">
        <v>0.24</v>
      </c>
      <c r="L460" t="s">
        <v>33</v>
      </c>
      <c r="M460" t="s">
        <v>80</v>
      </c>
      <c r="N460" s="1" t="s">
        <v>21</v>
      </c>
    </row>
    <row r="461" spans="1:14" x14ac:dyDescent="0.2">
      <c r="A461" t="s">
        <v>1140</v>
      </c>
      <c r="B461" t="s">
        <v>1141</v>
      </c>
      <c r="C461" t="s">
        <v>83</v>
      </c>
      <c r="D461" t="s">
        <v>23</v>
      </c>
      <c r="E461" t="s">
        <v>16</v>
      </c>
      <c r="F461" t="s">
        <v>28</v>
      </c>
      <c r="G461" t="s">
        <v>24</v>
      </c>
      <c r="H461">
        <v>35</v>
      </c>
      <c r="I461" s="1">
        <v>40596</v>
      </c>
      <c r="J461" s="2">
        <v>43336</v>
      </c>
      <c r="K461" s="3">
        <v>0</v>
      </c>
      <c r="L461" t="s">
        <v>19</v>
      </c>
      <c r="M461" t="s">
        <v>25</v>
      </c>
      <c r="N461" s="1">
        <v>44024</v>
      </c>
    </row>
    <row r="462" spans="1:14" x14ac:dyDescent="0.2">
      <c r="A462" t="s">
        <v>1142</v>
      </c>
      <c r="B462" t="s">
        <v>1143</v>
      </c>
      <c r="C462" t="s">
        <v>61</v>
      </c>
      <c r="D462" t="s">
        <v>23</v>
      </c>
      <c r="E462" t="s">
        <v>32</v>
      </c>
      <c r="F462" t="s">
        <v>28</v>
      </c>
      <c r="G462" t="s">
        <v>51</v>
      </c>
      <c r="H462">
        <v>38</v>
      </c>
      <c r="I462" s="1">
        <v>40083</v>
      </c>
      <c r="J462" s="2">
        <v>127801</v>
      </c>
      <c r="K462" s="3">
        <v>0.15</v>
      </c>
      <c r="L462" t="s">
        <v>19</v>
      </c>
      <c r="M462" t="s">
        <v>39</v>
      </c>
      <c r="N462" s="1" t="s">
        <v>21</v>
      </c>
    </row>
    <row r="463" spans="1:14" x14ac:dyDescent="0.2">
      <c r="A463" t="s">
        <v>1144</v>
      </c>
      <c r="B463" t="s">
        <v>1145</v>
      </c>
      <c r="C463" t="s">
        <v>89</v>
      </c>
      <c r="D463" t="s">
        <v>27</v>
      </c>
      <c r="E463" t="s">
        <v>32</v>
      </c>
      <c r="F463" t="s">
        <v>28</v>
      </c>
      <c r="G463" t="s">
        <v>47</v>
      </c>
      <c r="H463">
        <v>54</v>
      </c>
      <c r="I463" s="1">
        <v>36617</v>
      </c>
      <c r="J463" s="2">
        <v>76352</v>
      </c>
      <c r="K463" s="3">
        <v>0</v>
      </c>
      <c r="L463" t="s">
        <v>19</v>
      </c>
      <c r="M463" t="s">
        <v>25</v>
      </c>
      <c r="N463" s="1" t="s">
        <v>21</v>
      </c>
    </row>
    <row r="464" spans="1:14" x14ac:dyDescent="0.2">
      <c r="A464" t="s">
        <v>1146</v>
      </c>
      <c r="B464" t="s">
        <v>1147</v>
      </c>
      <c r="C464" t="s">
        <v>14</v>
      </c>
      <c r="D464" t="s">
        <v>15</v>
      </c>
      <c r="E464" t="s">
        <v>32</v>
      </c>
      <c r="F464" t="s">
        <v>28</v>
      </c>
      <c r="G464" t="s">
        <v>18</v>
      </c>
      <c r="H464">
        <v>28</v>
      </c>
      <c r="I464" s="1">
        <v>43638</v>
      </c>
      <c r="J464" s="2">
        <v>250767</v>
      </c>
      <c r="K464" s="3">
        <v>0.38</v>
      </c>
      <c r="L464" t="s">
        <v>19</v>
      </c>
      <c r="M464" t="s">
        <v>63</v>
      </c>
      <c r="N464" s="1" t="s">
        <v>21</v>
      </c>
    </row>
    <row r="465" spans="1:14" x14ac:dyDescent="0.2">
      <c r="A465" t="s">
        <v>270</v>
      </c>
      <c r="B465" t="s">
        <v>1148</v>
      </c>
      <c r="C465" t="s">
        <v>14</v>
      </c>
      <c r="D465" t="s">
        <v>43</v>
      </c>
      <c r="E465" t="s">
        <v>32</v>
      </c>
      <c r="F465" t="s">
        <v>28</v>
      </c>
      <c r="G465" t="s">
        <v>18</v>
      </c>
      <c r="H465">
        <v>26</v>
      </c>
      <c r="I465" s="1">
        <v>44101</v>
      </c>
      <c r="J465" s="2">
        <v>223055</v>
      </c>
      <c r="K465" s="3">
        <v>0.3</v>
      </c>
      <c r="L465" t="s">
        <v>19</v>
      </c>
      <c r="M465" t="s">
        <v>29</v>
      </c>
      <c r="N465" s="1" t="s">
        <v>21</v>
      </c>
    </row>
    <row r="466" spans="1:14" x14ac:dyDescent="0.2">
      <c r="A466" t="s">
        <v>1149</v>
      </c>
      <c r="B466" t="s">
        <v>1150</v>
      </c>
      <c r="C466" t="s">
        <v>40</v>
      </c>
      <c r="D466" t="s">
        <v>31</v>
      </c>
      <c r="E466" t="s">
        <v>32</v>
      </c>
      <c r="F466" t="s">
        <v>28</v>
      </c>
      <c r="G466" t="s">
        <v>51</v>
      </c>
      <c r="H466">
        <v>45</v>
      </c>
      <c r="I466" s="1">
        <v>39185</v>
      </c>
      <c r="J466" s="2">
        <v>189680</v>
      </c>
      <c r="K466" s="3">
        <v>0.23</v>
      </c>
      <c r="L466" t="s">
        <v>52</v>
      </c>
      <c r="M466" t="s">
        <v>53</v>
      </c>
      <c r="N466" s="1" t="s">
        <v>21</v>
      </c>
    </row>
    <row r="467" spans="1:14" x14ac:dyDescent="0.2">
      <c r="A467" t="s">
        <v>136</v>
      </c>
      <c r="B467" t="s">
        <v>1151</v>
      </c>
      <c r="C467" t="s">
        <v>58</v>
      </c>
      <c r="D467" t="s">
        <v>31</v>
      </c>
      <c r="E467" t="s">
        <v>36</v>
      </c>
      <c r="F467" t="s">
        <v>28</v>
      </c>
      <c r="G467" t="s">
        <v>18</v>
      </c>
      <c r="H467">
        <v>57</v>
      </c>
      <c r="I467" s="1">
        <v>43299</v>
      </c>
      <c r="J467" s="2">
        <v>71167</v>
      </c>
      <c r="K467" s="3">
        <v>0</v>
      </c>
      <c r="L467" t="s">
        <v>19</v>
      </c>
      <c r="M467" t="s">
        <v>29</v>
      </c>
      <c r="N467" s="1" t="s">
        <v>21</v>
      </c>
    </row>
    <row r="468" spans="1:14" x14ac:dyDescent="0.2">
      <c r="A468" t="s">
        <v>1152</v>
      </c>
      <c r="B468" t="s">
        <v>1153</v>
      </c>
      <c r="C468" t="s">
        <v>55</v>
      </c>
      <c r="D468" t="s">
        <v>27</v>
      </c>
      <c r="E468" t="s">
        <v>44</v>
      </c>
      <c r="F468" t="s">
        <v>17</v>
      </c>
      <c r="G468" t="s">
        <v>18</v>
      </c>
      <c r="H468">
        <v>59</v>
      </c>
      <c r="I468" s="1">
        <v>40272</v>
      </c>
      <c r="J468" s="2">
        <v>76027</v>
      </c>
      <c r="K468" s="3">
        <v>0</v>
      </c>
      <c r="L468" t="s">
        <v>19</v>
      </c>
      <c r="M468" t="s">
        <v>63</v>
      </c>
      <c r="N468" s="1" t="s">
        <v>21</v>
      </c>
    </row>
    <row r="469" spans="1:14" x14ac:dyDescent="0.2">
      <c r="A469" t="s">
        <v>389</v>
      </c>
      <c r="B469" t="s">
        <v>1154</v>
      </c>
      <c r="C469" t="s">
        <v>40</v>
      </c>
      <c r="D469" t="s">
        <v>31</v>
      </c>
      <c r="E469" t="s">
        <v>32</v>
      </c>
      <c r="F469" t="s">
        <v>28</v>
      </c>
      <c r="G469" t="s">
        <v>51</v>
      </c>
      <c r="H469">
        <v>48</v>
      </c>
      <c r="I469" s="1">
        <v>43809</v>
      </c>
      <c r="J469" s="2">
        <v>183113</v>
      </c>
      <c r="K469" s="3">
        <v>0.24</v>
      </c>
      <c r="L469" t="s">
        <v>52</v>
      </c>
      <c r="M469" t="s">
        <v>66</v>
      </c>
      <c r="N469" s="1" t="s">
        <v>21</v>
      </c>
    </row>
    <row r="470" spans="1:14" x14ac:dyDescent="0.2">
      <c r="A470" t="s">
        <v>1155</v>
      </c>
      <c r="B470" t="s">
        <v>1156</v>
      </c>
      <c r="C470" t="s">
        <v>64</v>
      </c>
      <c r="D470" t="s">
        <v>65</v>
      </c>
      <c r="E470" t="s">
        <v>36</v>
      </c>
      <c r="F470" t="s">
        <v>28</v>
      </c>
      <c r="G470" t="s">
        <v>47</v>
      </c>
      <c r="H470">
        <v>30</v>
      </c>
      <c r="I470" s="1">
        <v>44124</v>
      </c>
      <c r="J470" s="2">
        <v>67753</v>
      </c>
      <c r="K470" s="3">
        <v>0</v>
      </c>
      <c r="L470" t="s">
        <v>19</v>
      </c>
      <c r="M470" t="s">
        <v>39</v>
      </c>
      <c r="N470" s="1" t="s">
        <v>21</v>
      </c>
    </row>
    <row r="471" spans="1:14" x14ac:dyDescent="0.2">
      <c r="A471" t="s">
        <v>1157</v>
      </c>
      <c r="B471" t="s">
        <v>1158</v>
      </c>
      <c r="C471" t="s">
        <v>56</v>
      </c>
      <c r="D471" t="s">
        <v>27</v>
      </c>
      <c r="E471" t="s">
        <v>32</v>
      </c>
      <c r="F471" t="s">
        <v>28</v>
      </c>
      <c r="G471" t="s">
        <v>47</v>
      </c>
      <c r="H471">
        <v>31</v>
      </c>
      <c r="I471" s="1">
        <v>42656</v>
      </c>
      <c r="J471" s="2">
        <v>63744</v>
      </c>
      <c r="K471" s="3">
        <v>0.08</v>
      </c>
      <c r="L471" t="s">
        <v>19</v>
      </c>
      <c r="M471" t="s">
        <v>25</v>
      </c>
      <c r="N471" s="1" t="s">
        <v>21</v>
      </c>
    </row>
    <row r="472" spans="1:14" x14ac:dyDescent="0.2">
      <c r="A472" t="s">
        <v>626</v>
      </c>
      <c r="B472" t="s">
        <v>1159</v>
      </c>
      <c r="C472" t="s">
        <v>30</v>
      </c>
      <c r="D472" t="s">
        <v>31</v>
      </c>
      <c r="E472" t="s">
        <v>36</v>
      </c>
      <c r="F472" t="s">
        <v>17</v>
      </c>
      <c r="G472" t="s">
        <v>24</v>
      </c>
      <c r="H472">
        <v>50</v>
      </c>
      <c r="I472" s="1">
        <v>37446</v>
      </c>
      <c r="J472" s="2">
        <v>92209</v>
      </c>
      <c r="K472" s="3">
        <v>0</v>
      </c>
      <c r="L472" t="s">
        <v>33</v>
      </c>
      <c r="M472" t="s">
        <v>74</v>
      </c>
      <c r="N472" s="1" t="s">
        <v>21</v>
      </c>
    </row>
    <row r="473" spans="1:14" x14ac:dyDescent="0.2">
      <c r="A473" t="s">
        <v>1160</v>
      </c>
      <c r="B473" t="s">
        <v>1161</v>
      </c>
      <c r="C473" t="s">
        <v>61</v>
      </c>
      <c r="D473" t="s">
        <v>50</v>
      </c>
      <c r="E473" t="s">
        <v>32</v>
      </c>
      <c r="F473" t="s">
        <v>28</v>
      </c>
      <c r="G473" t="s">
        <v>47</v>
      </c>
      <c r="H473">
        <v>51</v>
      </c>
      <c r="I473" s="1">
        <v>36770</v>
      </c>
      <c r="J473" s="2">
        <v>157487</v>
      </c>
      <c r="K473" s="3">
        <v>0.12</v>
      </c>
      <c r="L473" t="s">
        <v>19</v>
      </c>
      <c r="M473" t="s">
        <v>39</v>
      </c>
      <c r="N473" s="1" t="s">
        <v>21</v>
      </c>
    </row>
    <row r="474" spans="1:14" x14ac:dyDescent="0.2">
      <c r="A474" t="s">
        <v>1162</v>
      </c>
      <c r="B474" t="s">
        <v>1163</v>
      </c>
      <c r="C474" t="s">
        <v>42</v>
      </c>
      <c r="D474" t="s">
        <v>43</v>
      </c>
      <c r="E474" t="s">
        <v>16</v>
      </c>
      <c r="F474" t="s">
        <v>28</v>
      </c>
      <c r="G474" t="s">
        <v>51</v>
      </c>
      <c r="H474">
        <v>42</v>
      </c>
      <c r="I474" s="1">
        <v>42101</v>
      </c>
      <c r="J474" s="2">
        <v>99697</v>
      </c>
      <c r="K474" s="3">
        <v>0</v>
      </c>
      <c r="L474" t="s">
        <v>52</v>
      </c>
      <c r="M474" t="s">
        <v>66</v>
      </c>
      <c r="N474" s="1" t="s">
        <v>21</v>
      </c>
    </row>
    <row r="475" spans="1:14" x14ac:dyDescent="0.2">
      <c r="A475" t="s">
        <v>339</v>
      </c>
      <c r="B475" t="s">
        <v>1164</v>
      </c>
      <c r="C475" t="s">
        <v>89</v>
      </c>
      <c r="D475" t="s">
        <v>27</v>
      </c>
      <c r="E475" t="s">
        <v>16</v>
      </c>
      <c r="F475" t="s">
        <v>28</v>
      </c>
      <c r="G475" t="s">
        <v>24</v>
      </c>
      <c r="H475">
        <v>45</v>
      </c>
      <c r="I475" s="1">
        <v>40235</v>
      </c>
      <c r="J475" s="2">
        <v>90770</v>
      </c>
      <c r="K475" s="3">
        <v>0</v>
      </c>
      <c r="L475" t="s">
        <v>19</v>
      </c>
      <c r="M475" t="s">
        <v>29</v>
      </c>
      <c r="N475" s="1" t="s">
        <v>21</v>
      </c>
    </row>
    <row r="476" spans="1:14" x14ac:dyDescent="0.2">
      <c r="A476" t="s">
        <v>154</v>
      </c>
      <c r="B476" t="s">
        <v>1165</v>
      </c>
      <c r="C476" t="s">
        <v>68</v>
      </c>
      <c r="D476" t="s">
        <v>50</v>
      </c>
      <c r="E476" t="s">
        <v>44</v>
      </c>
      <c r="F476" t="s">
        <v>17</v>
      </c>
      <c r="G476" t="s">
        <v>24</v>
      </c>
      <c r="H476">
        <v>64</v>
      </c>
      <c r="I476" s="1">
        <v>38380</v>
      </c>
      <c r="J476" s="2">
        <v>55369</v>
      </c>
      <c r="K476" s="3">
        <v>0</v>
      </c>
      <c r="L476" t="s">
        <v>19</v>
      </c>
      <c r="M476" t="s">
        <v>39</v>
      </c>
      <c r="N476" s="1" t="s">
        <v>21</v>
      </c>
    </row>
    <row r="477" spans="1:14" x14ac:dyDescent="0.2">
      <c r="A477" t="s">
        <v>303</v>
      </c>
      <c r="B477" t="s">
        <v>1166</v>
      </c>
      <c r="C477" t="s">
        <v>129</v>
      </c>
      <c r="D477" t="s">
        <v>31</v>
      </c>
      <c r="E477" t="s">
        <v>44</v>
      </c>
      <c r="F477" t="s">
        <v>17</v>
      </c>
      <c r="G477" t="s">
        <v>51</v>
      </c>
      <c r="H477">
        <v>59</v>
      </c>
      <c r="I477" s="1">
        <v>41898</v>
      </c>
      <c r="J477" s="2">
        <v>69578</v>
      </c>
      <c r="K477" s="3">
        <v>0</v>
      </c>
      <c r="L477" t="s">
        <v>52</v>
      </c>
      <c r="M477" t="s">
        <v>66</v>
      </c>
      <c r="N477" s="1" t="s">
        <v>21</v>
      </c>
    </row>
    <row r="478" spans="1:14" x14ac:dyDescent="0.2">
      <c r="A478" t="s">
        <v>1167</v>
      </c>
      <c r="B478" t="s">
        <v>1168</v>
      </c>
      <c r="C478" t="s">
        <v>40</v>
      </c>
      <c r="D478" t="s">
        <v>65</v>
      </c>
      <c r="E478" t="s">
        <v>44</v>
      </c>
      <c r="F478" t="s">
        <v>28</v>
      </c>
      <c r="G478" t="s">
        <v>18</v>
      </c>
      <c r="H478">
        <v>41</v>
      </c>
      <c r="I478" s="1">
        <v>41429</v>
      </c>
      <c r="J478" s="2">
        <v>167526</v>
      </c>
      <c r="K478" s="3">
        <v>0.26</v>
      </c>
      <c r="L478" t="s">
        <v>19</v>
      </c>
      <c r="M478" t="s">
        <v>45</v>
      </c>
      <c r="N478" s="1" t="s">
        <v>21</v>
      </c>
    </row>
    <row r="479" spans="1:14" x14ac:dyDescent="0.2">
      <c r="A479" t="s">
        <v>107</v>
      </c>
      <c r="B479" t="s">
        <v>1169</v>
      </c>
      <c r="C479" t="s">
        <v>129</v>
      </c>
      <c r="D479" t="s">
        <v>31</v>
      </c>
      <c r="E479" t="s">
        <v>44</v>
      </c>
      <c r="F479" t="s">
        <v>17</v>
      </c>
      <c r="G479" t="s">
        <v>51</v>
      </c>
      <c r="H479">
        <v>42</v>
      </c>
      <c r="I479" s="1">
        <v>44232</v>
      </c>
      <c r="J479" s="2">
        <v>65507</v>
      </c>
      <c r="K479" s="3">
        <v>0</v>
      </c>
      <c r="L479" t="s">
        <v>52</v>
      </c>
      <c r="M479" t="s">
        <v>81</v>
      </c>
      <c r="N479" s="1" t="s">
        <v>21</v>
      </c>
    </row>
    <row r="480" spans="1:14" x14ac:dyDescent="0.2">
      <c r="A480" t="s">
        <v>1170</v>
      </c>
      <c r="B480" t="s">
        <v>1171</v>
      </c>
      <c r="C480" t="s">
        <v>62</v>
      </c>
      <c r="D480" t="s">
        <v>15</v>
      </c>
      <c r="E480" t="s">
        <v>16</v>
      </c>
      <c r="F480" t="s">
        <v>28</v>
      </c>
      <c r="G480" t="s">
        <v>51</v>
      </c>
      <c r="H480">
        <v>54</v>
      </c>
      <c r="I480" s="1">
        <v>35913</v>
      </c>
      <c r="J480" s="2">
        <v>108268</v>
      </c>
      <c r="K480" s="3">
        <v>0.09</v>
      </c>
      <c r="L480" t="s">
        <v>52</v>
      </c>
      <c r="M480" t="s">
        <v>53</v>
      </c>
      <c r="N480" s="1">
        <v>38122</v>
      </c>
    </row>
    <row r="481" spans="1:14" x14ac:dyDescent="0.2">
      <c r="A481" t="s">
        <v>188</v>
      </c>
      <c r="B481" t="s">
        <v>1172</v>
      </c>
      <c r="C481" t="s">
        <v>55</v>
      </c>
      <c r="D481" t="s">
        <v>27</v>
      </c>
      <c r="E481" t="s">
        <v>16</v>
      </c>
      <c r="F481" t="s">
        <v>28</v>
      </c>
      <c r="G481" t="s">
        <v>24</v>
      </c>
      <c r="H481">
        <v>37</v>
      </c>
      <c r="I481" s="1">
        <v>42405</v>
      </c>
      <c r="J481" s="2">
        <v>80055</v>
      </c>
      <c r="K481" s="3">
        <v>0</v>
      </c>
      <c r="L481" t="s">
        <v>33</v>
      </c>
      <c r="M481" t="s">
        <v>60</v>
      </c>
      <c r="N481" s="1" t="s">
        <v>21</v>
      </c>
    </row>
    <row r="482" spans="1:14" x14ac:dyDescent="0.2">
      <c r="A482" t="s">
        <v>1173</v>
      </c>
      <c r="B482" t="s">
        <v>1174</v>
      </c>
      <c r="C482" t="s">
        <v>42</v>
      </c>
      <c r="D482" t="s">
        <v>50</v>
      </c>
      <c r="E482" t="s">
        <v>16</v>
      </c>
      <c r="F482" t="s">
        <v>28</v>
      </c>
      <c r="G482" t="s">
        <v>51</v>
      </c>
      <c r="H482">
        <v>58</v>
      </c>
      <c r="I482" s="1">
        <v>39930</v>
      </c>
      <c r="J482" s="2">
        <v>76802</v>
      </c>
      <c r="K482" s="3">
        <v>0</v>
      </c>
      <c r="L482" t="s">
        <v>52</v>
      </c>
      <c r="M482" t="s">
        <v>81</v>
      </c>
      <c r="N482" s="1" t="s">
        <v>21</v>
      </c>
    </row>
    <row r="483" spans="1:14" x14ac:dyDescent="0.2">
      <c r="A483" t="s">
        <v>128</v>
      </c>
      <c r="B483" t="s">
        <v>1175</v>
      </c>
      <c r="C483" t="s">
        <v>14</v>
      </c>
      <c r="D483" t="s">
        <v>50</v>
      </c>
      <c r="E483" t="s">
        <v>44</v>
      </c>
      <c r="F483" t="s">
        <v>28</v>
      </c>
      <c r="G483" t="s">
        <v>24</v>
      </c>
      <c r="H483">
        <v>47</v>
      </c>
      <c r="I483" s="1">
        <v>42696</v>
      </c>
      <c r="J483" s="2">
        <v>253249</v>
      </c>
      <c r="K483" s="3">
        <v>0.31</v>
      </c>
      <c r="L483" t="s">
        <v>19</v>
      </c>
      <c r="M483" t="s">
        <v>25</v>
      </c>
      <c r="N483" s="1" t="s">
        <v>21</v>
      </c>
    </row>
    <row r="484" spans="1:14" x14ac:dyDescent="0.2">
      <c r="A484" t="s">
        <v>481</v>
      </c>
      <c r="B484" t="s">
        <v>1176</v>
      </c>
      <c r="C484" t="s">
        <v>77</v>
      </c>
      <c r="D484" t="s">
        <v>23</v>
      </c>
      <c r="E484" t="s">
        <v>16</v>
      </c>
      <c r="F484" t="s">
        <v>17</v>
      </c>
      <c r="G484" t="s">
        <v>24</v>
      </c>
      <c r="H484">
        <v>60</v>
      </c>
      <c r="I484" s="1">
        <v>38667</v>
      </c>
      <c r="J484" s="2">
        <v>78388</v>
      </c>
      <c r="K484" s="3">
        <v>0</v>
      </c>
      <c r="L484" t="s">
        <v>33</v>
      </c>
      <c r="M484" t="s">
        <v>80</v>
      </c>
      <c r="N484" s="1" t="s">
        <v>21</v>
      </c>
    </row>
    <row r="485" spans="1:14" x14ac:dyDescent="0.2">
      <c r="A485" t="s">
        <v>785</v>
      </c>
      <c r="B485" t="s">
        <v>1177</v>
      </c>
      <c r="C485" t="s">
        <v>14</v>
      </c>
      <c r="D485" t="s">
        <v>27</v>
      </c>
      <c r="E485" t="s">
        <v>32</v>
      </c>
      <c r="F485" t="s">
        <v>28</v>
      </c>
      <c r="G485" t="s">
        <v>18</v>
      </c>
      <c r="H485">
        <v>38</v>
      </c>
      <c r="I485" s="1">
        <v>42543</v>
      </c>
      <c r="J485" s="2">
        <v>249870</v>
      </c>
      <c r="K485" s="3">
        <v>0.34</v>
      </c>
      <c r="L485" t="s">
        <v>19</v>
      </c>
      <c r="M485" t="s">
        <v>20</v>
      </c>
      <c r="N485" s="1" t="s">
        <v>21</v>
      </c>
    </row>
    <row r="486" spans="1:14" x14ac:dyDescent="0.2">
      <c r="A486" t="s">
        <v>952</v>
      </c>
      <c r="B486" t="s">
        <v>1178</v>
      </c>
      <c r="C486" t="s">
        <v>61</v>
      </c>
      <c r="D486" t="s">
        <v>43</v>
      </c>
      <c r="E486" t="s">
        <v>36</v>
      </c>
      <c r="F486" t="s">
        <v>28</v>
      </c>
      <c r="G486" t="s">
        <v>24</v>
      </c>
      <c r="H486">
        <v>63</v>
      </c>
      <c r="I486" s="1">
        <v>42064</v>
      </c>
      <c r="J486" s="2">
        <v>148321</v>
      </c>
      <c r="K486" s="3">
        <v>0.15</v>
      </c>
      <c r="L486" t="s">
        <v>33</v>
      </c>
      <c r="M486" t="s">
        <v>60</v>
      </c>
      <c r="N486" s="1" t="s">
        <v>21</v>
      </c>
    </row>
    <row r="487" spans="1:14" x14ac:dyDescent="0.2">
      <c r="A487" t="s">
        <v>1179</v>
      </c>
      <c r="B487" t="s">
        <v>1180</v>
      </c>
      <c r="C487" t="s">
        <v>82</v>
      </c>
      <c r="D487" t="s">
        <v>27</v>
      </c>
      <c r="E487" t="s">
        <v>32</v>
      </c>
      <c r="F487" t="s">
        <v>17</v>
      </c>
      <c r="G487" t="s">
        <v>24</v>
      </c>
      <c r="H487">
        <v>60</v>
      </c>
      <c r="I487" s="1">
        <v>38027</v>
      </c>
      <c r="J487" s="2">
        <v>90258</v>
      </c>
      <c r="K487" s="3">
        <v>0</v>
      </c>
      <c r="L487" t="s">
        <v>33</v>
      </c>
      <c r="M487" t="s">
        <v>80</v>
      </c>
      <c r="N487" s="1" t="s">
        <v>21</v>
      </c>
    </row>
    <row r="488" spans="1:14" x14ac:dyDescent="0.2">
      <c r="A488" t="s">
        <v>1181</v>
      </c>
      <c r="B488" t="s">
        <v>1182</v>
      </c>
      <c r="C488" t="s">
        <v>98</v>
      </c>
      <c r="D488" t="s">
        <v>27</v>
      </c>
      <c r="E488" t="s">
        <v>36</v>
      </c>
      <c r="F488" t="s">
        <v>17</v>
      </c>
      <c r="G488" t="s">
        <v>47</v>
      </c>
      <c r="H488">
        <v>42</v>
      </c>
      <c r="I488" s="1">
        <v>40593</v>
      </c>
      <c r="J488" s="2">
        <v>72486</v>
      </c>
      <c r="K488" s="3">
        <v>0</v>
      </c>
      <c r="L488" t="s">
        <v>19</v>
      </c>
      <c r="M488" t="s">
        <v>63</v>
      </c>
      <c r="N488" s="1" t="s">
        <v>21</v>
      </c>
    </row>
    <row r="489" spans="1:14" x14ac:dyDescent="0.2">
      <c r="A489" t="s">
        <v>1183</v>
      </c>
      <c r="B489" t="s">
        <v>1184</v>
      </c>
      <c r="C489" t="s">
        <v>42</v>
      </c>
      <c r="D489" t="s">
        <v>15</v>
      </c>
      <c r="E489" t="s">
        <v>32</v>
      </c>
      <c r="F489" t="s">
        <v>28</v>
      </c>
      <c r="G489" t="s">
        <v>51</v>
      </c>
      <c r="H489">
        <v>34</v>
      </c>
      <c r="I489" s="1">
        <v>41886</v>
      </c>
      <c r="J489" s="2">
        <v>95499</v>
      </c>
      <c r="K489" s="3">
        <v>0</v>
      </c>
      <c r="L489" t="s">
        <v>52</v>
      </c>
      <c r="M489" t="s">
        <v>53</v>
      </c>
      <c r="N489" s="1">
        <v>42958</v>
      </c>
    </row>
    <row r="490" spans="1:14" x14ac:dyDescent="0.2">
      <c r="A490" t="s">
        <v>1185</v>
      </c>
      <c r="B490" t="s">
        <v>386</v>
      </c>
      <c r="C490" t="s">
        <v>42</v>
      </c>
      <c r="D490" t="s">
        <v>65</v>
      </c>
      <c r="E490" t="s">
        <v>16</v>
      </c>
      <c r="F490" t="s">
        <v>17</v>
      </c>
      <c r="G490" t="s">
        <v>51</v>
      </c>
      <c r="H490">
        <v>53</v>
      </c>
      <c r="I490" s="1">
        <v>38344</v>
      </c>
      <c r="J490" s="2">
        <v>90212</v>
      </c>
      <c r="K490" s="3">
        <v>0</v>
      </c>
      <c r="L490" t="s">
        <v>52</v>
      </c>
      <c r="M490" t="s">
        <v>53</v>
      </c>
      <c r="N490" s="1" t="s">
        <v>21</v>
      </c>
    </row>
    <row r="491" spans="1:14" x14ac:dyDescent="0.2">
      <c r="A491" t="s">
        <v>137</v>
      </c>
      <c r="B491" t="s">
        <v>1186</v>
      </c>
      <c r="C491" t="s">
        <v>14</v>
      </c>
      <c r="D491" t="s">
        <v>43</v>
      </c>
      <c r="E491" t="s">
        <v>16</v>
      </c>
      <c r="F491" t="s">
        <v>28</v>
      </c>
      <c r="G491" t="s">
        <v>24</v>
      </c>
      <c r="H491">
        <v>39</v>
      </c>
      <c r="I491" s="1">
        <v>43804</v>
      </c>
      <c r="J491" s="2">
        <v>254057</v>
      </c>
      <c r="K491" s="3">
        <v>0.39</v>
      </c>
      <c r="L491" t="s">
        <v>33</v>
      </c>
      <c r="M491" t="s">
        <v>74</v>
      </c>
      <c r="N491" s="1" t="s">
        <v>21</v>
      </c>
    </row>
    <row r="492" spans="1:14" x14ac:dyDescent="0.2">
      <c r="A492" t="s">
        <v>1187</v>
      </c>
      <c r="B492" t="s">
        <v>1188</v>
      </c>
      <c r="C492" t="s">
        <v>83</v>
      </c>
      <c r="D492" t="s">
        <v>23</v>
      </c>
      <c r="E492" t="s">
        <v>36</v>
      </c>
      <c r="F492" t="s">
        <v>17</v>
      </c>
      <c r="G492" t="s">
        <v>51</v>
      </c>
      <c r="H492">
        <v>58</v>
      </c>
      <c r="I492" s="1">
        <v>40463</v>
      </c>
      <c r="J492" s="2">
        <v>43001</v>
      </c>
      <c r="K492" s="3">
        <v>0</v>
      </c>
      <c r="L492" t="s">
        <v>19</v>
      </c>
      <c r="M492" t="s">
        <v>25</v>
      </c>
      <c r="N492" s="1" t="s">
        <v>21</v>
      </c>
    </row>
    <row r="493" spans="1:14" x14ac:dyDescent="0.2">
      <c r="A493" t="s">
        <v>375</v>
      </c>
      <c r="B493" t="s">
        <v>1189</v>
      </c>
      <c r="C493" t="s">
        <v>56</v>
      </c>
      <c r="D493" t="s">
        <v>27</v>
      </c>
      <c r="E493" t="s">
        <v>36</v>
      </c>
      <c r="F493" t="s">
        <v>28</v>
      </c>
      <c r="G493" t="s">
        <v>51</v>
      </c>
      <c r="H493">
        <v>60</v>
      </c>
      <c r="I493" s="1">
        <v>36010</v>
      </c>
      <c r="J493" s="2">
        <v>85120</v>
      </c>
      <c r="K493" s="3">
        <v>0.09</v>
      </c>
      <c r="L493" t="s">
        <v>19</v>
      </c>
      <c r="M493" t="s">
        <v>63</v>
      </c>
      <c r="N493" s="1" t="s">
        <v>21</v>
      </c>
    </row>
    <row r="494" spans="1:14" x14ac:dyDescent="0.2">
      <c r="A494" t="s">
        <v>1190</v>
      </c>
      <c r="B494" t="s">
        <v>1191</v>
      </c>
      <c r="C494" t="s">
        <v>83</v>
      </c>
      <c r="D494" t="s">
        <v>23</v>
      </c>
      <c r="E494" t="s">
        <v>36</v>
      </c>
      <c r="F494" t="s">
        <v>28</v>
      </c>
      <c r="G494" t="s">
        <v>51</v>
      </c>
      <c r="H494">
        <v>34</v>
      </c>
      <c r="I494" s="1">
        <v>42219</v>
      </c>
      <c r="J494" s="2">
        <v>52200</v>
      </c>
      <c r="K494" s="3">
        <v>0</v>
      </c>
      <c r="L494" t="s">
        <v>19</v>
      </c>
      <c r="M494" t="s">
        <v>29</v>
      </c>
      <c r="N494" s="1" t="s">
        <v>21</v>
      </c>
    </row>
    <row r="495" spans="1:14" x14ac:dyDescent="0.2">
      <c r="A495" t="s">
        <v>1192</v>
      </c>
      <c r="B495" t="s">
        <v>1193</v>
      </c>
      <c r="C495" t="s">
        <v>61</v>
      </c>
      <c r="D495" t="s">
        <v>23</v>
      </c>
      <c r="E495" t="s">
        <v>32</v>
      </c>
      <c r="F495" t="s">
        <v>17</v>
      </c>
      <c r="G495" t="s">
        <v>18</v>
      </c>
      <c r="H495">
        <v>60</v>
      </c>
      <c r="I495" s="1">
        <v>39739</v>
      </c>
      <c r="J495" s="2">
        <v>150855</v>
      </c>
      <c r="K495" s="3">
        <v>0.11</v>
      </c>
      <c r="L495" t="s">
        <v>19</v>
      </c>
      <c r="M495" t="s">
        <v>39</v>
      </c>
      <c r="N495" s="1" t="s">
        <v>21</v>
      </c>
    </row>
    <row r="496" spans="1:14" x14ac:dyDescent="0.2">
      <c r="A496" t="s">
        <v>1194</v>
      </c>
      <c r="B496" t="s">
        <v>1195</v>
      </c>
      <c r="C496" t="s">
        <v>26</v>
      </c>
      <c r="D496" t="s">
        <v>27</v>
      </c>
      <c r="E496" t="s">
        <v>36</v>
      </c>
      <c r="F496" t="s">
        <v>17</v>
      </c>
      <c r="G496" t="s">
        <v>51</v>
      </c>
      <c r="H496">
        <v>53</v>
      </c>
      <c r="I496" s="1">
        <v>38188</v>
      </c>
      <c r="J496" s="2">
        <v>65702</v>
      </c>
      <c r="K496" s="3">
        <v>0</v>
      </c>
      <c r="L496" t="s">
        <v>19</v>
      </c>
      <c r="M496" t="s">
        <v>29</v>
      </c>
      <c r="N496" s="1" t="s">
        <v>21</v>
      </c>
    </row>
    <row r="497" spans="1:14" x14ac:dyDescent="0.2">
      <c r="A497" t="s">
        <v>1196</v>
      </c>
      <c r="B497" t="s">
        <v>1197</v>
      </c>
      <c r="C497" t="s">
        <v>40</v>
      </c>
      <c r="D497" t="s">
        <v>15</v>
      </c>
      <c r="E497" t="s">
        <v>32</v>
      </c>
      <c r="F497" t="s">
        <v>28</v>
      </c>
      <c r="G497" t="s">
        <v>24</v>
      </c>
      <c r="H497">
        <v>58</v>
      </c>
      <c r="I497" s="1">
        <v>39367</v>
      </c>
      <c r="J497" s="2">
        <v>162038</v>
      </c>
      <c r="K497" s="3">
        <v>0.24</v>
      </c>
      <c r="L497" t="s">
        <v>33</v>
      </c>
      <c r="M497" t="s">
        <v>80</v>
      </c>
      <c r="N497" s="1" t="s">
        <v>21</v>
      </c>
    </row>
    <row r="498" spans="1:14" x14ac:dyDescent="0.2">
      <c r="A498" t="s">
        <v>1198</v>
      </c>
      <c r="B498" t="s">
        <v>1199</v>
      </c>
      <c r="C498" t="s">
        <v>61</v>
      </c>
      <c r="D498" t="s">
        <v>43</v>
      </c>
      <c r="E498" t="s">
        <v>16</v>
      </c>
      <c r="F498" t="s">
        <v>17</v>
      </c>
      <c r="G498" t="s">
        <v>24</v>
      </c>
      <c r="H498">
        <v>25</v>
      </c>
      <c r="I498" s="1">
        <v>43930</v>
      </c>
      <c r="J498" s="2">
        <v>157057</v>
      </c>
      <c r="K498" s="3">
        <v>0.1</v>
      </c>
      <c r="L498" t="s">
        <v>19</v>
      </c>
      <c r="M498" t="s">
        <v>29</v>
      </c>
      <c r="N498" s="1" t="s">
        <v>21</v>
      </c>
    </row>
    <row r="499" spans="1:14" x14ac:dyDescent="0.2">
      <c r="A499" t="s">
        <v>1200</v>
      </c>
      <c r="B499" t="s">
        <v>1201</v>
      </c>
      <c r="C499" t="s">
        <v>62</v>
      </c>
      <c r="D499" t="s">
        <v>27</v>
      </c>
      <c r="E499" t="s">
        <v>16</v>
      </c>
      <c r="F499" t="s">
        <v>28</v>
      </c>
      <c r="G499" t="s">
        <v>18</v>
      </c>
      <c r="H499">
        <v>46</v>
      </c>
      <c r="I499" s="1">
        <v>44419</v>
      </c>
      <c r="J499" s="2">
        <v>127559</v>
      </c>
      <c r="K499" s="3">
        <v>0.1</v>
      </c>
      <c r="L499" t="s">
        <v>19</v>
      </c>
      <c r="M499" t="s">
        <v>25</v>
      </c>
      <c r="N499" s="1" t="s">
        <v>21</v>
      </c>
    </row>
    <row r="500" spans="1:14" x14ac:dyDescent="0.2">
      <c r="A500" t="s">
        <v>1202</v>
      </c>
      <c r="B500" t="s">
        <v>1203</v>
      </c>
      <c r="C500" t="s">
        <v>129</v>
      </c>
      <c r="D500" t="s">
        <v>31</v>
      </c>
      <c r="E500" t="s">
        <v>32</v>
      </c>
      <c r="F500" t="s">
        <v>17</v>
      </c>
      <c r="G500" t="s">
        <v>18</v>
      </c>
      <c r="H500">
        <v>39</v>
      </c>
      <c r="I500" s="1">
        <v>43536</v>
      </c>
      <c r="J500" s="2">
        <v>62644</v>
      </c>
      <c r="K500" s="3">
        <v>0</v>
      </c>
      <c r="L500" t="s">
        <v>19</v>
      </c>
      <c r="M500" t="s">
        <v>63</v>
      </c>
      <c r="N500" s="1" t="s">
        <v>21</v>
      </c>
    </row>
    <row r="501" spans="1:14" x14ac:dyDescent="0.2">
      <c r="A501" t="s">
        <v>374</v>
      </c>
      <c r="B501" t="s">
        <v>265</v>
      </c>
      <c r="C501" t="s">
        <v>71</v>
      </c>
      <c r="D501" t="s">
        <v>27</v>
      </c>
      <c r="E501" t="s">
        <v>36</v>
      </c>
      <c r="F501" t="s">
        <v>28</v>
      </c>
      <c r="G501" t="s">
        <v>24</v>
      </c>
      <c r="H501">
        <v>50</v>
      </c>
      <c r="I501" s="1">
        <v>36956</v>
      </c>
      <c r="J501" s="2">
        <v>73907</v>
      </c>
      <c r="K501" s="3">
        <v>0</v>
      </c>
      <c r="L501" t="s">
        <v>33</v>
      </c>
      <c r="M501" t="s">
        <v>74</v>
      </c>
      <c r="N501" s="1" t="s">
        <v>21</v>
      </c>
    </row>
    <row r="502" spans="1:14" x14ac:dyDescent="0.2">
      <c r="A502" t="s">
        <v>143</v>
      </c>
      <c r="B502" t="s">
        <v>1204</v>
      </c>
      <c r="C502" t="s">
        <v>42</v>
      </c>
      <c r="D502" t="s">
        <v>65</v>
      </c>
      <c r="E502" t="s">
        <v>36</v>
      </c>
      <c r="F502" t="s">
        <v>17</v>
      </c>
      <c r="G502" t="s">
        <v>18</v>
      </c>
      <c r="H502">
        <v>56</v>
      </c>
      <c r="I502" s="1">
        <v>43169</v>
      </c>
      <c r="J502" s="2">
        <v>90040</v>
      </c>
      <c r="K502" s="3">
        <v>0</v>
      </c>
      <c r="L502" t="s">
        <v>19</v>
      </c>
      <c r="M502" t="s">
        <v>20</v>
      </c>
      <c r="N502" s="1" t="s">
        <v>21</v>
      </c>
    </row>
    <row r="503" spans="1:14" x14ac:dyDescent="0.2">
      <c r="A503" t="s">
        <v>1205</v>
      </c>
      <c r="B503" t="s">
        <v>1206</v>
      </c>
      <c r="C503" t="s">
        <v>86</v>
      </c>
      <c r="D503" t="s">
        <v>31</v>
      </c>
      <c r="E503" t="s">
        <v>36</v>
      </c>
      <c r="F503" t="s">
        <v>17</v>
      </c>
      <c r="G503" t="s">
        <v>51</v>
      </c>
      <c r="H503">
        <v>30</v>
      </c>
      <c r="I503" s="1">
        <v>42516</v>
      </c>
      <c r="J503" s="2">
        <v>91134</v>
      </c>
      <c r="K503" s="3">
        <v>0</v>
      </c>
      <c r="L503" t="s">
        <v>52</v>
      </c>
      <c r="M503" t="s">
        <v>53</v>
      </c>
      <c r="N503" s="1" t="s">
        <v>21</v>
      </c>
    </row>
    <row r="504" spans="1:14" x14ac:dyDescent="0.2">
      <c r="A504" t="s">
        <v>1207</v>
      </c>
      <c r="B504" t="s">
        <v>1208</v>
      </c>
      <c r="C504" t="s">
        <v>14</v>
      </c>
      <c r="D504" t="s">
        <v>23</v>
      </c>
      <c r="E504" t="s">
        <v>44</v>
      </c>
      <c r="F504" t="s">
        <v>17</v>
      </c>
      <c r="G504" t="s">
        <v>24</v>
      </c>
      <c r="H504">
        <v>45</v>
      </c>
      <c r="I504" s="1">
        <v>44461</v>
      </c>
      <c r="J504" s="2">
        <v>201396</v>
      </c>
      <c r="K504" s="3">
        <v>0.32</v>
      </c>
      <c r="L504" t="s">
        <v>19</v>
      </c>
      <c r="M504" t="s">
        <v>45</v>
      </c>
      <c r="N504" s="1" t="s">
        <v>21</v>
      </c>
    </row>
    <row r="505" spans="1:14" x14ac:dyDescent="0.2">
      <c r="A505" t="s">
        <v>1209</v>
      </c>
      <c r="B505" t="s">
        <v>401</v>
      </c>
      <c r="C505" t="s">
        <v>68</v>
      </c>
      <c r="D505" t="s">
        <v>65</v>
      </c>
      <c r="E505" t="s">
        <v>32</v>
      </c>
      <c r="F505" t="s">
        <v>17</v>
      </c>
      <c r="G505" t="s">
        <v>24</v>
      </c>
      <c r="H505">
        <v>55</v>
      </c>
      <c r="I505" s="1">
        <v>40899</v>
      </c>
      <c r="J505" s="2">
        <v>54733</v>
      </c>
      <c r="K505" s="3">
        <v>0</v>
      </c>
      <c r="L505" t="s">
        <v>33</v>
      </c>
      <c r="M505" t="s">
        <v>80</v>
      </c>
      <c r="N505" s="1" t="s">
        <v>21</v>
      </c>
    </row>
    <row r="506" spans="1:14" x14ac:dyDescent="0.2">
      <c r="A506" t="s">
        <v>1210</v>
      </c>
      <c r="B506" t="s">
        <v>1211</v>
      </c>
      <c r="C506" t="s">
        <v>98</v>
      </c>
      <c r="D506" t="s">
        <v>27</v>
      </c>
      <c r="E506" t="s">
        <v>32</v>
      </c>
      <c r="F506" t="s">
        <v>28</v>
      </c>
      <c r="G506" t="s">
        <v>47</v>
      </c>
      <c r="H506">
        <v>28</v>
      </c>
      <c r="I506" s="1">
        <v>43633</v>
      </c>
      <c r="J506" s="2">
        <v>65341</v>
      </c>
      <c r="K506" s="3">
        <v>0</v>
      </c>
      <c r="L506" t="s">
        <v>19</v>
      </c>
      <c r="M506" t="s">
        <v>45</v>
      </c>
      <c r="N506" s="1">
        <v>44662</v>
      </c>
    </row>
    <row r="507" spans="1:14" x14ac:dyDescent="0.2">
      <c r="A507" t="s">
        <v>273</v>
      </c>
      <c r="B507" t="s">
        <v>1212</v>
      </c>
      <c r="C507" t="s">
        <v>61</v>
      </c>
      <c r="D507" t="s">
        <v>15</v>
      </c>
      <c r="E507" t="s">
        <v>32</v>
      </c>
      <c r="F507" t="s">
        <v>17</v>
      </c>
      <c r="G507" t="s">
        <v>47</v>
      </c>
      <c r="H507">
        <v>59</v>
      </c>
      <c r="I507" s="1">
        <v>43400</v>
      </c>
      <c r="J507" s="2">
        <v>139208</v>
      </c>
      <c r="K507" s="3">
        <v>0.11</v>
      </c>
      <c r="L507" t="s">
        <v>19</v>
      </c>
      <c r="M507" t="s">
        <v>25</v>
      </c>
      <c r="N507" s="1" t="s">
        <v>21</v>
      </c>
    </row>
    <row r="508" spans="1:14" x14ac:dyDescent="0.2">
      <c r="A508" t="s">
        <v>1213</v>
      </c>
      <c r="B508" t="s">
        <v>1214</v>
      </c>
      <c r="C508" t="s">
        <v>42</v>
      </c>
      <c r="D508" t="s">
        <v>50</v>
      </c>
      <c r="E508" t="s">
        <v>44</v>
      </c>
      <c r="F508" t="s">
        <v>28</v>
      </c>
      <c r="G508" t="s">
        <v>24</v>
      </c>
      <c r="H508">
        <v>63</v>
      </c>
      <c r="I508" s="1">
        <v>43171</v>
      </c>
      <c r="J508" s="2">
        <v>73200</v>
      </c>
      <c r="K508" s="3">
        <v>0</v>
      </c>
      <c r="L508" t="s">
        <v>33</v>
      </c>
      <c r="M508" t="s">
        <v>74</v>
      </c>
      <c r="N508" s="1" t="s">
        <v>21</v>
      </c>
    </row>
    <row r="509" spans="1:14" x14ac:dyDescent="0.2">
      <c r="A509" t="s">
        <v>1215</v>
      </c>
      <c r="B509" t="s">
        <v>1216</v>
      </c>
      <c r="C509" t="s">
        <v>62</v>
      </c>
      <c r="D509" t="s">
        <v>65</v>
      </c>
      <c r="E509" t="s">
        <v>44</v>
      </c>
      <c r="F509" t="s">
        <v>17</v>
      </c>
      <c r="G509" t="s">
        <v>51</v>
      </c>
      <c r="H509">
        <v>46</v>
      </c>
      <c r="I509" s="1">
        <v>40292</v>
      </c>
      <c r="J509" s="2">
        <v>102636</v>
      </c>
      <c r="K509" s="3">
        <v>0.06</v>
      </c>
      <c r="L509" t="s">
        <v>19</v>
      </c>
      <c r="M509" t="s">
        <v>63</v>
      </c>
      <c r="N509" s="1" t="s">
        <v>21</v>
      </c>
    </row>
    <row r="510" spans="1:14" x14ac:dyDescent="0.2">
      <c r="A510" t="s">
        <v>1217</v>
      </c>
      <c r="B510" t="s">
        <v>1218</v>
      </c>
      <c r="C510" t="s">
        <v>49</v>
      </c>
      <c r="D510" t="s">
        <v>50</v>
      </c>
      <c r="E510" t="s">
        <v>44</v>
      </c>
      <c r="F510" t="s">
        <v>17</v>
      </c>
      <c r="G510" t="s">
        <v>51</v>
      </c>
      <c r="H510">
        <v>26</v>
      </c>
      <c r="I510" s="1">
        <v>44236</v>
      </c>
      <c r="J510" s="2">
        <v>87427</v>
      </c>
      <c r="K510" s="3">
        <v>0</v>
      </c>
      <c r="L510" t="s">
        <v>52</v>
      </c>
      <c r="M510" t="s">
        <v>53</v>
      </c>
      <c r="N510" s="1" t="s">
        <v>21</v>
      </c>
    </row>
    <row r="511" spans="1:14" x14ac:dyDescent="0.2">
      <c r="A511" t="s">
        <v>1219</v>
      </c>
      <c r="B511" t="s">
        <v>1220</v>
      </c>
      <c r="C511" t="s">
        <v>73</v>
      </c>
      <c r="D511" t="s">
        <v>27</v>
      </c>
      <c r="E511" t="s">
        <v>16</v>
      </c>
      <c r="F511" t="s">
        <v>28</v>
      </c>
      <c r="G511" t="s">
        <v>18</v>
      </c>
      <c r="H511">
        <v>45</v>
      </c>
      <c r="I511" s="1">
        <v>43248</v>
      </c>
      <c r="J511" s="2">
        <v>49219</v>
      </c>
      <c r="K511" s="3">
        <v>0</v>
      </c>
      <c r="L511" t="s">
        <v>19</v>
      </c>
      <c r="M511" t="s">
        <v>29</v>
      </c>
      <c r="N511" s="1" t="s">
        <v>21</v>
      </c>
    </row>
    <row r="512" spans="1:14" x14ac:dyDescent="0.2">
      <c r="A512" t="s">
        <v>1221</v>
      </c>
      <c r="B512" t="s">
        <v>857</v>
      </c>
      <c r="C512" t="s">
        <v>62</v>
      </c>
      <c r="D512" t="s">
        <v>15</v>
      </c>
      <c r="E512" t="s">
        <v>36</v>
      </c>
      <c r="F512" t="s">
        <v>28</v>
      </c>
      <c r="G512" t="s">
        <v>24</v>
      </c>
      <c r="H512">
        <v>50</v>
      </c>
      <c r="I512" s="1">
        <v>43239</v>
      </c>
      <c r="J512" s="2">
        <v>106437</v>
      </c>
      <c r="K512" s="3">
        <v>7.0000000000000007E-2</v>
      </c>
      <c r="L512" t="s">
        <v>33</v>
      </c>
      <c r="M512" t="s">
        <v>80</v>
      </c>
      <c r="N512" s="1" t="s">
        <v>21</v>
      </c>
    </row>
    <row r="513" spans="1:14" x14ac:dyDescent="0.2">
      <c r="A513" t="s">
        <v>1222</v>
      </c>
      <c r="B513" t="s">
        <v>1223</v>
      </c>
      <c r="C513" t="s">
        <v>64</v>
      </c>
      <c r="D513" t="s">
        <v>15</v>
      </c>
      <c r="E513" t="s">
        <v>36</v>
      </c>
      <c r="F513" t="s">
        <v>28</v>
      </c>
      <c r="G513" t="s">
        <v>51</v>
      </c>
      <c r="H513">
        <v>46</v>
      </c>
      <c r="I513" s="1">
        <v>42129</v>
      </c>
      <c r="J513" s="2">
        <v>64364</v>
      </c>
      <c r="K513" s="3">
        <v>0</v>
      </c>
      <c r="L513" t="s">
        <v>52</v>
      </c>
      <c r="M513" t="s">
        <v>53</v>
      </c>
      <c r="N513" s="1" t="s">
        <v>21</v>
      </c>
    </row>
    <row r="514" spans="1:14" x14ac:dyDescent="0.2">
      <c r="A514" t="s">
        <v>1224</v>
      </c>
      <c r="B514" t="s">
        <v>1225</v>
      </c>
      <c r="C514" t="s">
        <v>40</v>
      </c>
      <c r="D514" t="s">
        <v>23</v>
      </c>
      <c r="E514" t="s">
        <v>36</v>
      </c>
      <c r="F514" t="s">
        <v>28</v>
      </c>
      <c r="G514" t="s">
        <v>18</v>
      </c>
      <c r="H514">
        <v>50</v>
      </c>
      <c r="I514" s="1">
        <v>44486</v>
      </c>
      <c r="J514" s="2">
        <v>172180</v>
      </c>
      <c r="K514" s="3">
        <v>0.3</v>
      </c>
      <c r="L514" t="s">
        <v>19</v>
      </c>
      <c r="M514" t="s">
        <v>29</v>
      </c>
      <c r="N514" s="1" t="s">
        <v>21</v>
      </c>
    </row>
    <row r="515" spans="1:14" x14ac:dyDescent="0.2">
      <c r="A515" t="s">
        <v>1226</v>
      </c>
      <c r="B515" t="s">
        <v>1227</v>
      </c>
      <c r="C515" t="s">
        <v>42</v>
      </c>
      <c r="D515" t="s">
        <v>50</v>
      </c>
      <c r="E515" t="s">
        <v>36</v>
      </c>
      <c r="F515" t="s">
        <v>17</v>
      </c>
      <c r="G515" t="s">
        <v>51</v>
      </c>
      <c r="H515">
        <v>33</v>
      </c>
      <c r="I515" s="1">
        <v>41043</v>
      </c>
      <c r="J515" s="2">
        <v>88343</v>
      </c>
      <c r="K515" s="3">
        <v>0</v>
      </c>
      <c r="L515" t="s">
        <v>52</v>
      </c>
      <c r="M515" t="s">
        <v>66</v>
      </c>
      <c r="N515" s="1" t="s">
        <v>21</v>
      </c>
    </row>
    <row r="516" spans="1:14" x14ac:dyDescent="0.2">
      <c r="A516" t="s">
        <v>1228</v>
      </c>
      <c r="B516" t="s">
        <v>1229</v>
      </c>
      <c r="C516" t="s">
        <v>88</v>
      </c>
      <c r="D516" t="s">
        <v>27</v>
      </c>
      <c r="E516" t="s">
        <v>44</v>
      </c>
      <c r="F516" t="s">
        <v>28</v>
      </c>
      <c r="G516" t="s">
        <v>51</v>
      </c>
      <c r="H516">
        <v>57</v>
      </c>
      <c r="I516" s="1">
        <v>41830</v>
      </c>
      <c r="J516" s="2">
        <v>66649</v>
      </c>
      <c r="K516" s="3">
        <v>0</v>
      </c>
      <c r="L516" t="s">
        <v>52</v>
      </c>
      <c r="M516" t="s">
        <v>66</v>
      </c>
      <c r="N516" s="1" t="s">
        <v>21</v>
      </c>
    </row>
    <row r="517" spans="1:14" x14ac:dyDescent="0.2">
      <c r="A517" t="s">
        <v>485</v>
      </c>
      <c r="B517" t="s">
        <v>1230</v>
      </c>
      <c r="C517" t="s">
        <v>62</v>
      </c>
      <c r="D517" t="s">
        <v>15</v>
      </c>
      <c r="E517" t="s">
        <v>32</v>
      </c>
      <c r="F517" t="s">
        <v>17</v>
      </c>
      <c r="G517" t="s">
        <v>18</v>
      </c>
      <c r="H517">
        <v>48</v>
      </c>
      <c r="I517" s="1">
        <v>36272</v>
      </c>
      <c r="J517" s="2">
        <v>102847</v>
      </c>
      <c r="K517" s="3">
        <v>0.05</v>
      </c>
      <c r="L517" t="s">
        <v>19</v>
      </c>
      <c r="M517" t="s">
        <v>20</v>
      </c>
      <c r="N517" s="1" t="s">
        <v>21</v>
      </c>
    </row>
    <row r="518" spans="1:14" x14ac:dyDescent="0.2">
      <c r="A518" t="s">
        <v>1231</v>
      </c>
      <c r="B518" t="s">
        <v>1232</v>
      </c>
      <c r="C518" t="s">
        <v>61</v>
      </c>
      <c r="D518" t="s">
        <v>15</v>
      </c>
      <c r="E518" t="s">
        <v>36</v>
      </c>
      <c r="F518" t="s">
        <v>28</v>
      </c>
      <c r="G518" t="s">
        <v>51</v>
      </c>
      <c r="H518">
        <v>46</v>
      </c>
      <c r="I518" s="1">
        <v>40378</v>
      </c>
      <c r="J518" s="2">
        <v>134881</v>
      </c>
      <c r="K518" s="3">
        <v>0.15</v>
      </c>
      <c r="L518" t="s">
        <v>52</v>
      </c>
      <c r="M518" t="s">
        <v>81</v>
      </c>
      <c r="N518" s="1" t="s">
        <v>21</v>
      </c>
    </row>
    <row r="519" spans="1:14" x14ac:dyDescent="0.2">
      <c r="A519" t="s">
        <v>1233</v>
      </c>
      <c r="B519" t="s">
        <v>1234</v>
      </c>
      <c r="C519" t="s">
        <v>64</v>
      </c>
      <c r="D519" t="s">
        <v>43</v>
      </c>
      <c r="E519" t="s">
        <v>36</v>
      </c>
      <c r="F519" t="s">
        <v>28</v>
      </c>
      <c r="G519" t="s">
        <v>24</v>
      </c>
      <c r="H519">
        <v>52</v>
      </c>
      <c r="I519" s="1">
        <v>36303</v>
      </c>
      <c r="J519" s="2">
        <v>68807</v>
      </c>
      <c r="K519" s="3">
        <v>0</v>
      </c>
      <c r="L519" t="s">
        <v>33</v>
      </c>
      <c r="M519" t="s">
        <v>34</v>
      </c>
      <c r="N519" s="1">
        <v>42338</v>
      </c>
    </row>
    <row r="520" spans="1:14" x14ac:dyDescent="0.2">
      <c r="A520" t="s">
        <v>1235</v>
      </c>
      <c r="B520" t="s">
        <v>1236</v>
      </c>
      <c r="C520" t="s">
        <v>14</v>
      </c>
      <c r="D520" t="s">
        <v>27</v>
      </c>
      <c r="E520" t="s">
        <v>36</v>
      </c>
      <c r="F520" t="s">
        <v>28</v>
      </c>
      <c r="G520" t="s">
        <v>18</v>
      </c>
      <c r="H520">
        <v>56</v>
      </c>
      <c r="I520" s="1">
        <v>38866</v>
      </c>
      <c r="J520" s="2">
        <v>228822</v>
      </c>
      <c r="K520" s="3">
        <v>0.36</v>
      </c>
      <c r="L520" t="s">
        <v>19</v>
      </c>
      <c r="M520" t="s">
        <v>45</v>
      </c>
      <c r="N520" s="1" t="s">
        <v>21</v>
      </c>
    </row>
    <row r="521" spans="1:14" x14ac:dyDescent="0.2">
      <c r="A521" t="s">
        <v>1237</v>
      </c>
      <c r="B521" t="s">
        <v>1238</v>
      </c>
      <c r="C521" t="s">
        <v>68</v>
      </c>
      <c r="D521" t="s">
        <v>43</v>
      </c>
      <c r="E521" t="s">
        <v>36</v>
      </c>
      <c r="F521" t="s">
        <v>28</v>
      </c>
      <c r="G521" t="s">
        <v>18</v>
      </c>
      <c r="H521">
        <v>28</v>
      </c>
      <c r="I521" s="1">
        <v>44395</v>
      </c>
      <c r="J521" s="2">
        <v>43391</v>
      </c>
      <c r="K521" s="3">
        <v>0</v>
      </c>
      <c r="L521" t="s">
        <v>19</v>
      </c>
      <c r="M521" t="s">
        <v>29</v>
      </c>
      <c r="N521" s="1" t="s">
        <v>21</v>
      </c>
    </row>
    <row r="522" spans="1:14" x14ac:dyDescent="0.2">
      <c r="A522" t="s">
        <v>364</v>
      </c>
      <c r="B522" t="s">
        <v>1239</v>
      </c>
      <c r="C522" t="s">
        <v>30</v>
      </c>
      <c r="D522" t="s">
        <v>31</v>
      </c>
      <c r="E522" t="s">
        <v>44</v>
      </c>
      <c r="F522" t="s">
        <v>28</v>
      </c>
      <c r="G522" t="s">
        <v>24</v>
      </c>
      <c r="H522">
        <v>29</v>
      </c>
      <c r="I522" s="1">
        <v>44515</v>
      </c>
      <c r="J522" s="2">
        <v>91782</v>
      </c>
      <c r="K522" s="3">
        <v>0</v>
      </c>
      <c r="L522" t="s">
        <v>33</v>
      </c>
      <c r="M522" t="s">
        <v>80</v>
      </c>
      <c r="N522" s="1" t="s">
        <v>21</v>
      </c>
    </row>
    <row r="523" spans="1:14" x14ac:dyDescent="0.2">
      <c r="A523" t="s">
        <v>277</v>
      </c>
      <c r="B523" t="s">
        <v>1240</v>
      </c>
      <c r="C523" t="s">
        <v>14</v>
      </c>
      <c r="D523" t="s">
        <v>43</v>
      </c>
      <c r="E523" t="s">
        <v>32</v>
      </c>
      <c r="F523" t="s">
        <v>17</v>
      </c>
      <c r="G523" t="s">
        <v>24</v>
      </c>
      <c r="H523">
        <v>45</v>
      </c>
      <c r="I523" s="1">
        <v>42428</v>
      </c>
      <c r="J523" s="2">
        <v>211637</v>
      </c>
      <c r="K523" s="3">
        <v>0.31</v>
      </c>
      <c r="L523" t="s">
        <v>19</v>
      </c>
      <c r="M523" t="s">
        <v>20</v>
      </c>
      <c r="N523" s="1" t="s">
        <v>21</v>
      </c>
    </row>
    <row r="524" spans="1:14" x14ac:dyDescent="0.2">
      <c r="A524" t="s">
        <v>391</v>
      </c>
      <c r="B524" t="s">
        <v>1241</v>
      </c>
      <c r="C524" t="s">
        <v>56</v>
      </c>
      <c r="D524" t="s">
        <v>27</v>
      </c>
      <c r="E524" t="s">
        <v>36</v>
      </c>
      <c r="F524" t="s">
        <v>28</v>
      </c>
      <c r="G524" t="s">
        <v>18</v>
      </c>
      <c r="H524">
        <v>28</v>
      </c>
      <c r="I524" s="1">
        <v>44051</v>
      </c>
      <c r="J524" s="2">
        <v>73255</v>
      </c>
      <c r="K524" s="3">
        <v>0.09</v>
      </c>
      <c r="L524" t="s">
        <v>19</v>
      </c>
      <c r="M524" t="s">
        <v>39</v>
      </c>
      <c r="N524" s="1" t="s">
        <v>21</v>
      </c>
    </row>
    <row r="525" spans="1:14" x14ac:dyDescent="0.2">
      <c r="A525" t="s">
        <v>1242</v>
      </c>
      <c r="B525" t="s">
        <v>1243</v>
      </c>
      <c r="C525" t="s">
        <v>62</v>
      </c>
      <c r="D525" t="s">
        <v>50</v>
      </c>
      <c r="E525" t="s">
        <v>32</v>
      </c>
      <c r="F525" t="s">
        <v>28</v>
      </c>
      <c r="G525" t="s">
        <v>18</v>
      </c>
      <c r="H525">
        <v>28</v>
      </c>
      <c r="I525" s="1">
        <v>44204</v>
      </c>
      <c r="J525" s="2">
        <v>108826</v>
      </c>
      <c r="K525" s="3">
        <v>0.1</v>
      </c>
      <c r="L525" t="s">
        <v>19</v>
      </c>
      <c r="M525" t="s">
        <v>45</v>
      </c>
      <c r="N525" s="1" t="s">
        <v>21</v>
      </c>
    </row>
    <row r="526" spans="1:14" x14ac:dyDescent="0.2">
      <c r="A526" t="s">
        <v>1244</v>
      </c>
      <c r="B526" t="s">
        <v>1245</v>
      </c>
      <c r="C526" t="s">
        <v>88</v>
      </c>
      <c r="D526" t="s">
        <v>27</v>
      </c>
      <c r="E526" t="s">
        <v>44</v>
      </c>
      <c r="F526" t="s">
        <v>28</v>
      </c>
      <c r="G526" t="s">
        <v>18</v>
      </c>
      <c r="H526">
        <v>34</v>
      </c>
      <c r="I526" s="1">
        <v>42514</v>
      </c>
      <c r="J526" s="2">
        <v>94352</v>
      </c>
      <c r="K526" s="3">
        <v>0</v>
      </c>
      <c r="L526" t="s">
        <v>19</v>
      </c>
      <c r="M526" t="s">
        <v>45</v>
      </c>
      <c r="N526" s="1" t="s">
        <v>21</v>
      </c>
    </row>
    <row r="527" spans="1:14" x14ac:dyDescent="0.2">
      <c r="A527" t="s">
        <v>406</v>
      </c>
      <c r="B527" t="s">
        <v>1246</v>
      </c>
      <c r="C527" t="s">
        <v>91</v>
      </c>
      <c r="D527" t="s">
        <v>27</v>
      </c>
      <c r="E527" t="s">
        <v>16</v>
      </c>
      <c r="F527" t="s">
        <v>17</v>
      </c>
      <c r="G527" t="s">
        <v>51</v>
      </c>
      <c r="H527">
        <v>55</v>
      </c>
      <c r="I527" s="1">
        <v>34576</v>
      </c>
      <c r="J527" s="2">
        <v>73955</v>
      </c>
      <c r="K527" s="3">
        <v>0</v>
      </c>
      <c r="L527" t="s">
        <v>19</v>
      </c>
      <c r="M527" t="s">
        <v>39</v>
      </c>
      <c r="N527" s="1" t="s">
        <v>21</v>
      </c>
    </row>
    <row r="528" spans="1:14" x14ac:dyDescent="0.2">
      <c r="A528" t="s">
        <v>1247</v>
      </c>
      <c r="B528" t="s">
        <v>1248</v>
      </c>
      <c r="C528" t="s">
        <v>62</v>
      </c>
      <c r="D528" t="s">
        <v>23</v>
      </c>
      <c r="E528" t="s">
        <v>36</v>
      </c>
      <c r="F528" t="s">
        <v>28</v>
      </c>
      <c r="G528" t="s">
        <v>51</v>
      </c>
      <c r="H528">
        <v>34</v>
      </c>
      <c r="I528" s="1">
        <v>41499</v>
      </c>
      <c r="J528" s="2">
        <v>113909</v>
      </c>
      <c r="K528" s="3">
        <v>0.06</v>
      </c>
      <c r="L528" t="s">
        <v>52</v>
      </c>
      <c r="M528" t="s">
        <v>66</v>
      </c>
      <c r="N528" s="1" t="s">
        <v>21</v>
      </c>
    </row>
    <row r="529" spans="1:14" x14ac:dyDescent="0.2">
      <c r="A529" t="s">
        <v>1249</v>
      </c>
      <c r="B529" t="s">
        <v>1250</v>
      </c>
      <c r="C529" t="s">
        <v>89</v>
      </c>
      <c r="D529" t="s">
        <v>27</v>
      </c>
      <c r="E529" t="s">
        <v>36</v>
      </c>
      <c r="F529" t="s">
        <v>28</v>
      </c>
      <c r="G529" t="s">
        <v>24</v>
      </c>
      <c r="H529">
        <v>27</v>
      </c>
      <c r="I529" s="1">
        <v>44189</v>
      </c>
      <c r="J529" s="2">
        <v>92321</v>
      </c>
      <c r="K529" s="3">
        <v>0</v>
      </c>
      <c r="L529" t="s">
        <v>19</v>
      </c>
      <c r="M529" t="s">
        <v>20</v>
      </c>
      <c r="N529" s="1" t="s">
        <v>21</v>
      </c>
    </row>
    <row r="530" spans="1:14" x14ac:dyDescent="0.2">
      <c r="A530" t="s">
        <v>1196</v>
      </c>
      <c r="B530" t="s">
        <v>1251</v>
      </c>
      <c r="C530" t="s">
        <v>56</v>
      </c>
      <c r="D530" t="s">
        <v>27</v>
      </c>
      <c r="E530" t="s">
        <v>16</v>
      </c>
      <c r="F530" t="s">
        <v>28</v>
      </c>
      <c r="G530" t="s">
        <v>18</v>
      </c>
      <c r="H530">
        <v>52</v>
      </c>
      <c r="I530" s="1">
        <v>41417</v>
      </c>
      <c r="J530" s="2">
        <v>99557</v>
      </c>
      <c r="K530" s="3">
        <v>0.09</v>
      </c>
      <c r="L530" t="s">
        <v>19</v>
      </c>
      <c r="M530" t="s">
        <v>63</v>
      </c>
      <c r="N530" s="1" t="s">
        <v>21</v>
      </c>
    </row>
    <row r="531" spans="1:14" x14ac:dyDescent="0.2">
      <c r="A531" t="s">
        <v>1252</v>
      </c>
      <c r="B531" t="s">
        <v>1253</v>
      </c>
      <c r="C531" t="s">
        <v>59</v>
      </c>
      <c r="D531" t="s">
        <v>31</v>
      </c>
      <c r="E531" t="s">
        <v>44</v>
      </c>
      <c r="F531" t="s">
        <v>17</v>
      </c>
      <c r="G531" t="s">
        <v>18</v>
      </c>
      <c r="H531">
        <v>28</v>
      </c>
      <c r="I531" s="1">
        <v>43418</v>
      </c>
      <c r="J531" s="2">
        <v>115854</v>
      </c>
      <c r="K531" s="3">
        <v>0</v>
      </c>
      <c r="L531" t="s">
        <v>19</v>
      </c>
      <c r="M531" t="s">
        <v>39</v>
      </c>
      <c r="N531" s="1" t="s">
        <v>21</v>
      </c>
    </row>
    <row r="532" spans="1:14" x14ac:dyDescent="0.2">
      <c r="A532" t="s">
        <v>1254</v>
      </c>
      <c r="B532" t="s">
        <v>1255</v>
      </c>
      <c r="C532" t="s">
        <v>91</v>
      </c>
      <c r="D532" t="s">
        <v>27</v>
      </c>
      <c r="E532" t="s">
        <v>36</v>
      </c>
      <c r="F532" t="s">
        <v>17</v>
      </c>
      <c r="G532" t="s">
        <v>51</v>
      </c>
      <c r="H532">
        <v>44</v>
      </c>
      <c r="I532" s="1">
        <v>40603</v>
      </c>
      <c r="J532" s="2">
        <v>82462</v>
      </c>
      <c r="K532" s="3">
        <v>0</v>
      </c>
      <c r="L532" t="s">
        <v>19</v>
      </c>
      <c r="M532" t="s">
        <v>25</v>
      </c>
      <c r="N532" s="1" t="s">
        <v>21</v>
      </c>
    </row>
    <row r="533" spans="1:14" x14ac:dyDescent="0.2">
      <c r="A533" t="s">
        <v>164</v>
      </c>
      <c r="B533" t="s">
        <v>1256</v>
      </c>
      <c r="C533" t="s">
        <v>14</v>
      </c>
      <c r="D533" t="s">
        <v>27</v>
      </c>
      <c r="E533" t="s">
        <v>16</v>
      </c>
      <c r="F533" t="s">
        <v>17</v>
      </c>
      <c r="G533" t="s">
        <v>18</v>
      </c>
      <c r="H533">
        <v>53</v>
      </c>
      <c r="I533" s="1">
        <v>40856</v>
      </c>
      <c r="J533" s="2">
        <v>198473</v>
      </c>
      <c r="K533" s="3">
        <v>0.32</v>
      </c>
      <c r="L533" t="s">
        <v>19</v>
      </c>
      <c r="M533" t="s">
        <v>45</v>
      </c>
      <c r="N533" s="1" t="s">
        <v>21</v>
      </c>
    </row>
    <row r="534" spans="1:14" x14ac:dyDescent="0.2">
      <c r="A534" t="s">
        <v>1257</v>
      </c>
      <c r="B534" t="s">
        <v>1258</v>
      </c>
      <c r="C534" t="s">
        <v>61</v>
      </c>
      <c r="D534" t="s">
        <v>15</v>
      </c>
      <c r="E534" t="s">
        <v>32</v>
      </c>
      <c r="F534" t="s">
        <v>17</v>
      </c>
      <c r="G534" t="s">
        <v>24</v>
      </c>
      <c r="H534">
        <v>43</v>
      </c>
      <c r="I534" s="1">
        <v>39005</v>
      </c>
      <c r="J534" s="2">
        <v>153492</v>
      </c>
      <c r="K534" s="3">
        <v>0.11</v>
      </c>
      <c r="L534" t="s">
        <v>19</v>
      </c>
      <c r="M534" t="s">
        <v>20</v>
      </c>
      <c r="N534" s="1" t="s">
        <v>21</v>
      </c>
    </row>
    <row r="535" spans="1:14" x14ac:dyDescent="0.2">
      <c r="A535" t="s">
        <v>1259</v>
      </c>
      <c r="B535" t="s">
        <v>1260</v>
      </c>
      <c r="C535" t="s">
        <v>14</v>
      </c>
      <c r="D535" t="s">
        <v>23</v>
      </c>
      <c r="E535" t="s">
        <v>32</v>
      </c>
      <c r="F535" t="s">
        <v>17</v>
      </c>
      <c r="G535" t="s">
        <v>47</v>
      </c>
      <c r="H535">
        <v>28</v>
      </c>
      <c r="I535" s="1">
        <v>43121</v>
      </c>
      <c r="J535" s="2">
        <v>208210</v>
      </c>
      <c r="K535" s="3">
        <v>0.3</v>
      </c>
      <c r="L535" t="s">
        <v>19</v>
      </c>
      <c r="M535" t="s">
        <v>63</v>
      </c>
      <c r="N535" s="1" t="s">
        <v>21</v>
      </c>
    </row>
    <row r="536" spans="1:14" x14ac:dyDescent="0.2">
      <c r="A536" t="s">
        <v>1261</v>
      </c>
      <c r="B536" t="s">
        <v>1262</v>
      </c>
      <c r="C536" t="s">
        <v>42</v>
      </c>
      <c r="D536" t="s">
        <v>43</v>
      </c>
      <c r="E536" t="s">
        <v>32</v>
      </c>
      <c r="F536" t="s">
        <v>28</v>
      </c>
      <c r="G536" t="s">
        <v>18</v>
      </c>
      <c r="H536">
        <v>33</v>
      </c>
      <c r="I536" s="1">
        <v>42325</v>
      </c>
      <c r="J536" s="2">
        <v>91632</v>
      </c>
      <c r="K536" s="3">
        <v>0</v>
      </c>
      <c r="L536" t="s">
        <v>19</v>
      </c>
      <c r="M536" t="s">
        <v>39</v>
      </c>
      <c r="N536" s="1" t="s">
        <v>21</v>
      </c>
    </row>
    <row r="537" spans="1:14" x14ac:dyDescent="0.2">
      <c r="A537" t="s">
        <v>331</v>
      </c>
      <c r="B537" t="s">
        <v>1263</v>
      </c>
      <c r="C537" t="s">
        <v>22</v>
      </c>
      <c r="D537" t="s">
        <v>23</v>
      </c>
      <c r="E537" t="s">
        <v>32</v>
      </c>
      <c r="F537" t="s">
        <v>28</v>
      </c>
      <c r="G537" t="s">
        <v>24</v>
      </c>
      <c r="H537">
        <v>31</v>
      </c>
      <c r="I537" s="1">
        <v>43002</v>
      </c>
      <c r="J537" s="2">
        <v>71755</v>
      </c>
      <c r="K537" s="3">
        <v>0</v>
      </c>
      <c r="L537" t="s">
        <v>33</v>
      </c>
      <c r="M537" t="s">
        <v>80</v>
      </c>
      <c r="N537" s="1" t="s">
        <v>21</v>
      </c>
    </row>
    <row r="538" spans="1:14" x14ac:dyDescent="0.2">
      <c r="A538" t="s">
        <v>346</v>
      </c>
      <c r="B538" t="s">
        <v>1264</v>
      </c>
      <c r="C538" t="s">
        <v>62</v>
      </c>
      <c r="D538" t="s">
        <v>65</v>
      </c>
      <c r="E538" t="s">
        <v>32</v>
      </c>
      <c r="F538" t="s">
        <v>17</v>
      </c>
      <c r="G538" t="s">
        <v>24</v>
      </c>
      <c r="H538">
        <v>52</v>
      </c>
      <c r="I538" s="1">
        <v>44519</v>
      </c>
      <c r="J538" s="2">
        <v>111006</v>
      </c>
      <c r="K538" s="3">
        <v>0.08</v>
      </c>
      <c r="L538" t="s">
        <v>33</v>
      </c>
      <c r="M538" t="s">
        <v>80</v>
      </c>
      <c r="N538" s="1" t="s">
        <v>21</v>
      </c>
    </row>
    <row r="539" spans="1:14" x14ac:dyDescent="0.2">
      <c r="A539" t="s">
        <v>1265</v>
      </c>
      <c r="B539" t="s">
        <v>1266</v>
      </c>
      <c r="C539" t="s">
        <v>38</v>
      </c>
      <c r="D539" t="s">
        <v>27</v>
      </c>
      <c r="E539" t="s">
        <v>32</v>
      </c>
      <c r="F539" t="s">
        <v>28</v>
      </c>
      <c r="G539" t="s">
        <v>24</v>
      </c>
      <c r="H539">
        <v>55</v>
      </c>
      <c r="I539" s="1">
        <v>34692</v>
      </c>
      <c r="J539" s="2">
        <v>99774</v>
      </c>
      <c r="K539" s="3">
        <v>0</v>
      </c>
      <c r="L539" t="s">
        <v>19</v>
      </c>
      <c r="M539" t="s">
        <v>25</v>
      </c>
      <c r="N539" s="1" t="s">
        <v>21</v>
      </c>
    </row>
    <row r="540" spans="1:14" x14ac:dyDescent="0.2">
      <c r="A540" t="s">
        <v>1267</v>
      </c>
      <c r="B540" t="s">
        <v>212</v>
      </c>
      <c r="C540" t="s">
        <v>40</v>
      </c>
      <c r="D540" t="s">
        <v>27</v>
      </c>
      <c r="E540" t="s">
        <v>16</v>
      </c>
      <c r="F540" t="s">
        <v>28</v>
      </c>
      <c r="G540" t="s">
        <v>24</v>
      </c>
      <c r="H540">
        <v>55</v>
      </c>
      <c r="I540" s="1">
        <v>39154</v>
      </c>
      <c r="J540" s="2">
        <v>184648</v>
      </c>
      <c r="K540" s="3">
        <v>0.24</v>
      </c>
      <c r="L540" t="s">
        <v>33</v>
      </c>
      <c r="M540" t="s">
        <v>74</v>
      </c>
      <c r="N540" s="1" t="s">
        <v>21</v>
      </c>
    </row>
    <row r="541" spans="1:14" x14ac:dyDescent="0.2">
      <c r="A541" t="s">
        <v>359</v>
      </c>
      <c r="B541" t="s">
        <v>1268</v>
      </c>
      <c r="C541" t="s">
        <v>14</v>
      </c>
      <c r="D541" t="s">
        <v>27</v>
      </c>
      <c r="E541" t="s">
        <v>36</v>
      </c>
      <c r="F541" t="s">
        <v>28</v>
      </c>
      <c r="G541" t="s">
        <v>51</v>
      </c>
      <c r="H541">
        <v>51</v>
      </c>
      <c r="I541" s="1">
        <v>37091</v>
      </c>
      <c r="J541" s="2">
        <v>247874</v>
      </c>
      <c r="K541" s="3">
        <v>0.33</v>
      </c>
      <c r="L541" t="s">
        <v>52</v>
      </c>
      <c r="M541" t="s">
        <v>81</v>
      </c>
      <c r="N541" s="1" t="s">
        <v>21</v>
      </c>
    </row>
    <row r="542" spans="1:14" x14ac:dyDescent="0.2">
      <c r="A542" t="s">
        <v>338</v>
      </c>
      <c r="B542" t="s">
        <v>1269</v>
      </c>
      <c r="C542" t="s">
        <v>86</v>
      </c>
      <c r="D542" t="s">
        <v>31</v>
      </c>
      <c r="E542" t="s">
        <v>36</v>
      </c>
      <c r="F542" t="s">
        <v>28</v>
      </c>
      <c r="G542" t="s">
        <v>24</v>
      </c>
      <c r="H542">
        <v>60</v>
      </c>
      <c r="I542" s="1">
        <v>39944</v>
      </c>
      <c r="J542" s="2">
        <v>62239</v>
      </c>
      <c r="K542" s="3">
        <v>0</v>
      </c>
      <c r="L542" t="s">
        <v>33</v>
      </c>
      <c r="M542" t="s">
        <v>60</v>
      </c>
      <c r="N542" s="1" t="s">
        <v>21</v>
      </c>
    </row>
    <row r="543" spans="1:14" x14ac:dyDescent="0.2">
      <c r="A543" t="s">
        <v>371</v>
      </c>
      <c r="B543" t="s">
        <v>376</v>
      </c>
      <c r="C543" t="s">
        <v>62</v>
      </c>
      <c r="D543" t="s">
        <v>65</v>
      </c>
      <c r="E543" t="s">
        <v>44</v>
      </c>
      <c r="F543" t="s">
        <v>17</v>
      </c>
      <c r="G543" t="s">
        <v>18</v>
      </c>
      <c r="H543">
        <v>31</v>
      </c>
      <c r="I543" s="1">
        <v>41919</v>
      </c>
      <c r="J543" s="2">
        <v>114911</v>
      </c>
      <c r="K543" s="3">
        <v>7.0000000000000007E-2</v>
      </c>
      <c r="L543" t="s">
        <v>19</v>
      </c>
      <c r="M543" t="s">
        <v>20</v>
      </c>
      <c r="N543" s="1" t="s">
        <v>21</v>
      </c>
    </row>
    <row r="544" spans="1:14" x14ac:dyDescent="0.2">
      <c r="A544" t="s">
        <v>192</v>
      </c>
      <c r="B544" t="s">
        <v>1270</v>
      </c>
      <c r="C544" t="s">
        <v>97</v>
      </c>
      <c r="D544" t="s">
        <v>31</v>
      </c>
      <c r="E544" t="s">
        <v>32</v>
      </c>
      <c r="F544" t="s">
        <v>28</v>
      </c>
      <c r="G544" t="s">
        <v>51</v>
      </c>
      <c r="H544">
        <v>45</v>
      </c>
      <c r="I544" s="1">
        <v>43217</v>
      </c>
      <c r="J544" s="2">
        <v>115490</v>
      </c>
      <c r="K544" s="3">
        <v>0.12</v>
      </c>
      <c r="L544" t="s">
        <v>19</v>
      </c>
      <c r="M544" t="s">
        <v>20</v>
      </c>
      <c r="N544" s="1" t="s">
        <v>21</v>
      </c>
    </row>
    <row r="545" spans="1:14" x14ac:dyDescent="0.2">
      <c r="A545" t="s">
        <v>1271</v>
      </c>
      <c r="B545" t="s">
        <v>1272</v>
      </c>
      <c r="C545" t="s">
        <v>62</v>
      </c>
      <c r="D545" t="s">
        <v>65</v>
      </c>
      <c r="E545" t="s">
        <v>44</v>
      </c>
      <c r="F545" t="s">
        <v>28</v>
      </c>
      <c r="G545" t="s">
        <v>24</v>
      </c>
      <c r="H545">
        <v>34</v>
      </c>
      <c r="I545" s="1">
        <v>40952</v>
      </c>
      <c r="J545" s="2">
        <v>118708</v>
      </c>
      <c r="K545" s="3">
        <v>7.0000000000000007E-2</v>
      </c>
      <c r="L545" t="s">
        <v>33</v>
      </c>
      <c r="M545" t="s">
        <v>74</v>
      </c>
      <c r="N545" s="1" t="s">
        <v>21</v>
      </c>
    </row>
    <row r="546" spans="1:14" x14ac:dyDescent="0.2">
      <c r="A546" t="s">
        <v>1273</v>
      </c>
      <c r="B546" t="s">
        <v>1274</v>
      </c>
      <c r="C546" t="s">
        <v>40</v>
      </c>
      <c r="D546" t="s">
        <v>65</v>
      </c>
      <c r="E546" t="s">
        <v>44</v>
      </c>
      <c r="F546" t="s">
        <v>17</v>
      </c>
      <c r="G546" t="s">
        <v>24</v>
      </c>
      <c r="H546">
        <v>29</v>
      </c>
      <c r="I546" s="1">
        <v>42914</v>
      </c>
      <c r="J546" s="2">
        <v>197649</v>
      </c>
      <c r="K546" s="3">
        <v>0.2</v>
      </c>
      <c r="L546" t="s">
        <v>19</v>
      </c>
      <c r="M546" t="s">
        <v>29</v>
      </c>
      <c r="N546" s="1" t="s">
        <v>21</v>
      </c>
    </row>
    <row r="547" spans="1:14" x14ac:dyDescent="0.2">
      <c r="A547" t="s">
        <v>337</v>
      </c>
      <c r="B547" t="s">
        <v>1275</v>
      </c>
      <c r="C547" t="s">
        <v>42</v>
      </c>
      <c r="D547" t="s">
        <v>65</v>
      </c>
      <c r="E547" t="s">
        <v>44</v>
      </c>
      <c r="F547" t="s">
        <v>17</v>
      </c>
      <c r="G547" t="s">
        <v>24</v>
      </c>
      <c r="H547">
        <v>45</v>
      </c>
      <c r="I547" s="1">
        <v>43999</v>
      </c>
      <c r="J547" s="2">
        <v>89841</v>
      </c>
      <c r="K547" s="3">
        <v>0</v>
      </c>
      <c r="L547" t="s">
        <v>33</v>
      </c>
      <c r="M547" t="s">
        <v>60</v>
      </c>
      <c r="N547" s="1" t="s">
        <v>21</v>
      </c>
    </row>
    <row r="548" spans="1:14" x14ac:dyDescent="0.2">
      <c r="A548" t="s">
        <v>572</v>
      </c>
      <c r="B548" t="s">
        <v>1276</v>
      </c>
      <c r="C548" t="s">
        <v>64</v>
      </c>
      <c r="D548" t="s">
        <v>15</v>
      </c>
      <c r="E548" t="s">
        <v>44</v>
      </c>
      <c r="F548" t="s">
        <v>17</v>
      </c>
      <c r="G548" t="s">
        <v>18</v>
      </c>
      <c r="H548">
        <v>52</v>
      </c>
      <c r="I548" s="1">
        <v>43819</v>
      </c>
      <c r="J548" s="2">
        <v>61026</v>
      </c>
      <c r="K548" s="3">
        <v>0</v>
      </c>
      <c r="L548" t="s">
        <v>19</v>
      </c>
      <c r="M548" t="s">
        <v>39</v>
      </c>
      <c r="N548" s="1" t="s">
        <v>21</v>
      </c>
    </row>
    <row r="549" spans="1:14" x14ac:dyDescent="0.2">
      <c r="A549" t="s">
        <v>1277</v>
      </c>
      <c r="B549" t="s">
        <v>1278</v>
      </c>
      <c r="C549" t="s">
        <v>84</v>
      </c>
      <c r="D549" t="s">
        <v>31</v>
      </c>
      <c r="E549" t="s">
        <v>44</v>
      </c>
      <c r="F549" t="s">
        <v>17</v>
      </c>
      <c r="G549" t="s">
        <v>18</v>
      </c>
      <c r="H549">
        <v>48</v>
      </c>
      <c r="I549" s="1">
        <v>41907</v>
      </c>
      <c r="J549" s="2">
        <v>96693</v>
      </c>
      <c r="K549" s="3">
        <v>0</v>
      </c>
      <c r="L549" t="s">
        <v>19</v>
      </c>
      <c r="M549" t="s">
        <v>20</v>
      </c>
      <c r="N549" s="1" t="s">
        <v>21</v>
      </c>
    </row>
    <row r="550" spans="1:14" x14ac:dyDescent="0.2">
      <c r="A550" t="s">
        <v>1279</v>
      </c>
      <c r="B550" t="s">
        <v>1280</v>
      </c>
      <c r="C550" t="s">
        <v>58</v>
      </c>
      <c r="D550" t="s">
        <v>31</v>
      </c>
      <c r="E550" t="s">
        <v>44</v>
      </c>
      <c r="F550" t="s">
        <v>17</v>
      </c>
      <c r="G550" t="s">
        <v>51</v>
      </c>
      <c r="H550">
        <v>48</v>
      </c>
      <c r="I550" s="1">
        <v>39991</v>
      </c>
      <c r="J550" s="2">
        <v>82907</v>
      </c>
      <c r="K550" s="3">
        <v>0</v>
      </c>
      <c r="L550" t="s">
        <v>19</v>
      </c>
      <c r="M550" t="s">
        <v>63</v>
      </c>
      <c r="N550" s="1" t="s">
        <v>21</v>
      </c>
    </row>
    <row r="551" spans="1:14" x14ac:dyDescent="0.2">
      <c r="A551" t="s">
        <v>330</v>
      </c>
      <c r="B551" t="s">
        <v>1281</v>
      </c>
      <c r="C551" t="s">
        <v>14</v>
      </c>
      <c r="D551" t="s">
        <v>43</v>
      </c>
      <c r="E551" t="s">
        <v>32</v>
      </c>
      <c r="F551" t="s">
        <v>28</v>
      </c>
      <c r="G551" t="s">
        <v>24</v>
      </c>
      <c r="H551">
        <v>41</v>
      </c>
      <c r="I551" s="1">
        <v>41916</v>
      </c>
      <c r="J551" s="2">
        <v>257194</v>
      </c>
      <c r="K551" s="3">
        <v>0.35</v>
      </c>
      <c r="L551" t="s">
        <v>33</v>
      </c>
      <c r="M551" t="s">
        <v>80</v>
      </c>
      <c r="N551" s="1" t="s">
        <v>21</v>
      </c>
    </row>
    <row r="552" spans="1:14" x14ac:dyDescent="0.2">
      <c r="A552" t="s">
        <v>1282</v>
      </c>
      <c r="B552" t="s">
        <v>1283</v>
      </c>
      <c r="C552" t="s">
        <v>30</v>
      </c>
      <c r="D552" t="s">
        <v>31</v>
      </c>
      <c r="E552" t="s">
        <v>16</v>
      </c>
      <c r="F552" t="s">
        <v>28</v>
      </c>
      <c r="G552" t="s">
        <v>51</v>
      </c>
      <c r="H552">
        <v>41</v>
      </c>
      <c r="I552" s="1">
        <v>40929</v>
      </c>
      <c r="J552" s="2">
        <v>94658</v>
      </c>
      <c r="K552" s="3">
        <v>0</v>
      </c>
      <c r="L552" t="s">
        <v>19</v>
      </c>
      <c r="M552" t="s">
        <v>45</v>
      </c>
      <c r="N552" s="1" t="s">
        <v>21</v>
      </c>
    </row>
    <row r="553" spans="1:14" x14ac:dyDescent="0.2">
      <c r="A553" t="s">
        <v>1284</v>
      </c>
      <c r="B553" t="s">
        <v>1285</v>
      </c>
      <c r="C553" t="s">
        <v>30</v>
      </c>
      <c r="D553" t="s">
        <v>31</v>
      </c>
      <c r="E553" t="s">
        <v>16</v>
      </c>
      <c r="F553" t="s">
        <v>28</v>
      </c>
      <c r="G553" t="s">
        <v>24</v>
      </c>
      <c r="H553">
        <v>55</v>
      </c>
      <c r="I553" s="1">
        <v>40663</v>
      </c>
      <c r="J553" s="2">
        <v>89419</v>
      </c>
      <c r="K553" s="3">
        <v>0</v>
      </c>
      <c r="L553" t="s">
        <v>33</v>
      </c>
      <c r="M553" t="s">
        <v>74</v>
      </c>
      <c r="N553" s="1" t="s">
        <v>21</v>
      </c>
    </row>
    <row r="554" spans="1:14" x14ac:dyDescent="0.2">
      <c r="A554" t="s">
        <v>119</v>
      </c>
      <c r="B554" t="s">
        <v>1286</v>
      </c>
      <c r="C554" t="s">
        <v>22</v>
      </c>
      <c r="D554" t="s">
        <v>23</v>
      </c>
      <c r="E554" t="s">
        <v>36</v>
      </c>
      <c r="F554" t="s">
        <v>28</v>
      </c>
      <c r="G554" t="s">
        <v>47</v>
      </c>
      <c r="H554">
        <v>45</v>
      </c>
      <c r="I554" s="1">
        <v>42357</v>
      </c>
      <c r="J554" s="2">
        <v>51983</v>
      </c>
      <c r="K554" s="3">
        <v>0</v>
      </c>
      <c r="L554" t="s">
        <v>19</v>
      </c>
      <c r="M554" t="s">
        <v>29</v>
      </c>
      <c r="N554" s="1" t="s">
        <v>21</v>
      </c>
    </row>
    <row r="555" spans="1:14" x14ac:dyDescent="0.2">
      <c r="A555" t="s">
        <v>1287</v>
      </c>
      <c r="B555" t="s">
        <v>1288</v>
      </c>
      <c r="C555" t="s">
        <v>40</v>
      </c>
      <c r="D555" t="s">
        <v>15</v>
      </c>
      <c r="E555" t="s">
        <v>32</v>
      </c>
      <c r="F555" t="s">
        <v>17</v>
      </c>
      <c r="G555" t="s">
        <v>24</v>
      </c>
      <c r="H555">
        <v>53</v>
      </c>
      <c r="I555" s="1">
        <v>37304</v>
      </c>
      <c r="J555" s="2">
        <v>179494</v>
      </c>
      <c r="K555" s="3">
        <v>0.2</v>
      </c>
      <c r="L555" t="s">
        <v>33</v>
      </c>
      <c r="M555" t="s">
        <v>80</v>
      </c>
      <c r="N555" s="1" t="s">
        <v>21</v>
      </c>
    </row>
    <row r="556" spans="1:14" x14ac:dyDescent="0.2">
      <c r="A556" t="s">
        <v>323</v>
      </c>
      <c r="B556" t="s">
        <v>1289</v>
      </c>
      <c r="C556" t="s">
        <v>91</v>
      </c>
      <c r="D556" t="s">
        <v>27</v>
      </c>
      <c r="E556" t="s">
        <v>32</v>
      </c>
      <c r="F556" t="s">
        <v>28</v>
      </c>
      <c r="G556" t="s">
        <v>51</v>
      </c>
      <c r="H556">
        <v>49</v>
      </c>
      <c r="I556" s="1">
        <v>42545</v>
      </c>
      <c r="J556" s="2">
        <v>68426</v>
      </c>
      <c r="K556" s="3">
        <v>0</v>
      </c>
      <c r="L556" t="s">
        <v>52</v>
      </c>
      <c r="M556" t="s">
        <v>66</v>
      </c>
      <c r="N556" s="1" t="s">
        <v>21</v>
      </c>
    </row>
    <row r="557" spans="1:14" x14ac:dyDescent="0.2">
      <c r="A557" t="s">
        <v>398</v>
      </c>
      <c r="B557" t="s">
        <v>1290</v>
      </c>
      <c r="C557" t="s">
        <v>61</v>
      </c>
      <c r="D557" t="s">
        <v>15</v>
      </c>
      <c r="E557" t="s">
        <v>32</v>
      </c>
      <c r="F557" t="s">
        <v>17</v>
      </c>
      <c r="G557" t="s">
        <v>51</v>
      </c>
      <c r="H557">
        <v>55</v>
      </c>
      <c r="I557" s="1">
        <v>42772</v>
      </c>
      <c r="J557" s="2">
        <v>144986</v>
      </c>
      <c r="K557" s="3">
        <v>0.12</v>
      </c>
      <c r="L557" t="s">
        <v>19</v>
      </c>
      <c r="M557" t="s">
        <v>39</v>
      </c>
      <c r="N557" s="1" t="s">
        <v>21</v>
      </c>
    </row>
    <row r="558" spans="1:14" x14ac:dyDescent="0.2">
      <c r="A558" t="s">
        <v>385</v>
      </c>
      <c r="B558" t="s">
        <v>1291</v>
      </c>
      <c r="C558" t="s">
        <v>94</v>
      </c>
      <c r="D558" t="s">
        <v>50</v>
      </c>
      <c r="E558" t="s">
        <v>44</v>
      </c>
      <c r="F558" t="s">
        <v>17</v>
      </c>
      <c r="G558" t="s">
        <v>24</v>
      </c>
      <c r="H558">
        <v>45</v>
      </c>
      <c r="I558" s="1">
        <v>36754</v>
      </c>
      <c r="J558" s="2">
        <v>60113</v>
      </c>
      <c r="K558" s="3">
        <v>0</v>
      </c>
      <c r="L558" t="s">
        <v>19</v>
      </c>
      <c r="M558" t="s">
        <v>20</v>
      </c>
      <c r="N558" s="1" t="s">
        <v>21</v>
      </c>
    </row>
    <row r="559" spans="1:14" x14ac:dyDescent="0.2">
      <c r="A559" t="s">
        <v>558</v>
      </c>
      <c r="B559" t="s">
        <v>1292</v>
      </c>
      <c r="C559" t="s">
        <v>22</v>
      </c>
      <c r="D559" t="s">
        <v>23</v>
      </c>
      <c r="E559" t="s">
        <v>16</v>
      </c>
      <c r="F559" t="s">
        <v>17</v>
      </c>
      <c r="G559" t="s">
        <v>51</v>
      </c>
      <c r="H559">
        <v>52</v>
      </c>
      <c r="I559" s="1">
        <v>44304</v>
      </c>
      <c r="J559" s="2">
        <v>50548</v>
      </c>
      <c r="K559" s="3">
        <v>0</v>
      </c>
      <c r="L559" t="s">
        <v>52</v>
      </c>
      <c r="M559" t="s">
        <v>53</v>
      </c>
      <c r="N559" s="1" t="s">
        <v>21</v>
      </c>
    </row>
    <row r="560" spans="1:14" x14ac:dyDescent="0.2">
      <c r="A560" t="s">
        <v>93</v>
      </c>
      <c r="B560" t="s">
        <v>1293</v>
      </c>
      <c r="C560" t="s">
        <v>64</v>
      </c>
      <c r="D560" t="s">
        <v>43</v>
      </c>
      <c r="E560" t="s">
        <v>36</v>
      </c>
      <c r="F560" t="s">
        <v>17</v>
      </c>
      <c r="G560" t="s">
        <v>18</v>
      </c>
      <c r="H560">
        <v>33</v>
      </c>
      <c r="I560" s="1">
        <v>43904</v>
      </c>
      <c r="J560" s="2">
        <v>68846</v>
      </c>
      <c r="K560" s="3">
        <v>0</v>
      </c>
      <c r="L560" t="s">
        <v>19</v>
      </c>
      <c r="M560" t="s">
        <v>20</v>
      </c>
      <c r="N560" s="1" t="s">
        <v>21</v>
      </c>
    </row>
    <row r="561" spans="1:14" x14ac:dyDescent="0.2">
      <c r="A561" t="s">
        <v>787</v>
      </c>
      <c r="B561" t="s">
        <v>1294</v>
      </c>
      <c r="C561" t="s">
        <v>88</v>
      </c>
      <c r="D561" t="s">
        <v>27</v>
      </c>
      <c r="E561" t="s">
        <v>32</v>
      </c>
      <c r="F561" t="s">
        <v>17</v>
      </c>
      <c r="G561" t="s">
        <v>51</v>
      </c>
      <c r="H561">
        <v>59</v>
      </c>
      <c r="I561" s="1">
        <v>41717</v>
      </c>
      <c r="J561" s="2">
        <v>90901</v>
      </c>
      <c r="K561" s="3">
        <v>0</v>
      </c>
      <c r="L561" t="s">
        <v>19</v>
      </c>
      <c r="M561" t="s">
        <v>63</v>
      </c>
      <c r="N561" s="1" t="s">
        <v>21</v>
      </c>
    </row>
    <row r="562" spans="1:14" x14ac:dyDescent="0.2">
      <c r="A562" t="s">
        <v>1295</v>
      </c>
      <c r="B562" t="s">
        <v>1296</v>
      </c>
      <c r="C562" t="s">
        <v>62</v>
      </c>
      <c r="D562" t="s">
        <v>65</v>
      </c>
      <c r="E562" t="s">
        <v>32</v>
      </c>
      <c r="F562" t="s">
        <v>17</v>
      </c>
      <c r="G562" t="s">
        <v>24</v>
      </c>
      <c r="H562">
        <v>50</v>
      </c>
      <c r="I562" s="1">
        <v>41155</v>
      </c>
      <c r="J562" s="2">
        <v>102033</v>
      </c>
      <c r="K562" s="3">
        <v>0.08</v>
      </c>
      <c r="L562" t="s">
        <v>19</v>
      </c>
      <c r="M562" t="s">
        <v>25</v>
      </c>
      <c r="N562" s="1" t="s">
        <v>21</v>
      </c>
    </row>
    <row r="563" spans="1:14" x14ac:dyDescent="0.2">
      <c r="A563" t="s">
        <v>1297</v>
      </c>
      <c r="B563" t="s">
        <v>1298</v>
      </c>
      <c r="C563" t="s">
        <v>40</v>
      </c>
      <c r="D563" t="s">
        <v>50</v>
      </c>
      <c r="E563" t="s">
        <v>36</v>
      </c>
      <c r="F563" t="s">
        <v>17</v>
      </c>
      <c r="G563" t="s">
        <v>18</v>
      </c>
      <c r="H563">
        <v>61</v>
      </c>
      <c r="I563" s="1">
        <v>44219</v>
      </c>
      <c r="J563" s="2">
        <v>151783</v>
      </c>
      <c r="K563" s="3">
        <v>0.26</v>
      </c>
      <c r="L563" t="s">
        <v>19</v>
      </c>
      <c r="M563" t="s">
        <v>63</v>
      </c>
      <c r="N563" s="1" t="s">
        <v>21</v>
      </c>
    </row>
    <row r="564" spans="1:14" x14ac:dyDescent="0.2">
      <c r="A564" t="s">
        <v>388</v>
      </c>
      <c r="B564" t="s">
        <v>1299</v>
      </c>
      <c r="C564" t="s">
        <v>40</v>
      </c>
      <c r="D564" t="s">
        <v>31</v>
      </c>
      <c r="E564" t="s">
        <v>32</v>
      </c>
      <c r="F564" t="s">
        <v>17</v>
      </c>
      <c r="G564" t="s">
        <v>51</v>
      </c>
      <c r="H564">
        <v>27</v>
      </c>
      <c r="I564" s="1">
        <v>43441</v>
      </c>
      <c r="J564" s="2">
        <v>170164</v>
      </c>
      <c r="K564" s="3">
        <v>0.17</v>
      </c>
      <c r="L564" t="s">
        <v>19</v>
      </c>
      <c r="M564" t="s">
        <v>25</v>
      </c>
      <c r="N564" s="1" t="s">
        <v>21</v>
      </c>
    </row>
    <row r="565" spans="1:14" x14ac:dyDescent="0.2">
      <c r="A565" t="s">
        <v>123</v>
      </c>
      <c r="B565" t="s">
        <v>1300</v>
      </c>
      <c r="C565" t="s">
        <v>61</v>
      </c>
      <c r="D565" t="s">
        <v>43</v>
      </c>
      <c r="E565" t="s">
        <v>44</v>
      </c>
      <c r="F565" t="s">
        <v>17</v>
      </c>
      <c r="G565" t="s">
        <v>24</v>
      </c>
      <c r="H565">
        <v>35</v>
      </c>
      <c r="I565" s="1">
        <v>41690</v>
      </c>
      <c r="J565" s="2">
        <v>155905</v>
      </c>
      <c r="K565" s="3">
        <v>0.14000000000000001</v>
      </c>
      <c r="L565" t="s">
        <v>19</v>
      </c>
      <c r="M565" t="s">
        <v>39</v>
      </c>
      <c r="N565" s="1" t="s">
        <v>21</v>
      </c>
    </row>
    <row r="566" spans="1:14" x14ac:dyDescent="0.2">
      <c r="A566" t="s">
        <v>1094</v>
      </c>
      <c r="B566" t="s">
        <v>1301</v>
      </c>
      <c r="C566" t="s">
        <v>68</v>
      </c>
      <c r="D566" t="s">
        <v>50</v>
      </c>
      <c r="E566" t="s">
        <v>32</v>
      </c>
      <c r="F566" t="s">
        <v>28</v>
      </c>
      <c r="G566" t="s">
        <v>24</v>
      </c>
      <c r="H566">
        <v>40</v>
      </c>
      <c r="I566" s="1">
        <v>42721</v>
      </c>
      <c r="J566" s="2">
        <v>50733</v>
      </c>
      <c r="K566" s="3">
        <v>0</v>
      </c>
      <c r="L566" t="s">
        <v>19</v>
      </c>
      <c r="M566" t="s">
        <v>45</v>
      </c>
      <c r="N566" s="1" t="s">
        <v>21</v>
      </c>
    </row>
    <row r="567" spans="1:14" x14ac:dyDescent="0.2">
      <c r="A567" t="s">
        <v>148</v>
      </c>
      <c r="B567" t="s">
        <v>1302</v>
      </c>
      <c r="C567" t="s">
        <v>77</v>
      </c>
      <c r="D567" t="s">
        <v>23</v>
      </c>
      <c r="E567" t="s">
        <v>32</v>
      </c>
      <c r="F567" t="s">
        <v>17</v>
      </c>
      <c r="G567" t="s">
        <v>18</v>
      </c>
      <c r="H567">
        <v>30</v>
      </c>
      <c r="I567" s="1">
        <v>42761</v>
      </c>
      <c r="J567" s="2">
        <v>88663</v>
      </c>
      <c r="K567" s="3">
        <v>0</v>
      </c>
      <c r="L567" t="s">
        <v>19</v>
      </c>
      <c r="M567" t="s">
        <v>39</v>
      </c>
      <c r="N567" s="1" t="s">
        <v>21</v>
      </c>
    </row>
    <row r="568" spans="1:14" x14ac:dyDescent="0.2">
      <c r="A568" t="s">
        <v>158</v>
      </c>
      <c r="B568" t="s">
        <v>1303</v>
      </c>
      <c r="C568" t="s">
        <v>129</v>
      </c>
      <c r="D568" t="s">
        <v>31</v>
      </c>
      <c r="E568" t="s">
        <v>36</v>
      </c>
      <c r="F568" t="s">
        <v>28</v>
      </c>
      <c r="G568" t="s">
        <v>24</v>
      </c>
      <c r="H568">
        <v>60</v>
      </c>
      <c r="I568" s="1">
        <v>33890</v>
      </c>
      <c r="J568" s="2">
        <v>88213</v>
      </c>
      <c r="K568" s="3">
        <v>0</v>
      </c>
      <c r="L568" t="s">
        <v>33</v>
      </c>
      <c r="M568" t="s">
        <v>80</v>
      </c>
      <c r="N568" s="1" t="s">
        <v>21</v>
      </c>
    </row>
    <row r="569" spans="1:14" x14ac:dyDescent="0.2">
      <c r="A569" t="s">
        <v>250</v>
      </c>
      <c r="B569" t="s">
        <v>1304</v>
      </c>
      <c r="C569" t="s">
        <v>64</v>
      </c>
      <c r="D569" t="s">
        <v>50</v>
      </c>
      <c r="E569" t="s">
        <v>44</v>
      </c>
      <c r="F569" t="s">
        <v>28</v>
      </c>
      <c r="G569" t="s">
        <v>24</v>
      </c>
      <c r="H569">
        <v>55</v>
      </c>
      <c r="I569" s="1">
        <v>44410</v>
      </c>
      <c r="J569" s="2">
        <v>67130</v>
      </c>
      <c r="K569" s="3">
        <v>0</v>
      </c>
      <c r="L569" t="s">
        <v>19</v>
      </c>
      <c r="M569" t="s">
        <v>45</v>
      </c>
      <c r="N569" s="1" t="s">
        <v>21</v>
      </c>
    </row>
    <row r="570" spans="1:14" x14ac:dyDescent="0.2">
      <c r="A570" t="s">
        <v>610</v>
      </c>
      <c r="B570" t="s">
        <v>1305</v>
      </c>
      <c r="C570" t="s">
        <v>42</v>
      </c>
      <c r="D570" t="s">
        <v>15</v>
      </c>
      <c r="E570" t="s">
        <v>44</v>
      </c>
      <c r="F570" t="s">
        <v>17</v>
      </c>
      <c r="G570" t="s">
        <v>24</v>
      </c>
      <c r="H570">
        <v>33</v>
      </c>
      <c r="I570" s="1">
        <v>42285</v>
      </c>
      <c r="J570" s="2">
        <v>94876</v>
      </c>
      <c r="K570" s="3">
        <v>0</v>
      </c>
      <c r="L570" t="s">
        <v>19</v>
      </c>
      <c r="M570" t="s">
        <v>45</v>
      </c>
      <c r="N570" s="1" t="s">
        <v>21</v>
      </c>
    </row>
    <row r="571" spans="1:14" x14ac:dyDescent="0.2">
      <c r="A571" t="s">
        <v>1306</v>
      </c>
      <c r="B571" t="s">
        <v>1307</v>
      </c>
      <c r="C571" t="s">
        <v>86</v>
      </c>
      <c r="D571" t="s">
        <v>31</v>
      </c>
      <c r="E571" t="s">
        <v>44</v>
      </c>
      <c r="F571" t="s">
        <v>28</v>
      </c>
      <c r="G571" t="s">
        <v>51</v>
      </c>
      <c r="H571">
        <v>62</v>
      </c>
      <c r="I571" s="1">
        <v>34616</v>
      </c>
      <c r="J571" s="2">
        <v>98230</v>
      </c>
      <c r="K571" s="3">
        <v>0</v>
      </c>
      <c r="L571" t="s">
        <v>19</v>
      </c>
      <c r="M571" t="s">
        <v>45</v>
      </c>
      <c r="N571" s="1" t="s">
        <v>21</v>
      </c>
    </row>
    <row r="572" spans="1:14" x14ac:dyDescent="0.2">
      <c r="A572" t="s">
        <v>1308</v>
      </c>
      <c r="B572" t="s">
        <v>1309</v>
      </c>
      <c r="C572" t="s">
        <v>58</v>
      </c>
      <c r="D572" t="s">
        <v>31</v>
      </c>
      <c r="E572" t="s">
        <v>16</v>
      </c>
      <c r="F572" t="s">
        <v>17</v>
      </c>
      <c r="G572" t="s">
        <v>24</v>
      </c>
      <c r="H572">
        <v>36</v>
      </c>
      <c r="I572" s="1">
        <v>43448</v>
      </c>
      <c r="J572" s="2">
        <v>96757</v>
      </c>
      <c r="K572" s="3">
        <v>0</v>
      </c>
      <c r="L572" t="s">
        <v>19</v>
      </c>
      <c r="M572" t="s">
        <v>29</v>
      </c>
      <c r="N572" s="1" t="s">
        <v>21</v>
      </c>
    </row>
    <row r="573" spans="1:14" x14ac:dyDescent="0.2">
      <c r="A573" t="s">
        <v>1310</v>
      </c>
      <c r="B573" t="s">
        <v>1311</v>
      </c>
      <c r="C573" t="s">
        <v>64</v>
      </c>
      <c r="D573" t="s">
        <v>43</v>
      </c>
      <c r="E573" t="s">
        <v>36</v>
      </c>
      <c r="F573" t="s">
        <v>28</v>
      </c>
      <c r="G573" t="s">
        <v>47</v>
      </c>
      <c r="H573">
        <v>35</v>
      </c>
      <c r="I573" s="1">
        <v>44015</v>
      </c>
      <c r="J573" s="2">
        <v>51513</v>
      </c>
      <c r="K573" s="3">
        <v>0</v>
      </c>
      <c r="L573" t="s">
        <v>19</v>
      </c>
      <c r="M573" t="s">
        <v>29</v>
      </c>
      <c r="N573" s="1" t="s">
        <v>21</v>
      </c>
    </row>
    <row r="574" spans="1:14" x14ac:dyDescent="0.2">
      <c r="A574" t="s">
        <v>1312</v>
      </c>
      <c r="B574" t="s">
        <v>1313</v>
      </c>
      <c r="C574" t="s">
        <v>14</v>
      </c>
      <c r="D574" t="s">
        <v>43</v>
      </c>
      <c r="E574" t="s">
        <v>32</v>
      </c>
      <c r="F574" t="s">
        <v>28</v>
      </c>
      <c r="G574" t="s">
        <v>24</v>
      </c>
      <c r="H574">
        <v>60</v>
      </c>
      <c r="I574" s="1">
        <v>39109</v>
      </c>
      <c r="J574" s="2">
        <v>234311</v>
      </c>
      <c r="K574" s="3">
        <v>0.37</v>
      </c>
      <c r="L574" t="s">
        <v>19</v>
      </c>
      <c r="M574" t="s">
        <v>45</v>
      </c>
      <c r="N574" s="1" t="s">
        <v>21</v>
      </c>
    </row>
    <row r="575" spans="1:14" x14ac:dyDescent="0.2">
      <c r="A575" t="s">
        <v>1314</v>
      </c>
      <c r="B575" t="s">
        <v>1315</v>
      </c>
      <c r="C575" t="s">
        <v>61</v>
      </c>
      <c r="D575" t="s">
        <v>23</v>
      </c>
      <c r="E575" t="s">
        <v>44</v>
      </c>
      <c r="F575" t="s">
        <v>17</v>
      </c>
      <c r="G575" t="s">
        <v>51</v>
      </c>
      <c r="H575">
        <v>45</v>
      </c>
      <c r="I575" s="1">
        <v>40685</v>
      </c>
      <c r="J575" s="2">
        <v>152353</v>
      </c>
      <c r="K575" s="3">
        <v>0.14000000000000001</v>
      </c>
      <c r="L575" t="s">
        <v>19</v>
      </c>
      <c r="M575" t="s">
        <v>63</v>
      </c>
      <c r="N575" s="1" t="s">
        <v>21</v>
      </c>
    </row>
    <row r="576" spans="1:14" x14ac:dyDescent="0.2">
      <c r="A576" t="s">
        <v>254</v>
      </c>
      <c r="B576" t="s">
        <v>1316</v>
      </c>
      <c r="C576" t="s">
        <v>61</v>
      </c>
      <c r="D576" t="s">
        <v>65</v>
      </c>
      <c r="E576" t="s">
        <v>44</v>
      </c>
      <c r="F576" t="s">
        <v>17</v>
      </c>
      <c r="G576" t="s">
        <v>18</v>
      </c>
      <c r="H576">
        <v>48</v>
      </c>
      <c r="I576" s="1">
        <v>40389</v>
      </c>
      <c r="J576" s="2">
        <v>124774</v>
      </c>
      <c r="K576" s="3">
        <v>0.12</v>
      </c>
      <c r="L576" t="s">
        <v>19</v>
      </c>
      <c r="M576" t="s">
        <v>39</v>
      </c>
      <c r="N576" s="1" t="s">
        <v>21</v>
      </c>
    </row>
    <row r="577" spans="1:14" x14ac:dyDescent="0.2">
      <c r="A577" t="s">
        <v>1085</v>
      </c>
      <c r="B577" t="s">
        <v>1317</v>
      </c>
      <c r="C577" t="s">
        <v>40</v>
      </c>
      <c r="D577" t="s">
        <v>43</v>
      </c>
      <c r="E577" t="s">
        <v>32</v>
      </c>
      <c r="F577" t="s">
        <v>17</v>
      </c>
      <c r="G577" t="s">
        <v>24</v>
      </c>
      <c r="H577">
        <v>36</v>
      </c>
      <c r="I577" s="1">
        <v>40434</v>
      </c>
      <c r="J577" s="2">
        <v>157070</v>
      </c>
      <c r="K577" s="3">
        <v>0.28000000000000003</v>
      </c>
      <c r="L577" t="s">
        <v>33</v>
      </c>
      <c r="M577" t="s">
        <v>80</v>
      </c>
      <c r="N577" s="1" t="s">
        <v>21</v>
      </c>
    </row>
    <row r="578" spans="1:14" x14ac:dyDescent="0.2">
      <c r="A578" t="s">
        <v>1318</v>
      </c>
      <c r="B578" t="s">
        <v>1319</v>
      </c>
      <c r="C578" t="s">
        <v>61</v>
      </c>
      <c r="D578" t="s">
        <v>15</v>
      </c>
      <c r="E578" t="s">
        <v>44</v>
      </c>
      <c r="F578" t="s">
        <v>28</v>
      </c>
      <c r="G578" t="s">
        <v>51</v>
      </c>
      <c r="H578">
        <v>44</v>
      </c>
      <c r="I578" s="1">
        <v>43685</v>
      </c>
      <c r="J578" s="2">
        <v>130133</v>
      </c>
      <c r="K578" s="3">
        <v>0.15</v>
      </c>
      <c r="L578" t="s">
        <v>19</v>
      </c>
      <c r="M578" t="s">
        <v>25</v>
      </c>
      <c r="N578" s="1">
        <v>44699</v>
      </c>
    </row>
    <row r="579" spans="1:14" x14ac:dyDescent="0.2">
      <c r="A579" t="s">
        <v>1320</v>
      </c>
      <c r="B579" t="s">
        <v>237</v>
      </c>
      <c r="C579" t="s">
        <v>62</v>
      </c>
      <c r="D579" t="s">
        <v>43</v>
      </c>
      <c r="E579" t="s">
        <v>36</v>
      </c>
      <c r="F579" t="s">
        <v>17</v>
      </c>
      <c r="G579" t="s">
        <v>24</v>
      </c>
      <c r="H579">
        <v>64</v>
      </c>
      <c r="I579" s="1">
        <v>43729</v>
      </c>
      <c r="J579" s="2">
        <v>108780</v>
      </c>
      <c r="K579" s="3">
        <v>0.06</v>
      </c>
      <c r="L579" t="s">
        <v>33</v>
      </c>
      <c r="M579" t="s">
        <v>74</v>
      </c>
      <c r="N579" s="1" t="s">
        <v>21</v>
      </c>
    </row>
    <row r="580" spans="1:14" x14ac:dyDescent="0.2">
      <c r="A580" t="s">
        <v>1321</v>
      </c>
      <c r="B580" t="s">
        <v>1322</v>
      </c>
      <c r="C580" t="s">
        <v>40</v>
      </c>
      <c r="D580" t="s">
        <v>31</v>
      </c>
      <c r="E580" t="s">
        <v>44</v>
      </c>
      <c r="F580" t="s">
        <v>17</v>
      </c>
      <c r="G580" t="s">
        <v>24</v>
      </c>
      <c r="H580">
        <v>46</v>
      </c>
      <c r="I580" s="1">
        <v>44125</v>
      </c>
      <c r="J580" s="2">
        <v>151853</v>
      </c>
      <c r="K580" s="3">
        <v>0.16</v>
      </c>
      <c r="L580" t="s">
        <v>33</v>
      </c>
      <c r="M580" t="s">
        <v>34</v>
      </c>
      <c r="N580" s="1" t="s">
        <v>21</v>
      </c>
    </row>
    <row r="581" spans="1:14" x14ac:dyDescent="0.2">
      <c r="A581" t="s">
        <v>1323</v>
      </c>
      <c r="B581" t="s">
        <v>1324</v>
      </c>
      <c r="C581" t="s">
        <v>94</v>
      </c>
      <c r="D581" t="s">
        <v>50</v>
      </c>
      <c r="E581" t="s">
        <v>36</v>
      </c>
      <c r="F581" t="s">
        <v>17</v>
      </c>
      <c r="G581" t="s">
        <v>24</v>
      </c>
      <c r="H581">
        <v>62</v>
      </c>
      <c r="I581" s="1">
        <v>38977</v>
      </c>
      <c r="J581" s="2">
        <v>64669</v>
      </c>
      <c r="K581" s="3">
        <v>0</v>
      </c>
      <c r="L581" t="s">
        <v>33</v>
      </c>
      <c r="M581" t="s">
        <v>80</v>
      </c>
      <c r="N581" s="1" t="s">
        <v>21</v>
      </c>
    </row>
    <row r="582" spans="1:14" x14ac:dyDescent="0.2">
      <c r="A582" t="s">
        <v>1325</v>
      </c>
      <c r="B582" t="s">
        <v>1326</v>
      </c>
      <c r="C582" t="s">
        <v>64</v>
      </c>
      <c r="D582" t="s">
        <v>43</v>
      </c>
      <c r="E582" t="s">
        <v>16</v>
      </c>
      <c r="F582" t="s">
        <v>28</v>
      </c>
      <c r="G582" t="s">
        <v>51</v>
      </c>
      <c r="H582">
        <v>61</v>
      </c>
      <c r="I582" s="1">
        <v>39568</v>
      </c>
      <c r="J582" s="2">
        <v>69352</v>
      </c>
      <c r="K582" s="3">
        <v>0</v>
      </c>
      <c r="L582" t="s">
        <v>52</v>
      </c>
      <c r="M582" t="s">
        <v>66</v>
      </c>
      <c r="N582" s="1" t="s">
        <v>21</v>
      </c>
    </row>
    <row r="583" spans="1:14" x14ac:dyDescent="0.2">
      <c r="A583" t="s">
        <v>268</v>
      </c>
      <c r="B583" t="s">
        <v>1327</v>
      </c>
      <c r="C583" t="s">
        <v>64</v>
      </c>
      <c r="D583" t="s">
        <v>43</v>
      </c>
      <c r="E583" t="s">
        <v>16</v>
      </c>
      <c r="F583" t="s">
        <v>28</v>
      </c>
      <c r="G583" t="s">
        <v>24</v>
      </c>
      <c r="H583">
        <v>65</v>
      </c>
      <c r="I583" s="1">
        <v>37181</v>
      </c>
      <c r="J583" s="2">
        <v>74631</v>
      </c>
      <c r="K583" s="3">
        <v>0</v>
      </c>
      <c r="L583" t="s">
        <v>33</v>
      </c>
      <c r="M583" t="s">
        <v>80</v>
      </c>
      <c r="N583" s="1" t="s">
        <v>21</v>
      </c>
    </row>
    <row r="584" spans="1:14" x14ac:dyDescent="0.2">
      <c r="A584" t="s">
        <v>1328</v>
      </c>
      <c r="B584" t="s">
        <v>133</v>
      </c>
      <c r="C584" t="s">
        <v>30</v>
      </c>
      <c r="D584" t="s">
        <v>31</v>
      </c>
      <c r="E584" t="s">
        <v>44</v>
      </c>
      <c r="F584" t="s">
        <v>28</v>
      </c>
      <c r="G584" t="s">
        <v>51</v>
      </c>
      <c r="H584">
        <v>54</v>
      </c>
      <c r="I584" s="1">
        <v>41028</v>
      </c>
      <c r="J584" s="2">
        <v>96441</v>
      </c>
      <c r="K584" s="3">
        <v>0</v>
      </c>
      <c r="L584" t="s">
        <v>52</v>
      </c>
      <c r="M584" t="s">
        <v>53</v>
      </c>
      <c r="N584" s="1" t="s">
        <v>21</v>
      </c>
    </row>
    <row r="585" spans="1:14" x14ac:dyDescent="0.2">
      <c r="A585" t="s">
        <v>1329</v>
      </c>
      <c r="B585" t="s">
        <v>1330</v>
      </c>
      <c r="C585" t="s">
        <v>97</v>
      </c>
      <c r="D585" t="s">
        <v>31</v>
      </c>
      <c r="E585" t="s">
        <v>44</v>
      </c>
      <c r="F585" t="s">
        <v>28</v>
      </c>
      <c r="G585" t="s">
        <v>24</v>
      </c>
      <c r="H585">
        <v>46</v>
      </c>
      <c r="I585" s="1">
        <v>40836</v>
      </c>
      <c r="J585" s="2">
        <v>114250</v>
      </c>
      <c r="K585" s="3">
        <v>0.14000000000000001</v>
      </c>
      <c r="L585" t="s">
        <v>33</v>
      </c>
      <c r="M585" t="s">
        <v>34</v>
      </c>
      <c r="N585" s="1" t="s">
        <v>21</v>
      </c>
    </row>
    <row r="586" spans="1:14" x14ac:dyDescent="0.2">
      <c r="A586" t="s">
        <v>1331</v>
      </c>
      <c r="B586" t="s">
        <v>1332</v>
      </c>
      <c r="C586" t="s">
        <v>56</v>
      </c>
      <c r="D586" t="s">
        <v>27</v>
      </c>
      <c r="E586" t="s">
        <v>32</v>
      </c>
      <c r="F586" t="s">
        <v>28</v>
      </c>
      <c r="G586" t="s">
        <v>51</v>
      </c>
      <c r="H586">
        <v>36</v>
      </c>
      <c r="I586" s="1">
        <v>44192</v>
      </c>
      <c r="J586" s="2">
        <v>70165</v>
      </c>
      <c r="K586" s="3">
        <v>7.0000000000000007E-2</v>
      </c>
      <c r="L586" t="s">
        <v>52</v>
      </c>
      <c r="M586" t="s">
        <v>81</v>
      </c>
      <c r="N586" s="1" t="s">
        <v>21</v>
      </c>
    </row>
    <row r="587" spans="1:14" x14ac:dyDescent="0.2">
      <c r="A587" t="s">
        <v>1333</v>
      </c>
      <c r="B587" t="s">
        <v>1334</v>
      </c>
      <c r="C587" t="s">
        <v>62</v>
      </c>
      <c r="D587" t="s">
        <v>27</v>
      </c>
      <c r="E587" t="s">
        <v>32</v>
      </c>
      <c r="F587" t="s">
        <v>28</v>
      </c>
      <c r="G587" t="s">
        <v>24</v>
      </c>
      <c r="H587">
        <v>60</v>
      </c>
      <c r="I587" s="1">
        <v>36554</v>
      </c>
      <c r="J587" s="2">
        <v>109059</v>
      </c>
      <c r="K587" s="3">
        <v>7.0000000000000007E-2</v>
      </c>
      <c r="L587" t="s">
        <v>33</v>
      </c>
      <c r="M587" t="s">
        <v>34</v>
      </c>
      <c r="N587" s="1" t="s">
        <v>21</v>
      </c>
    </row>
    <row r="588" spans="1:14" x14ac:dyDescent="0.2">
      <c r="A588" t="s">
        <v>353</v>
      </c>
      <c r="B588" t="s">
        <v>1335</v>
      </c>
      <c r="C588" t="s">
        <v>69</v>
      </c>
      <c r="D588" t="s">
        <v>31</v>
      </c>
      <c r="E588" t="s">
        <v>16</v>
      </c>
      <c r="F588" t="s">
        <v>17</v>
      </c>
      <c r="G588" t="s">
        <v>24</v>
      </c>
      <c r="H588">
        <v>30</v>
      </c>
      <c r="I588" s="1">
        <v>42322</v>
      </c>
      <c r="J588" s="2">
        <v>77442</v>
      </c>
      <c r="K588" s="3">
        <v>0</v>
      </c>
      <c r="L588" t="s">
        <v>19</v>
      </c>
      <c r="M588" t="s">
        <v>29</v>
      </c>
      <c r="N588" s="1" t="s">
        <v>21</v>
      </c>
    </row>
    <row r="589" spans="1:14" x14ac:dyDescent="0.2">
      <c r="A589" t="s">
        <v>1336</v>
      </c>
      <c r="B589" t="s">
        <v>1337</v>
      </c>
      <c r="C589" t="s">
        <v>64</v>
      </c>
      <c r="D589" t="s">
        <v>50</v>
      </c>
      <c r="E589" t="s">
        <v>32</v>
      </c>
      <c r="F589" t="s">
        <v>17</v>
      </c>
      <c r="G589" t="s">
        <v>51</v>
      </c>
      <c r="H589">
        <v>34</v>
      </c>
      <c r="I589" s="1">
        <v>41066</v>
      </c>
      <c r="J589" s="2">
        <v>72126</v>
      </c>
      <c r="K589" s="3">
        <v>0</v>
      </c>
      <c r="L589" t="s">
        <v>52</v>
      </c>
      <c r="M589" t="s">
        <v>81</v>
      </c>
      <c r="N589" s="1" t="s">
        <v>21</v>
      </c>
    </row>
    <row r="590" spans="1:14" x14ac:dyDescent="0.2">
      <c r="A590" t="s">
        <v>1338</v>
      </c>
      <c r="B590" t="s">
        <v>1339</v>
      </c>
      <c r="C590" t="s">
        <v>82</v>
      </c>
      <c r="D590" t="s">
        <v>27</v>
      </c>
      <c r="E590" t="s">
        <v>36</v>
      </c>
      <c r="F590" t="s">
        <v>28</v>
      </c>
      <c r="G590" t="s">
        <v>18</v>
      </c>
      <c r="H590">
        <v>55</v>
      </c>
      <c r="I590" s="1">
        <v>41565</v>
      </c>
      <c r="J590" s="2">
        <v>70334</v>
      </c>
      <c r="K590" s="3">
        <v>0</v>
      </c>
      <c r="L590" t="s">
        <v>19</v>
      </c>
      <c r="M590" t="s">
        <v>45</v>
      </c>
      <c r="N590" s="1" t="s">
        <v>21</v>
      </c>
    </row>
    <row r="591" spans="1:14" x14ac:dyDescent="0.2">
      <c r="A591" t="s">
        <v>1340</v>
      </c>
      <c r="B591" t="s">
        <v>1341</v>
      </c>
      <c r="C591" t="s">
        <v>30</v>
      </c>
      <c r="D591" t="s">
        <v>31</v>
      </c>
      <c r="E591" t="s">
        <v>16</v>
      </c>
      <c r="F591" t="s">
        <v>28</v>
      </c>
      <c r="G591" t="s">
        <v>24</v>
      </c>
      <c r="H591">
        <v>59</v>
      </c>
      <c r="I591" s="1">
        <v>40170</v>
      </c>
      <c r="J591" s="2">
        <v>78006</v>
      </c>
      <c r="K591" s="3">
        <v>0</v>
      </c>
      <c r="L591" t="s">
        <v>19</v>
      </c>
      <c r="M591" t="s">
        <v>45</v>
      </c>
      <c r="N591" s="1" t="s">
        <v>21</v>
      </c>
    </row>
    <row r="592" spans="1:14" x14ac:dyDescent="0.2">
      <c r="A592" t="s">
        <v>1342</v>
      </c>
      <c r="B592" t="s">
        <v>1343</v>
      </c>
      <c r="C592" t="s">
        <v>40</v>
      </c>
      <c r="D592" t="s">
        <v>27</v>
      </c>
      <c r="E592" t="s">
        <v>36</v>
      </c>
      <c r="F592" t="s">
        <v>17</v>
      </c>
      <c r="G592" t="s">
        <v>51</v>
      </c>
      <c r="H592">
        <v>28</v>
      </c>
      <c r="I592" s="1">
        <v>44221</v>
      </c>
      <c r="J592" s="2">
        <v>160385</v>
      </c>
      <c r="K592" s="3">
        <v>0.23</v>
      </c>
      <c r="L592" t="s">
        <v>19</v>
      </c>
      <c r="M592" t="s">
        <v>45</v>
      </c>
      <c r="N592" s="1">
        <v>44334</v>
      </c>
    </row>
    <row r="593" spans="1:14" x14ac:dyDescent="0.2">
      <c r="A593" t="s">
        <v>1344</v>
      </c>
      <c r="B593" t="s">
        <v>1345</v>
      </c>
      <c r="C593" t="s">
        <v>14</v>
      </c>
      <c r="D593" t="s">
        <v>15</v>
      </c>
      <c r="E593" t="s">
        <v>32</v>
      </c>
      <c r="F593" t="s">
        <v>17</v>
      </c>
      <c r="G593" t="s">
        <v>18</v>
      </c>
      <c r="H593">
        <v>36</v>
      </c>
      <c r="I593" s="1">
        <v>41650</v>
      </c>
      <c r="J593" s="2">
        <v>202323</v>
      </c>
      <c r="K593" s="3">
        <v>0.39</v>
      </c>
      <c r="L593" t="s">
        <v>19</v>
      </c>
      <c r="M593" t="s">
        <v>20</v>
      </c>
      <c r="N593" s="1" t="s">
        <v>21</v>
      </c>
    </row>
    <row r="594" spans="1:14" x14ac:dyDescent="0.2">
      <c r="A594" t="s">
        <v>1346</v>
      </c>
      <c r="B594" t="s">
        <v>1347</v>
      </c>
      <c r="C594" t="s">
        <v>61</v>
      </c>
      <c r="D594" t="s">
        <v>23</v>
      </c>
      <c r="E594" t="s">
        <v>32</v>
      </c>
      <c r="F594" t="s">
        <v>17</v>
      </c>
      <c r="G594" t="s">
        <v>51</v>
      </c>
      <c r="H594">
        <v>29</v>
      </c>
      <c r="I594" s="1">
        <v>44025</v>
      </c>
      <c r="J594" s="2">
        <v>141555</v>
      </c>
      <c r="K594" s="3">
        <v>0.11</v>
      </c>
      <c r="L594" t="s">
        <v>52</v>
      </c>
      <c r="M594" t="s">
        <v>81</v>
      </c>
      <c r="N594" s="1" t="s">
        <v>21</v>
      </c>
    </row>
    <row r="595" spans="1:14" x14ac:dyDescent="0.2">
      <c r="A595" t="s">
        <v>1348</v>
      </c>
      <c r="B595" t="s">
        <v>1349</v>
      </c>
      <c r="C595" t="s">
        <v>40</v>
      </c>
      <c r="D595" t="s">
        <v>15</v>
      </c>
      <c r="E595" t="s">
        <v>44</v>
      </c>
      <c r="F595" t="s">
        <v>17</v>
      </c>
      <c r="G595" t="s">
        <v>24</v>
      </c>
      <c r="H595">
        <v>34</v>
      </c>
      <c r="I595" s="1">
        <v>44032</v>
      </c>
      <c r="J595" s="2">
        <v>184960</v>
      </c>
      <c r="K595" s="3">
        <v>0.18</v>
      </c>
      <c r="L595" t="s">
        <v>19</v>
      </c>
      <c r="M595" t="s">
        <v>63</v>
      </c>
      <c r="N595" s="1" t="s">
        <v>21</v>
      </c>
    </row>
    <row r="596" spans="1:14" x14ac:dyDescent="0.2">
      <c r="A596" t="s">
        <v>1350</v>
      </c>
      <c r="B596" t="s">
        <v>1351</v>
      </c>
      <c r="C596" t="s">
        <v>14</v>
      </c>
      <c r="D596" t="s">
        <v>27</v>
      </c>
      <c r="E596" t="s">
        <v>36</v>
      </c>
      <c r="F596" t="s">
        <v>28</v>
      </c>
      <c r="G596" t="s">
        <v>24</v>
      </c>
      <c r="H596">
        <v>37</v>
      </c>
      <c r="I596" s="1">
        <v>40719</v>
      </c>
      <c r="J596" s="2">
        <v>221592</v>
      </c>
      <c r="K596" s="3">
        <v>0.31</v>
      </c>
      <c r="L596" t="s">
        <v>19</v>
      </c>
      <c r="M596" t="s">
        <v>29</v>
      </c>
      <c r="N596" s="1" t="s">
        <v>21</v>
      </c>
    </row>
    <row r="597" spans="1:14" x14ac:dyDescent="0.2">
      <c r="A597" t="s">
        <v>1352</v>
      </c>
      <c r="B597" t="s">
        <v>1353</v>
      </c>
      <c r="C597" t="s">
        <v>22</v>
      </c>
      <c r="D597" t="s">
        <v>23</v>
      </c>
      <c r="E597" t="s">
        <v>36</v>
      </c>
      <c r="F597" t="s">
        <v>17</v>
      </c>
      <c r="G597" t="s">
        <v>24</v>
      </c>
      <c r="H597">
        <v>44</v>
      </c>
      <c r="I597" s="1">
        <v>39841</v>
      </c>
      <c r="J597" s="2">
        <v>53301</v>
      </c>
      <c r="K597" s="3">
        <v>0</v>
      </c>
      <c r="L597" t="s">
        <v>19</v>
      </c>
      <c r="M597" t="s">
        <v>63</v>
      </c>
      <c r="N597" s="1" t="s">
        <v>21</v>
      </c>
    </row>
    <row r="598" spans="1:14" x14ac:dyDescent="0.2">
      <c r="A598" t="s">
        <v>1354</v>
      </c>
      <c r="B598" t="s">
        <v>1355</v>
      </c>
      <c r="C598" t="s">
        <v>38</v>
      </c>
      <c r="D598" t="s">
        <v>27</v>
      </c>
      <c r="E598" t="s">
        <v>32</v>
      </c>
      <c r="F598" t="s">
        <v>28</v>
      </c>
      <c r="G598" t="s">
        <v>24</v>
      </c>
      <c r="H598">
        <v>45</v>
      </c>
      <c r="I598" s="1">
        <v>36587</v>
      </c>
      <c r="J598" s="2">
        <v>91276</v>
      </c>
      <c r="K598" s="3">
        <v>0</v>
      </c>
      <c r="L598" t="s">
        <v>19</v>
      </c>
      <c r="M598" t="s">
        <v>63</v>
      </c>
      <c r="N598" s="1" t="s">
        <v>21</v>
      </c>
    </row>
    <row r="599" spans="1:14" x14ac:dyDescent="0.2">
      <c r="A599" t="s">
        <v>1356</v>
      </c>
      <c r="B599" t="s">
        <v>1357</v>
      </c>
      <c r="C599" t="s">
        <v>61</v>
      </c>
      <c r="D599" t="s">
        <v>23</v>
      </c>
      <c r="E599" t="s">
        <v>16</v>
      </c>
      <c r="F599" t="s">
        <v>17</v>
      </c>
      <c r="G599" t="s">
        <v>24</v>
      </c>
      <c r="H599">
        <v>52</v>
      </c>
      <c r="I599" s="1">
        <v>42983</v>
      </c>
      <c r="J599" s="2">
        <v>140042</v>
      </c>
      <c r="K599" s="3">
        <v>0.13</v>
      </c>
      <c r="L599" t="s">
        <v>19</v>
      </c>
      <c r="M599" t="s">
        <v>25</v>
      </c>
      <c r="N599" s="1" t="s">
        <v>21</v>
      </c>
    </row>
    <row r="600" spans="1:14" x14ac:dyDescent="0.2">
      <c r="A600" t="s">
        <v>186</v>
      </c>
      <c r="B600" t="s">
        <v>1358</v>
      </c>
      <c r="C600" t="s">
        <v>68</v>
      </c>
      <c r="D600" t="s">
        <v>65</v>
      </c>
      <c r="E600" t="s">
        <v>36</v>
      </c>
      <c r="F600" t="s">
        <v>17</v>
      </c>
      <c r="G600" t="s">
        <v>24</v>
      </c>
      <c r="H600">
        <v>40</v>
      </c>
      <c r="I600" s="1">
        <v>43440</v>
      </c>
      <c r="J600" s="2">
        <v>57225</v>
      </c>
      <c r="K600" s="3">
        <v>0</v>
      </c>
      <c r="L600" t="s">
        <v>19</v>
      </c>
      <c r="M600" t="s">
        <v>29</v>
      </c>
      <c r="N600" s="1" t="s">
        <v>21</v>
      </c>
    </row>
    <row r="601" spans="1:14" x14ac:dyDescent="0.2">
      <c r="A601" t="s">
        <v>1359</v>
      </c>
      <c r="B601" t="s">
        <v>1360</v>
      </c>
      <c r="C601" t="s">
        <v>62</v>
      </c>
      <c r="D601" t="s">
        <v>23</v>
      </c>
      <c r="E601" t="s">
        <v>44</v>
      </c>
      <c r="F601" t="s">
        <v>17</v>
      </c>
      <c r="G601" t="s">
        <v>51</v>
      </c>
      <c r="H601">
        <v>55</v>
      </c>
      <c r="I601" s="1">
        <v>40233</v>
      </c>
      <c r="J601" s="2">
        <v>102839</v>
      </c>
      <c r="K601" s="3">
        <v>0.05</v>
      </c>
      <c r="L601" t="s">
        <v>19</v>
      </c>
      <c r="M601" t="s">
        <v>45</v>
      </c>
      <c r="N601" s="1" t="s">
        <v>21</v>
      </c>
    </row>
    <row r="602" spans="1:14" x14ac:dyDescent="0.2">
      <c r="A602" t="s">
        <v>1361</v>
      </c>
      <c r="B602" t="s">
        <v>1362</v>
      </c>
      <c r="C602" t="s">
        <v>40</v>
      </c>
      <c r="D602" t="s">
        <v>43</v>
      </c>
      <c r="E602" t="s">
        <v>16</v>
      </c>
      <c r="F602" t="s">
        <v>28</v>
      </c>
      <c r="G602" t="s">
        <v>24</v>
      </c>
      <c r="H602">
        <v>29</v>
      </c>
      <c r="I602" s="1">
        <v>44454</v>
      </c>
      <c r="J602" s="2">
        <v>199783</v>
      </c>
      <c r="K602" s="3">
        <v>0.21</v>
      </c>
      <c r="L602" t="s">
        <v>19</v>
      </c>
      <c r="M602" t="s">
        <v>20</v>
      </c>
      <c r="N602" s="1">
        <v>44661</v>
      </c>
    </row>
    <row r="603" spans="1:14" x14ac:dyDescent="0.2">
      <c r="A603" t="s">
        <v>1363</v>
      </c>
      <c r="B603" t="s">
        <v>1364</v>
      </c>
      <c r="C603" t="s">
        <v>77</v>
      </c>
      <c r="D603" t="s">
        <v>23</v>
      </c>
      <c r="E603" t="s">
        <v>16</v>
      </c>
      <c r="F603" t="s">
        <v>28</v>
      </c>
      <c r="G603" t="s">
        <v>51</v>
      </c>
      <c r="H603">
        <v>32</v>
      </c>
      <c r="I603" s="1">
        <v>44295</v>
      </c>
      <c r="J603" s="2">
        <v>70980</v>
      </c>
      <c r="K603" s="3">
        <v>0</v>
      </c>
      <c r="L603" t="s">
        <v>52</v>
      </c>
      <c r="M603" t="s">
        <v>66</v>
      </c>
      <c r="N603" s="1" t="s">
        <v>21</v>
      </c>
    </row>
    <row r="604" spans="1:14" x14ac:dyDescent="0.2">
      <c r="A604" t="s">
        <v>1365</v>
      </c>
      <c r="B604" t="s">
        <v>1366</v>
      </c>
      <c r="C604" t="s">
        <v>62</v>
      </c>
      <c r="D604" t="s">
        <v>43</v>
      </c>
      <c r="E604" t="s">
        <v>32</v>
      </c>
      <c r="F604" t="s">
        <v>28</v>
      </c>
      <c r="G604" t="s">
        <v>18</v>
      </c>
      <c r="H604">
        <v>51</v>
      </c>
      <c r="I604" s="1">
        <v>35456</v>
      </c>
      <c r="J604" s="2">
        <v>104431</v>
      </c>
      <c r="K604" s="3">
        <v>7.0000000000000007E-2</v>
      </c>
      <c r="L604" t="s">
        <v>19</v>
      </c>
      <c r="M604" t="s">
        <v>39</v>
      </c>
      <c r="N604" s="1" t="s">
        <v>21</v>
      </c>
    </row>
    <row r="605" spans="1:14" x14ac:dyDescent="0.2">
      <c r="A605" t="s">
        <v>1367</v>
      </c>
      <c r="B605" t="s">
        <v>225</v>
      </c>
      <c r="C605" t="s">
        <v>83</v>
      </c>
      <c r="D605" t="s">
        <v>23</v>
      </c>
      <c r="E605" t="s">
        <v>44</v>
      </c>
      <c r="F605" t="s">
        <v>28</v>
      </c>
      <c r="G605" t="s">
        <v>18</v>
      </c>
      <c r="H605">
        <v>28</v>
      </c>
      <c r="I605" s="1">
        <v>44374</v>
      </c>
      <c r="J605" s="2">
        <v>48510</v>
      </c>
      <c r="K605" s="3">
        <v>0</v>
      </c>
      <c r="L605" t="s">
        <v>19</v>
      </c>
      <c r="M605" t="s">
        <v>20</v>
      </c>
      <c r="N605" s="1" t="s">
        <v>21</v>
      </c>
    </row>
    <row r="606" spans="1:14" x14ac:dyDescent="0.2">
      <c r="A606" t="s">
        <v>1368</v>
      </c>
      <c r="B606" t="s">
        <v>1369</v>
      </c>
      <c r="C606" t="s">
        <v>30</v>
      </c>
      <c r="D606" t="s">
        <v>31</v>
      </c>
      <c r="E606" t="s">
        <v>44</v>
      </c>
      <c r="F606" t="s">
        <v>28</v>
      </c>
      <c r="G606" t="s">
        <v>47</v>
      </c>
      <c r="H606">
        <v>27</v>
      </c>
      <c r="I606" s="1">
        <v>43613</v>
      </c>
      <c r="J606" s="2">
        <v>70110</v>
      </c>
      <c r="K606" s="3">
        <v>0</v>
      </c>
      <c r="L606" t="s">
        <v>19</v>
      </c>
      <c r="M606" t="s">
        <v>45</v>
      </c>
      <c r="N606" s="1">
        <v>44203</v>
      </c>
    </row>
    <row r="607" spans="1:14" x14ac:dyDescent="0.2">
      <c r="A607" t="s">
        <v>352</v>
      </c>
      <c r="B607" t="s">
        <v>1370</v>
      </c>
      <c r="C607" t="s">
        <v>40</v>
      </c>
      <c r="D607" t="s">
        <v>43</v>
      </c>
      <c r="E607" t="s">
        <v>32</v>
      </c>
      <c r="F607" t="s">
        <v>28</v>
      </c>
      <c r="G607" t="s">
        <v>24</v>
      </c>
      <c r="H607">
        <v>45</v>
      </c>
      <c r="I607" s="1">
        <v>39519</v>
      </c>
      <c r="J607" s="2">
        <v>186138</v>
      </c>
      <c r="K607" s="3">
        <v>0.28000000000000003</v>
      </c>
      <c r="L607" t="s">
        <v>33</v>
      </c>
      <c r="M607" t="s">
        <v>80</v>
      </c>
      <c r="N607" s="1" t="s">
        <v>21</v>
      </c>
    </row>
    <row r="608" spans="1:14" x14ac:dyDescent="0.2">
      <c r="A608" t="s">
        <v>1371</v>
      </c>
      <c r="B608" t="s">
        <v>1372</v>
      </c>
      <c r="C608" t="s">
        <v>68</v>
      </c>
      <c r="D608" t="s">
        <v>65</v>
      </c>
      <c r="E608" t="s">
        <v>36</v>
      </c>
      <c r="F608" t="s">
        <v>28</v>
      </c>
      <c r="G608" t="s">
        <v>51</v>
      </c>
      <c r="H608">
        <v>58</v>
      </c>
      <c r="I608" s="1">
        <v>40287</v>
      </c>
      <c r="J608" s="2">
        <v>56350</v>
      </c>
      <c r="K608" s="3">
        <v>0</v>
      </c>
      <c r="L608" t="s">
        <v>52</v>
      </c>
      <c r="M608" t="s">
        <v>66</v>
      </c>
      <c r="N608" s="1" t="s">
        <v>21</v>
      </c>
    </row>
    <row r="609" spans="1:14" x14ac:dyDescent="0.2">
      <c r="A609" t="s">
        <v>635</v>
      </c>
      <c r="B609" t="s">
        <v>1373</v>
      </c>
      <c r="C609" t="s">
        <v>61</v>
      </c>
      <c r="D609" t="s">
        <v>15</v>
      </c>
      <c r="E609" t="s">
        <v>16</v>
      </c>
      <c r="F609" t="s">
        <v>17</v>
      </c>
      <c r="G609" t="s">
        <v>51</v>
      </c>
      <c r="H609">
        <v>45</v>
      </c>
      <c r="I609" s="1">
        <v>42379</v>
      </c>
      <c r="J609" s="2">
        <v>149761</v>
      </c>
      <c r="K609" s="3">
        <v>0.12</v>
      </c>
      <c r="L609" t="s">
        <v>19</v>
      </c>
      <c r="M609" t="s">
        <v>29</v>
      </c>
      <c r="N609" s="1" t="s">
        <v>21</v>
      </c>
    </row>
    <row r="610" spans="1:14" x14ac:dyDescent="0.2">
      <c r="A610" t="s">
        <v>1374</v>
      </c>
      <c r="B610" t="s">
        <v>1375</v>
      </c>
      <c r="C610" t="s">
        <v>61</v>
      </c>
      <c r="D610" t="s">
        <v>15</v>
      </c>
      <c r="E610" t="s">
        <v>32</v>
      </c>
      <c r="F610" t="s">
        <v>28</v>
      </c>
      <c r="G610" t="s">
        <v>51</v>
      </c>
      <c r="H610">
        <v>44</v>
      </c>
      <c r="I610" s="1">
        <v>39305</v>
      </c>
      <c r="J610" s="2">
        <v>126277</v>
      </c>
      <c r="K610" s="3">
        <v>0.13</v>
      </c>
      <c r="L610" t="s">
        <v>52</v>
      </c>
      <c r="M610" t="s">
        <v>81</v>
      </c>
      <c r="N610" s="1" t="s">
        <v>21</v>
      </c>
    </row>
    <row r="611" spans="1:14" x14ac:dyDescent="0.2">
      <c r="A611" t="s">
        <v>1376</v>
      </c>
      <c r="B611" t="s">
        <v>1377</v>
      </c>
      <c r="C611" t="s">
        <v>62</v>
      </c>
      <c r="D611" t="s">
        <v>50</v>
      </c>
      <c r="E611" t="s">
        <v>44</v>
      </c>
      <c r="F611" t="s">
        <v>28</v>
      </c>
      <c r="G611" t="s">
        <v>18</v>
      </c>
      <c r="H611">
        <v>33</v>
      </c>
      <c r="I611" s="1">
        <v>41446</v>
      </c>
      <c r="J611" s="2">
        <v>119631</v>
      </c>
      <c r="K611" s="3">
        <v>0.06</v>
      </c>
      <c r="L611" t="s">
        <v>19</v>
      </c>
      <c r="M611" t="s">
        <v>39</v>
      </c>
      <c r="N611" s="1" t="s">
        <v>21</v>
      </c>
    </row>
    <row r="612" spans="1:14" x14ac:dyDescent="0.2">
      <c r="A612" t="s">
        <v>1378</v>
      </c>
      <c r="B612" t="s">
        <v>1379</v>
      </c>
      <c r="C612" t="s">
        <v>14</v>
      </c>
      <c r="D612" t="s">
        <v>27</v>
      </c>
      <c r="E612" t="s">
        <v>16</v>
      </c>
      <c r="F612" t="s">
        <v>28</v>
      </c>
      <c r="G612" t="s">
        <v>24</v>
      </c>
      <c r="H612">
        <v>26</v>
      </c>
      <c r="I612" s="1">
        <v>43960</v>
      </c>
      <c r="J612" s="2">
        <v>256561</v>
      </c>
      <c r="K612" s="3">
        <v>0.39</v>
      </c>
      <c r="L612" t="s">
        <v>19</v>
      </c>
      <c r="M612" t="s">
        <v>25</v>
      </c>
      <c r="N612" s="1" t="s">
        <v>21</v>
      </c>
    </row>
    <row r="613" spans="1:14" x14ac:dyDescent="0.2">
      <c r="A613" t="s">
        <v>284</v>
      </c>
      <c r="B613" t="s">
        <v>1380</v>
      </c>
      <c r="C613" t="s">
        <v>88</v>
      </c>
      <c r="D613" t="s">
        <v>27</v>
      </c>
      <c r="E613" t="s">
        <v>44</v>
      </c>
      <c r="F613" t="s">
        <v>17</v>
      </c>
      <c r="G613" t="s">
        <v>51</v>
      </c>
      <c r="H613">
        <v>45</v>
      </c>
      <c r="I613" s="1">
        <v>43937</v>
      </c>
      <c r="J613" s="2">
        <v>66958</v>
      </c>
      <c r="K613" s="3">
        <v>0</v>
      </c>
      <c r="L613" t="s">
        <v>19</v>
      </c>
      <c r="M613" t="s">
        <v>45</v>
      </c>
      <c r="N613" s="1" t="s">
        <v>21</v>
      </c>
    </row>
    <row r="614" spans="1:14" x14ac:dyDescent="0.2">
      <c r="A614" t="s">
        <v>46</v>
      </c>
      <c r="B614" t="s">
        <v>1381</v>
      </c>
      <c r="C614" t="s">
        <v>61</v>
      </c>
      <c r="D614" t="s">
        <v>50</v>
      </c>
      <c r="E614" t="s">
        <v>36</v>
      </c>
      <c r="F614" t="s">
        <v>17</v>
      </c>
      <c r="G614" t="s">
        <v>24</v>
      </c>
      <c r="H614">
        <v>46</v>
      </c>
      <c r="I614" s="1">
        <v>38046</v>
      </c>
      <c r="J614" s="2">
        <v>158897</v>
      </c>
      <c r="K614" s="3">
        <v>0.1</v>
      </c>
      <c r="L614" t="s">
        <v>33</v>
      </c>
      <c r="M614" t="s">
        <v>80</v>
      </c>
      <c r="N614" s="1" t="s">
        <v>21</v>
      </c>
    </row>
    <row r="615" spans="1:14" x14ac:dyDescent="0.2">
      <c r="A615" t="s">
        <v>512</v>
      </c>
      <c r="B615" t="s">
        <v>1382</v>
      </c>
      <c r="C615" t="s">
        <v>55</v>
      </c>
      <c r="D615" t="s">
        <v>27</v>
      </c>
      <c r="E615" t="s">
        <v>32</v>
      </c>
      <c r="F615" t="s">
        <v>28</v>
      </c>
      <c r="G615" t="s">
        <v>18</v>
      </c>
      <c r="H615">
        <v>37</v>
      </c>
      <c r="I615" s="1">
        <v>39493</v>
      </c>
      <c r="J615" s="2">
        <v>71695</v>
      </c>
      <c r="K615" s="3">
        <v>0</v>
      </c>
      <c r="L615" t="s">
        <v>19</v>
      </c>
      <c r="M615" t="s">
        <v>39</v>
      </c>
      <c r="N615" s="1" t="s">
        <v>21</v>
      </c>
    </row>
    <row r="616" spans="1:14" x14ac:dyDescent="0.2">
      <c r="A616" t="s">
        <v>1383</v>
      </c>
      <c r="B616" t="s">
        <v>1384</v>
      </c>
      <c r="C616" t="s">
        <v>42</v>
      </c>
      <c r="D616" t="s">
        <v>43</v>
      </c>
      <c r="E616" t="s">
        <v>32</v>
      </c>
      <c r="F616" t="s">
        <v>28</v>
      </c>
      <c r="G616" t="s">
        <v>24</v>
      </c>
      <c r="H616">
        <v>40</v>
      </c>
      <c r="I616" s="1">
        <v>41904</v>
      </c>
      <c r="J616" s="2">
        <v>73779</v>
      </c>
      <c r="K616" s="3">
        <v>0</v>
      </c>
      <c r="L616" t="s">
        <v>33</v>
      </c>
      <c r="M616" t="s">
        <v>80</v>
      </c>
      <c r="N616" s="1">
        <v>43594</v>
      </c>
    </row>
    <row r="617" spans="1:14" x14ac:dyDescent="0.2">
      <c r="A617" t="s">
        <v>1385</v>
      </c>
      <c r="B617" t="s">
        <v>1386</v>
      </c>
      <c r="C617" t="s">
        <v>62</v>
      </c>
      <c r="D617" t="s">
        <v>50</v>
      </c>
      <c r="E617" t="s">
        <v>44</v>
      </c>
      <c r="F617" t="s">
        <v>17</v>
      </c>
      <c r="G617" t="s">
        <v>24</v>
      </c>
      <c r="H617">
        <v>45</v>
      </c>
      <c r="I617" s="1">
        <v>40836</v>
      </c>
      <c r="J617" s="2">
        <v>123640</v>
      </c>
      <c r="K617" s="3">
        <v>7.0000000000000007E-2</v>
      </c>
      <c r="L617" t="s">
        <v>33</v>
      </c>
      <c r="M617" t="s">
        <v>74</v>
      </c>
      <c r="N617" s="1" t="s">
        <v>21</v>
      </c>
    </row>
    <row r="618" spans="1:14" x14ac:dyDescent="0.2">
      <c r="A618" t="s">
        <v>1318</v>
      </c>
      <c r="B618" t="s">
        <v>1387</v>
      </c>
      <c r="C618" t="s">
        <v>68</v>
      </c>
      <c r="D618" t="s">
        <v>50</v>
      </c>
      <c r="E618" t="s">
        <v>44</v>
      </c>
      <c r="F618" t="s">
        <v>17</v>
      </c>
      <c r="G618" t="s">
        <v>18</v>
      </c>
      <c r="H618">
        <v>33</v>
      </c>
      <c r="I618" s="1">
        <v>41742</v>
      </c>
      <c r="J618" s="2">
        <v>46878</v>
      </c>
      <c r="K618" s="3">
        <v>0</v>
      </c>
      <c r="L618" t="s">
        <v>19</v>
      </c>
      <c r="M618" t="s">
        <v>45</v>
      </c>
      <c r="N618" s="1" t="s">
        <v>21</v>
      </c>
    </row>
    <row r="619" spans="1:14" x14ac:dyDescent="0.2">
      <c r="A619" t="s">
        <v>1388</v>
      </c>
      <c r="B619" t="s">
        <v>193</v>
      </c>
      <c r="C619" t="s">
        <v>68</v>
      </c>
      <c r="D619" t="s">
        <v>43</v>
      </c>
      <c r="E619" t="s">
        <v>44</v>
      </c>
      <c r="F619" t="s">
        <v>17</v>
      </c>
      <c r="G619" t="s">
        <v>18</v>
      </c>
      <c r="H619">
        <v>64</v>
      </c>
      <c r="I619" s="1">
        <v>37662</v>
      </c>
      <c r="J619" s="2">
        <v>57032</v>
      </c>
      <c r="K619" s="3">
        <v>0</v>
      </c>
      <c r="L619" t="s">
        <v>19</v>
      </c>
      <c r="M619" t="s">
        <v>45</v>
      </c>
      <c r="N619" s="1" t="s">
        <v>21</v>
      </c>
    </row>
    <row r="620" spans="1:14" x14ac:dyDescent="0.2">
      <c r="A620" t="s">
        <v>1389</v>
      </c>
      <c r="B620" t="s">
        <v>1390</v>
      </c>
      <c r="C620" t="s">
        <v>42</v>
      </c>
      <c r="D620" t="s">
        <v>50</v>
      </c>
      <c r="E620" t="s">
        <v>36</v>
      </c>
      <c r="F620" t="s">
        <v>17</v>
      </c>
      <c r="G620" t="s">
        <v>51</v>
      </c>
      <c r="H620">
        <v>57</v>
      </c>
      <c r="I620" s="1">
        <v>39357</v>
      </c>
      <c r="J620" s="2">
        <v>98150</v>
      </c>
      <c r="K620" s="3">
        <v>0</v>
      </c>
      <c r="L620" t="s">
        <v>52</v>
      </c>
      <c r="M620" t="s">
        <v>66</v>
      </c>
      <c r="N620" s="1" t="s">
        <v>21</v>
      </c>
    </row>
    <row r="621" spans="1:14" x14ac:dyDescent="0.2">
      <c r="A621" t="s">
        <v>178</v>
      </c>
      <c r="B621" t="s">
        <v>1391</v>
      </c>
      <c r="C621" t="s">
        <v>40</v>
      </c>
      <c r="D621" t="s">
        <v>43</v>
      </c>
      <c r="E621" t="s">
        <v>36</v>
      </c>
      <c r="F621" t="s">
        <v>17</v>
      </c>
      <c r="G621" t="s">
        <v>24</v>
      </c>
      <c r="H621">
        <v>35</v>
      </c>
      <c r="I621" s="1">
        <v>42800</v>
      </c>
      <c r="J621" s="2">
        <v>171426</v>
      </c>
      <c r="K621" s="3">
        <v>0.15</v>
      </c>
      <c r="L621" t="s">
        <v>33</v>
      </c>
      <c r="M621" t="s">
        <v>60</v>
      </c>
      <c r="N621" s="1">
        <v>43000</v>
      </c>
    </row>
    <row r="622" spans="1:14" x14ac:dyDescent="0.2">
      <c r="A622" t="s">
        <v>362</v>
      </c>
      <c r="B622" t="s">
        <v>1392</v>
      </c>
      <c r="C622" t="s">
        <v>68</v>
      </c>
      <c r="D622" t="s">
        <v>15</v>
      </c>
      <c r="E622" t="s">
        <v>36</v>
      </c>
      <c r="F622" t="s">
        <v>17</v>
      </c>
      <c r="G622" t="s">
        <v>18</v>
      </c>
      <c r="H622">
        <v>55</v>
      </c>
      <c r="I622" s="1">
        <v>44302</v>
      </c>
      <c r="J622" s="2">
        <v>48266</v>
      </c>
      <c r="K622" s="3">
        <v>0</v>
      </c>
      <c r="L622" t="s">
        <v>19</v>
      </c>
      <c r="M622" t="s">
        <v>20</v>
      </c>
      <c r="N622" s="1" t="s">
        <v>21</v>
      </c>
    </row>
    <row r="623" spans="1:14" x14ac:dyDescent="0.2">
      <c r="A623" t="s">
        <v>1393</v>
      </c>
      <c r="B623" t="s">
        <v>1394</v>
      </c>
      <c r="C623" t="s">
        <v>14</v>
      </c>
      <c r="D623" t="s">
        <v>15</v>
      </c>
      <c r="E623" t="s">
        <v>16</v>
      </c>
      <c r="F623" t="s">
        <v>28</v>
      </c>
      <c r="G623" t="s">
        <v>51</v>
      </c>
      <c r="H623">
        <v>36</v>
      </c>
      <c r="I623" s="1">
        <v>43330</v>
      </c>
      <c r="J623" s="2">
        <v>223404</v>
      </c>
      <c r="K623" s="3">
        <v>0.32</v>
      </c>
      <c r="L623" t="s">
        <v>19</v>
      </c>
      <c r="M623" t="s">
        <v>29</v>
      </c>
      <c r="N623" s="1" t="s">
        <v>21</v>
      </c>
    </row>
    <row r="624" spans="1:14" x14ac:dyDescent="0.2">
      <c r="A624" t="s">
        <v>1395</v>
      </c>
      <c r="B624" t="s">
        <v>1396</v>
      </c>
      <c r="C624" t="s">
        <v>98</v>
      </c>
      <c r="D624" t="s">
        <v>27</v>
      </c>
      <c r="E624" t="s">
        <v>44</v>
      </c>
      <c r="F624" t="s">
        <v>17</v>
      </c>
      <c r="G624" t="s">
        <v>24</v>
      </c>
      <c r="H624">
        <v>57</v>
      </c>
      <c r="I624" s="1">
        <v>41649</v>
      </c>
      <c r="J624" s="2">
        <v>74854</v>
      </c>
      <c r="K624" s="3">
        <v>0</v>
      </c>
      <c r="L624" t="s">
        <v>19</v>
      </c>
      <c r="M624" t="s">
        <v>63</v>
      </c>
      <c r="N624" s="1" t="s">
        <v>21</v>
      </c>
    </row>
    <row r="625" spans="1:14" x14ac:dyDescent="0.2">
      <c r="A625" t="s">
        <v>218</v>
      </c>
      <c r="B625" t="s">
        <v>1397</v>
      </c>
      <c r="C625" t="s">
        <v>14</v>
      </c>
      <c r="D625" t="s">
        <v>65</v>
      </c>
      <c r="E625" t="s">
        <v>44</v>
      </c>
      <c r="F625" t="s">
        <v>17</v>
      </c>
      <c r="G625" t="s">
        <v>18</v>
      </c>
      <c r="H625">
        <v>48</v>
      </c>
      <c r="I625" s="1">
        <v>39197</v>
      </c>
      <c r="J625" s="2">
        <v>217783</v>
      </c>
      <c r="K625" s="3">
        <v>0.36</v>
      </c>
      <c r="L625" t="s">
        <v>19</v>
      </c>
      <c r="M625" t="s">
        <v>63</v>
      </c>
      <c r="N625" s="1" t="s">
        <v>21</v>
      </c>
    </row>
    <row r="626" spans="1:14" x14ac:dyDescent="0.2">
      <c r="A626" t="s">
        <v>1398</v>
      </c>
      <c r="B626" t="s">
        <v>1399</v>
      </c>
      <c r="C626" t="s">
        <v>76</v>
      </c>
      <c r="D626" t="s">
        <v>27</v>
      </c>
      <c r="E626" t="s">
        <v>36</v>
      </c>
      <c r="F626" t="s">
        <v>17</v>
      </c>
      <c r="G626" t="s">
        <v>51</v>
      </c>
      <c r="H626">
        <v>53</v>
      </c>
      <c r="I626" s="1">
        <v>38214</v>
      </c>
      <c r="J626" s="2">
        <v>44735</v>
      </c>
      <c r="K626" s="3">
        <v>0</v>
      </c>
      <c r="L626" t="s">
        <v>52</v>
      </c>
      <c r="M626" t="s">
        <v>81</v>
      </c>
      <c r="N626" s="1" t="s">
        <v>21</v>
      </c>
    </row>
    <row r="627" spans="1:14" x14ac:dyDescent="0.2">
      <c r="A627" t="s">
        <v>357</v>
      </c>
      <c r="B627" t="s">
        <v>1400</v>
      </c>
      <c r="C627" t="s">
        <v>64</v>
      </c>
      <c r="D627" t="s">
        <v>15</v>
      </c>
      <c r="E627" t="s">
        <v>36</v>
      </c>
      <c r="F627" t="s">
        <v>17</v>
      </c>
      <c r="G627" t="s">
        <v>18</v>
      </c>
      <c r="H627">
        <v>41</v>
      </c>
      <c r="I627" s="1">
        <v>39091</v>
      </c>
      <c r="J627" s="2">
        <v>50685</v>
      </c>
      <c r="K627" s="3">
        <v>0</v>
      </c>
      <c r="L627" t="s">
        <v>19</v>
      </c>
      <c r="M627" t="s">
        <v>29</v>
      </c>
      <c r="N627" s="1" t="s">
        <v>21</v>
      </c>
    </row>
    <row r="628" spans="1:14" x14ac:dyDescent="0.2">
      <c r="A628" t="s">
        <v>1401</v>
      </c>
      <c r="B628" t="s">
        <v>1402</v>
      </c>
      <c r="C628" t="s">
        <v>64</v>
      </c>
      <c r="D628" t="s">
        <v>50</v>
      </c>
      <c r="E628" t="s">
        <v>16</v>
      </c>
      <c r="F628" t="s">
        <v>28</v>
      </c>
      <c r="G628" t="s">
        <v>24</v>
      </c>
      <c r="H628">
        <v>34</v>
      </c>
      <c r="I628" s="1">
        <v>43169</v>
      </c>
      <c r="J628" s="2">
        <v>58993</v>
      </c>
      <c r="K628" s="3">
        <v>0</v>
      </c>
      <c r="L628" t="s">
        <v>19</v>
      </c>
      <c r="M628" t="s">
        <v>25</v>
      </c>
      <c r="N628" s="1" t="s">
        <v>21</v>
      </c>
    </row>
    <row r="629" spans="1:14" x14ac:dyDescent="0.2">
      <c r="A629" t="s">
        <v>1403</v>
      </c>
      <c r="B629" t="s">
        <v>1404</v>
      </c>
      <c r="C629" t="s">
        <v>69</v>
      </c>
      <c r="D629" t="s">
        <v>31</v>
      </c>
      <c r="E629" t="s">
        <v>32</v>
      </c>
      <c r="F629" t="s">
        <v>28</v>
      </c>
      <c r="G629" t="s">
        <v>18</v>
      </c>
      <c r="H629">
        <v>47</v>
      </c>
      <c r="I629" s="1">
        <v>43990</v>
      </c>
      <c r="J629" s="2">
        <v>115765</v>
      </c>
      <c r="K629" s="3">
        <v>0</v>
      </c>
      <c r="L629" t="s">
        <v>19</v>
      </c>
      <c r="M629" t="s">
        <v>45</v>
      </c>
      <c r="N629" s="1">
        <v>44229</v>
      </c>
    </row>
    <row r="630" spans="1:14" x14ac:dyDescent="0.2">
      <c r="A630" t="s">
        <v>1405</v>
      </c>
      <c r="B630" t="s">
        <v>1406</v>
      </c>
      <c r="C630" t="s">
        <v>40</v>
      </c>
      <c r="D630" t="s">
        <v>65</v>
      </c>
      <c r="E630" t="s">
        <v>36</v>
      </c>
      <c r="F630" t="s">
        <v>17</v>
      </c>
      <c r="G630" t="s">
        <v>24</v>
      </c>
      <c r="H630">
        <v>63</v>
      </c>
      <c r="I630" s="1">
        <v>39147</v>
      </c>
      <c r="J630" s="2">
        <v>193044</v>
      </c>
      <c r="K630" s="3">
        <v>0.15</v>
      </c>
      <c r="L630" t="s">
        <v>19</v>
      </c>
      <c r="M630" t="s">
        <v>45</v>
      </c>
      <c r="N630" s="1" t="s">
        <v>21</v>
      </c>
    </row>
    <row r="631" spans="1:14" x14ac:dyDescent="0.2">
      <c r="A631" t="s">
        <v>1407</v>
      </c>
      <c r="B631" t="s">
        <v>1408</v>
      </c>
      <c r="C631" t="s">
        <v>68</v>
      </c>
      <c r="D631" t="s">
        <v>43</v>
      </c>
      <c r="E631" t="s">
        <v>16</v>
      </c>
      <c r="F631" t="s">
        <v>17</v>
      </c>
      <c r="G631" t="s">
        <v>47</v>
      </c>
      <c r="H631">
        <v>65</v>
      </c>
      <c r="I631" s="1">
        <v>40711</v>
      </c>
      <c r="J631" s="2">
        <v>56686</v>
      </c>
      <c r="K631" s="3">
        <v>0</v>
      </c>
      <c r="L631" t="s">
        <v>19</v>
      </c>
      <c r="M631" t="s">
        <v>63</v>
      </c>
      <c r="N631" s="1">
        <v>42164</v>
      </c>
    </row>
    <row r="632" spans="1:14" x14ac:dyDescent="0.2">
      <c r="A632" t="s">
        <v>1409</v>
      </c>
      <c r="B632" t="s">
        <v>1410</v>
      </c>
      <c r="C632" t="s">
        <v>61</v>
      </c>
      <c r="D632" t="s">
        <v>15</v>
      </c>
      <c r="E632" t="s">
        <v>36</v>
      </c>
      <c r="F632" t="s">
        <v>17</v>
      </c>
      <c r="G632" t="s">
        <v>47</v>
      </c>
      <c r="H632">
        <v>33</v>
      </c>
      <c r="I632" s="1">
        <v>43763</v>
      </c>
      <c r="J632" s="2">
        <v>131652</v>
      </c>
      <c r="K632" s="3">
        <v>0.11</v>
      </c>
      <c r="L632" t="s">
        <v>19</v>
      </c>
      <c r="M632" t="s">
        <v>63</v>
      </c>
      <c r="N632" s="1" t="s">
        <v>21</v>
      </c>
    </row>
    <row r="633" spans="1:14" x14ac:dyDescent="0.2">
      <c r="A633" t="s">
        <v>1411</v>
      </c>
      <c r="B633" t="s">
        <v>1412</v>
      </c>
      <c r="C633" t="s">
        <v>40</v>
      </c>
      <c r="D633" t="s">
        <v>43</v>
      </c>
      <c r="E633" t="s">
        <v>36</v>
      </c>
      <c r="F633" t="s">
        <v>17</v>
      </c>
      <c r="G633" t="s">
        <v>47</v>
      </c>
      <c r="H633">
        <v>45</v>
      </c>
      <c r="I633" s="1">
        <v>39507</v>
      </c>
      <c r="J633" s="2">
        <v>150577</v>
      </c>
      <c r="K633" s="3">
        <v>0.25</v>
      </c>
      <c r="L633" t="s">
        <v>19</v>
      </c>
      <c r="M633" t="s">
        <v>45</v>
      </c>
      <c r="N633" s="1" t="s">
        <v>21</v>
      </c>
    </row>
    <row r="634" spans="1:14" x14ac:dyDescent="0.2">
      <c r="A634" t="s">
        <v>345</v>
      </c>
      <c r="B634" t="s">
        <v>1413</v>
      </c>
      <c r="C634" t="s">
        <v>97</v>
      </c>
      <c r="D634" t="s">
        <v>31</v>
      </c>
      <c r="E634" t="s">
        <v>16</v>
      </c>
      <c r="F634" t="s">
        <v>17</v>
      </c>
      <c r="G634" t="s">
        <v>51</v>
      </c>
      <c r="H634">
        <v>37</v>
      </c>
      <c r="I634" s="1">
        <v>43461</v>
      </c>
      <c r="J634" s="2">
        <v>87359</v>
      </c>
      <c r="K634" s="3">
        <v>0.11</v>
      </c>
      <c r="L634" t="s">
        <v>52</v>
      </c>
      <c r="M634" t="s">
        <v>66</v>
      </c>
      <c r="N634" s="1" t="s">
        <v>21</v>
      </c>
    </row>
    <row r="635" spans="1:14" x14ac:dyDescent="0.2">
      <c r="A635" t="s">
        <v>1414</v>
      </c>
      <c r="B635" t="s">
        <v>1415</v>
      </c>
      <c r="C635" t="s">
        <v>64</v>
      </c>
      <c r="D635" t="s">
        <v>50</v>
      </c>
      <c r="E635" t="s">
        <v>44</v>
      </c>
      <c r="F635" t="s">
        <v>17</v>
      </c>
      <c r="G635" t="s">
        <v>24</v>
      </c>
      <c r="H635">
        <v>60</v>
      </c>
      <c r="I635" s="1">
        <v>41647</v>
      </c>
      <c r="J635" s="2">
        <v>51877</v>
      </c>
      <c r="K635" s="3">
        <v>0</v>
      </c>
      <c r="L635" t="s">
        <v>33</v>
      </c>
      <c r="M635" t="s">
        <v>60</v>
      </c>
      <c r="N635" s="1" t="s">
        <v>21</v>
      </c>
    </row>
    <row r="636" spans="1:14" x14ac:dyDescent="0.2">
      <c r="A636" t="s">
        <v>570</v>
      </c>
      <c r="B636" t="s">
        <v>1416</v>
      </c>
      <c r="C636" t="s">
        <v>88</v>
      </c>
      <c r="D636" t="s">
        <v>27</v>
      </c>
      <c r="E636" t="s">
        <v>36</v>
      </c>
      <c r="F636" t="s">
        <v>28</v>
      </c>
      <c r="G636" t="s">
        <v>24</v>
      </c>
      <c r="H636">
        <v>43</v>
      </c>
      <c r="I636" s="1">
        <v>42753</v>
      </c>
      <c r="J636" s="2">
        <v>86417</v>
      </c>
      <c r="K636" s="3">
        <v>0</v>
      </c>
      <c r="L636" t="s">
        <v>19</v>
      </c>
      <c r="M636" t="s">
        <v>20</v>
      </c>
      <c r="N636" s="1" t="s">
        <v>21</v>
      </c>
    </row>
    <row r="637" spans="1:14" x14ac:dyDescent="0.2">
      <c r="A637" t="s">
        <v>1417</v>
      </c>
      <c r="B637" t="s">
        <v>1418</v>
      </c>
      <c r="C637" t="s">
        <v>98</v>
      </c>
      <c r="D637" t="s">
        <v>27</v>
      </c>
      <c r="E637" t="s">
        <v>16</v>
      </c>
      <c r="F637" t="s">
        <v>17</v>
      </c>
      <c r="G637" t="s">
        <v>24</v>
      </c>
      <c r="H637">
        <v>65</v>
      </c>
      <c r="I637" s="1">
        <v>37749</v>
      </c>
      <c r="J637" s="2">
        <v>96548</v>
      </c>
      <c r="K637" s="3">
        <v>0</v>
      </c>
      <c r="L637" t="s">
        <v>19</v>
      </c>
      <c r="M637" t="s">
        <v>25</v>
      </c>
      <c r="N637" s="1" t="s">
        <v>21</v>
      </c>
    </row>
    <row r="638" spans="1:14" x14ac:dyDescent="0.2">
      <c r="A638" t="s">
        <v>1419</v>
      </c>
      <c r="B638" t="s">
        <v>1420</v>
      </c>
      <c r="C638" t="s">
        <v>42</v>
      </c>
      <c r="D638" t="s">
        <v>65</v>
      </c>
      <c r="E638" t="s">
        <v>36</v>
      </c>
      <c r="F638" t="s">
        <v>17</v>
      </c>
      <c r="G638" t="s">
        <v>24</v>
      </c>
      <c r="H638">
        <v>43</v>
      </c>
      <c r="I638" s="1">
        <v>41662</v>
      </c>
      <c r="J638" s="2">
        <v>92940</v>
      </c>
      <c r="K638" s="3">
        <v>0</v>
      </c>
      <c r="L638" t="s">
        <v>33</v>
      </c>
      <c r="M638" t="s">
        <v>34</v>
      </c>
      <c r="N638" s="1" t="s">
        <v>21</v>
      </c>
    </row>
    <row r="639" spans="1:14" x14ac:dyDescent="0.2">
      <c r="A639" t="s">
        <v>37</v>
      </c>
      <c r="B639" t="s">
        <v>1421</v>
      </c>
      <c r="C639" t="s">
        <v>64</v>
      </c>
      <c r="D639" t="s">
        <v>65</v>
      </c>
      <c r="E639" t="s">
        <v>44</v>
      </c>
      <c r="F639" t="s">
        <v>28</v>
      </c>
      <c r="G639" t="s">
        <v>24</v>
      </c>
      <c r="H639">
        <v>28</v>
      </c>
      <c r="I639" s="1">
        <v>43336</v>
      </c>
      <c r="J639" s="2">
        <v>61410</v>
      </c>
      <c r="K639" s="3">
        <v>0</v>
      </c>
      <c r="L639" t="s">
        <v>19</v>
      </c>
      <c r="M639" t="s">
        <v>39</v>
      </c>
      <c r="N639" s="1" t="s">
        <v>21</v>
      </c>
    </row>
    <row r="640" spans="1:14" x14ac:dyDescent="0.2">
      <c r="A640" t="s">
        <v>1422</v>
      </c>
      <c r="B640" t="s">
        <v>1423</v>
      </c>
      <c r="C640" t="s">
        <v>62</v>
      </c>
      <c r="D640" t="s">
        <v>15</v>
      </c>
      <c r="E640" t="s">
        <v>44</v>
      </c>
      <c r="F640" t="s">
        <v>17</v>
      </c>
      <c r="G640" t="s">
        <v>47</v>
      </c>
      <c r="H640">
        <v>61</v>
      </c>
      <c r="I640" s="1">
        <v>40293</v>
      </c>
      <c r="J640" s="2">
        <v>110302</v>
      </c>
      <c r="K640" s="3">
        <v>0.06</v>
      </c>
      <c r="L640" t="s">
        <v>19</v>
      </c>
      <c r="M640" t="s">
        <v>45</v>
      </c>
      <c r="N640" s="1" t="s">
        <v>21</v>
      </c>
    </row>
    <row r="641" spans="1:14" x14ac:dyDescent="0.2">
      <c r="A641" t="s">
        <v>1424</v>
      </c>
      <c r="B641" t="s">
        <v>1425</v>
      </c>
      <c r="C641" t="s">
        <v>40</v>
      </c>
      <c r="D641" t="s">
        <v>31</v>
      </c>
      <c r="E641" t="s">
        <v>44</v>
      </c>
      <c r="F641" t="s">
        <v>17</v>
      </c>
      <c r="G641" t="s">
        <v>47</v>
      </c>
      <c r="H641">
        <v>45</v>
      </c>
      <c r="I641" s="1">
        <v>43212</v>
      </c>
      <c r="J641" s="2">
        <v>187205</v>
      </c>
      <c r="K641" s="3">
        <v>0.24</v>
      </c>
      <c r="L641" t="s">
        <v>19</v>
      </c>
      <c r="M641" t="s">
        <v>29</v>
      </c>
      <c r="N641" s="1">
        <v>44732</v>
      </c>
    </row>
    <row r="642" spans="1:14" x14ac:dyDescent="0.2">
      <c r="A642" t="s">
        <v>1426</v>
      </c>
      <c r="B642" t="s">
        <v>1427</v>
      </c>
      <c r="C642" t="s">
        <v>42</v>
      </c>
      <c r="D642" t="s">
        <v>50</v>
      </c>
      <c r="E642" t="s">
        <v>32</v>
      </c>
      <c r="F642" t="s">
        <v>28</v>
      </c>
      <c r="G642" t="s">
        <v>18</v>
      </c>
      <c r="H642">
        <v>45</v>
      </c>
      <c r="I642" s="1">
        <v>40618</v>
      </c>
      <c r="J642" s="2">
        <v>81687</v>
      </c>
      <c r="K642" s="3">
        <v>0</v>
      </c>
      <c r="L642" t="s">
        <v>19</v>
      </c>
      <c r="M642" t="s">
        <v>39</v>
      </c>
      <c r="N642" s="1" t="s">
        <v>21</v>
      </c>
    </row>
    <row r="643" spans="1:14" x14ac:dyDescent="0.2">
      <c r="A643" t="s">
        <v>1428</v>
      </c>
      <c r="B643" t="s">
        <v>1429</v>
      </c>
      <c r="C643" t="s">
        <v>14</v>
      </c>
      <c r="D643" t="s">
        <v>27</v>
      </c>
      <c r="E643" t="s">
        <v>44</v>
      </c>
      <c r="F643" t="s">
        <v>28</v>
      </c>
      <c r="G643" t="s">
        <v>51</v>
      </c>
      <c r="H643">
        <v>54</v>
      </c>
      <c r="I643" s="1">
        <v>40040</v>
      </c>
      <c r="J643" s="2">
        <v>241083</v>
      </c>
      <c r="K643" s="3">
        <v>0.39</v>
      </c>
      <c r="L643" t="s">
        <v>19</v>
      </c>
      <c r="M643" t="s">
        <v>29</v>
      </c>
      <c r="N643" s="1" t="s">
        <v>21</v>
      </c>
    </row>
    <row r="644" spans="1:14" x14ac:dyDescent="0.2">
      <c r="A644" t="s">
        <v>121</v>
      </c>
      <c r="B644" t="s">
        <v>1430</v>
      </c>
      <c r="C644" t="s">
        <v>14</v>
      </c>
      <c r="D644" t="s">
        <v>15</v>
      </c>
      <c r="E644" t="s">
        <v>44</v>
      </c>
      <c r="F644" t="s">
        <v>17</v>
      </c>
      <c r="G644" t="s">
        <v>47</v>
      </c>
      <c r="H644">
        <v>38</v>
      </c>
      <c r="I644" s="1">
        <v>43413</v>
      </c>
      <c r="J644" s="2">
        <v>223805</v>
      </c>
      <c r="K644" s="3">
        <v>0.36</v>
      </c>
      <c r="L644" t="s">
        <v>19</v>
      </c>
      <c r="M644" t="s">
        <v>20</v>
      </c>
      <c r="N644" s="1" t="s">
        <v>21</v>
      </c>
    </row>
    <row r="645" spans="1:14" x14ac:dyDescent="0.2">
      <c r="A645" t="s">
        <v>408</v>
      </c>
      <c r="B645" t="s">
        <v>1431</v>
      </c>
      <c r="C645" t="s">
        <v>40</v>
      </c>
      <c r="D645" t="s">
        <v>65</v>
      </c>
      <c r="E645" t="s">
        <v>32</v>
      </c>
      <c r="F645" t="s">
        <v>17</v>
      </c>
      <c r="G645" t="s">
        <v>18</v>
      </c>
      <c r="H645">
        <v>27</v>
      </c>
      <c r="I645" s="1">
        <v>44393</v>
      </c>
      <c r="J645" s="2">
        <v>161759</v>
      </c>
      <c r="K645" s="3">
        <v>0.16</v>
      </c>
      <c r="L645" t="s">
        <v>19</v>
      </c>
      <c r="M645" t="s">
        <v>45</v>
      </c>
      <c r="N645" s="1" t="s">
        <v>21</v>
      </c>
    </row>
    <row r="646" spans="1:14" x14ac:dyDescent="0.2">
      <c r="A646" t="s">
        <v>1432</v>
      </c>
      <c r="B646" t="s">
        <v>1433</v>
      </c>
      <c r="C646" t="s">
        <v>56</v>
      </c>
      <c r="D646" t="s">
        <v>27</v>
      </c>
      <c r="E646" t="s">
        <v>16</v>
      </c>
      <c r="F646" t="s">
        <v>28</v>
      </c>
      <c r="G646" t="s">
        <v>47</v>
      </c>
      <c r="H646">
        <v>40</v>
      </c>
      <c r="I646" s="1">
        <v>43520</v>
      </c>
      <c r="J646" s="2">
        <v>95899</v>
      </c>
      <c r="K646" s="3">
        <v>0.1</v>
      </c>
      <c r="L646" t="s">
        <v>19</v>
      </c>
      <c r="M646" t="s">
        <v>29</v>
      </c>
      <c r="N646" s="1">
        <v>44263</v>
      </c>
    </row>
    <row r="647" spans="1:14" x14ac:dyDescent="0.2">
      <c r="A647" t="s">
        <v>1434</v>
      </c>
      <c r="B647" t="s">
        <v>1435</v>
      </c>
      <c r="C647" t="s">
        <v>42</v>
      </c>
      <c r="D647" t="s">
        <v>15</v>
      </c>
      <c r="E647" t="s">
        <v>32</v>
      </c>
      <c r="F647" t="s">
        <v>28</v>
      </c>
      <c r="G647" t="s">
        <v>24</v>
      </c>
      <c r="H647">
        <v>49</v>
      </c>
      <c r="I647" s="1">
        <v>43623</v>
      </c>
      <c r="J647" s="2">
        <v>80700</v>
      </c>
      <c r="K647" s="3">
        <v>0</v>
      </c>
      <c r="L647" t="s">
        <v>19</v>
      </c>
      <c r="M647" t="s">
        <v>29</v>
      </c>
      <c r="N647" s="1" t="s">
        <v>21</v>
      </c>
    </row>
    <row r="648" spans="1:14" x14ac:dyDescent="0.2">
      <c r="A648" t="s">
        <v>173</v>
      </c>
      <c r="B648" t="s">
        <v>1436</v>
      </c>
      <c r="C648" t="s">
        <v>62</v>
      </c>
      <c r="D648" t="s">
        <v>23</v>
      </c>
      <c r="E648" t="s">
        <v>44</v>
      </c>
      <c r="F648" t="s">
        <v>28</v>
      </c>
      <c r="G648" t="s">
        <v>24</v>
      </c>
      <c r="H648">
        <v>54</v>
      </c>
      <c r="I648" s="1">
        <v>35500</v>
      </c>
      <c r="J648" s="2">
        <v>128136</v>
      </c>
      <c r="K648" s="3">
        <v>0.05</v>
      </c>
      <c r="L648" t="s">
        <v>33</v>
      </c>
      <c r="M648" t="s">
        <v>60</v>
      </c>
      <c r="N648" s="1" t="s">
        <v>21</v>
      </c>
    </row>
    <row r="649" spans="1:14" x14ac:dyDescent="0.2">
      <c r="A649" t="s">
        <v>172</v>
      </c>
      <c r="B649" t="s">
        <v>1437</v>
      </c>
      <c r="C649" t="s">
        <v>64</v>
      </c>
      <c r="D649" t="s">
        <v>43</v>
      </c>
      <c r="E649" t="s">
        <v>32</v>
      </c>
      <c r="F649" t="s">
        <v>17</v>
      </c>
      <c r="G649" t="s">
        <v>18</v>
      </c>
      <c r="H649">
        <v>39</v>
      </c>
      <c r="I649" s="1">
        <v>42843</v>
      </c>
      <c r="J649" s="2">
        <v>58745</v>
      </c>
      <c r="K649" s="3">
        <v>0</v>
      </c>
      <c r="L649" t="s">
        <v>19</v>
      </c>
      <c r="M649" t="s">
        <v>25</v>
      </c>
      <c r="N649" s="1" t="s">
        <v>21</v>
      </c>
    </row>
    <row r="650" spans="1:14" x14ac:dyDescent="0.2">
      <c r="A650" t="s">
        <v>1438</v>
      </c>
      <c r="B650" t="s">
        <v>1439</v>
      </c>
      <c r="C650" t="s">
        <v>55</v>
      </c>
      <c r="D650" t="s">
        <v>27</v>
      </c>
      <c r="E650" t="s">
        <v>32</v>
      </c>
      <c r="F650" t="s">
        <v>17</v>
      </c>
      <c r="G650" t="s">
        <v>24</v>
      </c>
      <c r="H650">
        <v>57</v>
      </c>
      <c r="I650" s="1">
        <v>33728</v>
      </c>
      <c r="J650" s="2">
        <v>76202</v>
      </c>
      <c r="K650" s="3">
        <v>0</v>
      </c>
      <c r="L650" t="s">
        <v>19</v>
      </c>
      <c r="M650" t="s">
        <v>25</v>
      </c>
      <c r="N650" s="1">
        <v>34686</v>
      </c>
    </row>
    <row r="651" spans="1:14" x14ac:dyDescent="0.2">
      <c r="A651" t="s">
        <v>361</v>
      </c>
      <c r="B651" t="s">
        <v>1440</v>
      </c>
      <c r="C651" t="s">
        <v>14</v>
      </c>
      <c r="D651" t="s">
        <v>50</v>
      </c>
      <c r="E651" t="s">
        <v>44</v>
      </c>
      <c r="F651" t="s">
        <v>28</v>
      </c>
      <c r="G651" t="s">
        <v>47</v>
      </c>
      <c r="H651">
        <v>36</v>
      </c>
      <c r="I651" s="1">
        <v>43178</v>
      </c>
      <c r="J651" s="2">
        <v>195200</v>
      </c>
      <c r="K651" s="3">
        <v>0.36</v>
      </c>
      <c r="L651" t="s">
        <v>19</v>
      </c>
      <c r="M651" t="s">
        <v>25</v>
      </c>
      <c r="N651" s="1" t="s">
        <v>21</v>
      </c>
    </row>
    <row r="652" spans="1:14" x14ac:dyDescent="0.2">
      <c r="A652" t="s">
        <v>402</v>
      </c>
      <c r="B652" t="s">
        <v>1441</v>
      </c>
      <c r="C652" t="s">
        <v>64</v>
      </c>
      <c r="D652" t="s">
        <v>15</v>
      </c>
      <c r="E652" t="s">
        <v>36</v>
      </c>
      <c r="F652" t="s">
        <v>17</v>
      </c>
      <c r="G652" t="s">
        <v>24</v>
      </c>
      <c r="H652">
        <v>45</v>
      </c>
      <c r="I652" s="1">
        <v>42711</v>
      </c>
      <c r="J652" s="2">
        <v>71454</v>
      </c>
      <c r="K652" s="3">
        <v>0</v>
      </c>
      <c r="L652" t="s">
        <v>33</v>
      </c>
      <c r="M652" t="s">
        <v>74</v>
      </c>
      <c r="N652" s="1" t="s">
        <v>21</v>
      </c>
    </row>
    <row r="653" spans="1:14" x14ac:dyDescent="0.2">
      <c r="A653" t="s">
        <v>196</v>
      </c>
      <c r="B653" t="s">
        <v>1442</v>
      </c>
      <c r="C653" t="s">
        <v>38</v>
      </c>
      <c r="D653" t="s">
        <v>27</v>
      </c>
      <c r="E653" t="s">
        <v>36</v>
      </c>
      <c r="F653" t="s">
        <v>17</v>
      </c>
      <c r="G653" t="s">
        <v>18</v>
      </c>
      <c r="H653">
        <v>30</v>
      </c>
      <c r="I653" s="1">
        <v>43864</v>
      </c>
      <c r="J653" s="2">
        <v>94652</v>
      </c>
      <c r="K653" s="3">
        <v>0</v>
      </c>
      <c r="L653" t="s">
        <v>19</v>
      </c>
      <c r="M653" t="s">
        <v>63</v>
      </c>
      <c r="N653" s="1" t="s">
        <v>21</v>
      </c>
    </row>
    <row r="654" spans="1:14" x14ac:dyDescent="0.2">
      <c r="A654" t="s">
        <v>70</v>
      </c>
      <c r="B654" t="s">
        <v>1443</v>
      </c>
      <c r="C654" t="s">
        <v>55</v>
      </c>
      <c r="D654" t="s">
        <v>27</v>
      </c>
      <c r="E654" t="s">
        <v>36</v>
      </c>
      <c r="F654" t="s">
        <v>28</v>
      </c>
      <c r="G654" t="s">
        <v>47</v>
      </c>
      <c r="H654">
        <v>34</v>
      </c>
      <c r="I654" s="1">
        <v>42416</v>
      </c>
      <c r="J654" s="2">
        <v>63411</v>
      </c>
      <c r="K654" s="3">
        <v>0</v>
      </c>
      <c r="L654" t="s">
        <v>19</v>
      </c>
      <c r="M654" t="s">
        <v>45</v>
      </c>
      <c r="N654" s="1" t="s">
        <v>21</v>
      </c>
    </row>
    <row r="655" spans="1:14" x14ac:dyDescent="0.2">
      <c r="A655" t="s">
        <v>1444</v>
      </c>
      <c r="B655" t="s">
        <v>1445</v>
      </c>
      <c r="C655" t="s">
        <v>64</v>
      </c>
      <c r="D655" t="s">
        <v>50</v>
      </c>
      <c r="E655" t="s">
        <v>44</v>
      </c>
      <c r="F655" t="s">
        <v>28</v>
      </c>
      <c r="G655" t="s">
        <v>24</v>
      </c>
      <c r="H655">
        <v>31</v>
      </c>
      <c r="I655" s="1">
        <v>43878</v>
      </c>
      <c r="J655" s="2">
        <v>67171</v>
      </c>
      <c r="K655" s="3">
        <v>0</v>
      </c>
      <c r="L655" t="s">
        <v>33</v>
      </c>
      <c r="M655" t="s">
        <v>80</v>
      </c>
      <c r="N655" s="1">
        <v>44317</v>
      </c>
    </row>
    <row r="656" spans="1:14" x14ac:dyDescent="0.2">
      <c r="A656" t="s">
        <v>280</v>
      </c>
      <c r="B656" t="s">
        <v>1446</v>
      </c>
      <c r="C656" t="s">
        <v>61</v>
      </c>
      <c r="D656" t="s">
        <v>65</v>
      </c>
      <c r="E656" t="s">
        <v>44</v>
      </c>
      <c r="F656" t="s">
        <v>17</v>
      </c>
      <c r="G656" t="s">
        <v>51</v>
      </c>
      <c r="H656">
        <v>28</v>
      </c>
      <c r="I656" s="1">
        <v>43652</v>
      </c>
      <c r="J656" s="2">
        <v>152036</v>
      </c>
      <c r="K656" s="3">
        <v>0.15</v>
      </c>
      <c r="L656" t="s">
        <v>52</v>
      </c>
      <c r="M656" t="s">
        <v>66</v>
      </c>
      <c r="N656" s="1" t="s">
        <v>21</v>
      </c>
    </row>
    <row r="657" spans="1:14" x14ac:dyDescent="0.2">
      <c r="A657" t="s">
        <v>90</v>
      </c>
      <c r="B657" t="s">
        <v>1447</v>
      </c>
      <c r="C657" t="s">
        <v>84</v>
      </c>
      <c r="D657" t="s">
        <v>31</v>
      </c>
      <c r="E657" t="s">
        <v>36</v>
      </c>
      <c r="F657" t="s">
        <v>17</v>
      </c>
      <c r="G657" t="s">
        <v>47</v>
      </c>
      <c r="H657">
        <v>55</v>
      </c>
      <c r="I657" s="1">
        <v>44276</v>
      </c>
      <c r="J657" s="2">
        <v>95562</v>
      </c>
      <c r="K657" s="3">
        <v>0</v>
      </c>
      <c r="L657" t="s">
        <v>19</v>
      </c>
      <c r="M657" t="s">
        <v>20</v>
      </c>
      <c r="N657" s="1" t="s">
        <v>21</v>
      </c>
    </row>
    <row r="658" spans="1:14" x14ac:dyDescent="0.2">
      <c r="A658" t="s">
        <v>1448</v>
      </c>
      <c r="B658" t="s">
        <v>1449</v>
      </c>
      <c r="C658" t="s">
        <v>42</v>
      </c>
      <c r="D658" t="s">
        <v>50</v>
      </c>
      <c r="E658" t="s">
        <v>16</v>
      </c>
      <c r="F658" t="s">
        <v>28</v>
      </c>
      <c r="G658" t="s">
        <v>18</v>
      </c>
      <c r="H658">
        <v>30</v>
      </c>
      <c r="I658" s="1">
        <v>43773</v>
      </c>
      <c r="J658" s="2">
        <v>96092</v>
      </c>
      <c r="K658" s="3">
        <v>0</v>
      </c>
      <c r="L658" t="s">
        <v>19</v>
      </c>
      <c r="M658" t="s">
        <v>25</v>
      </c>
      <c r="N658" s="1" t="s">
        <v>21</v>
      </c>
    </row>
    <row r="659" spans="1:14" x14ac:dyDescent="0.2">
      <c r="A659" t="s">
        <v>285</v>
      </c>
      <c r="B659" t="s">
        <v>1450</v>
      </c>
      <c r="C659" t="s">
        <v>14</v>
      </c>
      <c r="D659" t="s">
        <v>31</v>
      </c>
      <c r="E659" t="s">
        <v>36</v>
      </c>
      <c r="F659" t="s">
        <v>28</v>
      </c>
      <c r="G659" t="s">
        <v>24</v>
      </c>
      <c r="H659">
        <v>63</v>
      </c>
      <c r="I659" s="1">
        <v>41428</v>
      </c>
      <c r="J659" s="2">
        <v>254289</v>
      </c>
      <c r="K659" s="3">
        <v>0.39</v>
      </c>
      <c r="L659" t="s">
        <v>19</v>
      </c>
      <c r="M659" t="s">
        <v>20</v>
      </c>
      <c r="N659" s="1" t="s">
        <v>21</v>
      </c>
    </row>
    <row r="660" spans="1:14" x14ac:dyDescent="0.2">
      <c r="A660" t="s">
        <v>1451</v>
      </c>
      <c r="B660" t="s">
        <v>1452</v>
      </c>
      <c r="C660" t="s">
        <v>56</v>
      </c>
      <c r="D660" t="s">
        <v>27</v>
      </c>
      <c r="E660" t="s">
        <v>16</v>
      </c>
      <c r="F660" t="s">
        <v>28</v>
      </c>
      <c r="G660" t="s">
        <v>18</v>
      </c>
      <c r="H660">
        <v>26</v>
      </c>
      <c r="I660" s="1">
        <v>43656</v>
      </c>
      <c r="J660" s="2">
        <v>69110</v>
      </c>
      <c r="K660" s="3">
        <v>0.05</v>
      </c>
      <c r="L660" t="s">
        <v>19</v>
      </c>
      <c r="M660" t="s">
        <v>20</v>
      </c>
      <c r="N660" s="1" t="s">
        <v>21</v>
      </c>
    </row>
    <row r="661" spans="1:14" x14ac:dyDescent="0.2">
      <c r="A661" t="s">
        <v>1453</v>
      </c>
      <c r="B661" t="s">
        <v>1454</v>
      </c>
      <c r="C661" t="s">
        <v>14</v>
      </c>
      <c r="D661" t="s">
        <v>43</v>
      </c>
      <c r="E661" t="s">
        <v>44</v>
      </c>
      <c r="F661" t="s">
        <v>28</v>
      </c>
      <c r="G661" t="s">
        <v>18</v>
      </c>
      <c r="H661">
        <v>52</v>
      </c>
      <c r="I661" s="1">
        <v>37418</v>
      </c>
      <c r="J661" s="2">
        <v>236314</v>
      </c>
      <c r="K661" s="3">
        <v>0.34</v>
      </c>
      <c r="L661" t="s">
        <v>19</v>
      </c>
      <c r="M661" t="s">
        <v>45</v>
      </c>
      <c r="N661" s="1" t="s">
        <v>21</v>
      </c>
    </row>
    <row r="662" spans="1:14" x14ac:dyDescent="0.2">
      <c r="A662" t="s">
        <v>1455</v>
      </c>
      <c r="B662" t="s">
        <v>1456</v>
      </c>
      <c r="C662" t="s">
        <v>68</v>
      </c>
      <c r="D662" t="s">
        <v>43</v>
      </c>
      <c r="E662" t="s">
        <v>32</v>
      </c>
      <c r="F662" t="s">
        <v>28</v>
      </c>
      <c r="G662" t="s">
        <v>51</v>
      </c>
      <c r="H662">
        <v>51</v>
      </c>
      <c r="I662" s="1">
        <v>39252</v>
      </c>
      <c r="J662" s="2">
        <v>45206</v>
      </c>
      <c r="K662" s="3">
        <v>0</v>
      </c>
      <c r="L662" t="s">
        <v>19</v>
      </c>
      <c r="M662" t="s">
        <v>29</v>
      </c>
      <c r="N662" s="1" t="s">
        <v>21</v>
      </c>
    </row>
    <row r="663" spans="1:14" x14ac:dyDescent="0.2">
      <c r="A663" t="s">
        <v>248</v>
      </c>
      <c r="B663" t="s">
        <v>1457</v>
      </c>
      <c r="C663" t="s">
        <v>14</v>
      </c>
      <c r="D663" t="s">
        <v>15</v>
      </c>
      <c r="E663" t="s">
        <v>16</v>
      </c>
      <c r="F663" t="s">
        <v>17</v>
      </c>
      <c r="G663" t="s">
        <v>24</v>
      </c>
      <c r="H663">
        <v>25</v>
      </c>
      <c r="I663" s="1">
        <v>44515</v>
      </c>
      <c r="J663" s="2">
        <v>210708</v>
      </c>
      <c r="K663" s="3">
        <v>0.33</v>
      </c>
      <c r="L663" t="s">
        <v>19</v>
      </c>
      <c r="M663" t="s">
        <v>20</v>
      </c>
      <c r="N663" s="1" t="s">
        <v>21</v>
      </c>
    </row>
    <row r="664" spans="1:14" x14ac:dyDescent="0.2">
      <c r="A664" t="s">
        <v>127</v>
      </c>
      <c r="B664" t="s">
        <v>1458</v>
      </c>
      <c r="C664" t="s">
        <v>98</v>
      </c>
      <c r="D664" t="s">
        <v>27</v>
      </c>
      <c r="E664" t="s">
        <v>32</v>
      </c>
      <c r="F664" t="s">
        <v>28</v>
      </c>
      <c r="G664" t="s">
        <v>51</v>
      </c>
      <c r="H664">
        <v>40</v>
      </c>
      <c r="I664" s="1">
        <v>44465</v>
      </c>
      <c r="J664" s="2">
        <v>87770</v>
      </c>
      <c r="K664" s="3">
        <v>0</v>
      </c>
      <c r="L664" t="s">
        <v>19</v>
      </c>
      <c r="M664" t="s">
        <v>25</v>
      </c>
      <c r="N664" s="1" t="s">
        <v>21</v>
      </c>
    </row>
    <row r="665" spans="1:14" x14ac:dyDescent="0.2">
      <c r="A665" t="s">
        <v>1459</v>
      </c>
      <c r="B665" t="s">
        <v>1460</v>
      </c>
      <c r="C665" t="s">
        <v>62</v>
      </c>
      <c r="D665" t="s">
        <v>65</v>
      </c>
      <c r="E665" t="s">
        <v>32</v>
      </c>
      <c r="F665" t="s">
        <v>17</v>
      </c>
      <c r="G665" t="s">
        <v>18</v>
      </c>
      <c r="H665">
        <v>38</v>
      </c>
      <c r="I665" s="1">
        <v>42228</v>
      </c>
      <c r="J665" s="2">
        <v>106858</v>
      </c>
      <c r="K665" s="3">
        <v>0.05</v>
      </c>
      <c r="L665" t="s">
        <v>19</v>
      </c>
      <c r="M665" t="s">
        <v>63</v>
      </c>
      <c r="N665" s="1" t="s">
        <v>21</v>
      </c>
    </row>
    <row r="666" spans="1:14" x14ac:dyDescent="0.2">
      <c r="A666" t="s">
        <v>1461</v>
      </c>
      <c r="B666" t="s">
        <v>1462</v>
      </c>
      <c r="C666" t="s">
        <v>40</v>
      </c>
      <c r="D666" t="s">
        <v>23</v>
      </c>
      <c r="E666" t="s">
        <v>32</v>
      </c>
      <c r="F666" t="s">
        <v>28</v>
      </c>
      <c r="G666" t="s">
        <v>18</v>
      </c>
      <c r="H666">
        <v>60</v>
      </c>
      <c r="I666" s="1">
        <v>42108</v>
      </c>
      <c r="J666" s="2">
        <v>155788</v>
      </c>
      <c r="K666" s="3">
        <v>0.17</v>
      </c>
      <c r="L666" t="s">
        <v>19</v>
      </c>
      <c r="M666" t="s">
        <v>63</v>
      </c>
      <c r="N666" s="1" t="s">
        <v>21</v>
      </c>
    </row>
    <row r="667" spans="1:14" x14ac:dyDescent="0.2">
      <c r="A667" t="s">
        <v>202</v>
      </c>
      <c r="B667" t="s">
        <v>1463</v>
      </c>
      <c r="C667" t="s">
        <v>77</v>
      </c>
      <c r="D667" t="s">
        <v>23</v>
      </c>
      <c r="E667" t="s">
        <v>44</v>
      </c>
      <c r="F667" t="s">
        <v>17</v>
      </c>
      <c r="G667" t="s">
        <v>51</v>
      </c>
      <c r="H667">
        <v>45</v>
      </c>
      <c r="I667" s="1">
        <v>43581</v>
      </c>
      <c r="J667" s="2">
        <v>74891</v>
      </c>
      <c r="K667" s="3">
        <v>0</v>
      </c>
      <c r="L667" t="s">
        <v>52</v>
      </c>
      <c r="M667" t="s">
        <v>66</v>
      </c>
      <c r="N667" s="1" t="s">
        <v>21</v>
      </c>
    </row>
    <row r="668" spans="1:14" x14ac:dyDescent="0.2">
      <c r="A668" t="s">
        <v>1464</v>
      </c>
      <c r="B668" t="s">
        <v>1465</v>
      </c>
      <c r="C668" t="s">
        <v>84</v>
      </c>
      <c r="D668" t="s">
        <v>31</v>
      </c>
      <c r="E668" t="s">
        <v>32</v>
      </c>
      <c r="F668" t="s">
        <v>28</v>
      </c>
      <c r="G668" t="s">
        <v>24</v>
      </c>
      <c r="H668">
        <v>28</v>
      </c>
      <c r="I668" s="1">
        <v>44548</v>
      </c>
      <c r="J668" s="2">
        <v>95670</v>
      </c>
      <c r="K668" s="3">
        <v>0</v>
      </c>
      <c r="L668" t="s">
        <v>19</v>
      </c>
      <c r="M668" t="s">
        <v>39</v>
      </c>
      <c r="N668" s="1" t="s">
        <v>21</v>
      </c>
    </row>
    <row r="669" spans="1:14" x14ac:dyDescent="0.2">
      <c r="A669" t="s">
        <v>159</v>
      </c>
      <c r="B669" t="s">
        <v>1466</v>
      </c>
      <c r="C669" t="s">
        <v>94</v>
      </c>
      <c r="D669" t="s">
        <v>50</v>
      </c>
      <c r="E669" t="s">
        <v>16</v>
      </c>
      <c r="F669" t="s">
        <v>17</v>
      </c>
      <c r="G669" t="s">
        <v>47</v>
      </c>
      <c r="H669">
        <v>65</v>
      </c>
      <c r="I669" s="1">
        <v>36798</v>
      </c>
      <c r="J669" s="2">
        <v>67837</v>
      </c>
      <c r="K669" s="3">
        <v>0</v>
      </c>
      <c r="L669" t="s">
        <v>19</v>
      </c>
      <c r="M669" t="s">
        <v>25</v>
      </c>
      <c r="N669" s="1" t="s">
        <v>21</v>
      </c>
    </row>
    <row r="670" spans="1:14" x14ac:dyDescent="0.2">
      <c r="A670" t="s">
        <v>1467</v>
      </c>
      <c r="B670" t="s">
        <v>1468</v>
      </c>
      <c r="C670" t="s">
        <v>64</v>
      </c>
      <c r="D670" t="s">
        <v>50</v>
      </c>
      <c r="E670" t="s">
        <v>16</v>
      </c>
      <c r="F670" t="s">
        <v>28</v>
      </c>
      <c r="G670" t="s">
        <v>24</v>
      </c>
      <c r="H670">
        <v>41</v>
      </c>
      <c r="I670" s="1">
        <v>40333</v>
      </c>
      <c r="J670" s="2">
        <v>72425</v>
      </c>
      <c r="K670" s="3">
        <v>0</v>
      </c>
      <c r="L670" t="s">
        <v>33</v>
      </c>
      <c r="M670" t="s">
        <v>60</v>
      </c>
      <c r="N670" s="1" t="s">
        <v>21</v>
      </c>
    </row>
    <row r="671" spans="1:14" x14ac:dyDescent="0.2">
      <c r="A671" t="s">
        <v>238</v>
      </c>
      <c r="B671" t="s">
        <v>1469</v>
      </c>
      <c r="C671" t="s">
        <v>42</v>
      </c>
      <c r="D671" t="s">
        <v>50</v>
      </c>
      <c r="E671" t="s">
        <v>32</v>
      </c>
      <c r="F671" t="s">
        <v>17</v>
      </c>
      <c r="G671" t="s">
        <v>51</v>
      </c>
      <c r="H671">
        <v>52</v>
      </c>
      <c r="I671" s="1">
        <v>34623</v>
      </c>
      <c r="J671" s="2">
        <v>93103</v>
      </c>
      <c r="K671" s="3">
        <v>0</v>
      </c>
      <c r="L671" t="s">
        <v>19</v>
      </c>
      <c r="M671" t="s">
        <v>39</v>
      </c>
      <c r="N671" s="1" t="s">
        <v>21</v>
      </c>
    </row>
    <row r="672" spans="1:14" x14ac:dyDescent="0.2">
      <c r="A672" t="s">
        <v>309</v>
      </c>
      <c r="B672" t="s">
        <v>1470</v>
      </c>
      <c r="C672" t="s">
        <v>84</v>
      </c>
      <c r="D672" t="s">
        <v>31</v>
      </c>
      <c r="E672" t="s">
        <v>32</v>
      </c>
      <c r="F672" t="s">
        <v>17</v>
      </c>
      <c r="G672" t="s">
        <v>18</v>
      </c>
      <c r="H672">
        <v>56</v>
      </c>
      <c r="I672" s="1">
        <v>42291</v>
      </c>
      <c r="J672" s="2">
        <v>76272</v>
      </c>
      <c r="K672" s="3">
        <v>0</v>
      </c>
      <c r="L672" t="s">
        <v>19</v>
      </c>
      <c r="M672" t="s">
        <v>45</v>
      </c>
      <c r="N672" s="1">
        <v>44491</v>
      </c>
    </row>
    <row r="673" spans="1:14" x14ac:dyDescent="0.2">
      <c r="A673" t="s">
        <v>267</v>
      </c>
      <c r="B673" t="s">
        <v>1471</v>
      </c>
      <c r="C673" t="s">
        <v>64</v>
      </c>
      <c r="D673" t="s">
        <v>15</v>
      </c>
      <c r="E673" t="s">
        <v>36</v>
      </c>
      <c r="F673" t="s">
        <v>17</v>
      </c>
      <c r="G673" t="s">
        <v>24</v>
      </c>
      <c r="H673">
        <v>48</v>
      </c>
      <c r="I673" s="1">
        <v>37796</v>
      </c>
      <c r="J673" s="2">
        <v>55760</v>
      </c>
      <c r="K673" s="3">
        <v>0</v>
      </c>
      <c r="L673" t="s">
        <v>19</v>
      </c>
      <c r="M673" t="s">
        <v>25</v>
      </c>
      <c r="N673" s="1" t="s">
        <v>21</v>
      </c>
    </row>
    <row r="674" spans="1:14" x14ac:dyDescent="0.2">
      <c r="A674" t="s">
        <v>1472</v>
      </c>
      <c r="B674" t="s">
        <v>1473</v>
      </c>
      <c r="C674" t="s">
        <v>14</v>
      </c>
      <c r="D674" t="s">
        <v>65</v>
      </c>
      <c r="E674" t="s">
        <v>32</v>
      </c>
      <c r="F674" t="s">
        <v>17</v>
      </c>
      <c r="G674" t="s">
        <v>18</v>
      </c>
      <c r="H674">
        <v>36</v>
      </c>
      <c r="I674" s="1">
        <v>43843</v>
      </c>
      <c r="J674" s="2">
        <v>253294</v>
      </c>
      <c r="K674" s="3">
        <v>0.4</v>
      </c>
      <c r="L674" t="s">
        <v>19</v>
      </c>
      <c r="M674" t="s">
        <v>45</v>
      </c>
      <c r="N674" s="1" t="s">
        <v>21</v>
      </c>
    </row>
    <row r="675" spans="1:14" x14ac:dyDescent="0.2">
      <c r="A675" t="s">
        <v>1474</v>
      </c>
      <c r="B675" t="s">
        <v>1475</v>
      </c>
      <c r="C675" t="s">
        <v>64</v>
      </c>
      <c r="D675" t="s">
        <v>15</v>
      </c>
      <c r="E675" t="s">
        <v>32</v>
      </c>
      <c r="F675" t="s">
        <v>28</v>
      </c>
      <c r="G675" t="s">
        <v>18</v>
      </c>
      <c r="H675">
        <v>60</v>
      </c>
      <c r="I675" s="1">
        <v>39310</v>
      </c>
      <c r="J675" s="2">
        <v>58671</v>
      </c>
      <c r="K675" s="3">
        <v>0</v>
      </c>
      <c r="L675" t="s">
        <v>19</v>
      </c>
      <c r="M675" t="s">
        <v>29</v>
      </c>
      <c r="N675" s="1" t="s">
        <v>21</v>
      </c>
    </row>
    <row r="676" spans="1:14" x14ac:dyDescent="0.2">
      <c r="A676" t="s">
        <v>1476</v>
      </c>
      <c r="B676" t="s">
        <v>1477</v>
      </c>
      <c r="C676" t="s">
        <v>94</v>
      </c>
      <c r="D676" t="s">
        <v>50</v>
      </c>
      <c r="E676" t="s">
        <v>16</v>
      </c>
      <c r="F676" t="s">
        <v>17</v>
      </c>
      <c r="G676" t="s">
        <v>24</v>
      </c>
      <c r="H676">
        <v>40</v>
      </c>
      <c r="I676" s="1">
        <v>43175</v>
      </c>
      <c r="J676" s="2">
        <v>55457</v>
      </c>
      <c r="K676" s="3">
        <v>0</v>
      </c>
      <c r="L676" t="s">
        <v>19</v>
      </c>
      <c r="M676" t="s">
        <v>29</v>
      </c>
      <c r="N676" s="1" t="s">
        <v>21</v>
      </c>
    </row>
    <row r="677" spans="1:14" x14ac:dyDescent="0.2">
      <c r="A677" t="s">
        <v>165</v>
      </c>
      <c r="B677" t="s">
        <v>1478</v>
      </c>
      <c r="C677" t="s">
        <v>94</v>
      </c>
      <c r="D677" t="s">
        <v>50</v>
      </c>
      <c r="E677" t="s">
        <v>36</v>
      </c>
      <c r="F677" t="s">
        <v>17</v>
      </c>
      <c r="G677" t="s">
        <v>24</v>
      </c>
      <c r="H677">
        <v>63</v>
      </c>
      <c r="I677" s="1">
        <v>43004</v>
      </c>
      <c r="J677" s="2">
        <v>72340</v>
      </c>
      <c r="K677" s="3">
        <v>0</v>
      </c>
      <c r="L677" t="s">
        <v>19</v>
      </c>
      <c r="M677" t="s">
        <v>39</v>
      </c>
      <c r="N677" s="1">
        <v>43558</v>
      </c>
    </row>
    <row r="678" spans="1:14" x14ac:dyDescent="0.2">
      <c r="A678" t="s">
        <v>1479</v>
      </c>
      <c r="B678" t="s">
        <v>1480</v>
      </c>
      <c r="C678" t="s">
        <v>62</v>
      </c>
      <c r="D678" t="s">
        <v>43</v>
      </c>
      <c r="E678" t="s">
        <v>32</v>
      </c>
      <c r="F678" t="s">
        <v>17</v>
      </c>
      <c r="G678" t="s">
        <v>18</v>
      </c>
      <c r="H678">
        <v>29</v>
      </c>
      <c r="I678" s="1">
        <v>42676</v>
      </c>
      <c r="J678" s="2">
        <v>122054</v>
      </c>
      <c r="K678" s="3">
        <v>0.06</v>
      </c>
      <c r="L678" t="s">
        <v>19</v>
      </c>
      <c r="M678" t="s">
        <v>39</v>
      </c>
      <c r="N678" s="1" t="s">
        <v>21</v>
      </c>
    </row>
    <row r="679" spans="1:14" x14ac:dyDescent="0.2">
      <c r="A679" t="s">
        <v>1481</v>
      </c>
      <c r="B679" t="s">
        <v>1482</v>
      </c>
      <c r="C679" t="s">
        <v>40</v>
      </c>
      <c r="D679" t="s">
        <v>27</v>
      </c>
      <c r="E679" t="s">
        <v>36</v>
      </c>
      <c r="F679" t="s">
        <v>17</v>
      </c>
      <c r="G679" t="s">
        <v>24</v>
      </c>
      <c r="H679">
        <v>27</v>
      </c>
      <c r="I679" s="1">
        <v>43103</v>
      </c>
      <c r="J679" s="2">
        <v>167100</v>
      </c>
      <c r="K679" s="3">
        <v>0.2</v>
      </c>
      <c r="L679" t="s">
        <v>33</v>
      </c>
      <c r="M679" t="s">
        <v>34</v>
      </c>
      <c r="N679" s="1" t="s">
        <v>21</v>
      </c>
    </row>
    <row r="680" spans="1:14" x14ac:dyDescent="0.2">
      <c r="A680" t="s">
        <v>1483</v>
      </c>
      <c r="B680" t="s">
        <v>1484</v>
      </c>
      <c r="C680" t="s">
        <v>55</v>
      </c>
      <c r="D680" t="s">
        <v>27</v>
      </c>
      <c r="E680" t="s">
        <v>32</v>
      </c>
      <c r="F680" t="s">
        <v>17</v>
      </c>
      <c r="G680" t="s">
        <v>18</v>
      </c>
      <c r="H680">
        <v>53</v>
      </c>
      <c r="I680" s="1">
        <v>35543</v>
      </c>
      <c r="J680" s="2">
        <v>78153</v>
      </c>
      <c r="K680" s="3">
        <v>0</v>
      </c>
      <c r="L680" t="s">
        <v>19</v>
      </c>
      <c r="M680" t="s">
        <v>45</v>
      </c>
      <c r="N680" s="1" t="s">
        <v>21</v>
      </c>
    </row>
    <row r="681" spans="1:14" x14ac:dyDescent="0.2">
      <c r="A681" t="s">
        <v>1485</v>
      </c>
      <c r="B681" t="s">
        <v>1486</v>
      </c>
      <c r="C681" t="s">
        <v>62</v>
      </c>
      <c r="D681" t="s">
        <v>15</v>
      </c>
      <c r="E681" t="s">
        <v>36</v>
      </c>
      <c r="F681" t="s">
        <v>17</v>
      </c>
      <c r="G681" t="s">
        <v>18</v>
      </c>
      <c r="H681">
        <v>37</v>
      </c>
      <c r="I681" s="1">
        <v>43935</v>
      </c>
      <c r="J681" s="2">
        <v>103524</v>
      </c>
      <c r="K681" s="3">
        <v>0.09</v>
      </c>
      <c r="L681" t="s">
        <v>19</v>
      </c>
      <c r="M681" t="s">
        <v>39</v>
      </c>
      <c r="N681" s="1" t="s">
        <v>21</v>
      </c>
    </row>
    <row r="682" spans="1:14" x14ac:dyDescent="0.2">
      <c r="A682" t="s">
        <v>1487</v>
      </c>
      <c r="B682" t="s">
        <v>1488</v>
      </c>
      <c r="C682" t="s">
        <v>62</v>
      </c>
      <c r="D682" t="s">
        <v>27</v>
      </c>
      <c r="E682" t="s">
        <v>32</v>
      </c>
      <c r="F682" t="s">
        <v>28</v>
      </c>
      <c r="G682" t="s">
        <v>18</v>
      </c>
      <c r="H682">
        <v>30</v>
      </c>
      <c r="I682" s="1">
        <v>42952</v>
      </c>
      <c r="J682" s="2">
        <v>119906</v>
      </c>
      <c r="K682" s="3">
        <v>0.05</v>
      </c>
      <c r="L682" t="s">
        <v>19</v>
      </c>
      <c r="M682" t="s">
        <v>29</v>
      </c>
      <c r="N682" s="1" t="s">
        <v>21</v>
      </c>
    </row>
    <row r="683" spans="1:14" x14ac:dyDescent="0.2">
      <c r="A683" t="s">
        <v>1489</v>
      </c>
      <c r="B683" t="s">
        <v>356</v>
      </c>
      <c r="C683" t="s">
        <v>68</v>
      </c>
      <c r="D683" t="s">
        <v>43</v>
      </c>
      <c r="E683" t="s">
        <v>44</v>
      </c>
      <c r="F683" t="s">
        <v>17</v>
      </c>
      <c r="G683" t="s">
        <v>18</v>
      </c>
      <c r="H683">
        <v>28</v>
      </c>
      <c r="I683" s="1">
        <v>43847</v>
      </c>
      <c r="J683" s="2">
        <v>45061</v>
      </c>
      <c r="K683" s="3">
        <v>0</v>
      </c>
      <c r="L683" t="s">
        <v>19</v>
      </c>
      <c r="M683" t="s">
        <v>45</v>
      </c>
      <c r="N683" s="1" t="s">
        <v>21</v>
      </c>
    </row>
    <row r="684" spans="1:14" x14ac:dyDescent="0.2">
      <c r="A684" t="s">
        <v>120</v>
      </c>
      <c r="B684" t="s">
        <v>1490</v>
      </c>
      <c r="C684" t="s">
        <v>91</v>
      </c>
      <c r="D684" t="s">
        <v>27</v>
      </c>
      <c r="E684" t="s">
        <v>32</v>
      </c>
      <c r="F684" t="s">
        <v>28</v>
      </c>
      <c r="G684" t="s">
        <v>24</v>
      </c>
      <c r="H684">
        <v>51</v>
      </c>
      <c r="I684" s="1">
        <v>37638</v>
      </c>
      <c r="J684" s="2">
        <v>91399</v>
      </c>
      <c r="K684" s="3">
        <v>0</v>
      </c>
      <c r="L684" t="s">
        <v>19</v>
      </c>
      <c r="M684" t="s">
        <v>63</v>
      </c>
      <c r="N684" s="1" t="s">
        <v>21</v>
      </c>
    </row>
    <row r="685" spans="1:14" x14ac:dyDescent="0.2">
      <c r="A685" t="s">
        <v>1491</v>
      </c>
      <c r="B685" t="s">
        <v>1492</v>
      </c>
      <c r="C685" t="s">
        <v>26</v>
      </c>
      <c r="D685" t="s">
        <v>27</v>
      </c>
      <c r="E685" t="s">
        <v>16</v>
      </c>
      <c r="F685" t="s">
        <v>28</v>
      </c>
      <c r="G685" t="s">
        <v>51</v>
      </c>
      <c r="H685">
        <v>28</v>
      </c>
      <c r="I685" s="1">
        <v>43006</v>
      </c>
      <c r="J685" s="2">
        <v>97336</v>
      </c>
      <c r="K685" s="3">
        <v>0</v>
      </c>
      <c r="L685" t="s">
        <v>19</v>
      </c>
      <c r="M685" t="s">
        <v>25</v>
      </c>
      <c r="N685" s="1" t="s">
        <v>21</v>
      </c>
    </row>
    <row r="686" spans="1:14" x14ac:dyDescent="0.2">
      <c r="A686" t="s">
        <v>121</v>
      </c>
      <c r="B686" t="s">
        <v>1493</v>
      </c>
      <c r="C686" t="s">
        <v>61</v>
      </c>
      <c r="D686" t="s">
        <v>65</v>
      </c>
      <c r="E686" t="s">
        <v>32</v>
      </c>
      <c r="F686" t="s">
        <v>17</v>
      </c>
      <c r="G686" t="s">
        <v>47</v>
      </c>
      <c r="H686">
        <v>31</v>
      </c>
      <c r="I686" s="1">
        <v>42755</v>
      </c>
      <c r="J686" s="2">
        <v>124629</v>
      </c>
      <c r="K686" s="3">
        <v>0.1</v>
      </c>
      <c r="L686" t="s">
        <v>19</v>
      </c>
      <c r="M686" t="s">
        <v>29</v>
      </c>
      <c r="N686" s="1" t="s">
        <v>21</v>
      </c>
    </row>
    <row r="687" spans="1:14" x14ac:dyDescent="0.2">
      <c r="A687" t="s">
        <v>1494</v>
      </c>
      <c r="B687" t="s">
        <v>1495</v>
      </c>
      <c r="C687" t="s">
        <v>14</v>
      </c>
      <c r="D687" t="s">
        <v>23</v>
      </c>
      <c r="E687" t="s">
        <v>44</v>
      </c>
      <c r="F687" t="s">
        <v>17</v>
      </c>
      <c r="G687" t="s">
        <v>18</v>
      </c>
      <c r="H687">
        <v>28</v>
      </c>
      <c r="I687" s="1">
        <v>44402</v>
      </c>
      <c r="J687" s="2">
        <v>231850</v>
      </c>
      <c r="K687" s="3">
        <v>0.39</v>
      </c>
      <c r="L687" t="s">
        <v>19</v>
      </c>
      <c r="M687" t="s">
        <v>45</v>
      </c>
      <c r="N687" s="1" t="s">
        <v>21</v>
      </c>
    </row>
    <row r="688" spans="1:14" x14ac:dyDescent="0.2">
      <c r="A688" t="s">
        <v>1496</v>
      </c>
      <c r="B688" t="s">
        <v>1497</v>
      </c>
      <c r="C688" t="s">
        <v>62</v>
      </c>
      <c r="D688" t="s">
        <v>65</v>
      </c>
      <c r="E688" t="s">
        <v>16</v>
      </c>
      <c r="F688" t="s">
        <v>28</v>
      </c>
      <c r="G688" t="s">
        <v>51</v>
      </c>
      <c r="H688">
        <v>34</v>
      </c>
      <c r="I688" s="1">
        <v>43255</v>
      </c>
      <c r="J688" s="2">
        <v>128329</v>
      </c>
      <c r="K688" s="3">
        <v>0.08</v>
      </c>
      <c r="L688" t="s">
        <v>19</v>
      </c>
      <c r="M688" t="s">
        <v>39</v>
      </c>
      <c r="N688" s="1" t="s">
        <v>21</v>
      </c>
    </row>
    <row r="689" spans="1:14" x14ac:dyDescent="0.2">
      <c r="A689" t="s">
        <v>1498</v>
      </c>
      <c r="B689" t="s">
        <v>1499</v>
      </c>
      <c r="C689" t="s">
        <v>14</v>
      </c>
      <c r="D689" t="s">
        <v>43</v>
      </c>
      <c r="E689" t="s">
        <v>44</v>
      </c>
      <c r="F689" t="s">
        <v>28</v>
      </c>
      <c r="G689" t="s">
        <v>51</v>
      </c>
      <c r="H689">
        <v>44</v>
      </c>
      <c r="I689" s="1">
        <v>44283</v>
      </c>
      <c r="J689" s="2">
        <v>186033</v>
      </c>
      <c r="K689" s="3">
        <v>0.34</v>
      </c>
      <c r="L689" t="s">
        <v>52</v>
      </c>
      <c r="M689" t="s">
        <v>53</v>
      </c>
      <c r="N689" s="1" t="s">
        <v>21</v>
      </c>
    </row>
    <row r="690" spans="1:14" x14ac:dyDescent="0.2">
      <c r="A690" t="s">
        <v>1500</v>
      </c>
      <c r="B690" t="s">
        <v>1501</v>
      </c>
      <c r="C690" t="s">
        <v>61</v>
      </c>
      <c r="D690" t="s">
        <v>43</v>
      </c>
      <c r="E690" t="s">
        <v>36</v>
      </c>
      <c r="F690" t="s">
        <v>28</v>
      </c>
      <c r="G690" t="s">
        <v>24</v>
      </c>
      <c r="H690">
        <v>60</v>
      </c>
      <c r="I690" s="1">
        <v>44403</v>
      </c>
      <c r="J690" s="2">
        <v>121480</v>
      </c>
      <c r="K690" s="3">
        <v>0.14000000000000001</v>
      </c>
      <c r="L690" t="s">
        <v>19</v>
      </c>
      <c r="M690" t="s">
        <v>39</v>
      </c>
      <c r="N690" s="1" t="s">
        <v>21</v>
      </c>
    </row>
    <row r="691" spans="1:14" x14ac:dyDescent="0.2">
      <c r="A691" t="s">
        <v>243</v>
      </c>
      <c r="B691" t="s">
        <v>1502</v>
      </c>
      <c r="C691" t="s">
        <v>40</v>
      </c>
      <c r="D691" t="s">
        <v>23</v>
      </c>
      <c r="E691" t="s">
        <v>44</v>
      </c>
      <c r="F691" t="s">
        <v>17</v>
      </c>
      <c r="G691" t="s">
        <v>18</v>
      </c>
      <c r="H691">
        <v>41</v>
      </c>
      <c r="I691" s="1">
        <v>40319</v>
      </c>
      <c r="J691" s="2">
        <v>153275</v>
      </c>
      <c r="K691" s="3">
        <v>0.24</v>
      </c>
      <c r="L691" t="s">
        <v>19</v>
      </c>
      <c r="M691" t="s">
        <v>29</v>
      </c>
      <c r="N691" s="1" t="s">
        <v>21</v>
      </c>
    </row>
    <row r="692" spans="1:14" x14ac:dyDescent="0.2">
      <c r="A692" t="s">
        <v>1503</v>
      </c>
      <c r="B692" t="s">
        <v>191</v>
      </c>
      <c r="C692" t="s">
        <v>42</v>
      </c>
      <c r="D692" t="s">
        <v>50</v>
      </c>
      <c r="E692" t="s">
        <v>16</v>
      </c>
      <c r="F692" t="s">
        <v>17</v>
      </c>
      <c r="G692" t="s">
        <v>24</v>
      </c>
      <c r="H692">
        <v>62</v>
      </c>
      <c r="I692" s="1">
        <v>43969</v>
      </c>
      <c r="J692" s="2">
        <v>97830</v>
      </c>
      <c r="K692" s="3">
        <v>0</v>
      </c>
      <c r="L692" t="s">
        <v>19</v>
      </c>
      <c r="M692" t="s">
        <v>25</v>
      </c>
      <c r="N692" s="1" t="s">
        <v>21</v>
      </c>
    </row>
    <row r="693" spans="1:14" x14ac:dyDescent="0.2">
      <c r="A693" t="s">
        <v>396</v>
      </c>
      <c r="B693" t="s">
        <v>1504</v>
      </c>
      <c r="C693" t="s">
        <v>14</v>
      </c>
      <c r="D693" t="s">
        <v>43</v>
      </c>
      <c r="E693" t="s">
        <v>32</v>
      </c>
      <c r="F693" t="s">
        <v>17</v>
      </c>
      <c r="G693" t="s">
        <v>51</v>
      </c>
      <c r="H693">
        <v>47</v>
      </c>
      <c r="I693" s="1">
        <v>36232</v>
      </c>
      <c r="J693" s="2">
        <v>239394</v>
      </c>
      <c r="K693" s="3">
        <v>0.32</v>
      </c>
      <c r="L693" t="s">
        <v>19</v>
      </c>
      <c r="M693" t="s">
        <v>25</v>
      </c>
      <c r="N693" s="1" t="s">
        <v>21</v>
      </c>
    </row>
    <row r="694" spans="1:14" x14ac:dyDescent="0.2">
      <c r="A694" t="s">
        <v>381</v>
      </c>
      <c r="B694" t="s">
        <v>1505</v>
      </c>
      <c r="C694" t="s">
        <v>68</v>
      </c>
      <c r="D694" t="s">
        <v>15</v>
      </c>
      <c r="E694" t="s">
        <v>44</v>
      </c>
      <c r="F694" t="s">
        <v>17</v>
      </c>
      <c r="G694" t="s">
        <v>24</v>
      </c>
      <c r="H694">
        <v>62</v>
      </c>
      <c r="I694" s="1">
        <v>37519</v>
      </c>
      <c r="J694" s="2">
        <v>49738</v>
      </c>
      <c r="K694" s="3">
        <v>0</v>
      </c>
      <c r="L694" t="s">
        <v>33</v>
      </c>
      <c r="M694" t="s">
        <v>60</v>
      </c>
      <c r="N694" s="1" t="s">
        <v>21</v>
      </c>
    </row>
    <row r="695" spans="1:14" x14ac:dyDescent="0.2">
      <c r="A695" t="s">
        <v>1506</v>
      </c>
      <c r="B695" t="s">
        <v>1507</v>
      </c>
      <c r="C695" t="s">
        <v>68</v>
      </c>
      <c r="D695" t="s">
        <v>65</v>
      </c>
      <c r="E695" t="s">
        <v>36</v>
      </c>
      <c r="F695" t="s">
        <v>17</v>
      </c>
      <c r="G695" t="s">
        <v>51</v>
      </c>
      <c r="H695">
        <v>33</v>
      </c>
      <c r="I695" s="1">
        <v>43247</v>
      </c>
      <c r="J695" s="2">
        <v>45049</v>
      </c>
      <c r="K695" s="3">
        <v>0</v>
      </c>
      <c r="L695" t="s">
        <v>19</v>
      </c>
      <c r="M695" t="s">
        <v>63</v>
      </c>
      <c r="N695" s="1" t="s">
        <v>21</v>
      </c>
    </row>
    <row r="696" spans="1:14" x14ac:dyDescent="0.2">
      <c r="A696" t="s">
        <v>1508</v>
      </c>
      <c r="B696" t="s">
        <v>1509</v>
      </c>
      <c r="C696" t="s">
        <v>40</v>
      </c>
      <c r="D696" t="s">
        <v>15</v>
      </c>
      <c r="E696" t="s">
        <v>16</v>
      </c>
      <c r="F696" t="s">
        <v>17</v>
      </c>
      <c r="G696" t="s">
        <v>24</v>
      </c>
      <c r="H696">
        <v>27</v>
      </c>
      <c r="I696" s="1">
        <v>43977</v>
      </c>
      <c r="J696" s="2">
        <v>153628</v>
      </c>
      <c r="K696" s="3">
        <v>0.28999999999999998</v>
      </c>
      <c r="L696" t="s">
        <v>33</v>
      </c>
      <c r="M696" t="s">
        <v>80</v>
      </c>
      <c r="N696" s="1">
        <v>44177</v>
      </c>
    </row>
    <row r="697" spans="1:14" x14ac:dyDescent="0.2">
      <c r="A697" t="s">
        <v>116</v>
      </c>
      <c r="B697" t="s">
        <v>1510</v>
      </c>
      <c r="C697" t="s">
        <v>61</v>
      </c>
      <c r="D697" t="s">
        <v>50</v>
      </c>
      <c r="E697" t="s">
        <v>36</v>
      </c>
      <c r="F697" t="s">
        <v>28</v>
      </c>
      <c r="G697" t="s">
        <v>24</v>
      </c>
      <c r="H697">
        <v>25</v>
      </c>
      <c r="I697" s="1">
        <v>44362</v>
      </c>
      <c r="J697" s="2">
        <v>142731</v>
      </c>
      <c r="K697" s="3">
        <v>0.11</v>
      </c>
      <c r="L697" t="s">
        <v>33</v>
      </c>
      <c r="M697" t="s">
        <v>74</v>
      </c>
      <c r="N697" s="1">
        <v>44715</v>
      </c>
    </row>
    <row r="698" spans="1:14" x14ac:dyDescent="0.2">
      <c r="A698" t="s">
        <v>126</v>
      </c>
      <c r="B698" t="s">
        <v>1511</v>
      </c>
      <c r="C698" t="s">
        <v>61</v>
      </c>
      <c r="D698" t="s">
        <v>43</v>
      </c>
      <c r="E698" t="s">
        <v>44</v>
      </c>
      <c r="F698" t="s">
        <v>17</v>
      </c>
      <c r="G698" t="s">
        <v>51</v>
      </c>
      <c r="H698">
        <v>29</v>
      </c>
      <c r="I698" s="1">
        <v>43966</v>
      </c>
      <c r="J698" s="2">
        <v>137106</v>
      </c>
      <c r="K698" s="3">
        <v>0.12</v>
      </c>
      <c r="L698" t="s">
        <v>52</v>
      </c>
      <c r="M698" t="s">
        <v>53</v>
      </c>
      <c r="N698" s="1" t="s">
        <v>21</v>
      </c>
    </row>
    <row r="699" spans="1:14" x14ac:dyDescent="0.2">
      <c r="A699" t="s">
        <v>555</v>
      </c>
      <c r="B699" t="s">
        <v>1512</v>
      </c>
      <c r="C699" t="s">
        <v>14</v>
      </c>
      <c r="D699" t="s">
        <v>15</v>
      </c>
      <c r="E699" t="s">
        <v>32</v>
      </c>
      <c r="F699" t="s">
        <v>17</v>
      </c>
      <c r="G699" t="s">
        <v>24</v>
      </c>
      <c r="H699">
        <v>54</v>
      </c>
      <c r="I699" s="1">
        <v>39330</v>
      </c>
      <c r="J699" s="2">
        <v>183239</v>
      </c>
      <c r="K699" s="3">
        <v>0.32</v>
      </c>
      <c r="L699" t="s">
        <v>19</v>
      </c>
      <c r="M699" t="s">
        <v>63</v>
      </c>
      <c r="N699" s="1" t="s">
        <v>21</v>
      </c>
    </row>
    <row r="700" spans="1:14" x14ac:dyDescent="0.2">
      <c r="A700" t="s">
        <v>1173</v>
      </c>
      <c r="B700" t="s">
        <v>1513</v>
      </c>
      <c r="C700" t="s">
        <v>68</v>
      </c>
      <c r="D700" t="s">
        <v>65</v>
      </c>
      <c r="E700" t="s">
        <v>36</v>
      </c>
      <c r="F700" t="s">
        <v>17</v>
      </c>
      <c r="G700" t="s">
        <v>18</v>
      </c>
      <c r="H700">
        <v>28</v>
      </c>
      <c r="I700" s="1">
        <v>43610</v>
      </c>
      <c r="J700" s="2">
        <v>45819</v>
      </c>
      <c r="K700" s="3">
        <v>0</v>
      </c>
      <c r="L700" t="s">
        <v>19</v>
      </c>
      <c r="M700" t="s">
        <v>45</v>
      </c>
      <c r="N700" s="1" t="s">
        <v>21</v>
      </c>
    </row>
    <row r="701" spans="1:14" x14ac:dyDescent="0.2">
      <c r="A701" t="s">
        <v>1514</v>
      </c>
      <c r="B701" t="s">
        <v>1515</v>
      </c>
      <c r="C701" t="s">
        <v>68</v>
      </c>
      <c r="D701" t="s">
        <v>65</v>
      </c>
      <c r="E701" t="s">
        <v>16</v>
      </c>
      <c r="F701" t="s">
        <v>17</v>
      </c>
      <c r="G701" t="s">
        <v>24</v>
      </c>
      <c r="H701">
        <v>54</v>
      </c>
      <c r="I701" s="1">
        <v>39080</v>
      </c>
      <c r="J701" s="2">
        <v>55518</v>
      </c>
      <c r="K701" s="3">
        <v>0</v>
      </c>
      <c r="L701" t="s">
        <v>19</v>
      </c>
      <c r="M701" t="s">
        <v>29</v>
      </c>
      <c r="N701" s="1" t="s">
        <v>21</v>
      </c>
    </row>
    <row r="702" spans="1:14" x14ac:dyDescent="0.2">
      <c r="A702" t="s">
        <v>1516</v>
      </c>
      <c r="B702" t="s">
        <v>1517</v>
      </c>
      <c r="C702" t="s">
        <v>62</v>
      </c>
      <c r="D702" t="s">
        <v>43</v>
      </c>
      <c r="E702" t="s">
        <v>36</v>
      </c>
      <c r="F702" t="s">
        <v>17</v>
      </c>
      <c r="G702" t="s">
        <v>24</v>
      </c>
      <c r="H702">
        <v>50</v>
      </c>
      <c r="I702" s="1">
        <v>40979</v>
      </c>
      <c r="J702" s="2">
        <v>108134</v>
      </c>
      <c r="K702" s="3">
        <v>0.1</v>
      </c>
      <c r="L702" t="s">
        <v>33</v>
      </c>
      <c r="M702" t="s">
        <v>74</v>
      </c>
      <c r="N702" s="1" t="s">
        <v>21</v>
      </c>
    </row>
    <row r="703" spans="1:14" x14ac:dyDescent="0.2">
      <c r="A703" t="s">
        <v>1518</v>
      </c>
      <c r="B703" t="s">
        <v>262</v>
      </c>
      <c r="C703" t="s">
        <v>62</v>
      </c>
      <c r="D703" t="s">
        <v>43</v>
      </c>
      <c r="E703" t="s">
        <v>16</v>
      </c>
      <c r="F703" t="s">
        <v>17</v>
      </c>
      <c r="G703" t="s">
        <v>47</v>
      </c>
      <c r="H703">
        <v>55</v>
      </c>
      <c r="I703" s="1">
        <v>33958</v>
      </c>
      <c r="J703" s="2">
        <v>113950</v>
      </c>
      <c r="K703" s="3">
        <v>0.09</v>
      </c>
      <c r="L703" t="s">
        <v>19</v>
      </c>
      <c r="M703" t="s">
        <v>45</v>
      </c>
      <c r="N703" s="1" t="s">
        <v>21</v>
      </c>
    </row>
    <row r="704" spans="1:14" x14ac:dyDescent="0.2">
      <c r="A704" t="s">
        <v>1213</v>
      </c>
      <c r="B704" t="s">
        <v>1519</v>
      </c>
      <c r="C704" t="s">
        <v>14</v>
      </c>
      <c r="D704" t="s">
        <v>43</v>
      </c>
      <c r="E704" t="s">
        <v>44</v>
      </c>
      <c r="F704" t="s">
        <v>17</v>
      </c>
      <c r="G704" t="s">
        <v>24</v>
      </c>
      <c r="H704">
        <v>52</v>
      </c>
      <c r="I704" s="1">
        <v>35886</v>
      </c>
      <c r="J704" s="2">
        <v>182035</v>
      </c>
      <c r="K704" s="3">
        <v>0.3</v>
      </c>
      <c r="L704" t="s">
        <v>19</v>
      </c>
      <c r="M704" t="s">
        <v>20</v>
      </c>
      <c r="N704" s="1" t="s">
        <v>21</v>
      </c>
    </row>
    <row r="705" spans="1:14" x14ac:dyDescent="0.2">
      <c r="A705" t="s">
        <v>519</v>
      </c>
      <c r="B705" t="s">
        <v>1520</v>
      </c>
      <c r="C705" t="s">
        <v>40</v>
      </c>
      <c r="D705" t="s">
        <v>65</v>
      </c>
      <c r="E705" t="s">
        <v>44</v>
      </c>
      <c r="F705" t="s">
        <v>28</v>
      </c>
      <c r="G705" t="s">
        <v>24</v>
      </c>
      <c r="H705">
        <v>35</v>
      </c>
      <c r="I705" s="1">
        <v>42963</v>
      </c>
      <c r="J705" s="2">
        <v>181356</v>
      </c>
      <c r="K705" s="3">
        <v>0.23</v>
      </c>
      <c r="L705" t="s">
        <v>33</v>
      </c>
      <c r="M705" t="s">
        <v>60</v>
      </c>
      <c r="N705" s="1" t="s">
        <v>21</v>
      </c>
    </row>
    <row r="706" spans="1:14" x14ac:dyDescent="0.2">
      <c r="A706" t="s">
        <v>1521</v>
      </c>
      <c r="B706" t="s">
        <v>1522</v>
      </c>
      <c r="C706" t="s">
        <v>94</v>
      </c>
      <c r="D706" t="s">
        <v>50</v>
      </c>
      <c r="E706" t="s">
        <v>32</v>
      </c>
      <c r="F706" t="s">
        <v>17</v>
      </c>
      <c r="G706" t="s">
        <v>47</v>
      </c>
      <c r="H706">
        <v>26</v>
      </c>
      <c r="I706" s="1">
        <v>43698</v>
      </c>
      <c r="J706" s="2">
        <v>66084</v>
      </c>
      <c r="K706" s="3">
        <v>0</v>
      </c>
      <c r="L706" t="s">
        <v>19</v>
      </c>
      <c r="M706" t="s">
        <v>63</v>
      </c>
      <c r="N706" s="1" t="s">
        <v>21</v>
      </c>
    </row>
    <row r="707" spans="1:14" x14ac:dyDescent="0.2">
      <c r="A707" t="s">
        <v>1523</v>
      </c>
      <c r="B707" t="s">
        <v>306</v>
      </c>
      <c r="C707" t="s">
        <v>88</v>
      </c>
      <c r="D707" t="s">
        <v>27</v>
      </c>
      <c r="E707" t="s">
        <v>44</v>
      </c>
      <c r="F707" t="s">
        <v>17</v>
      </c>
      <c r="G707" t="s">
        <v>51</v>
      </c>
      <c r="H707">
        <v>43</v>
      </c>
      <c r="I707" s="1">
        <v>40290</v>
      </c>
      <c r="J707" s="2">
        <v>76912</v>
      </c>
      <c r="K707" s="3">
        <v>0</v>
      </c>
      <c r="L707" t="s">
        <v>52</v>
      </c>
      <c r="M707" t="s">
        <v>53</v>
      </c>
      <c r="N707" s="1" t="s">
        <v>21</v>
      </c>
    </row>
    <row r="708" spans="1:14" x14ac:dyDescent="0.2">
      <c r="A708" t="s">
        <v>343</v>
      </c>
      <c r="B708" t="s">
        <v>1524</v>
      </c>
      <c r="C708" t="s">
        <v>58</v>
      </c>
      <c r="D708" t="s">
        <v>31</v>
      </c>
      <c r="E708" t="s">
        <v>16</v>
      </c>
      <c r="F708" t="s">
        <v>17</v>
      </c>
      <c r="G708" t="s">
        <v>24</v>
      </c>
      <c r="H708">
        <v>63</v>
      </c>
      <c r="I708" s="1">
        <v>43227</v>
      </c>
      <c r="J708" s="2">
        <v>67987</v>
      </c>
      <c r="K708" s="3">
        <v>0</v>
      </c>
      <c r="L708" t="s">
        <v>19</v>
      </c>
      <c r="M708" t="s">
        <v>45</v>
      </c>
      <c r="N708" s="1" t="s">
        <v>21</v>
      </c>
    </row>
    <row r="709" spans="1:14" x14ac:dyDescent="0.2">
      <c r="A709" t="s">
        <v>1525</v>
      </c>
      <c r="B709" t="s">
        <v>1526</v>
      </c>
      <c r="C709" t="s">
        <v>64</v>
      </c>
      <c r="D709" t="s">
        <v>43</v>
      </c>
      <c r="E709" t="s">
        <v>36</v>
      </c>
      <c r="F709" t="s">
        <v>28</v>
      </c>
      <c r="G709" t="s">
        <v>18</v>
      </c>
      <c r="H709">
        <v>65</v>
      </c>
      <c r="I709" s="1">
        <v>38584</v>
      </c>
      <c r="J709" s="2">
        <v>59833</v>
      </c>
      <c r="K709" s="3">
        <v>0</v>
      </c>
      <c r="L709" t="s">
        <v>19</v>
      </c>
      <c r="M709" t="s">
        <v>29</v>
      </c>
      <c r="N709" s="1" t="s">
        <v>21</v>
      </c>
    </row>
    <row r="710" spans="1:14" x14ac:dyDescent="0.2">
      <c r="A710" t="s">
        <v>1527</v>
      </c>
      <c r="B710" t="s">
        <v>1528</v>
      </c>
      <c r="C710" t="s">
        <v>61</v>
      </c>
      <c r="D710" t="s">
        <v>43</v>
      </c>
      <c r="E710" t="s">
        <v>44</v>
      </c>
      <c r="F710" t="s">
        <v>28</v>
      </c>
      <c r="G710" t="s">
        <v>24</v>
      </c>
      <c r="H710">
        <v>45</v>
      </c>
      <c r="I710" s="1">
        <v>38453</v>
      </c>
      <c r="J710" s="2">
        <v>128468</v>
      </c>
      <c r="K710" s="3">
        <v>0.11</v>
      </c>
      <c r="L710" t="s">
        <v>19</v>
      </c>
      <c r="M710" t="s">
        <v>20</v>
      </c>
      <c r="N710" s="1" t="s">
        <v>21</v>
      </c>
    </row>
    <row r="711" spans="1:14" x14ac:dyDescent="0.2">
      <c r="A711" t="s">
        <v>826</v>
      </c>
      <c r="B711" t="s">
        <v>1529</v>
      </c>
      <c r="C711" t="s">
        <v>62</v>
      </c>
      <c r="D711" t="s">
        <v>50</v>
      </c>
      <c r="E711" t="s">
        <v>32</v>
      </c>
      <c r="F711" t="s">
        <v>28</v>
      </c>
      <c r="G711" t="s">
        <v>47</v>
      </c>
      <c r="H711">
        <v>42</v>
      </c>
      <c r="I711" s="1">
        <v>40692</v>
      </c>
      <c r="J711" s="2">
        <v>102440</v>
      </c>
      <c r="K711" s="3">
        <v>0.06</v>
      </c>
      <c r="L711" t="s">
        <v>19</v>
      </c>
      <c r="M711" t="s">
        <v>20</v>
      </c>
      <c r="N711" s="1" t="s">
        <v>21</v>
      </c>
    </row>
    <row r="712" spans="1:14" x14ac:dyDescent="0.2">
      <c r="A712" t="s">
        <v>390</v>
      </c>
      <c r="B712" t="s">
        <v>1530</v>
      </c>
      <c r="C712" t="s">
        <v>14</v>
      </c>
      <c r="D712" t="s">
        <v>27</v>
      </c>
      <c r="E712" t="s">
        <v>44</v>
      </c>
      <c r="F712" t="s">
        <v>28</v>
      </c>
      <c r="G712" t="s">
        <v>47</v>
      </c>
      <c r="H712">
        <v>59</v>
      </c>
      <c r="I712" s="1">
        <v>40542</v>
      </c>
      <c r="J712" s="2">
        <v>246619</v>
      </c>
      <c r="K712" s="3">
        <v>0.36</v>
      </c>
      <c r="L712" t="s">
        <v>19</v>
      </c>
      <c r="M712" t="s">
        <v>45</v>
      </c>
      <c r="N712" s="1" t="s">
        <v>21</v>
      </c>
    </row>
    <row r="713" spans="1:14" x14ac:dyDescent="0.2">
      <c r="A713" t="s">
        <v>1531</v>
      </c>
      <c r="B713" t="s">
        <v>318</v>
      </c>
      <c r="C713" t="s">
        <v>62</v>
      </c>
      <c r="D713" t="s">
        <v>23</v>
      </c>
      <c r="E713" t="s">
        <v>32</v>
      </c>
      <c r="F713" t="s">
        <v>17</v>
      </c>
      <c r="G713" t="s">
        <v>51</v>
      </c>
      <c r="H713">
        <v>42</v>
      </c>
      <c r="I713" s="1">
        <v>43058</v>
      </c>
      <c r="J713" s="2">
        <v>101143</v>
      </c>
      <c r="K713" s="3">
        <v>0.06</v>
      </c>
      <c r="L713" t="s">
        <v>19</v>
      </c>
      <c r="M713" t="s">
        <v>45</v>
      </c>
      <c r="N713" s="1" t="s">
        <v>21</v>
      </c>
    </row>
    <row r="714" spans="1:14" x14ac:dyDescent="0.2">
      <c r="A714" t="s">
        <v>1532</v>
      </c>
      <c r="B714" t="s">
        <v>1533</v>
      </c>
      <c r="C714" t="s">
        <v>83</v>
      </c>
      <c r="D714" t="s">
        <v>23</v>
      </c>
      <c r="E714" t="s">
        <v>36</v>
      </c>
      <c r="F714" t="s">
        <v>17</v>
      </c>
      <c r="G714" t="s">
        <v>51</v>
      </c>
      <c r="H714">
        <v>45</v>
      </c>
      <c r="I714" s="1">
        <v>38639</v>
      </c>
      <c r="J714" s="2">
        <v>51404</v>
      </c>
      <c r="K714" s="3">
        <v>0</v>
      </c>
      <c r="L714" t="s">
        <v>52</v>
      </c>
      <c r="M714" t="s">
        <v>81</v>
      </c>
      <c r="N714" s="1">
        <v>40153</v>
      </c>
    </row>
    <row r="715" spans="1:14" x14ac:dyDescent="0.2">
      <c r="A715" t="s">
        <v>1534</v>
      </c>
      <c r="B715" t="s">
        <v>1535</v>
      </c>
      <c r="C715" t="s">
        <v>129</v>
      </c>
      <c r="D715" t="s">
        <v>31</v>
      </c>
      <c r="E715" t="s">
        <v>44</v>
      </c>
      <c r="F715" t="s">
        <v>28</v>
      </c>
      <c r="G715" t="s">
        <v>18</v>
      </c>
      <c r="H715">
        <v>45</v>
      </c>
      <c r="I715" s="1">
        <v>42329</v>
      </c>
      <c r="J715" s="2">
        <v>87292</v>
      </c>
      <c r="K715" s="3">
        <v>0</v>
      </c>
      <c r="L715" t="s">
        <v>19</v>
      </c>
      <c r="M715" t="s">
        <v>29</v>
      </c>
      <c r="N715" s="1" t="s">
        <v>21</v>
      </c>
    </row>
    <row r="716" spans="1:14" x14ac:dyDescent="0.2">
      <c r="A716" t="s">
        <v>1536</v>
      </c>
      <c r="B716" t="s">
        <v>1537</v>
      </c>
      <c r="C716" t="s">
        <v>40</v>
      </c>
      <c r="D716" t="s">
        <v>43</v>
      </c>
      <c r="E716" t="s">
        <v>44</v>
      </c>
      <c r="F716" t="s">
        <v>17</v>
      </c>
      <c r="G716" t="s">
        <v>24</v>
      </c>
      <c r="H716">
        <v>28</v>
      </c>
      <c r="I716" s="1">
        <v>43810</v>
      </c>
      <c r="J716" s="2">
        <v>182321</v>
      </c>
      <c r="K716" s="3">
        <v>0.28000000000000003</v>
      </c>
      <c r="L716" t="s">
        <v>33</v>
      </c>
      <c r="M716" t="s">
        <v>60</v>
      </c>
      <c r="N716" s="1" t="s">
        <v>21</v>
      </c>
    </row>
    <row r="717" spans="1:14" x14ac:dyDescent="0.2">
      <c r="A717" t="s">
        <v>121</v>
      </c>
      <c r="B717" t="s">
        <v>1538</v>
      </c>
      <c r="C717" t="s">
        <v>76</v>
      </c>
      <c r="D717" t="s">
        <v>27</v>
      </c>
      <c r="E717" t="s">
        <v>32</v>
      </c>
      <c r="F717" t="s">
        <v>28</v>
      </c>
      <c r="G717" t="s">
        <v>18</v>
      </c>
      <c r="H717">
        <v>51</v>
      </c>
      <c r="I717" s="1">
        <v>41697</v>
      </c>
      <c r="J717" s="2">
        <v>53929</v>
      </c>
      <c r="K717" s="3">
        <v>0</v>
      </c>
      <c r="L717" t="s">
        <v>19</v>
      </c>
      <c r="M717" t="s">
        <v>45</v>
      </c>
      <c r="N717" s="1">
        <v>43091</v>
      </c>
    </row>
    <row r="718" spans="1:14" x14ac:dyDescent="0.2">
      <c r="A718" t="s">
        <v>1539</v>
      </c>
      <c r="B718" t="s">
        <v>1540</v>
      </c>
      <c r="C718" t="s">
        <v>14</v>
      </c>
      <c r="D718" t="s">
        <v>65</v>
      </c>
      <c r="E718" t="s">
        <v>36</v>
      </c>
      <c r="F718" t="s">
        <v>17</v>
      </c>
      <c r="G718" t="s">
        <v>24</v>
      </c>
      <c r="H718">
        <v>38</v>
      </c>
      <c r="I718" s="1">
        <v>41256</v>
      </c>
      <c r="J718" s="2">
        <v>191571</v>
      </c>
      <c r="K718" s="3">
        <v>0.32</v>
      </c>
      <c r="L718" t="s">
        <v>19</v>
      </c>
      <c r="M718" t="s">
        <v>25</v>
      </c>
      <c r="N718" s="1" t="s">
        <v>21</v>
      </c>
    </row>
    <row r="719" spans="1:14" x14ac:dyDescent="0.2">
      <c r="A719" t="s">
        <v>112</v>
      </c>
      <c r="B719" t="s">
        <v>1541</v>
      </c>
      <c r="C719" t="s">
        <v>61</v>
      </c>
      <c r="D719" t="s">
        <v>65</v>
      </c>
      <c r="E719" t="s">
        <v>32</v>
      </c>
      <c r="F719" t="s">
        <v>17</v>
      </c>
      <c r="G719" t="s">
        <v>18</v>
      </c>
      <c r="H719">
        <v>62</v>
      </c>
      <c r="I719" s="1">
        <v>39843</v>
      </c>
      <c r="J719" s="2">
        <v>150555</v>
      </c>
      <c r="K719" s="3">
        <v>0.13</v>
      </c>
      <c r="L719" t="s">
        <v>19</v>
      </c>
      <c r="M719" t="s">
        <v>39</v>
      </c>
      <c r="N719" s="1" t="s">
        <v>21</v>
      </c>
    </row>
    <row r="720" spans="1:14" x14ac:dyDescent="0.2">
      <c r="A720" t="s">
        <v>246</v>
      </c>
      <c r="B720" t="s">
        <v>1542</v>
      </c>
      <c r="C720" t="s">
        <v>62</v>
      </c>
      <c r="D720" t="s">
        <v>15</v>
      </c>
      <c r="E720" t="s">
        <v>32</v>
      </c>
      <c r="F720" t="s">
        <v>28</v>
      </c>
      <c r="G720" t="s">
        <v>24</v>
      </c>
      <c r="H720">
        <v>52</v>
      </c>
      <c r="I720" s="1">
        <v>40091</v>
      </c>
      <c r="J720" s="2">
        <v>122890</v>
      </c>
      <c r="K720" s="3">
        <v>7.0000000000000007E-2</v>
      </c>
      <c r="L720" t="s">
        <v>33</v>
      </c>
      <c r="M720" t="s">
        <v>74</v>
      </c>
      <c r="N720" s="1" t="s">
        <v>21</v>
      </c>
    </row>
    <row r="721" spans="1:14" x14ac:dyDescent="0.2">
      <c r="A721" t="s">
        <v>1543</v>
      </c>
      <c r="B721" t="s">
        <v>1544</v>
      </c>
      <c r="C721" t="s">
        <v>14</v>
      </c>
      <c r="D721" t="s">
        <v>15</v>
      </c>
      <c r="E721" t="s">
        <v>16</v>
      </c>
      <c r="F721" t="s">
        <v>28</v>
      </c>
      <c r="G721" t="s">
        <v>24</v>
      </c>
      <c r="H721">
        <v>52</v>
      </c>
      <c r="I721" s="1">
        <v>35576</v>
      </c>
      <c r="J721" s="2">
        <v>216999</v>
      </c>
      <c r="K721" s="3">
        <v>0.37</v>
      </c>
      <c r="L721" t="s">
        <v>19</v>
      </c>
      <c r="M721" t="s">
        <v>45</v>
      </c>
      <c r="N721" s="1" t="s">
        <v>21</v>
      </c>
    </row>
    <row r="722" spans="1:14" x14ac:dyDescent="0.2">
      <c r="A722" t="s">
        <v>1545</v>
      </c>
      <c r="B722" t="s">
        <v>1546</v>
      </c>
      <c r="C722" t="s">
        <v>62</v>
      </c>
      <c r="D722" t="s">
        <v>23</v>
      </c>
      <c r="E722" t="s">
        <v>32</v>
      </c>
      <c r="F722" t="s">
        <v>28</v>
      </c>
      <c r="G722" t="s">
        <v>24</v>
      </c>
      <c r="H722">
        <v>48</v>
      </c>
      <c r="I722" s="1">
        <v>42201</v>
      </c>
      <c r="J722" s="2">
        <v>110565</v>
      </c>
      <c r="K722" s="3">
        <v>0.09</v>
      </c>
      <c r="L722" t="s">
        <v>33</v>
      </c>
      <c r="M722" t="s">
        <v>60</v>
      </c>
      <c r="N722" s="1" t="s">
        <v>21</v>
      </c>
    </row>
    <row r="723" spans="1:14" x14ac:dyDescent="0.2">
      <c r="A723" t="s">
        <v>307</v>
      </c>
      <c r="B723" t="s">
        <v>1547</v>
      </c>
      <c r="C723" t="s">
        <v>73</v>
      </c>
      <c r="D723" t="s">
        <v>27</v>
      </c>
      <c r="E723" t="s">
        <v>44</v>
      </c>
      <c r="F723" t="s">
        <v>28</v>
      </c>
      <c r="G723" t="s">
        <v>18</v>
      </c>
      <c r="H723">
        <v>38</v>
      </c>
      <c r="I723" s="1">
        <v>42113</v>
      </c>
      <c r="J723" s="2">
        <v>48762</v>
      </c>
      <c r="K723" s="3">
        <v>0</v>
      </c>
      <c r="L723" t="s">
        <v>19</v>
      </c>
      <c r="M723" t="s">
        <v>63</v>
      </c>
      <c r="N723" s="1" t="s">
        <v>21</v>
      </c>
    </row>
    <row r="724" spans="1:14" x14ac:dyDescent="0.2">
      <c r="A724" t="s">
        <v>1548</v>
      </c>
      <c r="B724" t="s">
        <v>1549</v>
      </c>
      <c r="C724" t="s">
        <v>86</v>
      </c>
      <c r="D724" t="s">
        <v>31</v>
      </c>
      <c r="E724" t="s">
        <v>44</v>
      </c>
      <c r="F724" t="s">
        <v>17</v>
      </c>
      <c r="G724" t="s">
        <v>24</v>
      </c>
      <c r="H724">
        <v>51</v>
      </c>
      <c r="I724" s="1">
        <v>42777</v>
      </c>
      <c r="J724" s="2">
        <v>87036</v>
      </c>
      <c r="K724" s="3">
        <v>0</v>
      </c>
      <c r="L724" t="s">
        <v>33</v>
      </c>
      <c r="M724" t="s">
        <v>80</v>
      </c>
      <c r="N724" s="1" t="s">
        <v>21</v>
      </c>
    </row>
    <row r="725" spans="1:14" x14ac:dyDescent="0.2">
      <c r="A725" t="s">
        <v>239</v>
      </c>
      <c r="B725" t="s">
        <v>1550</v>
      </c>
      <c r="C725" t="s">
        <v>40</v>
      </c>
      <c r="D725" t="s">
        <v>43</v>
      </c>
      <c r="E725" t="s">
        <v>44</v>
      </c>
      <c r="F725" t="s">
        <v>28</v>
      </c>
      <c r="G725" t="s">
        <v>18</v>
      </c>
      <c r="H725">
        <v>32</v>
      </c>
      <c r="I725" s="1">
        <v>42702</v>
      </c>
      <c r="J725" s="2">
        <v>177443</v>
      </c>
      <c r="K725" s="3">
        <v>0.16</v>
      </c>
      <c r="L725" t="s">
        <v>19</v>
      </c>
      <c r="M725" t="s">
        <v>63</v>
      </c>
      <c r="N725" s="1" t="s">
        <v>21</v>
      </c>
    </row>
    <row r="726" spans="1:14" x14ac:dyDescent="0.2">
      <c r="A726" t="s">
        <v>247</v>
      </c>
      <c r="B726" t="s">
        <v>1551</v>
      </c>
      <c r="C726" t="s">
        <v>26</v>
      </c>
      <c r="D726" t="s">
        <v>27</v>
      </c>
      <c r="E726" t="s">
        <v>16</v>
      </c>
      <c r="F726" t="s">
        <v>17</v>
      </c>
      <c r="G726" t="s">
        <v>24</v>
      </c>
      <c r="H726">
        <v>36</v>
      </c>
      <c r="I726" s="1">
        <v>42489</v>
      </c>
      <c r="J726" s="2">
        <v>75862</v>
      </c>
      <c r="K726" s="3">
        <v>0</v>
      </c>
      <c r="L726" t="s">
        <v>19</v>
      </c>
      <c r="M726" t="s">
        <v>25</v>
      </c>
      <c r="N726" s="1" t="s">
        <v>21</v>
      </c>
    </row>
    <row r="727" spans="1:14" x14ac:dyDescent="0.2">
      <c r="A727" t="s">
        <v>1552</v>
      </c>
      <c r="B727" t="s">
        <v>1553</v>
      </c>
      <c r="C727" t="s">
        <v>77</v>
      </c>
      <c r="D727" t="s">
        <v>23</v>
      </c>
      <c r="E727" t="s">
        <v>16</v>
      </c>
      <c r="F727" t="s">
        <v>17</v>
      </c>
      <c r="G727" t="s">
        <v>24</v>
      </c>
      <c r="H727">
        <v>45</v>
      </c>
      <c r="I727" s="1">
        <v>43581</v>
      </c>
      <c r="J727" s="2">
        <v>90870</v>
      </c>
      <c r="K727" s="3">
        <v>0</v>
      </c>
      <c r="L727" t="s">
        <v>19</v>
      </c>
      <c r="M727" t="s">
        <v>20</v>
      </c>
      <c r="N727" s="1" t="s">
        <v>21</v>
      </c>
    </row>
    <row r="728" spans="1:14" x14ac:dyDescent="0.2">
      <c r="A728" t="s">
        <v>1554</v>
      </c>
      <c r="B728" t="s">
        <v>1555</v>
      </c>
      <c r="C728" t="s">
        <v>97</v>
      </c>
      <c r="D728" t="s">
        <v>31</v>
      </c>
      <c r="E728" t="s">
        <v>32</v>
      </c>
      <c r="F728" t="s">
        <v>17</v>
      </c>
      <c r="G728" t="s">
        <v>24</v>
      </c>
      <c r="H728">
        <v>32</v>
      </c>
      <c r="I728" s="1">
        <v>41977</v>
      </c>
      <c r="J728" s="2">
        <v>99202</v>
      </c>
      <c r="K728" s="3">
        <v>0.11</v>
      </c>
      <c r="L728" t="s">
        <v>19</v>
      </c>
      <c r="M728" t="s">
        <v>39</v>
      </c>
      <c r="N728" s="1" t="s">
        <v>21</v>
      </c>
    </row>
    <row r="729" spans="1:14" x14ac:dyDescent="0.2">
      <c r="A729" t="s">
        <v>269</v>
      </c>
      <c r="B729" t="s">
        <v>1556</v>
      </c>
      <c r="C729" t="s">
        <v>42</v>
      </c>
      <c r="D729" t="s">
        <v>43</v>
      </c>
      <c r="E729" t="s">
        <v>32</v>
      </c>
      <c r="F729" t="s">
        <v>28</v>
      </c>
      <c r="G729" t="s">
        <v>24</v>
      </c>
      <c r="H729">
        <v>45</v>
      </c>
      <c r="I729" s="1">
        <v>39347</v>
      </c>
      <c r="J729" s="2">
        <v>92293</v>
      </c>
      <c r="K729" s="3">
        <v>0</v>
      </c>
      <c r="L729" t="s">
        <v>33</v>
      </c>
      <c r="M729" t="s">
        <v>34</v>
      </c>
      <c r="N729" s="1" t="s">
        <v>21</v>
      </c>
    </row>
    <row r="730" spans="1:14" x14ac:dyDescent="0.2">
      <c r="A730" t="s">
        <v>1557</v>
      </c>
      <c r="B730" t="s">
        <v>1558</v>
      </c>
      <c r="C730" t="s">
        <v>88</v>
      </c>
      <c r="D730" t="s">
        <v>27</v>
      </c>
      <c r="E730" t="s">
        <v>32</v>
      </c>
      <c r="F730" t="s">
        <v>28</v>
      </c>
      <c r="G730" t="s">
        <v>18</v>
      </c>
      <c r="H730">
        <v>54</v>
      </c>
      <c r="I730" s="1">
        <v>33785</v>
      </c>
      <c r="J730" s="2">
        <v>63196</v>
      </c>
      <c r="K730" s="3">
        <v>0</v>
      </c>
      <c r="L730" t="s">
        <v>19</v>
      </c>
      <c r="M730" t="s">
        <v>20</v>
      </c>
      <c r="N730" s="1">
        <v>41938</v>
      </c>
    </row>
    <row r="731" spans="1:14" x14ac:dyDescent="0.2">
      <c r="A731" t="s">
        <v>1559</v>
      </c>
      <c r="B731" t="s">
        <v>1560</v>
      </c>
      <c r="C731" t="s">
        <v>86</v>
      </c>
      <c r="D731" t="s">
        <v>31</v>
      </c>
      <c r="E731" t="s">
        <v>44</v>
      </c>
      <c r="F731" t="s">
        <v>17</v>
      </c>
      <c r="G731" t="s">
        <v>24</v>
      </c>
      <c r="H731">
        <v>48</v>
      </c>
      <c r="I731" s="1">
        <v>41032</v>
      </c>
      <c r="J731" s="2">
        <v>65340</v>
      </c>
      <c r="K731" s="3">
        <v>0</v>
      </c>
      <c r="L731" t="s">
        <v>33</v>
      </c>
      <c r="M731" t="s">
        <v>74</v>
      </c>
      <c r="N731" s="1">
        <v>43229</v>
      </c>
    </row>
    <row r="732" spans="1:14" x14ac:dyDescent="0.2">
      <c r="A732" t="s">
        <v>109</v>
      </c>
      <c r="B732" t="s">
        <v>1561</v>
      </c>
      <c r="C732" t="s">
        <v>14</v>
      </c>
      <c r="D732" t="s">
        <v>43</v>
      </c>
      <c r="E732" t="s">
        <v>32</v>
      </c>
      <c r="F732" t="s">
        <v>28</v>
      </c>
      <c r="G732" t="s">
        <v>24</v>
      </c>
      <c r="H732">
        <v>45</v>
      </c>
      <c r="I732" s="1">
        <v>42271</v>
      </c>
      <c r="J732" s="2">
        <v>202680</v>
      </c>
      <c r="K732" s="3">
        <v>0.32</v>
      </c>
      <c r="L732" t="s">
        <v>19</v>
      </c>
      <c r="M732" t="s">
        <v>39</v>
      </c>
      <c r="N732" s="1">
        <v>44790</v>
      </c>
    </row>
    <row r="733" spans="1:14" x14ac:dyDescent="0.2">
      <c r="A733" t="s">
        <v>1562</v>
      </c>
      <c r="B733" t="s">
        <v>1563</v>
      </c>
      <c r="C733" t="s">
        <v>56</v>
      </c>
      <c r="D733" t="s">
        <v>27</v>
      </c>
      <c r="E733" t="s">
        <v>36</v>
      </c>
      <c r="F733" t="s">
        <v>17</v>
      </c>
      <c r="G733" t="s">
        <v>51</v>
      </c>
      <c r="H733">
        <v>46</v>
      </c>
      <c r="I733" s="1">
        <v>42849</v>
      </c>
      <c r="J733" s="2">
        <v>77461</v>
      </c>
      <c r="K733" s="3">
        <v>0.09</v>
      </c>
      <c r="L733" t="s">
        <v>52</v>
      </c>
      <c r="M733" t="s">
        <v>53</v>
      </c>
      <c r="N733" s="1" t="s">
        <v>21</v>
      </c>
    </row>
    <row r="734" spans="1:14" x14ac:dyDescent="0.2">
      <c r="A734" t="s">
        <v>222</v>
      </c>
      <c r="B734" t="s">
        <v>1564</v>
      </c>
      <c r="C734" t="s">
        <v>69</v>
      </c>
      <c r="D734" t="s">
        <v>31</v>
      </c>
      <c r="E734" t="s">
        <v>16</v>
      </c>
      <c r="F734" t="s">
        <v>17</v>
      </c>
      <c r="G734" t="s">
        <v>24</v>
      </c>
      <c r="H734">
        <v>40</v>
      </c>
      <c r="I734" s="1">
        <v>42622</v>
      </c>
      <c r="J734" s="2">
        <v>109680</v>
      </c>
      <c r="K734" s="3">
        <v>0</v>
      </c>
      <c r="L734" t="s">
        <v>33</v>
      </c>
      <c r="M734" t="s">
        <v>34</v>
      </c>
      <c r="N734" s="1" t="s">
        <v>21</v>
      </c>
    </row>
    <row r="735" spans="1:14" x14ac:dyDescent="0.2">
      <c r="A735" t="s">
        <v>637</v>
      </c>
      <c r="B735" t="s">
        <v>1565</v>
      </c>
      <c r="C735" t="s">
        <v>40</v>
      </c>
      <c r="D735" t="s">
        <v>50</v>
      </c>
      <c r="E735" t="s">
        <v>36</v>
      </c>
      <c r="F735" t="s">
        <v>17</v>
      </c>
      <c r="G735" t="s">
        <v>47</v>
      </c>
      <c r="H735">
        <v>61</v>
      </c>
      <c r="I735" s="1">
        <v>35661</v>
      </c>
      <c r="J735" s="2">
        <v>159567</v>
      </c>
      <c r="K735" s="3">
        <v>0.28000000000000003</v>
      </c>
      <c r="L735" t="s">
        <v>19</v>
      </c>
      <c r="M735" t="s">
        <v>39</v>
      </c>
      <c r="N735" s="1" t="s">
        <v>21</v>
      </c>
    </row>
    <row r="736" spans="1:14" x14ac:dyDescent="0.2">
      <c r="A736" t="s">
        <v>1566</v>
      </c>
      <c r="B736" t="s">
        <v>1567</v>
      </c>
      <c r="C736" t="s">
        <v>86</v>
      </c>
      <c r="D736" t="s">
        <v>31</v>
      </c>
      <c r="E736" t="s">
        <v>44</v>
      </c>
      <c r="F736" t="s">
        <v>28</v>
      </c>
      <c r="G736" t="s">
        <v>51</v>
      </c>
      <c r="H736">
        <v>54</v>
      </c>
      <c r="I736" s="1">
        <v>41237</v>
      </c>
      <c r="J736" s="2">
        <v>94407</v>
      </c>
      <c r="K736" s="3">
        <v>0</v>
      </c>
      <c r="L736" t="s">
        <v>52</v>
      </c>
      <c r="M736" t="s">
        <v>53</v>
      </c>
      <c r="N736" s="1" t="s">
        <v>21</v>
      </c>
    </row>
    <row r="737" spans="1:14" x14ac:dyDescent="0.2">
      <c r="A737" t="s">
        <v>224</v>
      </c>
      <c r="B737" t="s">
        <v>1568</v>
      </c>
      <c r="C737" t="s">
        <v>14</v>
      </c>
      <c r="D737" t="s">
        <v>23</v>
      </c>
      <c r="E737" t="s">
        <v>32</v>
      </c>
      <c r="F737" t="s">
        <v>28</v>
      </c>
      <c r="G737" t="s">
        <v>51</v>
      </c>
      <c r="H737">
        <v>62</v>
      </c>
      <c r="I737" s="1">
        <v>37484</v>
      </c>
      <c r="J737" s="2">
        <v>234594</v>
      </c>
      <c r="K737" s="3">
        <v>0.33</v>
      </c>
      <c r="L737" t="s">
        <v>19</v>
      </c>
      <c r="M737" t="s">
        <v>63</v>
      </c>
      <c r="N737" s="1" t="s">
        <v>21</v>
      </c>
    </row>
    <row r="738" spans="1:14" x14ac:dyDescent="0.2">
      <c r="A738" t="s">
        <v>1569</v>
      </c>
      <c r="B738" t="s">
        <v>1570</v>
      </c>
      <c r="C738" t="s">
        <v>76</v>
      </c>
      <c r="D738" t="s">
        <v>27</v>
      </c>
      <c r="E738" t="s">
        <v>44</v>
      </c>
      <c r="F738" t="s">
        <v>28</v>
      </c>
      <c r="G738" t="s">
        <v>18</v>
      </c>
      <c r="H738">
        <v>48</v>
      </c>
      <c r="I738" s="1">
        <v>37298</v>
      </c>
      <c r="J738" s="2">
        <v>43080</v>
      </c>
      <c r="K738" s="3">
        <v>0</v>
      </c>
      <c r="L738" t="s">
        <v>19</v>
      </c>
      <c r="M738" t="s">
        <v>25</v>
      </c>
      <c r="N738" s="1" t="s">
        <v>21</v>
      </c>
    </row>
    <row r="739" spans="1:14" x14ac:dyDescent="0.2">
      <c r="A739" t="s">
        <v>278</v>
      </c>
      <c r="B739" t="s">
        <v>1571</v>
      </c>
      <c r="C739" t="s">
        <v>62</v>
      </c>
      <c r="D739" t="s">
        <v>43</v>
      </c>
      <c r="E739" t="s">
        <v>36</v>
      </c>
      <c r="F739" t="s">
        <v>17</v>
      </c>
      <c r="G739" t="s">
        <v>51</v>
      </c>
      <c r="H739">
        <v>29</v>
      </c>
      <c r="I739" s="1">
        <v>44325</v>
      </c>
      <c r="J739" s="2">
        <v>129541</v>
      </c>
      <c r="K739" s="3">
        <v>0.08</v>
      </c>
      <c r="L739" t="s">
        <v>19</v>
      </c>
      <c r="M739" t="s">
        <v>39</v>
      </c>
      <c r="N739" s="1">
        <v>44340</v>
      </c>
    </row>
    <row r="740" spans="1:14" x14ac:dyDescent="0.2">
      <c r="A740" t="s">
        <v>1572</v>
      </c>
      <c r="B740" t="s">
        <v>1573</v>
      </c>
      <c r="C740" t="s">
        <v>40</v>
      </c>
      <c r="D740" t="s">
        <v>50</v>
      </c>
      <c r="E740" t="s">
        <v>16</v>
      </c>
      <c r="F740" t="s">
        <v>28</v>
      </c>
      <c r="G740" t="s">
        <v>51</v>
      </c>
      <c r="H740">
        <v>39</v>
      </c>
      <c r="I740" s="1">
        <v>41635</v>
      </c>
      <c r="J740" s="2">
        <v>165756</v>
      </c>
      <c r="K740" s="3">
        <v>0.28000000000000003</v>
      </c>
      <c r="L740" t="s">
        <v>19</v>
      </c>
      <c r="M740" t="s">
        <v>29</v>
      </c>
      <c r="N740" s="1">
        <v>43991</v>
      </c>
    </row>
    <row r="741" spans="1:14" x14ac:dyDescent="0.2">
      <c r="A741" t="s">
        <v>1574</v>
      </c>
      <c r="B741" t="s">
        <v>1575</v>
      </c>
      <c r="C741" t="s">
        <v>61</v>
      </c>
      <c r="D741" t="s">
        <v>15</v>
      </c>
      <c r="E741" t="s">
        <v>44</v>
      </c>
      <c r="F741" t="s">
        <v>28</v>
      </c>
      <c r="G741" t="s">
        <v>24</v>
      </c>
      <c r="H741">
        <v>44</v>
      </c>
      <c r="I741" s="1">
        <v>40274</v>
      </c>
      <c r="J741" s="2">
        <v>142878</v>
      </c>
      <c r="K741" s="3">
        <v>0.12</v>
      </c>
      <c r="L741" t="s">
        <v>19</v>
      </c>
      <c r="M741" t="s">
        <v>29</v>
      </c>
      <c r="N741" s="1" t="s">
        <v>21</v>
      </c>
    </row>
    <row r="742" spans="1:14" x14ac:dyDescent="0.2">
      <c r="A742" t="s">
        <v>255</v>
      </c>
      <c r="B742" t="s">
        <v>1576</v>
      </c>
      <c r="C742" t="s">
        <v>40</v>
      </c>
      <c r="D742" t="s">
        <v>31</v>
      </c>
      <c r="E742" t="s">
        <v>36</v>
      </c>
      <c r="F742" t="s">
        <v>28</v>
      </c>
      <c r="G742" t="s">
        <v>18</v>
      </c>
      <c r="H742">
        <v>52</v>
      </c>
      <c r="I742" s="1">
        <v>39018</v>
      </c>
      <c r="J742" s="2">
        <v>187992</v>
      </c>
      <c r="K742" s="3">
        <v>0.28000000000000003</v>
      </c>
      <c r="L742" t="s">
        <v>19</v>
      </c>
      <c r="M742" t="s">
        <v>45</v>
      </c>
      <c r="N742" s="1" t="s">
        <v>21</v>
      </c>
    </row>
    <row r="743" spans="1:14" x14ac:dyDescent="0.2">
      <c r="A743" t="s">
        <v>1577</v>
      </c>
      <c r="B743" t="s">
        <v>1578</v>
      </c>
      <c r="C743" t="s">
        <v>14</v>
      </c>
      <c r="D743" t="s">
        <v>23</v>
      </c>
      <c r="E743" t="s">
        <v>44</v>
      </c>
      <c r="F743" t="s">
        <v>17</v>
      </c>
      <c r="G743" t="s">
        <v>51</v>
      </c>
      <c r="H743">
        <v>45</v>
      </c>
      <c r="I743" s="1">
        <v>43521</v>
      </c>
      <c r="J743" s="2">
        <v>249801</v>
      </c>
      <c r="K743" s="3">
        <v>0.39</v>
      </c>
      <c r="L743" t="s">
        <v>52</v>
      </c>
      <c r="M743" t="s">
        <v>53</v>
      </c>
      <c r="N743" s="1" t="s">
        <v>21</v>
      </c>
    </row>
    <row r="744" spans="1:14" x14ac:dyDescent="0.2">
      <c r="A744" t="s">
        <v>1579</v>
      </c>
      <c r="B744" t="s">
        <v>1580</v>
      </c>
      <c r="C744" t="s">
        <v>89</v>
      </c>
      <c r="D744" t="s">
        <v>27</v>
      </c>
      <c r="E744" t="s">
        <v>16</v>
      </c>
      <c r="F744" t="s">
        <v>28</v>
      </c>
      <c r="G744" t="s">
        <v>18</v>
      </c>
      <c r="H744">
        <v>48</v>
      </c>
      <c r="I744" s="1">
        <v>38987</v>
      </c>
      <c r="J744" s="2">
        <v>76505</v>
      </c>
      <c r="K744" s="3">
        <v>0</v>
      </c>
      <c r="L744" t="s">
        <v>19</v>
      </c>
      <c r="M744" t="s">
        <v>63</v>
      </c>
      <c r="N744" s="1">
        <v>39180</v>
      </c>
    </row>
    <row r="745" spans="1:14" x14ac:dyDescent="0.2">
      <c r="A745" t="s">
        <v>1581</v>
      </c>
      <c r="B745" t="s">
        <v>1582</v>
      </c>
      <c r="C745" t="s">
        <v>82</v>
      </c>
      <c r="D745" t="s">
        <v>27</v>
      </c>
      <c r="E745" t="s">
        <v>32</v>
      </c>
      <c r="F745" t="s">
        <v>28</v>
      </c>
      <c r="G745" t="s">
        <v>51</v>
      </c>
      <c r="H745">
        <v>39</v>
      </c>
      <c r="I745" s="1">
        <v>42664</v>
      </c>
      <c r="J745" s="2">
        <v>84297</v>
      </c>
      <c r="K745" s="3">
        <v>0</v>
      </c>
      <c r="L745" t="s">
        <v>52</v>
      </c>
      <c r="M745" t="s">
        <v>81</v>
      </c>
      <c r="N745" s="1" t="s">
        <v>21</v>
      </c>
    </row>
    <row r="746" spans="1:14" x14ac:dyDescent="0.2">
      <c r="A746" t="s">
        <v>1583</v>
      </c>
      <c r="B746" t="s">
        <v>1584</v>
      </c>
      <c r="C746" t="s">
        <v>42</v>
      </c>
      <c r="D746" t="s">
        <v>50</v>
      </c>
      <c r="E746" t="s">
        <v>44</v>
      </c>
      <c r="F746" t="s">
        <v>17</v>
      </c>
      <c r="G746" t="s">
        <v>51</v>
      </c>
      <c r="H746">
        <v>53</v>
      </c>
      <c r="I746" s="1">
        <v>42744</v>
      </c>
      <c r="J746" s="2">
        <v>75769</v>
      </c>
      <c r="K746" s="3">
        <v>0</v>
      </c>
      <c r="L746" t="s">
        <v>52</v>
      </c>
      <c r="M746" t="s">
        <v>81</v>
      </c>
      <c r="N746" s="1">
        <v>44029</v>
      </c>
    </row>
    <row r="747" spans="1:14" x14ac:dyDescent="0.2">
      <c r="A747" t="s">
        <v>177</v>
      </c>
      <c r="B747" t="s">
        <v>1585</v>
      </c>
      <c r="C747" t="s">
        <v>14</v>
      </c>
      <c r="D747" t="s">
        <v>65</v>
      </c>
      <c r="E747" t="s">
        <v>44</v>
      </c>
      <c r="F747" t="s">
        <v>28</v>
      </c>
      <c r="G747" t="s">
        <v>18</v>
      </c>
      <c r="H747">
        <v>41</v>
      </c>
      <c r="I747" s="1">
        <v>41503</v>
      </c>
      <c r="J747" s="2">
        <v>235619</v>
      </c>
      <c r="K747" s="3">
        <v>0.3</v>
      </c>
      <c r="L747" t="s">
        <v>19</v>
      </c>
      <c r="M747" t="s">
        <v>63</v>
      </c>
      <c r="N747" s="1" t="s">
        <v>21</v>
      </c>
    </row>
    <row r="748" spans="1:14" x14ac:dyDescent="0.2">
      <c r="A748" t="s">
        <v>1586</v>
      </c>
      <c r="B748" t="s">
        <v>1587</v>
      </c>
      <c r="C748" t="s">
        <v>40</v>
      </c>
      <c r="D748" t="s">
        <v>31</v>
      </c>
      <c r="E748" t="s">
        <v>44</v>
      </c>
      <c r="F748" t="s">
        <v>28</v>
      </c>
      <c r="G748" t="s">
        <v>51</v>
      </c>
      <c r="H748">
        <v>40</v>
      </c>
      <c r="I748" s="1">
        <v>43868</v>
      </c>
      <c r="J748" s="2">
        <v>187187</v>
      </c>
      <c r="K748" s="3">
        <v>0.18</v>
      </c>
      <c r="L748" t="s">
        <v>52</v>
      </c>
      <c r="M748" t="s">
        <v>81</v>
      </c>
      <c r="N748" s="1" t="s">
        <v>21</v>
      </c>
    </row>
    <row r="749" spans="1:14" x14ac:dyDescent="0.2">
      <c r="A749" t="s">
        <v>340</v>
      </c>
      <c r="B749" t="s">
        <v>1588</v>
      </c>
      <c r="C749" t="s">
        <v>35</v>
      </c>
      <c r="D749" t="s">
        <v>27</v>
      </c>
      <c r="E749" t="s">
        <v>16</v>
      </c>
      <c r="F749" t="s">
        <v>28</v>
      </c>
      <c r="G749" t="s">
        <v>51</v>
      </c>
      <c r="H749">
        <v>48</v>
      </c>
      <c r="I749" s="1">
        <v>38560</v>
      </c>
      <c r="J749" s="2">
        <v>68987</v>
      </c>
      <c r="K749" s="3">
        <v>0</v>
      </c>
      <c r="L749" t="s">
        <v>19</v>
      </c>
      <c r="M749" t="s">
        <v>20</v>
      </c>
      <c r="N749" s="1">
        <v>38829</v>
      </c>
    </row>
    <row r="750" spans="1:14" x14ac:dyDescent="0.2">
      <c r="A750" t="s">
        <v>1589</v>
      </c>
      <c r="B750" t="s">
        <v>1590</v>
      </c>
      <c r="C750" t="s">
        <v>40</v>
      </c>
      <c r="D750" t="s">
        <v>31</v>
      </c>
      <c r="E750" t="s">
        <v>44</v>
      </c>
      <c r="F750" t="s">
        <v>28</v>
      </c>
      <c r="G750" t="s">
        <v>18</v>
      </c>
      <c r="H750">
        <v>41</v>
      </c>
      <c r="I750" s="1">
        <v>39156</v>
      </c>
      <c r="J750" s="2">
        <v>155926</v>
      </c>
      <c r="K750" s="3">
        <v>0.24</v>
      </c>
      <c r="L750" t="s">
        <v>19</v>
      </c>
      <c r="M750" t="s">
        <v>29</v>
      </c>
      <c r="N750" s="1">
        <v>39598</v>
      </c>
    </row>
    <row r="751" spans="1:14" x14ac:dyDescent="0.2">
      <c r="A751" t="s">
        <v>135</v>
      </c>
      <c r="B751" t="s">
        <v>1591</v>
      </c>
      <c r="C751" t="s">
        <v>42</v>
      </c>
      <c r="D751" t="s">
        <v>65</v>
      </c>
      <c r="E751" t="s">
        <v>44</v>
      </c>
      <c r="F751" t="s">
        <v>28</v>
      </c>
      <c r="G751" t="s">
        <v>24</v>
      </c>
      <c r="H751">
        <v>54</v>
      </c>
      <c r="I751" s="1">
        <v>42494</v>
      </c>
      <c r="J751" s="2">
        <v>93668</v>
      </c>
      <c r="K751" s="3">
        <v>0</v>
      </c>
      <c r="L751" t="s">
        <v>19</v>
      </c>
      <c r="M751" t="s">
        <v>20</v>
      </c>
      <c r="N751" s="1" t="s">
        <v>21</v>
      </c>
    </row>
    <row r="752" spans="1:14" x14ac:dyDescent="0.2">
      <c r="A752" t="s">
        <v>160</v>
      </c>
      <c r="B752" t="s">
        <v>1592</v>
      </c>
      <c r="C752" t="s">
        <v>22</v>
      </c>
      <c r="D752" t="s">
        <v>23</v>
      </c>
      <c r="E752" t="s">
        <v>16</v>
      </c>
      <c r="F752" t="s">
        <v>28</v>
      </c>
      <c r="G752" t="s">
        <v>18</v>
      </c>
      <c r="H752">
        <v>38</v>
      </c>
      <c r="I752" s="1">
        <v>43798</v>
      </c>
      <c r="J752" s="2">
        <v>69647</v>
      </c>
      <c r="K752" s="3">
        <v>0</v>
      </c>
      <c r="L752" t="s">
        <v>19</v>
      </c>
      <c r="M752" t="s">
        <v>45</v>
      </c>
      <c r="N752" s="1">
        <v>44671</v>
      </c>
    </row>
    <row r="753" spans="1:14" x14ac:dyDescent="0.2">
      <c r="A753" t="s">
        <v>233</v>
      </c>
      <c r="B753" t="s">
        <v>1593</v>
      </c>
      <c r="C753" t="s">
        <v>98</v>
      </c>
      <c r="D753" t="s">
        <v>27</v>
      </c>
      <c r="E753" t="s">
        <v>32</v>
      </c>
      <c r="F753" t="s">
        <v>28</v>
      </c>
      <c r="G753" t="s">
        <v>24</v>
      </c>
      <c r="H753">
        <v>57</v>
      </c>
      <c r="I753" s="1">
        <v>37798</v>
      </c>
      <c r="J753" s="2">
        <v>63318</v>
      </c>
      <c r="K753" s="3">
        <v>0</v>
      </c>
      <c r="L753" t="s">
        <v>19</v>
      </c>
      <c r="M753" t="s">
        <v>29</v>
      </c>
      <c r="N753" s="1" t="s">
        <v>21</v>
      </c>
    </row>
    <row r="754" spans="1:14" x14ac:dyDescent="0.2">
      <c r="A754" t="s">
        <v>1594</v>
      </c>
      <c r="B754" t="s">
        <v>1595</v>
      </c>
      <c r="C754" t="s">
        <v>42</v>
      </c>
      <c r="D754" t="s">
        <v>43</v>
      </c>
      <c r="E754" t="s">
        <v>36</v>
      </c>
      <c r="F754" t="s">
        <v>28</v>
      </c>
      <c r="G754" t="s">
        <v>24</v>
      </c>
      <c r="H754">
        <v>63</v>
      </c>
      <c r="I754" s="1">
        <v>42778</v>
      </c>
      <c r="J754" s="2">
        <v>77629</v>
      </c>
      <c r="K754" s="3">
        <v>0</v>
      </c>
      <c r="L754" t="s">
        <v>33</v>
      </c>
      <c r="M754" t="s">
        <v>60</v>
      </c>
      <c r="N754" s="1" t="s">
        <v>21</v>
      </c>
    </row>
    <row r="755" spans="1:14" x14ac:dyDescent="0.2">
      <c r="A755" t="s">
        <v>1596</v>
      </c>
      <c r="B755" t="s">
        <v>1597</v>
      </c>
      <c r="C755" t="s">
        <v>61</v>
      </c>
      <c r="D755" t="s">
        <v>23</v>
      </c>
      <c r="E755" t="s">
        <v>36</v>
      </c>
      <c r="F755" t="s">
        <v>28</v>
      </c>
      <c r="G755" t="s">
        <v>24</v>
      </c>
      <c r="H755">
        <v>62</v>
      </c>
      <c r="I755" s="1">
        <v>43061</v>
      </c>
      <c r="J755" s="2">
        <v>138808</v>
      </c>
      <c r="K755" s="3">
        <v>0.15</v>
      </c>
      <c r="L755" t="s">
        <v>33</v>
      </c>
      <c r="M755" t="s">
        <v>80</v>
      </c>
      <c r="N755" s="1" t="s">
        <v>21</v>
      </c>
    </row>
    <row r="756" spans="1:14" x14ac:dyDescent="0.2">
      <c r="A756" t="s">
        <v>1598</v>
      </c>
      <c r="B756" t="s">
        <v>1599</v>
      </c>
      <c r="C756" t="s">
        <v>26</v>
      </c>
      <c r="D756" t="s">
        <v>27</v>
      </c>
      <c r="E756" t="s">
        <v>16</v>
      </c>
      <c r="F756" t="s">
        <v>17</v>
      </c>
      <c r="G756" t="s">
        <v>18</v>
      </c>
      <c r="H756">
        <v>49</v>
      </c>
      <c r="I756" s="1">
        <v>41703</v>
      </c>
      <c r="J756" s="2">
        <v>88777</v>
      </c>
      <c r="K756" s="3">
        <v>0</v>
      </c>
      <c r="L756" t="s">
        <v>19</v>
      </c>
      <c r="M756" t="s">
        <v>20</v>
      </c>
      <c r="N756" s="1" t="s">
        <v>21</v>
      </c>
    </row>
    <row r="757" spans="1:14" x14ac:dyDescent="0.2">
      <c r="A757" t="s">
        <v>1600</v>
      </c>
      <c r="B757" t="s">
        <v>1601</v>
      </c>
      <c r="C757" t="s">
        <v>40</v>
      </c>
      <c r="D757" t="s">
        <v>65</v>
      </c>
      <c r="E757" t="s">
        <v>32</v>
      </c>
      <c r="F757" t="s">
        <v>17</v>
      </c>
      <c r="G757" t="s">
        <v>24</v>
      </c>
      <c r="H757">
        <v>60</v>
      </c>
      <c r="I757" s="1">
        <v>38121</v>
      </c>
      <c r="J757" s="2">
        <v>186378</v>
      </c>
      <c r="K757" s="3">
        <v>0.26</v>
      </c>
      <c r="L757" t="s">
        <v>33</v>
      </c>
      <c r="M757" t="s">
        <v>80</v>
      </c>
      <c r="N757" s="1" t="s">
        <v>21</v>
      </c>
    </row>
    <row r="758" spans="1:14" x14ac:dyDescent="0.2">
      <c r="A758" t="s">
        <v>373</v>
      </c>
      <c r="B758" t="s">
        <v>1602</v>
      </c>
      <c r="C758" t="s">
        <v>30</v>
      </c>
      <c r="D758" t="s">
        <v>31</v>
      </c>
      <c r="E758" t="s">
        <v>16</v>
      </c>
      <c r="F758" t="s">
        <v>17</v>
      </c>
      <c r="G758" t="s">
        <v>24</v>
      </c>
      <c r="H758">
        <v>45</v>
      </c>
      <c r="I758" s="1">
        <v>42117</v>
      </c>
      <c r="J758" s="2">
        <v>60017</v>
      </c>
      <c r="K758" s="3">
        <v>0</v>
      </c>
      <c r="L758" t="s">
        <v>19</v>
      </c>
      <c r="M758" t="s">
        <v>20</v>
      </c>
      <c r="N758" s="1" t="s">
        <v>21</v>
      </c>
    </row>
    <row r="759" spans="1:14" x14ac:dyDescent="0.2">
      <c r="A759" t="s">
        <v>1603</v>
      </c>
      <c r="B759" t="s">
        <v>1604</v>
      </c>
      <c r="C759" t="s">
        <v>61</v>
      </c>
      <c r="D759" t="s">
        <v>50</v>
      </c>
      <c r="E759" t="s">
        <v>44</v>
      </c>
      <c r="F759" t="s">
        <v>17</v>
      </c>
      <c r="G759" t="s">
        <v>51</v>
      </c>
      <c r="H759">
        <v>45</v>
      </c>
      <c r="I759" s="1">
        <v>43305</v>
      </c>
      <c r="J759" s="2">
        <v>148991</v>
      </c>
      <c r="K759" s="3">
        <v>0.12</v>
      </c>
      <c r="L759" t="s">
        <v>52</v>
      </c>
      <c r="M759" t="s">
        <v>53</v>
      </c>
      <c r="N759" s="1" t="s">
        <v>21</v>
      </c>
    </row>
    <row r="760" spans="1:14" x14ac:dyDescent="0.2">
      <c r="A760" t="s">
        <v>365</v>
      </c>
      <c r="B760" t="s">
        <v>1605</v>
      </c>
      <c r="C760" t="s">
        <v>129</v>
      </c>
      <c r="D760" t="s">
        <v>31</v>
      </c>
      <c r="E760" t="s">
        <v>44</v>
      </c>
      <c r="F760" t="s">
        <v>17</v>
      </c>
      <c r="G760" t="s">
        <v>51</v>
      </c>
      <c r="H760">
        <v>52</v>
      </c>
      <c r="I760" s="1">
        <v>39532</v>
      </c>
      <c r="J760" s="2">
        <v>97398</v>
      </c>
      <c r="K760" s="3">
        <v>0</v>
      </c>
      <c r="L760" t="s">
        <v>52</v>
      </c>
      <c r="M760" t="s">
        <v>81</v>
      </c>
      <c r="N760" s="1" t="s">
        <v>21</v>
      </c>
    </row>
    <row r="761" spans="1:14" x14ac:dyDescent="0.2">
      <c r="A761" t="s">
        <v>1606</v>
      </c>
      <c r="B761" t="s">
        <v>1607</v>
      </c>
      <c r="C761" t="s">
        <v>77</v>
      </c>
      <c r="D761" t="s">
        <v>23</v>
      </c>
      <c r="E761" t="s">
        <v>36</v>
      </c>
      <c r="F761" t="s">
        <v>17</v>
      </c>
      <c r="G761" t="s">
        <v>24</v>
      </c>
      <c r="H761">
        <v>63</v>
      </c>
      <c r="I761" s="1">
        <v>39204</v>
      </c>
      <c r="J761" s="2">
        <v>72805</v>
      </c>
      <c r="K761" s="3">
        <v>0</v>
      </c>
      <c r="L761" t="s">
        <v>33</v>
      </c>
      <c r="M761" t="s">
        <v>74</v>
      </c>
      <c r="N761" s="1" t="s">
        <v>21</v>
      </c>
    </row>
    <row r="762" spans="1:14" x14ac:dyDescent="0.2">
      <c r="A762" t="s">
        <v>195</v>
      </c>
      <c r="B762" t="s">
        <v>1608</v>
      </c>
      <c r="C762" t="s">
        <v>49</v>
      </c>
      <c r="D762" t="s">
        <v>50</v>
      </c>
      <c r="E762" t="s">
        <v>16</v>
      </c>
      <c r="F762" t="s">
        <v>17</v>
      </c>
      <c r="G762" t="s">
        <v>24</v>
      </c>
      <c r="H762">
        <v>46</v>
      </c>
      <c r="I762" s="1">
        <v>44213</v>
      </c>
      <c r="J762" s="2">
        <v>72131</v>
      </c>
      <c r="K762" s="3">
        <v>0</v>
      </c>
      <c r="L762" t="s">
        <v>33</v>
      </c>
      <c r="M762" t="s">
        <v>74</v>
      </c>
      <c r="N762" s="1" t="s">
        <v>21</v>
      </c>
    </row>
    <row r="763" spans="1:14" x14ac:dyDescent="0.2">
      <c r="A763" t="s">
        <v>1609</v>
      </c>
      <c r="B763" t="s">
        <v>1610</v>
      </c>
      <c r="C763" t="s">
        <v>62</v>
      </c>
      <c r="D763" t="s">
        <v>23</v>
      </c>
      <c r="E763" t="s">
        <v>36</v>
      </c>
      <c r="F763" t="s">
        <v>28</v>
      </c>
      <c r="G763" t="s">
        <v>18</v>
      </c>
      <c r="H763">
        <v>64</v>
      </c>
      <c r="I763" s="1">
        <v>33964</v>
      </c>
      <c r="J763" s="2">
        <v>104668</v>
      </c>
      <c r="K763" s="3">
        <v>0.08</v>
      </c>
      <c r="L763" t="s">
        <v>19</v>
      </c>
      <c r="M763" t="s">
        <v>29</v>
      </c>
      <c r="N763" s="1" t="s">
        <v>21</v>
      </c>
    </row>
    <row r="764" spans="1:14" x14ac:dyDescent="0.2">
      <c r="A764" t="s">
        <v>1611</v>
      </c>
      <c r="B764" t="s">
        <v>1612</v>
      </c>
      <c r="C764" t="s">
        <v>42</v>
      </c>
      <c r="D764" t="s">
        <v>50</v>
      </c>
      <c r="E764" t="s">
        <v>36</v>
      </c>
      <c r="F764" t="s">
        <v>17</v>
      </c>
      <c r="G764" t="s">
        <v>18</v>
      </c>
      <c r="H764">
        <v>53</v>
      </c>
      <c r="I764" s="1">
        <v>42952</v>
      </c>
      <c r="J764" s="2">
        <v>89769</v>
      </c>
      <c r="K764" s="3">
        <v>0</v>
      </c>
      <c r="L764" t="s">
        <v>19</v>
      </c>
      <c r="M764" t="s">
        <v>63</v>
      </c>
      <c r="N764" s="1" t="s">
        <v>21</v>
      </c>
    </row>
    <row r="765" spans="1:14" x14ac:dyDescent="0.2">
      <c r="A765" t="s">
        <v>1613</v>
      </c>
      <c r="B765" t="s">
        <v>1614</v>
      </c>
      <c r="C765" t="s">
        <v>62</v>
      </c>
      <c r="D765" t="s">
        <v>50</v>
      </c>
      <c r="E765" t="s">
        <v>32</v>
      </c>
      <c r="F765" t="s">
        <v>17</v>
      </c>
      <c r="G765" t="s">
        <v>24</v>
      </c>
      <c r="H765">
        <v>27</v>
      </c>
      <c r="I765" s="1">
        <v>43358</v>
      </c>
      <c r="J765" s="2">
        <v>127616</v>
      </c>
      <c r="K765" s="3">
        <v>7.0000000000000007E-2</v>
      </c>
      <c r="L765" t="s">
        <v>19</v>
      </c>
      <c r="M765" t="s">
        <v>29</v>
      </c>
      <c r="N765" s="1" t="s">
        <v>21</v>
      </c>
    </row>
    <row r="766" spans="1:14" x14ac:dyDescent="0.2">
      <c r="A766" t="s">
        <v>345</v>
      </c>
      <c r="B766" t="s">
        <v>1615</v>
      </c>
      <c r="C766" t="s">
        <v>62</v>
      </c>
      <c r="D766" t="s">
        <v>23</v>
      </c>
      <c r="E766" t="s">
        <v>32</v>
      </c>
      <c r="F766" t="s">
        <v>28</v>
      </c>
      <c r="G766" t="s">
        <v>18</v>
      </c>
      <c r="H766">
        <v>45</v>
      </c>
      <c r="I766" s="1">
        <v>41099</v>
      </c>
      <c r="J766" s="2">
        <v>109883</v>
      </c>
      <c r="K766" s="3">
        <v>7.0000000000000007E-2</v>
      </c>
      <c r="L766" t="s">
        <v>19</v>
      </c>
      <c r="M766" t="s">
        <v>29</v>
      </c>
      <c r="N766" s="1" t="s">
        <v>21</v>
      </c>
    </row>
    <row r="767" spans="1:14" x14ac:dyDescent="0.2">
      <c r="A767" t="s">
        <v>1616</v>
      </c>
      <c r="B767" t="s">
        <v>111</v>
      </c>
      <c r="C767" t="s">
        <v>83</v>
      </c>
      <c r="D767" t="s">
        <v>23</v>
      </c>
      <c r="E767" t="s">
        <v>36</v>
      </c>
      <c r="F767" t="s">
        <v>17</v>
      </c>
      <c r="G767" t="s">
        <v>24</v>
      </c>
      <c r="H767">
        <v>25</v>
      </c>
      <c r="I767" s="1">
        <v>44270</v>
      </c>
      <c r="J767" s="2">
        <v>47974</v>
      </c>
      <c r="K767" s="3">
        <v>0</v>
      </c>
      <c r="L767" t="s">
        <v>33</v>
      </c>
      <c r="M767" t="s">
        <v>80</v>
      </c>
      <c r="N767" s="1" t="s">
        <v>21</v>
      </c>
    </row>
    <row r="768" spans="1:14" x14ac:dyDescent="0.2">
      <c r="A768" t="s">
        <v>1617</v>
      </c>
      <c r="B768" t="s">
        <v>1618</v>
      </c>
      <c r="C768" t="s">
        <v>61</v>
      </c>
      <c r="D768" t="s">
        <v>27</v>
      </c>
      <c r="E768" t="s">
        <v>44</v>
      </c>
      <c r="F768" t="s">
        <v>17</v>
      </c>
      <c r="G768" t="s">
        <v>18</v>
      </c>
      <c r="H768">
        <v>43</v>
      </c>
      <c r="I768" s="1">
        <v>42090</v>
      </c>
      <c r="J768" s="2">
        <v>120321</v>
      </c>
      <c r="K768" s="3">
        <v>0.12</v>
      </c>
      <c r="L768" t="s">
        <v>19</v>
      </c>
      <c r="M768" t="s">
        <v>25</v>
      </c>
      <c r="N768" s="1" t="s">
        <v>21</v>
      </c>
    </row>
    <row r="769" spans="1:14" x14ac:dyDescent="0.2">
      <c r="A769" t="s">
        <v>1619</v>
      </c>
      <c r="B769" t="s">
        <v>281</v>
      </c>
      <c r="C769" t="s">
        <v>73</v>
      </c>
      <c r="D769" t="s">
        <v>27</v>
      </c>
      <c r="E769" t="s">
        <v>36</v>
      </c>
      <c r="F769" t="s">
        <v>17</v>
      </c>
      <c r="G769" t="s">
        <v>51</v>
      </c>
      <c r="H769">
        <v>61</v>
      </c>
      <c r="I769" s="1">
        <v>41861</v>
      </c>
      <c r="J769" s="2">
        <v>57446</v>
      </c>
      <c r="K769" s="3">
        <v>0</v>
      </c>
      <c r="L769" t="s">
        <v>19</v>
      </c>
      <c r="M769" t="s">
        <v>39</v>
      </c>
      <c r="N769" s="1" t="s">
        <v>21</v>
      </c>
    </row>
    <row r="770" spans="1:14" x14ac:dyDescent="0.2">
      <c r="A770" t="s">
        <v>139</v>
      </c>
      <c r="B770" t="s">
        <v>1620</v>
      </c>
      <c r="C770" t="s">
        <v>40</v>
      </c>
      <c r="D770" t="s">
        <v>65</v>
      </c>
      <c r="E770" t="s">
        <v>16</v>
      </c>
      <c r="F770" t="s">
        <v>17</v>
      </c>
      <c r="G770" t="s">
        <v>18</v>
      </c>
      <c r="H770">
        <v>42</v>
      </c>
      <c r="I770" s="1">
        <v>39968</v>
      </c>
      <c r="J770" s="2">
        <v>174099</v>
      </c>
      <c r="K770" s="3">
        <v>0.26</v>
      </c>
      <c r="L770" t="s">
        <v>19</v>
      </c>
      <c r="M770" t="s">
        <v>25</v>
      </c>
      <c r="N770" s="1" t="s">
        <v>21</v>
      </c>
    </row>
    <row r="771" spans="1:14" x14ac:dyDescent="0.2">
      <c r="A771" t="s">
        <v>220</v>
      </c>
      <c r="B771" t="s">
        <v>1621</v>
      </c>
      <c r="C771" t="s">
        <v>61</v>
      </c>
      <c r="D771" t="s">
        <v>15</v>
      </c>
      <c r="E771" t="s">
        <v>36</v>
      </c>
      <c r="F771" t="s">
        <v>28</v>
      </c>
      <c r="G771" t="s">
        <v>24</v>
      </c>
      <c r="H771">
        <v>63</v>
      </c>
      <c r="I771" s="1">
        <v>37295</v>
      </c>
      <c r="J771" s="2">
        <v>128703</v>
      </c>
      <c r="K771" s="3">
        <v>0.13</v>
      </c>
      <c r="L771" t="s">
        <v>19</v>
      </c>
      <c r="M771" t="s">
        <v>25</v>
      </c>
      <c r="N771" s="1" t="s">
        <v>21</v>
      </c>
    </row>
    <row r="772" spans="1:14" x14ac:dyDescent="0.2">
      <c r="A772" t="s">
        <v>1622</v>
      </c>
      <c r="B772" t="s">
        <v>1623</v>
      </c>
      <c r="C772" t="s">
        <v>129</v>
      </c>
      <c r="D772" t="s">
        <v>31</v>
      </c>
      <c r="E772" t="s">
        <v>32</v>
      </c>
      <c r="F772" t="s">
        <v>17</v>
      </c>
      <c r="G772" t="s">
        <v>18</v>
      </c>
      <c r="H772">
        <v>32</v>
      </c>
      <c r="I772" s="1">
        <v>42317</v>
      </c>
      <c r="J772" s="2">
        <v>65247</v>
      </c>
      <c r="K772" s="3">
        <v>0</v>
      </c>
      <c r="L772" t="s">
        <v>19</v>
      </c>
      <c r="M772" t="s">
        <v>39</v>
      </c>
      <c r="N772" s="1" t="s">
        <v>21</v>
      </c>
    </row>
    <row r="773" spans="1:14" x14ac:dyDescent="0.2">
      <c r="A773" t="s">
        <v>1624</v>
      </c>
      <c r="B773" t="s">
        <v>1625</v>
      </c>
      <c r="C773" t="s">
        <v>30</v>
      </c>
      <c r="D773" t="s">
        <v>31</v>
      </c>
      <c r="E773" t="s">
        <v>16</v>
      </c>
      <c r="F773" t="s">
        <v>28</v>
      </c>
      <c r="G773" t="s">
        <v>51</v>
      </c>
      <c r="H773">
        <v>27</v>
      </c>
      <c r="I773" s="1">
        <v>43371</v>
      </c>
      <c r="J773" s="2">
        <v>64247</v>
      </c>
      <c r="K773" s="3">
        <v>0</v>
      </c>
      <c r="L773" t="s">
        <v>52</v>
      </c>
      <c r="M773" t="s">
        <v>66</v>
      </c>
      <c r="N773" s="1" t="s">
        <v>21</v>
      </c>
    </row>
    <row r="774" spans="1:14" x14ac:dyDescent="0.2">
      <c r="A774" t="s">
        <v>1626</v>
      </c>
      <c r="B774" t="s">
        <v>1627</v>
      </c>
      <c r="C774" t="s">
        <v>62</v>
      </c>
      <c r="D774" t="s">
        <v>23</v>
      </c>
      <c r="E774" t="s">
        <v>16</v>
      </c>
      <c r="F774" t="s">
        <v>17</v>
      </c>
      <c r="G774" t="s">
        <v>18</v>
      </c>
      <c r="H774">
        <v>33</v>
      </c>
      <c r="I774" s="1">
        <v>41071</v>
      </c>
      <c r="J774" s="2">
        <v>118253</v>
      </c>
      <c r="K774" s="3">
        <v>0.08</v>
      </c>
      <c r="L774" t="s">
        <v>19</v>
      </c>
      <c r="M774" t="s">
        <v>25</v>
      </c>
      <c r="N774" s="1" t="s">
        <v>21</v>
      </c>
    </row>
    <row r="775" spans="1:14" x14ac:dyDescent="0.2">
      <c r="A775" t="s">
        <v>1628</v>
      </c>
      <c r="B775" t="s">
        <v>1629</v>
      </c>
      <c r="C775" t="s">
        <v>69</v>
      </c>
      <c r="D775" t="s">
        <v>31</v>
      </c>
      <c r="E775" t="s">
        <v>36</v>
      </c>
      <c r="F775" t="s">
        <v>17</v>
      </c>
      <c r="G775" t="s">
        <v>24</v>
      </c>
      <c r="H775">
        <v>45</v>
      </c>
      <c r="I775" s="1">
        <v>38057</v>
      </c>
      <c r="J775" s="2">
        <v>109422</v>
      </c>
      <c r="K775" s="3">
        <v>0</v>
      </c>
      <c r="L775" t="s">
        <v>33</v>
      </c>
      <c r="M775" t="s">
        <v>80</v>
      </c>
      <c r="N775" s="1" t="s">
        <v>21</v>
      </c>
    </row>
    <row r="776" spans="1:14" x14ac:dyDescent="0.2">
      <c r="A776" t="s">
        <v>1630</v>
      </c>
      <c r="B776" t="s">
        <v>1631</v>
      </c>
      <c r="C776" t="s">
        <v>62</v>
      </c>
      <c r="D776" t="s">
        <v>23</v>
      </c>
      <c r="E776" t="s">
        <v>32</v>
      </c>
      <c r="F776" t="s">
        <v>28</v>
      </c>
      <c r="G776" t="s">
        <v>24</v>
      </c>
      <c r="H776">
        <v>41</v>
      </c>
      <c r="I776" s="1">
        <v>43502</v>
      </c>
      <c r="J776" s="2">
        <v>126950</v>
      </c>
      <c r="K776" s="3">
        <v>0.1</v>
      </c>
      <c r="L776" t="s">
        <v>19</v>
      </c>
      <c r="M776" t="s">
        <v>20</v>
      </c>
      <c r="N776" s="1" t="s">
        <v>21</v>
      </c>
    </row>
    <row r="777" spans="1:14" x14ac:dyDescent="0.2">
      <c r="A777" t="s">
        <v>1632</v>
      </c>
      <c r="B777" t="s">
        <v>1633</v>
      </c>
      <c r="C777" t="s">
        <v>26</v>
      </c>
      <c r="D777" t="s">
        <v>27</v>
      </c>
      <c r="E777" t="s">
        <v>36</v>
      </c>
      <c r="F777" t="s">
        <v>17</v>
      </c>
      <c r="G777" t="s">
        <v>24</v>
      </c>
      <c r="H777">
        <v>36</v>
      </c>
      <c r="I777" s="1">
        <v>41964</v>
      </c>
      <c r="J777" s="2">
        <v>97500</v>
      </c>
      <c r="K777" s="3">
        <v>0</v>
      </c>
      <c r="L777" t="s">
        <v>19</v>
      </c>
      <c r="M777" t="s">
        <v>45</v>
      </c>
      <c r="N777" s="1" t="s">
        <v>21</v>
      </c>
    </row>
    <row r="778" spans="1:14" x14ac:dyDescent="0.2">
      <c r="A778" t="s">
        <v>1634</v>
      </c>
      <c r="B778" t="s">
        <v>1635</v>
      </c>
      <c r="C778" t="s">
        <v>73</v>
      </c>
      <c r="D778" t="s">
        <v>27</v>
      </c>
      <c r="E778" t="s">
        <v>36</v>
      </c>
      <c r="F778" t="s">
        <v>28</v>
      </c>
      <c r="G778" t="s">
        <v>24</v>
      </c>
      <c r="H778">
        <v>25</v>
      </c>
      <c r="I778" s="1">
        <v>44213</v>
      </c>
      <c r="J778" s="2">
        <v>41844</v>
      </c>
      <c r="K778" s="3">
        <v>0</v>
      </c>
      <c r="L778" t="s">
        <v>33</v>
      </c>
      <c r="M778" t="s">
        <v>80</v>
      </c>
      <c r="N778" s="1" t="s">
        <v>21</v>
      </c>
    </row>
    <row r="779" spans="1:14" x14ac:dyDescent="0.2">
      <c r="A779" t="s">
        <v>1636</v>
      </c>
      <c r="B779" t="s">
        <v>1637</v>
      </c>
      <c r="C779" t="s">
        <v>64</v>
      </c>
      <c r="D779" t="s">
        <v>65</v>
      </c>
      <c r="E779" t="s">
        <v>16</v>
      </c>
      <c r="F779" t="s">
        <v>28</v>
      </c>
      <c r="G779" t="s">
        <v>24</v>
      </c>
      <c r="H779">
        <v>43</v>
      </c>
      <c r="I779" s="1">
        <v>41680</v>
      </c>
      <c r="J779" s="2">
        <v>58875</v>
      </c>
      <c r="K779" s="3">
        <v>0</v>
      </c>
      <c r="L779" t="s">
        <v>33</v>
      </c>
      <c r="M779" t="s">
        <v>34</v>
      </c>
      <c r="N779" s="1" t="s">
        <v>21</v>
      </c>
    </row>
    <row r="780" spans="1:14" x14ac:dyDescent="0.2">
      <c r="A780" t="s">
        <v>1638</v>
      </c>
      <c r="B780" t="s">
        <v>1639</v>
      </c>
      <c r="C780" t="s">
        <v>94</v>
      </c>
      <c r="D780" t="s">
        <v>50</v>
      </c>
      <c r="E780" t="s">
        <v>36</v>
      </c>
      <c r="F780" t="s">
        <v>17</v>
      </c>
      <c r="G780" t="s">
        <v>24</v>
      </c>
      <c r="H780">
        <v>37</v>
      </c>
      <c r="I780" s="1">
        <v>42318</v>
      </c>
      <c r="J780" s="2">
        <v>64204</v>
      </c>
      <c r="K780" s="3">
        <v>0</v>
      </c>
      <c r="L780" t="s">
        <v>19</v>
      </c>
      <c r="M780" t="s">
        <v>29</v>
      </c>
      <c r="N780" s="1">
        <v>44306</v>
      </c>
    </row>
    <row r="781" spans="1:14" x14ac:dyDescent="0.2">
      <c r="A781" t="s">
        <v>1640</v>
      </c>
      <c r="B781" t="s">
        <v>1641</v>
      </c>
      <c r="C781" t="s">
        <v>64</v>
      </c>
      <c r="D781" t="s">
        <v>50</v>
      </c>
      <c r="E781" t="s">
        <v>32</v>
      </c>
      <c r="F781" t="s">
        <v>17</v>
      </c>
      <c r="G781" t="s">
        <v>24</v>
      </c>
      <c r="H781">
        <v>42</v>
      </c>
      <c r="I781" s="1">
        <v>40307</v>
      </c>
      <c r="J781" s="2">
        <v>67743</v>
      </c>
      <c r="K781" s="3">
        <v>0</v>
      </c>
      <c r="L781" t="s">
        <v>33</v>
      </c>
      <c r="M781" t="s">
        <v>60</v>
      </c>
      <c r="N781" s="1">
        <v>41998</v>
      </c>
    </row>
    <row r="782" spans="1:14" x14ac:dyDescent="0.2">
      <c r="A782" t="s">
        <v>1642</v>
      </c>
      <c r="B782" t="s">
        <v>1345</v>
      </c>
      <c r="C782" t="s">
        <v>49</v>
      </c>
      <c r="D782" t="s">
        <v>50</v>
      </c>
      <c r="E782" t="s">
        <v>44</v>
      </c>
      <c r="F782" t="s">
        <v>17</v>
      </c>
      <c r="G782" t="s">
        <v>47</v>
      </c>
      <c r="H782">
        <v>60</v>
      </c>
      <c r="I782" s="1">
        <v>35641</v>
      </c>
      <c r="J782" s="2">
        <v>71677</v>
      </c>
      <c r="K782" s="3">
        <v>0</v>
      </c>
      <c r="L782" t="s">
        <v>19</v>
      </c>
      <c r="M782" t="s">
        <v>29</v>
      </c>
      <c r="N782" s="1" t="s">
        <v>21</v>
      </c>
    </row>
    <row r="783" spans="1:14" x14ac:dyDescent="0.2">
      <c r="A783" t="s">
        <v>300</v>
      </c>
      <c r="B783" t="s">
        <v>1643</v>
      </c>
      <c r="C783" t="s">
        <v>73</v>
      </c>
      <c r="D783" t="s">
        <v>27</v>
      </c>
      <c r="E783" t="s">
        <v>44</v>
      </c>
      <c r="F783" t="s">
        <v>28</v>
      </c>
      <c r="G783" t="s">
        <v>24</v>
      </c>
      <c r="H783">
        <v>61</v>
      </c>
      <c r="I783" s="1">
        <v>36793</v>
      </c>
      <c r="J783" s="2">
        <v>40063</v>
      </c>
      <c r="K783" s="3">
        <v>0</v>
      </c>
      <c r="L783" t="s">
        <v>19</v>
      </c>
      <c r="M783" t="s">
        <v>45</v>
      </c>
      <c r="N783" s="1" t="s">
        <v>21</v>
      </c>
    </row>
    <row r="784" spans="1:14" x14ac:dyDescent="0.2">
      <c r="A784" t="s">
        <v>363</v>
      </c>
      <c r="B784" t="s">
        <v>1644</v>
      </c>
      <c r="C784" t="s">
        <v>73</v>
      </c>
      <c r="D784" t="s">
        <v>27</v>
      </c>
      <c r="E784" t="s">
        <v>36</v>
      </c>
      <c r="F784" t="s">
        <v>17</v>
      </c>
      <c r="G784" t="s">
        <v>18</v>
      </c>
      <c r="H784">
        <v>55</v>
      </c>
      <c r="I784" s="1">
        <v>38107</v>
      </c>
      <c r="J784" s="2">
        <v>40124</v>
      </c>
      <c r="K784" s="3">
        <v>0</v>
      </c>
      <c r="L784" t="s">
        <v>19</v>
      </c>
      <c r="M784" t="s">
        <v>25</v>
      </c>
      <c r="N784" s="1" t="s">
        <v>21</v>
      </c>
    </row>
    <row r="785" spans="1:14" x14ac:dyDescent="0.2">
      <c r="A785" t="s">
        <v>344</v>
      </c>
      <c r="B785" t="s">
        <v>1645</v>
      </c>
      <c r="C785" t="s">
        <v>59</v>
      </c>
      <c r="D785" t="s">
        <v>31</v>
      </c>
      <c r="E785" t="s">
        <v>36</v>
      </c>
      <c r="F785" t="s">
        <v>28</v>
      </c>
      <c r="G785" t="s">
        <v>24</v>
      </c>
      <c r="H785">
        <v>57</v>
      </c>
      <c r="I785" s="1">
        <v>43157</v>
      </c>
      <c r="J785" s="2">
        <v>103183</v>
      </c>
      <c r="K785" s="3">
        <v>0</v>
      </c>
      <c r="L785" t="s">
        <v>19</v>
      </c>
      <c r="M785" t="s">
        <v>25</v>
      </c>
      <c r="N785" s="1">
        <v>44386</v>
      </c>
    </row>
    <row r="786" spans="1:14" x14ac:dyDescent="0.2">
      <c r="A786" t="s">
        <v>176</v>
      </c>
      <c r="B786" t="s">
        <v>1646</v>
      </c>
      <c r="C786" t="s">
        <v>98</v>
      </c>
      <c r="D786" t="s">
        <v>27</v>
      </c>
      <c r="E786" t="s">
        <v>32</v>
      </c>
      <c r="F786" t="s">
        <v>28</v>
      </c>
      <c r="G786" t="s">
        <v>24</v>
      </c>
      <c r="H786">
        <v>54</v>
      </c>
      <c r="I786" s="1">
        <v>35961</v>
      </c>
      <c r="J786" s="2">
        <v>95239</v>
      </c>
      <c r="K786" s="3">
        <v>0</v>
      </c>
      <c r="L786" t="s">
        <v>19</v>
      </c>
      <c r="M786" t="s">
        <v>39</v>
      </c>
      <c r="N786" s="1" t="s">
        <v>21</v>
      </c>
    </row>
    <row r="787" spans="1:14" x14ac:dyDescent="0.2">
      <c r="A787" t="s">
        <v>1647</v>
      </c>
      <c r="B787" t="s">
        <v>1418</v>
      </c>
      <c r="C787" t="s">
        <v>86</v>
      </c>
      <c r="D787" t="s">
        <v>31</v>
      </c>
      <c r="E787" t="s">
        <v>36</v>
      </c>
      <c r="F787" t="s">
        <v>17</v>
      </c>
      <c r="G787" t="s">
        <v>24</v>
      </c>
      <c r="H787">
        <v>29</v>
      </c>
      <c r="I787" s="1">
        <v>43778</v>
      </c>
      <c r="J787" s="2">
        <v>75012</v>
      </c>
      <c r="K787" s="3">
        <v>0</v>
      </c>
      <c r="L787" t="s">
        <v>19</v>
      </c>
      <c r="M787" t="s">
        <v>20</v>
      </c>
      <c r="N787" s="1" t="s">
        <v>21</v>
      </c>
    </row>
    <row r="788" spans="1:14" x14ac:dyDescent="0.2">
      <c r="A788" t="s">
        <v>1648</v>
      </c>
      <c r="B788" t="s">
        <v>1649</v>
      </c>
      <c r="C788" t="s">
        <v>71</v>
      </c>
      <c r="D788" t="s">
        <v>27</v>
      </c>
      <c r="E788" t="s">
        <v>36</v>
      </c>
      <c r="F788" t="s">
        <v>17</v>
      </c>
      <c r="G788" t="s">
        <v>24</v>
      </c>
      <c r="H788">
        <v>33</v>
      </c>
      <c r="I788" s="1">
        <v>41819</v>
      </c>
      <c r="J788" s="2">
        <v>96366</v>
      </c>
      <c r="K788" s="3">
        <v>0</v>
      </c>
      <c r="L788" t="s">
        <v>33</v>
      </c>
      <c r="M788" t="s">
        <v>34</v>
      </c>
      <c r="N788" s="1" t="s">
        <v>21</v>
      </c>
    </row>
    <row r="789" spans="1:14" x14ac:dyDescent="0.2">
      <c r="A789" t="s">
        <v>1650</v>
      </c>
      <c r="B789" t="s">
        <v>1651</v>
      </c>
      <c r="C789" t="s">
        <v>68</v>
      </c>
      <c r="D789" t="s">
        <v>43</v>
      </c>
      <c r="E789" t="s">
        <v>32</v>
      </c>
      <c r="F789" t="s">
        <v>17</v>
      </c>
      <c r="G789" t="s">
        <v>24</v>
      </c>
      <c r="H789">
        <v>39</v>
      </c>
      <c r="I789" s="1">
        <v>41849</v>
      </c>
      <c r="J789" s="2">
        <v>40897</v>
      </c>
      <c r="K789" s="3">
        <v>0</v>
      </c>
      <c r="L789" t="s">
        <v>19</v>
      </c>
      <c r="M789" t="s">
        <v>63</v>
      </c>
      <c r="N789" s="1" t="s">
        <v>21</v>
      </c>
    </row>
    <row r="790" spans="1:14" x14ac:dyDescent="0.2">
      <c r="A790" t="s">
        <v>1652</v>
      </c>
      <c r="B790" t="s">
        <v>130</v>
      </c>
      <c r="C790" t="s">
        <v>62</v>
      </c>
      <c r="D790" t="s">
        <v>15</v>
      </c>
      <c r="E790" t="s">
        <v>16</v>
      </c>
      <c r="F790" t="s">
        <v>17</v>
      </c>
      <c r="G790" t="s">
        <v>24</v>
      </c>
      <c r="H790">
        <v>37</v>
      </c>
      <c r="I790" s="1">
        <v>42605</v>
      </c>
      <c r="J790" s="2">
        <v>124928</v>
      </c>
      <c r="K790" s="3">
        <v>0.06</v>
      </c>
      <c r="L790" t="s">
        <v>33</v>
      </c>
      <c r="M790" t="s">
        <v>80</v>
      </c>
      <c r="N790" s="1" t="s">
        <v>21</v>
      </c>
    </row>
    <row r="791" spans="1:14" x14ac:dyDescent="0.2">
      <c r="A791" t="s">
        <v>1653</v>
      </c>
      <c r="B791" t="s">
        <v>1654</v>
      </c>
      <c r="C791" t="s">
        <v>62</v>
      </c>
      <c r="D791" t="s">
        <v>15</v>
      </c>
      <c r="E791" t="s">
        <v>44</v>
      </c>
      <c r="F791" t="s">
        <v>17</v>
      </c>
      <c r="G791" t="s">
        <v>51</v>
      </c>
      <c r="H791">
        <v>51</v>
      </c>
      <c r="I791" s="1">
        <v>41439</v>
      </c>
      <c r="J791" s="2">
        <v>108221</v>
      </c>
      <c r="K791" s="3">
        <v>0.05</v>
      </c>
      <c r="L791" t="s">
        <v>52</v>
      </c>
      <c r="M791" t="s">
        <v>81</v>
      </c>
      <c r="N791" s="1" t="s">
        <v>21</v>
      </c>
    </row>
    <row r="792" spans="1:14" x14ac:dyDescent="0.2">
      <c r="A792" t="s">
        <v>754</v>
      </c>
      <c r="B792" t="s">
        <v>1655</v>
      </c>
      <c r="C792" t="s">
        <v>77</v>
      </c>
      <c r="D792" t="s">
        <v>23</v>
      </c>
      <c r="E792" t="s">
        <v>32</v>
      </c>
      <c r="F792" t="s">
        <v>28</v>
      </c>
      <c r="G792" t="s">
        <v>18</v>
      </c>
      <c r="H792">
        <v>46</v>
      </c>
      <c r="I792" s="1">
        <v>39133</v>
      </c>
      <c r="J792" s="2">
        <v>75579</v>
      </c>
      <c r="K792" s="3">
        <v>0</v>
      </c>
      <c r="L792" t="s">
        <v>19</v>
      </c>
      <c r="M792" t="s">
        <v>63</v>
      </c>
      <c r="N792" s="1" t="s">
        <v>21</v>
      </c>
    </row>
    <row r="793" spans="1:14" x14ac:dyDescent="0.2">
      <c r="A793" t="s">
        <v>1656</v>
      </c>
      <c r="B793" t="s">
        <v>1657</v>
      </c>
      <c r="C793" t="s">
        <v>61</v>
      </c>
      <c r="D793" t="s">
        <v>23</v>
      </c>
      <c r="E793" t="s">
        <v>36</v>
      </c>
      <c r="F793" t="s">
        <v>28</v>
      </c>
      <c r="G793" t="s">
        <v>51</v>
      </c>
      <c r="H793">
        <v>41</v>
      </c>
      <c r="I793" s="1">
        <v>42365</v>
      </c>
      <c r="J793" s="2">
        <v>129903</v>
      </c>
      <c r="K793" s="3">
        <v>0.13</v>
      </c>
      <c r="L793" t="s">
        <v>52</v>
      </c>
      <c r="M793" t="s">
        <v>53</v>
      </c>
      <c r="N793" s="1" t="s">
        <v>21</v>
      </c>
    </row>
    <row r="794" spans="1:14" x14ac:dyDescent="0.2">
      <c r="A794" t="s">
        <v>266</v>
      </c>
      <c r="B794" t="s">
        <v>1658</v>
      </c>
      <c r="C794" t="s">
        <v>40</v>
      </c>
      <c r="D794" t="s">
        <v>15</v>
      </c>
      <c r="E794" t="s">
        <v>16</v>
      </c>
      <c r="F794" t="s">
        <v>17</v>
      </c>
      <c r="G794" t="s">
        <v>24</v>
      </c>
      <c r="H794">
        <v>25</v>
      </c>
      <c r="I794" s="1">
        <v>44303</v>
      </c>
      <c r="J794" s="2">
        <v>186870</v>
      </c>
      <c r="K794" s="3">
        <v>0.2</v>
      </c>
      <c r="L794" t="s">
        <v>33</v>
      </c>
      <c r="M794" t="s">
        <v>74</v>
      </c>
      <c r="N794" s="1" t="s">
        <v>21</v>
      </c>
    </row>
    <row r="795" spans="1:14" x14ac:dyDescent="0.2">
      <c r="A795" t="s">
        <v>1659</v>
      </c>
      <c r="B795" t="s">
        <v>1660</v>
      </c>
      <c r="C795" t="s">
        <v>64</v>
      </c>
      <c r="D795" t="s">
        <v>50</v>
      </c>
      <c r="E795" t="s">
        <v>16</v>
      </c>
      <c r="F795" t="s">
        <v>28</v>
      </c>
      <c r="G795" t="s">
        <v>18</v>
      </c>
      <c r="H795">
        <v>37</v>
      </c>
      <c r="I795" s="1">
        <v>40291</v>
      </c>
      <c r="J795" s="2">
        <v>57531</v>
      </c>
      <c r="K795" s="3">
        <v>0</v>
      </c>
      <c r="L795" t="s">
        <v>19</v>
      </c>
      <c r="M795" t="s">
        <v>20</v>
      </c>
      <c r="N795" s="1" t="s">
        <v>21</v>
      </c>
    </row>
    <row r="796" spans="1:14" x14ac:dyDescent="0.2">
      <c r="A796" t="s">
        <v>1661</v>
      </c>
      <c r="B796" t="s">
        <v>1662</v>
      </c>
      <c r="C796" t="s">
        <v>68</v>
      </c>
      <c r="D796" t="s">
        <v>15</v>
      </c>
      <c r="E796" t="s">
        <v>16</v>
      </c>
      <c r="F796" t="s">
        <v>28</v>
      </c>
      <c r="G796" t="s">
        <v>24</v>
      </c>
      <c r="H796">
        <v>46</v>
      </c>
      <c r="I796" s="1">
        <v>40657</v>
      </c>
      <c r="J796" s="2">
        <v>55894</v>
      </c>
      <c r="K796" s="3">
        <v>0</v>
      </c>
      <c r="L796" t="s">
        <v>19</v>
      </c>
      <c r="M796" t="s">
        <v>63</v>
      </c>
      <c r="N796" s="1" t="s">
        <v>21</v>
      </c>
    </row>
    <row r="797" spans="1:14" x14ac:dyDescent="0.2">
      <c r="A797" t="s">
        <v>1663</v>
      </c>
      <c r="B797" t="s">
        <v>1664</v>
      </c>
      <c r="C797" t="s">
        <v>129</v>
      </c>
      <c r="D797" t="s">
        <v>31</v>
      </c>
      <c r="E797" t="s">
        <v>36</v>
      </c>
      <c r="F797" t="s">
        <v>17</v>
      </c>
      <c r="G797" t="s">
        <v>24</v>
      </c>
      <c r="H797">
        <v>42</v>
      </c>
      <c r="I797" s="1">
        <v>41026</v>
      </c>
      <c r="J797" s="2">
        <v>72903</v>
      </c>
      <c r="K797" s="3">
        <v>0</v>
      </c>
      <c r="L797" t="s">
        <v>19</v>
      </c>
      <c r="M797" t="s">
        <v>39</v>
      </c>
      <c r="N797" s="1" t="s">
        <v>21</v>
      </c>
    </row>
    <row r="798" spans="1:14" x14ac:dyDescent="0.2">
      <c r="A798" t="s">
        <v>729</v>
      </c>
      <c r="B798" t="s">
        <v>1665</v>
      </c>
      <c r="C798" t="s">
        <v>68</v>
      </c>
      <c r="D798" t="s">
        <v>15</v>
      </c>
      <c r="E798" t="s">
        <v>32</v>
      </c>
      <c r="F798" t="s">
        <v>28</v>
      </c>
      <c r="G798" t="s">
        <v>24</v>
      </c>
      <c r="H798">
        <v>37</v>
      </c>
      <c r="I798" s="1">
        <v>42317</v>
      </c>
      <c r="J798" s="2">
        <v>45369</v>
      </c>
      <c r="K798" s="3">
        <v>0</v>
      </c>
      <c r="L798" t="s">
        <v>33</v>
      </c>
      <c r="M798" t="s">
        <v>60</v>
      </c>
      <c r="N798" s="1" t="s">
        <v>21</v>
      </c>
    </row>
    <row r="799" spans="1:14" x14ac:dyDescent="0.2">
      <c r="A799" t="s">
        <v>153</v>
      </c>
      <c r="B799" t="s">
        <v>1666</v>
      </c>
      <c r="C799" t="s">
        <v>62</v>
      </c>
      <c r="D799" t="s">
        <v>15</v>
      </c>
      <c r="E799" t="s">
        <v>44</v>
      </c>
      <c r="F799" t="s">
        <v>28</v>
      </c>
      <c r="G799" t="s">
        <v>18</v>
      </c>
      <c r="H799">
        <v>60</v>
      </c>
      <c r="I799" s="1">
        <v>40344</v>
      </c>
      <c r="J799" s="2">
        <v>106578</v>
      </c>
      <c r="K799" s="3">
        <v>0.09</v>
      </c>
      <c r="L799" t="s">
        <v>19</v>
      </c>
      <c r="M799" t="s">
        <v>45</v>
      </c>
      <c r="N799" s="1" t="s">
        <v>21</v>
      </c>
    </row>
    <row r="800" spans="1:14" x14ac:dyDescent="0.2">
      <c r="A800" t="s">
        <v>125</v>
      </c>
      <c r="B800" t="s">
        <v>1667</v>
      </c>
      <c r="C800" t="s">
        <v>77</v>
      </c>
      <c r="D800" t="s">
        <v>23</v>
      </c>
      <c r="E800" t="s">
        <v>16</v>
      </c>
      <c r="F800" t="s">
        <v>17</v>
      </c>
      <c r="G800" t="s">
        <v>51</v>
      </c>
      <c r="H800">
        <v>52</v>
      </c>
      <c r="I800" s="1">
        <v>36416</v>
      </c>
      <c r="J800" s="2">
        <v>92994</v>
      </c>
      <c r="K800" s="3">
        <v>0</v>
      </c>
      <c r="L800" t="s">
        <v>19</v>
      </c>
      <c r="M800" t="s">
        <v>20</v>
      </c>
      <c r="N800" s="1" t="s">
        <v>21</v>
      </c>
    </row>
    <row r="801" spans="1:14" x14ac:dyDescent="0.2">
      <c r="A801" t="s">
        <v>1668</v>
      </c>
      <c r="B801" t="s">
        <v>1669</v>
      </c>
      <c r="C801" t="s">
        <v>42</v>
      </c>
      <c r="D801" t="s">
        <v>50</v>
      </c>
      <c r="E801" t="s">
        <v>44</v>
      </c>
      <c r="F801" t="s">
        <v>28</v>
      </c>
      <c r="G801" t="s">
        <v>24</v>
      </c>
      <c r="H801">
        <v>59</v>
      </c>
      <c r="I801" s="1">
        <v>35502</v>
      </c>
      <c r="J801" s="2">
        <v>83685</v>
      </c>
      <c r="K801" s="3">
        <v>0</v>
      </c>
      <c r="L801" t="s">
        <v>33</v>
      </c>
      <c r="M801" t="s">
        <v>60</v>
      </c>
      <c r="N801" s="1" t="s">
        <v>21</v>
      </c>
    </row>
    <row r="802" spans="1:14" x14ac:dyDescent="0.2">
      <c r="A802" t="s">
        <v>594</v>
      </c>
      <c r="B802" t="s">
        <v>1670</v>
      </c>
      <c r="C802" t="s">
        <v>38</v>
      </c>
      <c r="D802" t="s">
        <v>27</v>
      </c>
      <c r="E802" t="s">
        <v>16</v>
      </c>
      <c r="F802" t="s">
        <v>28</v>
      </c>
      <c r="G802" t="s">
        <v>18</v>
      </c>
      <c r="H802">
        <v>48</v>
      </c>
      <c r="I802" s="1">
        <v>40435</v>
      </c>
      <c r="J802" s="2">
        <v>99335</v>
      </c>
      <c r="K802" s="3">
        <v>0</v>
      </c>
      <c r="L802" t="s">
        <v>19</v>
      </c>
      <c r="M802" t="s">
        <v>39</v>
      </c>
      <c r="N802" s="1" t="s">
        <v>21</v>
      </c>
    </row>
    <row r="803" spans="1:14" x14ac:dyDescent="0.2">
      <c r="A803" t="s">
        <v>1671</v>
      </c>
      <c r="B803" t="s">
        <v>1672</v>
      </c>
      <c r="C803" t="s">
        <v>61</v>
      </c>
      <c r="D803" t="s">
        <v>23</v>
      </c>
      <c r="E803" t="s">
        <v>36</v>
      </c>
      <c r="F803" t="s">
        <v>28</v>
      </c>
      <c r="G803" t="s">
        <v>18</v>
      </c>
      <c r="H803">
        <v>42</v>
      </c>
      <c r="I803" s="1">
        <v>41382</v>
      </c>
      <c r="J803" s="2">
        <v>131179</v>
      </c>
      <c r="K803" s="3">
        <v>0.15</v>
      </c>
      <c r="L803" t="s">
        <v>19</v>
      </c>
      <c r="M803" t="s">
        <v>29</v>
      </c>
      <c r="N803" s="1" t="s">
        <v>21</v>
      </c>
    </row>
    <row r="804" spans="1:14" x14ac:dyDescent="0.2">
      <c r="A804" t="s">
        <v>1673</v>
      </c>
      <c r="B804" t="s">
        <v>1674</v>
      </c>
      <c r="C804" t="s">
        <v>56</v>
      </c>
      <c r="D804" t="s">
        <v>27</v>
      </c>
      <c r="E804" t="s">
        <v>44</v>
      </c>
      <c r="F804" t="s">
        <v>28</v>
      </c>
      <c r="G804" t="s">
        <v>24</v>
      </c>
      <c r="H804">
        <v>35</v>
      </c>
      <c r="I804" s="1">
        <v>42493</v>
      </c>
      <c r="J804" s="2">
        <v>73899</v>
      </c>
      <c r="K804" s="3">
        <v>0.05</v>
      </c>
      <c r="L804" t="s">
        <v>33</v>
      </c>
      <c r="M804" t="s">
        <v>34</v>
      </c>
      <c r="N804" s="1" t="s">
        <v>21</v>
      </c>
    </row>
    <row r="805" spans="1:14" x14ac:dyDescent="0.2">
      <c r="A805" t="s">
        <v>1675</v>
      </c>
      <c r="B805" t="s">
        <v>1676</v>
      </c>
      <c r="C805" t="s">
        <v>14</v>
      </c>
      <c r="D805" t="s">
        <v>65</v>
      </c>
      <c r="E805" t="s">
        <v>36</v>
      </c>
      <c r="F805" t="s">
        <v>28</v>
      </c>
      <c r="G805" t="s">
        <v>24</v>
      </c>
      <c r="H805">
        <v>64</v>
      </c>
      <c r="I805" s="1">
        <v>41362</v>
      </c>
      <c r="J805" s="2">
        <v>252325</v>
      </c>
      <c r="K805" s="3">
        <v>0.4</v>
      </c>
      <c r="L805" t="s">
        <v>19</v>
      </c>
      <c r="M805" t="s">
        <v>29</v>
      </c>
      <c r="N805" s="1" t="s">
        <v>21</v>
      </c>
    </row>
    <row r="806" spans="1:14" x14ac:dyDescent="0.2">
      <c r="A806" t="s">
        <v>290</v>
      </c>
      <c r="B806" t="s">
        <v>1677</v>
      </c>
      <c r="C806" t="s">
        <v>64</v>
      </c>
      <c r="D806" t="s">
        <v>15</v>
      </c>
      <c r="E806" t="s">
        <v>16</v>
      </c>
      <c r="F806" t="s">
        <v>17</v>
      </c>
      <c r="G806" t="s">
        <v>18</v>
      </c>
      <c r="H806">
        <v>30</v>
      </c>
      <c r="I806" s="1">
        <v>42068</v>
      </c>
      <c r="J806" s="2">
        <v>52697</v>
      </c>
      <c r="K806" s="3">
        <v>0</v>
      </c>
      <c r="L806" t="s">
        <v>19</v>
      </c>
      <c r="M806" t="s">
        <v>63</v>
      </c>
      <c r="N806" s="1" t="s">
        <v>21</v>
      </c>
    </row>
    <row r="807" spans="1:14" x14ac:dyDescent="0.2">
      <c r="A807" t="s">
        <v>1611</v>
      </c>
      <c r="B807" t="s">
        <v>1678</v>
      </c>
      <c r="C807" t="s">
        <v>69</v>
      </c>
      <c r="D807" t="s">
        <v>31</v>
      </c>
      <c r="E807" t="s">
        <v>44</v>
      </c>
      <c r="F807" t="s">
        <v>17</v>
      </c>
      <c r="G807" t="s">
        <v>51</v>
      </c>
      <c r="H807">
        <v>29</v>
      </c>
      <c r="I807" s="1">
        <v>44099</v>
      </c>
      <c r="J807" s="2">
        <v>123588</v>
      </c>
      <c r="K807" s="3">
        <v>0</v>
      </c>
      <c r="L807" t="s">
        <v>52</v>
      </c>
      <c r="M807" t="s">
        <v>53</v>
      </c>
      <c r="N807" s="1" t="s">
        <v>21</v>
      </c>
    </row>
    <row r="808" spans="1:14" x14ac:dyDescent="0.2">
      <c r="A808" t="s">
        <v>1679</v>
      </c>
      <c r="B808" t="s">
        <v>1680</v>
      </c>
      <c r="C808" t="s">
        <v>14</v>
      </c>
      <c r="D808" t="s">
        <v>65</v>
      </c>
      <c r="E808" t="s">
        <v>32</v>
      </c>
      <c r="F808" t="s">
        <v>17</v>
      </c>
      <c r="G808" t="s">
        <v>24</v>
      </c>
      <c r="H808">
        <v>47</v>
      </c>
      <c r="I808" s="1">
        <v>44556</v>
      </c>
      <c r="J808" s="2">
        <v>243568</v>
      </c>
      <c r="K808" s="3">
        <v>0.33</v>
      </c>
      <c r="L808" t="s">
        <v>19</v>
      </c>
      <c r="M808" t="s">
        <v>25</v>
      </c>
      <c r="N808" s="1" t="s">
        <v>21</v>
      </c>
    </row>
    <row r="809" spans="1:14" x14ac:dyDescent="0.2">
      <c r="A809" t="s">
        <v>1340</v>
      </c>
      <c r="B809" t="s">
        <v>1681</v>
      </c>
      <c r="C809" t="s">
        <v>40</v>
      </c>
      <c r="D809" t="s">
        <v>50</v>
      </c>
      <c r="E809" t="s">
        <v>16</v>
      </c>
      <c r="F809" t="s">
        <v>28</v>
      </c>
      <c r="G809" t="s">
        <v>24</v>
      </c>
      <c r="H809">
        <v>49</v>
      </c>
      <c r="I809" s="1">
        <v>37092</v>
      </c>
      <c r="J809" s="2">
        <v>199176</v>
      </c>
      <c r="K809" s="3">
        <v>0.24</v>
      </c>
      <c r="L809" t="s">
        <v>19</v>
      </c>
      <c r="M809" t="s">
        <v>39</v>
      </c>
      <c r="N809" s="1" t="s">
        <v>21</v>
      </c>
    </row>
    <row r="810" spans="1:14" x14ac:dyDescent="0.2">
      <c r="A810" t="s">
        <v>483</v>
      </c>
      <c r="B810" t="s">
        <v>1682</v>
      </c>
      <c r="C810" t="s">
        <v>55</v>
      </c>
      <c r="D810" t="s">
        <v>27</v>
      </c>
      <c r="E810" t="s">
        <v>44</v>
      </c>
      <c r="F810" t="s">
        <v>17</v>
      </c>
      <c r="G810" t="s">
        <v>24</v>
      </c>
      <c r="H810">
        <v>56</v>
      </c>
      <c r="I810" s="1">
        <v>35238</v>
      </c>
      <c r="J810" s="2">
        <v>82806</v>
      </c>
      <c r="K810" s="3">
        <v>0</v>
      </c>
      <c r="L810" t="s">
        <v>19</v>
      </c>
      <c r="M810" t="s">
        <v>63</v>
      </c>
      <c r="N810" s="1" t="s">
        <v>21</v>
      </c>
    </row>
    <row r="811" spans="1:14" x14ac:dyDescent="0.2">
      <c r="A811" t="s">
        <v>1683</v>
      </c>
      <c r="B811" t="s">
        <v>1684</v>
      </c>
      <c r="C811" t="s">
        <v>40</v>
      </c>
      <c r="D811" t="s">
        <v>43</v>
      </c>
      <c r="E811" t="s">
        <v>44</v>
      </c>
      <c r="F811" t="s">
        <v>17</v>
      </c>
      <c r="G811" t="s">
        <v>24</v>
      </c>
      <c r="H811">
        <v>53</v>
      </c>
      <c r="I811" s="1">
        <v>35601</v>
      </c>
      <c r="J811" s="2">
        <v>164399</v>
      </c>
      <c r="K811" s="3">
        <v>0.25</v>
      </c>
      <c r="L811" t="s">
        <v>19</v>
      </c>
      <c r="M811" t="s">
        <v>63</v>
      </c>
      <c r="N811" s="1" t="s">
        <v>21</v>
      </c>
    </row>
    <row r="812" spans="1:14" x14ac:dyDescent="0.2">
      <c r="A812" t="s">
        <v>215</v>
      </c>
      <c r="B812" t="s">
        <v>1685</v>
      </c>
      <c r="C812" t="s">
        <v>61</v>
      </c>
      <c r="D812" t="s">
        <v>23</v>
      </c>
      <c r="E812" t="s">
        <v>36</v>
      </c>
      <c r="F812" t="s">
        <v>17</v>
      </c>
      <c r="G812" t="s">
        <v>24</v>
      </c>
      <c r="H812">
        <v>32</v>
      </c>
      <c r="I812" s="1">
        <v>42839</v>
      </c>
      <c r="J812" s="2">
        <v>154956</v>
      </c>
      <c r="K812" s="3">
        <v>0.13</v>
      </c>
      <c r="L812" t="s">
        <v>19</v>
      </c>
      <c r="M812" t="s">
        <v>39</v>
      </c>
      <c r="N812" s="1" t="s">
        <v>21</v>
      </c>
    </row>
    <row r="813" spans="1:14" x14ac:dyDescent="0.2">
      <c r="A813" t="s">
        <v>1686</v>
      </c>
      <c r="B813" t="s">
        <v>1687</v>
      </c>
      <c r="C813" t="s">
        <v>61</v>
      </c>
      <c r="D813" t="s">
        <v>43</v>
      </c>
      <c r="E813" t="s">
        <v>36</v>
      </c>
      <c r="F813" t="s">
        <v>28</v>
      </c>
      <c r="G813" t="s">
        <v>24</v>
      </c>
      <c r="H813">
        <v>32</v>
      </c>
      <c r="I813" s="1">
        <v>42764</v>
      </c>
      <c r="J813" s="2">
        <v>143970</v>
      </c>
      <c r="K813" s="3">
        <v>0.12</v>
      </c>
      <c r="L813" t="s">
        <v>19</v>
      </c>
      <c r="M813" t="s">
        <v>63</v>
      </c>
      <c r="N813" s="1">
        <v>43078</v>
      </c>
    </row>
    <row r="814" spans="1:14" x14ac:dyDescent="0.2">
      <c r="A814" t="s">
        <v>314</v>
      </c>
      <c r="B814" t="s">
        <v>1688</v>
      </c>
      <c r="C814" t="s">
        <v>40</v>
      </c>
      <c r="D814" t="s">
        <v>50</v>
      </c>
      <c r="E814" t="s">
        <v>32</v>
      </c>
      <c r="F814" t="s">
        <v>28</v>
      </c>
      <c r="G814" t="s">
        <v>51</v>
      </c>
      <c r="H814">
        <v>52</v>
      </c>
      <c r="I814" s="1">
        <v>44099</v>
      </c>
      <c r="J814" s="2">
        <v>163143</v>
      </c>
      <c r="K814" s="3">
        <v>0.28000000000000003</v>
      </c>
      <c r="L814" t="s">
        <v>52</v>
      </c>
      <c r="M814" t="s">
        <v>53</v>
      </c>
      <c r="N814" s="1" t="s">
        <v>21</v>
      </c>
    </row>
    <row r="815" spans="1:14" x14ac:dyDescent="0.2">
      <c r="A815" t="s">
        <v>1689</v>
      </c>
      <c r="B815" t="s">
        <v>1690</v>
      </c>
      <c r="C815" t="s">
        <v>42</v>
      </c>
      <c r="D815" t="s">
        <v>65</v>
      </c>
      <c r="E815" t="s">
        <v>44</v>
      </c>
      <c r="F815" t="s">
        <v>17</v>
      </c>
      <c r="G815" t="s">
        <v>18</v>
      </c>
      <c r="H815">
        <v>38</v>
      </c>
      <c r="I815" s="1">
        <v>44036</v>
      </c>
      <c r="J815" s="2">
        <v>89390</v>
      </c>
      <c r="K815" s="3">
        <v>0</v>
      </c>
      <c r="L815" t="s">
        <v>19</v>
      </c>
      <c r="M815" t="s">
        <v>63</v>
      </c>
      <c r="N815" s="1" t="s">
        <v>21</v>
      </c>
    </row>
    <row r="816" spans="1:14" x14ac:dyDescent="0.2">
      <c r="A816" t="s">
        <v>1691</v>
      </c>
      <c r="B816" t="s">
        <v>1692</v>
      </c>
      <c r="C816" t="s">
        <v>71</v>
      </c>
      <c r="D816" t="s">
        <v>27</v>
      </c>
      <c r="E816" t="s">
        <v>36</v>
      </c>
      <c r="F816" t="s">
        <v>28</v>
      </c>
      <c r="G816" t="s">
        <v>18</v>
      </c>
      <c r="H816">
        <v>41</v>
      </c>
      <c r="I816" s="1">
        <v>43013</v>
      </c>
      <c r="J816" s="2">
        <v>67468</v>
      </c>
      <c r="K816" s="3">
        <v>0</v>
      </c>
      <c r="L816" t="s">
        <v>19</v>
      </c>
      <c r="M816" t="s">
        <v>45</v>
      </c>
      <c r="N816" s="1" t="s">
        <v>21</v>
      </c>
    </row>
    <row r="817" spans="1:14" x14ac:dyDescent="0.2">
      <c r="A817" t="s">
        <v>1693</v>
      </c>
      <c r="B817" t="s">
        <v>1694</v>
      </c>
      <c r="C817" t="s">
        <v>97</v>
      </c>
      <c r="D817" t="s">
        <v>31</v>
      </c>
      <c r="E817" t="s">
        <v>36</v>
      </c>
      <c r="F817" t="s">
        <v>17</v>
      </c>
      <c r="G817" t="s">
        <v>51</v>
      </c>
      <c r="H817">
        <v>49</v>
      </c>
      <c r="I817" s="1">
        <v>42441</v>
      </c>
      <c r="J817" s="2">
        <v>100810</v>
      </c>
      <c r="K817" s="3">
        <v>0.12</v>
      </c>
      <c r="L817" t="s">
        <v>52</v>
      </c>
      <c r="M817" t="s">
        <v>66</v>
      </c>
      <c r="N817" s="1" t="s">
        <v>21</v>
      </c>
    </row>
    <row r="818" spans="1:14" x14ac:dyDescent="0.2">
      <c r="A818" t="s">
        <v>1695</v>
      </c>
      <c r="B818" t="s">
        <v>1696</v>
      </c>
      <c r="C818" t="s">
        <v>42</v>
      </c>
      <c r="D818" t="s">
        <v>15</v>
      </c>
      <c r="E818" t="s">
        <v>36</v>
      </c>
      <c r="F818" t="s">
        <v>17</v>
      </c>
      <c r="G818" t="s">
        <v>24</v>
      </c>
      <c r="H818">
        <v>35</v>
      </c>
      <c r="I818" s="1">
        <v>43542</v>
      </c>
      <c r="J818" s="2">
        <v>74779</v>
      </c>
      <c r="K818" s="3">
        <v>0</v>
      </c>
      <c r="L818" t="s">
        <v>19</v>
      </c>
      <c r="M818" t="s">
        <v>39</v>
      </c>
      <c r="N818" s="1" t="s">
        <v>21</v>
      </c>
    </row>
    <row r="819" spans="1:14" x14ac:dyDescent="0.2">
      <c r="A819" t="s">
        <v>878</v>
      </c>
      <c r="B819" t="s">
        <v>1697</v>
      </c>
      <c r="C819" t="s">
        <v>35</v>
      </c>
      <c r="D819" t="s">
        <v>27</v>
      </c>
      <c r="E819" t="s">
        <v>32</v>
      </c>
      <c r="F819" t="s">
        <v>17</v>
      </c>
      <c r="G819" t="s">
        <v>24</v>
      </c>
      <c r="H819">
        <v>29</v>
      </c>
      <c r="I819" s="1">
        <v>43048</v>
      </c>
      <c r="J819" s="2">
        <v>63985</v>
      </c>
      <c r="K819" s="3">
        <v>0</v>
      </c>
      <c r="L819" t="s">
        <v>19</v>
      </c>
      <c r="M819" t="s">
        <v>45</v>
      </c>
      <c r="N819" s="1" t="s">
        <v>21</v>
      </c>
    </row>
    <row r="820" spans="1:14" x14ac:dyDescent="0.2">
      <c r="A820" t="s">
        <v>1698</v>
      </c>
      <c r="B820" t="s">
        <v>1699</v>
      </c>
      <c r="C820" t="s">
        <v>88</v>
      </c>
      <c r="D820" t="s">
        <v>27</v>
      </c>
      <c r="E820" t="s">
        <v>36</v>
      </c>
      <c r="F820" t="s">
        <v>17</v>
      </c>
      <c r="G820" t="s">
        <v>18</v>
      </c>
      <c r="H820">
        <v>64</v>
      </c>
      <c r="I820" s="1">
        <v>38176</v>
      </c>
      <c r="J820" s="2">
        <v>77903</v>
      </c>
      <c r="K820" s="3">
        <v>0</v>
      </c>
      <c r="L820" t="s">
        <v>19</v>
      </c>
      <c r="M820" t="s">
        <v>63</v>
      </c>
      <c r="N820" s="1" t="s">
        <v>21</v>
      </c>
    </row>
    <row r="821" spans="1:14" x14ac:dyDescent="0.2">
      <c r="A821" t="s">
        <v>1700</v>
      </c>
      <c r="B821" t="s">
        <v>1701</v>
      </c>
      <c r="C821" t="s">
        <v>40</v>
      </c>
      <c r="D821" t="s">
        <v>43</v>
      </c>
      <c r="E821" t="s">
        <v>32</v>
      </c>
      <c r="F821" t="s">
        <v>28</v>
      </c>
      <c r="G821" t="s">
        <v>18</v>
      </c>
      <c r="H821">
        <v>33</v>
      </c>
      <c r="I821" s="1">
        <v>42898</v>
      </c>
      <c r="J821" s="2">
        <v>164396</v>
      </c>
      <c r="K821" s="3">
        <v>0.28999999999999998</v>
      </c>
      <c r="L821" t="s">
        <v>19</v>
      </c>
      <c r="M821" t="s">
        <v>29</v>
      </c>
      <c r="N821" s="1" t="s">
        <v>21</v>
      </c>
    </row>
    <row r="822" spans="1:14" x14ac:dyDescent="0.2">
      <c r="A822" t="s">
        <v>261</v>
      </c>
      <c r="B822" t="s">
        <v>1702</v>
      </c>
      <c r="C822" t="s">
        <v>91</v>
      </c>
      <c r="D822" t="s">
        <v>27</v>
      </c>
      <c r="E822" t="s">
        <v>32</v>
      </c>
      <c r="F822" t="s">
        <v>28</v>
      </c>
      <c r="G822" t="s">
        <v>24</v>
      </c>
      <c r="H822">
        <v>29</v>
      </c>
      <c r="I822" s="1">
        <v>44375</v>
      </c>
      <c r="J822" s="2">
        <v>71234</v>
      </c>
      <c r="K822" s="3">
        <v>0</v>
      </c>
      <c r="L822" t="s">
        <v>19</v>
      </c>
      <c r="M822" t="s">
        <v>63</v>
      </c>
      <c r="N822" s="1" t="s">
        <v>21</v>
      </c>
    </row>
    <row r="823" spans="1:14" x14ac:dyDescent="0.2">
      <c r="A823" t="s">
        <v>200</v>
      </c>
      <c r="B823" t="s">
        <v>1703</v>
      </c>
      <c r="C823" t="s">
        <v>62</v>
      </c>
      <c r="D823" t="s">
        <v>15</v>
      </c>
      <c r="E823" t="s">
        <v>32</v>
      </c>
      <c r="F823" t="s">
        <v>28</v>
      </c>
      <c r="G823" t="s">
        <v>24</v>
      </c>
      <c r="H823">
        <v>63</v>
      </c>
      <c r="I823" s="1">
        <v>38096</v>
      </c>
      <c r="J823" s="2">
        <v>122487</v>
      </c>
      <c r="K823" s="3">
        <v>0.08</v>
      </c>
      <c r="L823" t="s">
        <v>33</v>
      </c>
      <c r="M823" t="s">
        <v>74</v>
      </c>
      <c r="N823" s="1" t="s">
        <v>21</v>
      </c>
    </row>
    <row r="824" spans="1:14" x14ac:dyDescent="0.2">
      <c r="A824" t="s">
        <v>1704</v>
      </c>
      <c r="B824" t="s">
        <v>1705</v>
      </c>
      <c r="C824" t="s">
        <v>62</v>
      </c>
      <c r="D824" t="s">
        <v>23</v>
      </c>
      <c r="E824" t="s">
        <v>44</v>
      </c>
      <c r="F824" t="s">
        <v>17</v>
      </c>
      <c r="G824" t="s">
        <v>24</v>
      </c>
      <c r="H824">
        <v>32</v>
      </c>
      <c r="I824" s="1">
        <v>42738</v>
      </c>
      <c r="J824" s="2">
        <v>101870</v>
      </c>
      <c r="K824" s="3">
        <v>0.1</v>
      </c>
      <c r="L824" t="s">
        <v>19</v>
      </c>
      <c r="M824" t="s">
        <v>39</v>
      </c>
      <c r="N824" s="1" t="s">
        <v>21</v>
      </c>
    </row>
    <row r="825" spans="1:14" x14ac:dyDescent="0.2">
      <c r="A825" t="s">
        <v>242</v>
      </c>
      <c r="B825" t="s">
        <v>1706</v>
      </c>
      <c r="C825" t="s">
        <v>76</v>
      </c>
      <c r="D825" t="s">
        <v>27</v>
      </c>
      <c r="E825" t="s">
        <v>16</v>
      </c>
      <c r="F825" t="s">
        <v>28</v>
      </c>
      <c r="G825" t="s">
        <v>51</v>
      </c>
      <c r="H825">
        <v>64</v>
      </c>
      <c r="I825" s="1">
        <v>44009</v>
      </c>
      <c r="J825" s="2">
        <v>40316</v>
      </c>
      <c r="K825" s="3">
        <v>0</v>
      </c>
      <c r="L825" t="s">
        <v>52</v>
      </c>
      <c r="M825" t="s">
        <v>81</v>
      </c>
      <c r="N825" s="1" t="s">
        <v>21</v>
      </c>
    </row>
    <row r="826" spans="1:14" x14ac:dyDescent="0.2">
      <c r="A826" t="s">
        <v>223</v>
      </c>
      <c r="B826" t="s">
        <v>1707</v>
      </c>
      <c r="C826" t="s">
        <v>62</v>
      </c>
      <c r="D826" t="s">
        <v>27</v>
      </c>
      <c r="E826" t="s">
        <v>16</v>
      </c>
      <c r="F826" t="s">
        <v>17</v>
      </c>
      <c r="G826" t="s">
        <v>24</v>
      </c>
      <c r="H826">
        <v>55</v>
      </c>
      <c r="I826" s="1">
        <v>38391</v>
      </c>
      <c r="J826" s="2">
        <v>115145</v>
      </c>
      <c r="K826" s="3">
        <v>0.05</v>
      </c>
      <c r="L826" t="s">
        <v>33</v>
      </c>
      <c r="M826" t="s">
        <v>80</v>
      </c>
      <c r="N826" s="1" t="s">
        <v>21</v>
      </c>
    </row>
    <row r="827" spans="1:14" x14ac:dyDescent="0.2">
      <c r="A827" t="s">
        <v>1708</v>
      </c>
      <c r="B827" t="s">
        <v>1709</v>
      </c>
      <c r="C827" t="s">
        <v>38</v>
      </c>
      <c r="D827" t="s">
        <v>27</v>
      </c>
      <c r="E827" t="s">
        <v>36</v>
      </c>
      <c r="F827" t="s">
        <v>17</v>
      </c>
      <c r="G827" t="s">
        <v>51</v>
      </c>
      <c r="H827">
        <v>43</v>
      </c>
      <c r="I827" s="1">
        <v>39885</v>
      </c>
      <c r="J827" s="2">
        <v>62335</v>
      </c>
      <c r="K827" s="3">
        <v>0</v>
      </c>
      <c r="L827" t="s">
        <v>52</v>
      </c>
      <c r="M827" t="s">
        <v>81</v>
      </c>
      <c r="N827" s="1" t="s">
        <v>21</v>
      </c>
    </row>
    <row r="828" spans="1:14" x14ac:dyDescent="0.2">
      <c r="A828" t="s">
        <v>161</v>
      </c>
      <c r="B828" t="s">
        <v>1710</v>
      </c>
      <c r="C828" t="s">
        <v>68</v>
      </c>
      <c r="D828" t="s">
        <v>15</v>
      </c>
      <c r="E828" t="s">
        <v>36</v>
      </c>
      <c r="F828" t="s">
        <v>28</v>
      </c>
      <c r="G828" t="s">
        <v>24</v>
      </c>
      <c r="H828">
        <v>56</v>
      </c>
      <c r="I828" s="1">
        <v>38847</v>
      </c>
      <c r="J828" s="2">
        <v>41561</v>
      </c>
      <c r="K828" s="3">
        <v>0</v>
      </c>
      <c r="L828" t="s">
        <v>19</v>
      </c>
      <c r="M828" t="s">
        <v>25</v>
      </c>
      <c r="N828" s="1" t="s">
        <v>21</v>
      </c>
    </row>
    <row r="829" spans="1:14" x14ac:dyDescent="0.2">
      <c r="A829" t="s">
        <v>1711</v>
      </c>
      <c r="B829" t="s">
        <v>1712</v>
      </c>
      <c r="C829" t="s">
        <v>61</v>
      </c>
      <c r="D829" t="s">
        <v>15</v>
      </c>
      <c r="E829" t="s">
        <v>44</v>
      </c>
      <c r="F829" t="s">
        <v>17</v>
      </c>
      <c r="G829" t="s">
        <v>24</v>
      </c>
      <c r="H829">
        <v>37</v>
      </c>
      <c r="I829" s="1">
        <v>40657</v>
      </c>
      <c r="J829" s="2">
        <v>131183</v>
      </c>
      <c r="K829" s="3">
        <v>0.14000000000000001</v>
      </c>
      <c r="L829" t="s">
        <v>33</v>
      </c>
      <c r="M829" t="s">
        <v>74</v>
      </c>
      <c r="N829" s="1">
        <v>42445</v>
      </c>
    </row>
    <row r="830" spans="1:14" x14ac:dyDescent="0.2">
      <c r="A830" t="s">
        <v>1115</v>
      </c>
      <c r="B830" t="s">
        <v>1713</v>
      </c>
      <c r="C830" t="s">
        <v>55</v>
      </c>
      <c r="D830" t="s">
        <v>27</v>
      </c>
      <c r="E830" t="s">
        <v>36</v>
      </c>
      <c r="F830" t="s">
        <v>17</v>
      </c>
      <c r="G830" t="s">
        <v>24</v>
      </c>
      <c r="H830">
        <v>45</v>
      </c>
      <c r="I830" s="1">
        <v>37445</v>
      </c>
      <c r="J830" s="2">
        <v>92655</v>
      </c>
      <c r="K830" s="3">
        <v>0</v>
      </c>
      <c r="L830" t="s">
        <v>33</v>
      </c>
      <c r="M830" t="s">
        <v>34</v>
      </c>
      <c r="N830" s="1" t="s">
        <v>21</v>
      </c>
    </row>
    <row r="831" spans="1:14" x14ac:dyDescent="0.2">
      <c r="A831" t="s">
        <v>1577</v>
      </c>
      <c r="B831" t="s">
        <v>1714</v>
      </c>
      <c r="C831" t="s">
        <v>61</v>
      </c>
      <c r="D831" t="s">
        <v>50</v>
      </c>
      <c r="E831" t="s">
        <v>36</v>
      </c>
      <c r="F831" t="s">
        <v>17</v>
      </c>
      <c r="G831" t="s">
        <v>51</v>
      </c>
      <c r="H831">
        <v>49</v>
      </c>
      <c r="I831" s="1">
        <v>35157</v>
      </c>
      <c r="J831" s="2">
        <v>157057</v>
      </c>
      <c r="K831" s="3">
        <v>0.12</v>
      </c>
      <c r="L831" t="s">
        <v>19</v>
      </c>
      <c r="M831" t="s">
        <v>45</v>
      </c>
      <c r="N831" s="1" t="s">
        <v>21</v>
      </c>
    </row>
    <row r="832" spans="1:14" x14ac:dyDescent="0.2">
      <c r="A832" t="s">
        <v>335</v>
      </c>
      <c r="B832" t="s">
        <v>1715</v>
      </c>
      <c r="C832" t="s">
        <v>26</v>
      </c>
      <c r="D832" t="s">
        <v>27</v>
      </c>
      <c r="E832" t="s">
        <v>44</v>
      </c>
      <c r="F832" t="s">
        <v>17</v>
      </c>
      <c r="G832" t="s">
        <v>18</v>
      </c>
      <c r="H832">
        <v>61</v>
      </c>
      <c r="I832" s="1">
        <v>38392</v>
      </c>
      <c r="J832" s="2">
        <v>64462</v>
      </c>
      <c r="K832" s="3">
        <v>0</v>
      </c>
      <c r="L832" t="s">
        <v>19</v>
      </c>
      <c r="M832" t="s">
        <v>20</v>
      </c>
      <c r="N832" s="1" t="s">
        <v>21</v>
      </c>
    </row>
    <row r="833" spans="1:14" x14ac:dyDescent="0.2">
      <c r="A833" t="s">
        <v>1716</v>
      </c>
      <c r="B833" t="s">
        <v>1717</v>
      </c>
      <c r="C833" t="s">
        <v>30</v>
      </c>
      <c r="D833" t="s">
        <v>31</v>
      </c>
      <c r="E833" t="s">
        <v>32</v>
      </c>
      <c r="F833" t="s">
        <v>17</v>
      </c>
      <c r="G833" t="s">
        <v>18</v>
      </c>
      <c r="H833">
        <v>41</v>
      </c>
      <c r="I833" s="1">
        <v>38632</v>
      </c>
      <c r="J833" s="2">
        <v>79352</v>
      </c>
      <c r="K833" s="3">
        <v>0</v>
      </c>
      <c r="L833" t="s">
        <v>19</v>
      </c>
      <c r="M833" t="s">
        <v>63</v>
      </c>
      <c r="N833" s="1" t="s">
        <v>21</v>
      </c>
    </row>
    <row r="834" spans="1:14" x14ac:dyDescent="0.2">
      <c r="A834" t="s">
        <v>1718</v>
      </c>
      <c r="B834" t="s">
        <v>1719</v>
      </c>
      <c r="C834" t="s">
        <v>61</v>
      </c>
      <c r="D834" t="s">
        <v>43</v>
      </c>
      <c r="E834" t="s">
        <v>44</v>
      </c>
      <c r="F834" t="s">
        <v>17</v>
      </c>
      <c r="G834" t="s">
        <v>18</v>
      </c>
      <c r="H834">
        <v>55</v>
      </c>
      <c r="I834" s="1">
        <v>36977</v>
      </c>
      <c r="J834" s="2">
        <v>157812</v>
      </c>
      <c r="K834" s="3">
        <v>0.11</v>
      </c>
      <c r="L834" t="s">
        <v>19</v>
      </c>
      <c r="M834" t="s">
        <v>45</v>
      </c>
      <c r="N834" s="1" t="s">
        <v>21</v>
      </c>
    </row>
    <row r="835" spans="1:14" x14ac:dyDescent="0.2">
      <c r="A835" t="s">
        <v>131</v>
      </c>
      <c r="B835" t="s">
        <v>1720</v>
      </c>
      <c r="C835" t="s">
        <v>30</v>
      </c>
      <c r="D835" t="s">
        <v>31</v>
      </c>
      <c r="E835" t="s">
        <v>32</v>
      </c>
      <c r="F835" t="s">
        <v>28</v>
      </c>
      <c r="G835" t="s">
        <v>18</v>
      </c>
      <c r="H835">
        <v>27</v>
      </c>
      <c r="I835" s="1">
        <v>43354</v>
      </c>
      <c r="J835" s="2">
        <v>80745</v>
      </c>
      <c r="K835" s="3">
        <v>0</v>
      </c>
      <c r="L835" t="s">
        <v>19</v>
      </c>
      <c r="M835" t="s">
        <v>20</v>
      </c>
      <c r="N835" s="1" t="s">
        <v>21</v>
      </c>
    </row>
    <row r="836" spans="1:14" x14ac:dyDescent="0.2">
      <c r="A836" t="s">
        <v>350</v>
      </c>
      <c r="B836" t="s">
        <v>1721</v>
      </c>
      <c r="C836" t="s">
        <v>98</v>
      </c>
      <c r="D836" t="s">
        <v>27</v>
      </c>
      <c r="E836" t="s">
        <v>36</v>
      </c>
      <c r="F836" t="s">
        <v>17</v>
      </c>
      <c r="G836" t="s">
        <v>18</v>
      </c>
      <c r="H836">
        <v>57</v>
      </c>
      <c r="I836" s="1">
        <v>35113</v>
      </c>
      <c r="J836" s="2">
        <v>75354</v>
      </c>
      <c r="K836" s="3">
        <v>0</v>
      </c>
      <c r="L836" t="s">
        <v>19</v>
      </c>
      <c r="M836" t="s">
        <v>25</v>
      </c>
      <c r="N836" s="1">
        <v>35413</v>
      </c>
    </row>
    <row r="837" spans="1:14" x14ac:dyDescent="0.2">
      <c r="A837" t="s">
        <v>1722</v>
      </c>
      <c r="B837" t="s">
        <v>1723</v>
      </c>
      <c r="C837" t="s">
        <v>97</v>
      </c>
      <c r="D837" t="s">
        <v>31</v>
      </c>
      <c r="E837" t="s">
        <v>16</v>
      </c>
      <c r="F837" t="s">
        <v>28</v>
      </c>
      <c r="G837" t="s">
        <v>51</v>
      </c>
      <c r="H837">
        <v>56</v>
      </c>
      <c r="I837" s="1">
        <v>43363</v>
      </c>
      <c r="J837" s="2">
        <v>78938</v>
      </c>
      <c r="K837" s="3">
        <v>0.14000000000000001</v>
      </c>
      <c r="L837" t="s">
        <v>19</v>
      </c>
      <c r="M837" t="s">
        <v>39</v>
      </c>
      <c r="N837" s="1" t="s">
        <v>21</v>
      </c>
    </row>
    <row r="838" spans="1:14" x14ac:dyDescent="0.2">
      <c r="A838" t="s">
        <v>1724</v>
      </c>
      <c r="B838" t="s">
        <v>1725</v>
      </c>
      <c r="C838" t="s">
        <v>69</v>
      </c>
      <c r="D838" t="s">
        <v>31</v>
      </c>
      <c r="E838" t="s">
        <v>32</v>
      </c>
      <c r="F838" t="s">
        <v>28</v>
      </c>
      <c r="G838" t="s">
        <v>51</v>
      </c>
      <c r="H838">
        <v>59</v>
      </c>
      <c r="I838" s="1">
        <v>39701</v>
      </c>
      <c r="J838" s="2">
        <v>96313</v>
      </c>
      <c r="K838" s="3">
        <v>0</v>
      </c>
      <c r="L838" t="s">
        <v>19</v>
      </c>
      <c r="M838" t="s">
        <v>25</v>
      </c>
      <c r="N838" s="1" t="s">
        <v>21</v>
      </c>
    </row>
    <row r="839" spans="1:14" x14ac:dyDescent="0.2">
      <c r="A839" t="s">
        <v>1726</v>
      </c>
      <c r="B839" t="s">
        <v>1727</v>
      </c>
      <c r="C839" t="s">
        <v>40</v>
      </c>
      <c r="D839" t="s">
        <v>31</v>
      </c>
      <c r="E839" t="s">
        <v>44</v>
      </c>
      <c r="F839" t="s">
        <v>28</v>
      </c>
      <c r="G839" t="s">
        <v>18</v>
      </c>
      <c r="H839">
        <v>45</v>
      </c>
      <c r="I839" s="1">
        <v>40511</v>
      </c>
      <c r="J839" s="2">
        <v>153767</v>
      </c>
      <c r="K839" s="3">
        <v>0.27</v>
      </c>
      <c r="L839" t="s">
        <v>19</v>
      </c>
      <c r="M839" t="s">
        <v>39</v>
      </c>
      <c r="N839" s="1" t="s">
        <v>21</v>
      </c>
    </row>
    <row r="840" spans="1:14" x14ac:dyDescent="0.2">
      <c r="A840" t="s">
        <v>280</v>
      </c>
      <c r="B840" t="s">
        <v>1728</v>
      </c>
      <c r="C840" t="s">
        <v>62</v>
      </c>
      <c r="D840" t="s">
        <v>43</v>
      </c>
      <c r="E840" t="s">
        <v>16</v>
      </c>
      <c r="F840" t="s">
        <v>17</v>
      </c>
      <c r="G840" t="s">
        <v>47</v>
      </c>
      <c r="H840">
        <v>42</v>
      </c>
      <c r="I840" s="1">
        <v>42266</v>
      </c>
      <c r="J840" s="2">
        <v>103423</v>
      </c>
      <c r="K840" s="3">
        <v>0.06</v>
      </c>
      <c r="L840" t="s">
        <v>19</v>
      </c>
      <c r="M840" t="s">
        <v>29</v>
      </c>
      <c r="N840" s="1" t="s">
        <v>21</v>
      </c>
    </row>
    <row r="841" spans="1:14" x14ac:dyDescent="0.2">
      <c r="A841" t="s">
        <v>1729</v>
      </c>
      <c r="B841" t="s">
        <v>1730</v>
      </c>
      <c r="C841" t="s">
        <v>84</v>
      </c>
      <c r="D841" t="s">
        <v>31</v>
      </c>
      <c r="E841" t="s">
        <v>32</v>
      </c>
      <c r="F841" t="s">
        <v>17</v>
      </c>
      <c r="G841" t="s">
        <v>24</v>
      </c>
      <c r="H841">
        <v>25</v>
      </c>
      <c r="I841" s="1">
        <v>44370</v>
      </c>
      <c r="J841" s="2">
        <v>86464</v>
      </c>
      <c r="K841" s="3">
        <v>0</v>
      </c>
      <c r="L841" t="s">
        <v>33</v>
      </c>
      <c r="M841" t="s">
        <v>74</v>
      </c>
      <c r="N841" s="1" t="s">
        <v>21</v>
      </c>
    </row>
    <row r="842" spans="1:14" x14ac:dyDescent="0.2">
      <c r="A842" t="s">
        <v>1731</v>
      </c>
      <c r="B842" t="s">
        <v>1732</v>
      </c>
      <c r="C842" t="s">
        <v>84</v>
      </c>
      <c r="D842" t="s">
        <v>31</v>
      </c>
      <c r="E842" t="s">
        <v>32</v>
      </c>
      <c r="F842" t="s">
        <v>17</v>
      </c>
      <c r="G842" t="s">
        <v>51</v>
      </c>
      <c r="H842">
        <v>29</v>
      </c>
      <c r="I842" s="1">
        <v>43114</v>
      </c>
      <c r="J842" s="2">
        <v>80516</v>
      </c>
      <c r="K842" s="3">
        <v>0</v>
      </c>
      <c r="L842" t="s">
        <v>52</v>
      </c>
      <c r="M842" t="s">
        <v>53</v>
      </c>
      <c r="N842" s="1" t="s">
        <v>21</v>
      </c>
    </row>
    <row r="843" spans="1:14" x14ac:dyDescent="0.2">
      <c r="A843" t="s">
        <v>1733</v>
      </c>
      <c r="B843" t="s">
        <v>1734</v>
      </c>
      <c r="C843" t="s">
        <v>62</v>
      </c>
      <c r="D843" t="s">
        <v>23</v>
      </c>
      <c r="E843" t="s">
        <v>44</v>
      </c>
      <c r="F843" t="s">
        <v>17</v>
      </c>
      <c r="G843" t="s">
        <v>47</v>
      </c>
      <c r="H843">
        <v>33</v>
      </c>
      <c r="I843" s="1">
        <v>41507</v>
      </c>
      <c r="J843" s="2">
        <v>105390</v>
      </c>
      <c r="K843" s="3">
        <v>0.06</v>
      </c>
      <c r="L843" t="s">
        <v>19</v>
      </c>
      <c r="M843" t="s">
        <v>29</v>
      </c>
      <c r="N843" s="1" t="s">
        <v>21</v>
      </c>
    </row>
    <row r="844" spans="1:14" x14ac:dyDescent="0.2">
      <c r="A844" t="s">
        <v>1735</v>
      </c>
      <c r="B844" t="s">
        <v>1736</v>
      </c>
      <c r="C844" t="s">
        <v>38</v>
      </c>
      <c r="D844" t="s">
        <v>27</v>
      </c>
      <c r="E844" t="s">
        <v>36</v>
      </c>
      <c r="F844" t="s">
        <v>17</v>
      </c>
      <c r="G844" t="s">
        <v>24</v>
      </c>
      <c r="H844">
        <v>50</v>
      </c>
      <c r="I844" s="1">
        <v>44445</v>
      </c>
      <c r="J844" s="2">
        <v>83418</v>
      </c>
      <c r="K844" s="3">
        <v>0</v>
      </c>
      <c r="L844" t="s">
        <v>33</v>
      </c>
      <c r="M844" t="s">
        <v>74</v>
      </c>
      <c r="N844" s="1" t="s">
        <v>21</v>
      </c>
    </row>
    <row r="845" spans="1:14" x14ac:dyDescent="0.2">
      <c r="A845" t="s">
        <v>1737</v>
      </c>
      <c r="B845" t="s">
        <v>1738</v>
      </c>
      <c r="C845" t="s">
        <v>88</v>
      </c>
      <c r="D845" t="s">
        <v>27</v>
      </c>
      <c r="E845" t="s">
        <v>44</v>
      </c>
      <c r="F845" t="s">
        <v>17</v>
      </c>
      <c r="G845" t="s">
        <v>18</v>
      </c>
      <c r="H845">
        <v>45</v>
      </c>
      <c r="I845" s="1">
        <v>43042</v>
      </c>
      <c r="J845" s="2">
        <v>66660</v>
      </c>
      <c r="K845" s="3">
        <v>0</v>
      </c>
      <c r="L845" t="s">
        <v>19</v>
      </c>
      <c r="M845" t="s">
        <v>25</v>
      </c>
      <c r="N845" s="1" t="s">
        <v>21</v>
      </c>
    </row>
    <row r="846" spans="1:14" x14ac:dyDescent="0.2">
      <c r="A846" t="s">
        <v>1383</v>
      </c>
      <c r="B846" t="s">
        <v>1739</v>
      </c>
      <c r="C846" t="s">
        <v>62</v>
      </c>
      <c r="D846" t="s">
        <v>23</v>
      </c>
      <c r="E846" t="s">
        <v>44</v>
      </c>
      <c r="F846" t="s">
        <v>28</v>
      </c>
      <c r="G846" t="s">
        <v>51</v>
      </c>
      <c r="H846">
        <v>59</v>
      </c>
      <c r="I846" s="1">
        <v>42165</v>
      </c>
      <c r="J846" s="2">
        <v>101985</v>
      </c>
      <c r="K846" s="3">
        <v>7.0000000000000007E-2</v>
      </c>
      <c r="L846" t="s">
        <v>19</v>
      </c>
      <c r="M846" t="s">
        <v>45</v>
      </c>
      <c r="N846" s="1" t="s">
        <v>21</v>
      </c>
    </row>
    <row r="847" spans="1:14" x14ac:dyDescent="0.2">
      <c r="A847" t="s">
        <v>1740</v>
      </c>
      <c r="B847" t="s">
        <v>1741</v>
      </c>
      <c r="C847" t="s">
        <v>14</v>
      </c>
      <c r="D847" t="s">
        <v>15</v>
      </c>
      <c r="E847" t="s">
        <v>32</v>
      </c>
      <c r="F847" t="s">
        <v>28</v>
      </c>
      <c r="G847" t="s">
        <v>51</v>
      </c>
      <c r="H847">
        <v>29</v>
      </c>
      <c r="I847" s="1">
        <v>43439</v>
      </c>
      <c r="J847" s="2">
        <v>199504</v>
      </c>
      <c r="K847" s="3">
        <v>0.3</v>
      </c>
      <c r="L847" t="s">
        <v>19</v>
      </c>
      <c r="M847" t="s">
        <v>25</v>
      </c>
      <c r="N847" s="1" t="s">
        <v>21</v>
      </c>
    </row>
    <row r="848" spans="1:14" x14ac:dyDescent="0.2">
      <c r="A848" t="s">
        <v>1742</v>
      </c>
      <c r="B848" t="s">
        <v>1743</v>
      </c>
      <c r="C848" t="s">
        <v>61</v>
      </c>
      <c r="D848" t="s">
        <v>50</v>
      </c>
      <c r="E848" t="s">
        <v>32</v>
      </c>
      <c r="F848" t="s">
        <v>17</v>
      </c>
      <c r="G848" t="s">
        <v>51</v>
      </c>
      <c r="H848">
        <v>52</v>
      </c>
      <c r="I848" s="1">
        <v>38995</v>
      </c>
      <c r="J848" s="2">
        <v>147966</v>
      </c>
      <c r="K848" s="3">
        <v>0.11</v>
      </c>
      <c r="L848" t="s">
        <v>52</v>
      </c>
      <c r="M848" t="s">
        <v>66</v>
      </c>
      <c r="N848" s="1">
        <v>43608</v>
      </c>
    </row>
    <row r="849" spans="1:14" x14ac:dyDescent="0.2">
      <c r="A849" t="s">
        <v>582</v>
      </c>
      <c r="B849" t="s">
        <v>1744</v>
      </c>
      <c r="C849" t="s">
        <v>83</v>
      </c>
      <c r="D849" t="s">
        <v>23</v>
      </c>
      <c r="E849" t="s">
        <v>44</v>
      </c>
      <c r="F849" t="s">
        <v>28</v>
      </c>
      <c r="G849" t="s">
        <v>24</v>
      </c>
      <c r="H849">
        <v>58</v>
      </c>
      <c r="I849" s="1">
        <v>41810</v>
      </c>
      <c r="J849" s="2">
        <v>41728</v>
      </c>
      <c r="K849" s="3">
        <v>0</v>
      </c>
      <c r="L849" t="s">
        <v>33</v>
      </c>
      <c r="M849" t="s">
        <v>80</v>
      </c>
      <c r="N849" s="1" t="s">
        <v>21</v>
      </c>
    </row>
    <row r="850" spans="1:14" x14ac:dyDescent="0.2">
      <c r="A850" t="s">
        <v>1532</v>
      </c>
      <c r="B850" t="s">
        <v>67</v>
      </c>
      <c r="C850" t="s">
        <v>42</v>
      </c>
      <c r="D850" t="s">
        <v>65</v>
      </c>
      <c r="E850" t="s">
        <v>44</v>
      </c>
      <c r="F850" t="s">
        <v>28</v>
      </c>
      <c r="G850" t="s">
        <v>51</v>
      </c>
      <c r="H850">
        <v>62</v>
      </c>
      <c r="I850" s="1">
        <v>40591</v>
      </c>
      <c r="J850" s="2">
        <v>94422</v>
      </c>
      <c r="K850" s="3">
        <v>0</v>
      </c>
      <c r="L850" t="s">
        <v>19</v>
      </c>
      <c r="M850" t="s">
        <v>39</v>
      </c>
      <c r="N850" s="1" t="s">
        <v>21</v>
      </c>
    </row>
    <row r="851" spans="1:14" x14ac:dyDescent="0.2">
      <c r="A851" t="s">
        <v>1745</v>
      </c>
      <c r="B851" t="s">
        <v>1746</v>
      </c>
      <c r="C851" t="s">
        <v>40</v>
      </c>
      <c r="D851" t="s">
        <v>50</v>
      </c>
      <c r="E851" t="s">
        <v>32</v>
      </c>
      <c r="F851" t="s">
        <v>28</v>
      </c>
      <c r="G851" t="s">
        <v>24</v>
      </c>
      <c r="H851">
        <v>31</v>
      </c>
      <c r="I851" s="1">
        <v>42184</v>
      </c>
      <c r="J851" s="2">
        <v>191026</v>
      </c>
      <c r="K851" s="3">
        <v>0.16</v>
      </c>
      <c r="L851" t="s">
        <v>19</v>
      </c>
      <c r="M851" t="s">
        <v>29</v>
      </c>
      <c r="N851" s="1" t="s">
        <v>21</v>
      </c>
    </row>
    <row r="852" spans="1:14" x14ac:dyDescent="0.2">
      <c r="A852" t="s">
        <v>1747</v>
      </c>
      <c r="B852" t="s">
        <v>1748</v>
      </c>
      <c r="C852" t="s">
        <v>14</v>
      </c>
      <c r="D852" t="s">
        <v>27</v>
      </c>
      <c r="E852" t="s">
        <v>16</v>
      </c>
      <c r="F852" t="s">
        <v>28</v>
      </c>
      <c r="G852" t="s">
        <v>51</v>
      </c>
      <c r="H852">
        <v>42</v>
      </c>
      <c r="I852" s="1">
        <v>40511</v>
      </c>
      <c r="J852" s="2">
        <v>186725</v>
      </c>
      <c r="K852" s="3">
        <v>0.32</v>
      </c>
      <c r="L852" t="s">
        <v>52</v>
      </c>
      <c r="M852" t="s">
        <v>81</v>
      </c>
      <c r="N852" s="1" t="s">
        <v>21</v>
      </c>
    </row>
    <row r="853" spans="1:14" x14ac:dyDescent="0.2">
      <c r="A853" t="s">
        <v>1749</v>
      </c>
      <c r="B853" t="s">
        <v>1750</v>
      </c>
      <c r="C853" t="s">
        <v>83</v>
      </c>
      <c r="D853" t="s">
        <v>23</v>
      </c>
      <c r="E853" t="s">
        <v>16</v>
      </c>
      <c r="F853" t="s">
        <v>17</v>
      </c>
      <c r="G853" t="s">
        <v>18</v>
      </c>
      <c r="H853">
        <v>56</v>
      </c>
      <c r="I853" s="1">
        <v>40045</v>
      </c>
      <c r="J853" s="2">
        <v>52800</v>
      </c>
      <c r="K853" s="3">
        <v>0</v>
      </c>
      <c r="L853" t="s">
        <v>19</v>
      </c>
      <c r="M853" t="s">
        <v>39</v>
      </c>
      <c r="N853" s="1" t="s">
        <v>21</v>
      </c>
    </row>
    <row r="854" spans="1:14" x14ac:dyDescent="0.2">
      <c r="A854" t="s">
        <v>1751</v>
      </c>
      <c r="B854" t="s">
        <v>1752</v>
      </c>
      <c r="C854" t="s">
        <v>69</v>
      </c>
      <c r="D854" t="s">
        <v>31</v>
      </c>
      <c r="E854" t="s">
        <v>44</v>
      </c>
      <c r="F854" t="s">
        <v>28</v>
      </c>
      <c r="G854" t="s">
        <v>18</v>
      </c>
      <c r="H854">
        <v>54</v>
      </c>
      <c r="I854" s="1">
        <v>40517</v>
      </c>
      <c r="J854" s="2">
        <v>113982</v>
      </c>
      <c r="K854" s="3">
        <v>0</v>
      </c>
      <c r="L854" t="s">
        <v>19</v>
      </c>
      <c r="M854" t="s">
        <v>63</v>
      </c>
      <c r="N854" s="1" t="s">
        <v>21</v>
      </c>
    </row>
    <row r="855" spans="1:14" x14ac:dyDescent="0.2">
      <c r="A855" t="s">
        <v>1753</v>
      </c>
      <c r="B855" t="s">
        <v>1754</v>
      </c>
      <c r="C855" t="s">
        <v>94</v>
      </c>
      <c r="D855" t="s">
        <v>50</v>
      </c>
      <c r="E855" t="s">
        <v>16</v>
      </c>
      <c r="F855" t="s">
        <v>17</v>
      </c>
      <c r="G855" t="s">
        <v>24</v>
      </c>
      <c r="H855">
        <v>54</v>
      </c>
      <c r="I855" s="1">
        <v>44271</v>
      </c>
      <c r="J855" s="2">
        <v>56239</v>
      </c>
      <c r="K855" s="3">
        <v>0</v>
      </c>
      <c r="L855" t="s">
        <v>33</v>
      </c>
      <c r="M855" t="s">
        <v>80</v>
      </c>
      <c r="N855" s="1" t="s">
        <v>21</v>
      </c>
    </row>
    <row r="856" spans="1:14" x14ac:dyDescent="0.2">
      <c r="A856" t="s">
        <v>235</v>
      </c>
      <c r="B856" t="s">
        <v>1755</v>
      </c>
      <c r="C856" t="s">
        <v>68</v>
      </c>
      <c r="D856" t="s">
        <v>50</v>
      </c>
      <c r="E856" t="s">
        <v>36</v>
      </c>
      <c r="F856" t="s">
        <v>28</v>
      </c>
      <c r="G856" t="s">
        <v>51</v>
      </c>
      <c r="H856">
        <v>26</v>
      </c>
      <c r="I856" s="1">
        <v>44257</v>
      </c>
      <c r="J856" s="2">
        <v>44732</v>
      </c>
      <c r="K856" s="3">
        <v>0</v>
      </c>
      <c r="L856" t="s">
        <v>52</v>
      </c>
      <c r="M856" t="s">
        <v>66</v>
      </c>
      <c r="N856" s="1" t="s">
        <v>21</v>
      </c>
    </row>
    <row r="857" spans="1:14" x14ac:dyDescent="0.2">
      <c r="A857" t="s">
        <v>134</v>
      </c>
      <c r="B857" t="s">
        <v>1756</v>
      </c>
      <c r="C857" t="s">
        <v>40</v>
      </c>
      <c r="D857" t="s">
        <v>43</v>
      </c>
      <c r="E857" t="s">
        <v>32</v>
      </c>
      <c r="F857" t="s">
        <v>28</v>
      </c>
      <c r="G857" t="s">
        <v>24</v>
      </c>
      <c r="H857">
        <v>49</v>
      </c>
      <c r="I857" s="1">
        <v>41816</v>
      </c>
      <c r="J857" s="2">
        <v>153961</v>
      </c>
      <c r="K857" s="3">
        <v>0.25</v>
      </c>
      <c r="L857" t="s">
        <v>33</v>
      </c>
      <c r="M857" t="s">
        <v>74</v>
      </c>
      <c r="N857" s="1" t="s">
        <v>21</v>
      </c>
    </row>
    <row r="858" spans="1:14" x14ac:dyDescent="0.2">
      <c r="A858" t="s">
        <v>268</v>
      </c>
      <c r="B858" t="s">
        <v>1757</v>
      </c>
      <c r="C858" t="s">
        <v>71</v>
      </c>
      <c r="D858" t="s">
        <v>27</v>
      </c>
      <c r="E858" t="s">
        <v>44</v>
      </c>
      <c r="F858" t="s">
        <v>17</v>
      </c>
      <c r="G858" t="s">
        <v>24</v>
      </c>
      <c r="H858">
        <v>45</v>
      </c>
      <c r="I858" s="1">
        <v>39069</v>
      </c>
      <c r="J858" s="2">
        <v>68337</v>
      </c>
      <c r="K858" s="3">
        <v>0</v>
      </c>
      <c r="L858" t="s">
        <v>33</v>
      </c>
      <c r="M858" t="s">
        <v>80</v>
      </c>
      <c r="N858" s="1" t="s">
        <v>21</v>
      </c>
    </row>
    <row r="859" spans="1:14" x14ac:dyDescent="0.2">
      <c r="A859" t="s">
        <v>275</v>
      </c>
      <c r="B859" t="s">
        <v>1758</v>
      </c>
      <c r="C859" t="s">
        <v>61</v>
      </c>
      <c r="D859" t="s">
        <v>23</v>
      </c>
      <c r="E859" t="s">
        <v>32</v>
      </c>
      <c r="F859" t="s">
        <v>28</v>
      </c>
      <c r="G859" t="s">
        <v>24</v>
      </c>
      <c r="H859">
        <v>45</v>
      </c>
      <c r="I859" s="1">
        <v>40305</v>
      </c>
      <c r="J859" s="2">
        <v>145093</v>
      </c>
      <c r="K859" s="3">
        <v>0.12</v>
      </c>
      <c r="L859" t="s">
        <v>19</v>
      </c>
      <c r="M859" t="s">
        <v>20</v>
      </c>
      <c r="N859" s="1" t="s">
        <v>21</v>
      </c>
    </row>
    <row r="860" spans="1:14" x14ac:dyDescent="0.2">
      <c r="A860" t="s">
        <v>1759</v>
      </c>
      <c r="B860" t="s">
        <v>1760</v>
      </c>
      <c r="C860" t="s">
        <v>91</v>
      </c>
      <c r="D860" t="s">
        <v>27</v>
      </c>
      <c r="E860" t="s">
        <v>44</v>
      </c>
      <c r="F860" t="s">
        <v>17</v>
      </c>
      <c r="G860" t="s">
        <v>18</v>
      </c>
      <c r="H860">
        <v>26</v>
      </c>
      <c r="I860" s="1">
        <v>44266</v>
      </c>
      <c r="J860" s="2">
        <v>74170</v>
      </c>
      <c r="K860" s="3">
        <v>0</v>
      </c>
      <c r="L860" t="s">
        <v>19</v>
      </c>
      <c r="M860" t="s">
        <v>25</v>
      </c>
      <c r="N860" s="1" t="s">
        <v>21</v>
      </c>
    </row>
    <row r="861" spans="1:14" x14ac:dyDescent="0.2">
      <c r="A861" t="s">
        <v>1761</v>
      </c>
      <c r="B861" t="s">
        <v>1762</v>
      </c>
      <c r="C861" t="s">
        <v>129</v>
      </c>
      <c r="D861" t="s">
        <v>31</v>
      </c>
      <c r="E861" t="s">
        <v>16</v>
      </c>
      <c r="F861" t="s">
        <v>28</v>
      </c>
      <c r="G861" t="s">
        <v>18</v>
      </c>
      <c r="H861">
        <v>59</v>
      </c>
      <c r="I861" s="1">
        <v>35153</v>
      </c>
      <c r="J861" s="2">
        <v>62605</v>
      </c>
      <c r="K861" s="3">
        <v>0</v>
      </c>
      <c r="L861" t="s">
        <v>19</v>
      </c>
      <c r="M861" t="s">
        <v>25</v>
      </c>
      <c r="N861" s="1" t="s">
        <v>21</v>
      </c>
    </row>
    <row r="862" spans="1:14" x14ac:dyDescent="0.2">
      <c r="A862" t="s">
        <v>48</v>
      </c>
      <c r="B862" t="s">
        <v>1763</v>
      </c>
      <c r="C862" t="s">
        <v>62</v>
      </c>
      <c r="D862" t="s">
        <v>27</v>
      </c>
      <c r="E862" t="s">
        <v>44</v>
      </c>
      <c r="F862" t="s">
        <v>17</v>
      </c>
      <c r="G862" t="s">
        <v>18</v>
      </c>
      <c r="H862">
        <v>51</v>
      </c>
      <c r="I862" s="1">
        <v>43903</v>
      </c>
      <c r="J862" s="2">
        <v>107195</v>
      </c>
      <c r="K862" s="3">
        <v>0.09</v>
      </c>
      <c r="L862" t="s">
        <v>19</v>
      </c>
      <c r="M862" t="s">
        <v>25</v>
      </c>
      <c r="N862" s="1" t="s">
        <v>21</v>
      </c>
    </row>
    <row r="863" spans="1:14" x14ac:dyDescent="0.2">
      <c r="A863" t="s">
        <v>1689</v>
      </c>
      <c r="B863" t="s">
        <v>1764</v>
      </c>
      <c r="C863" t="s">
        <v>61</v>
      </c>
      <c r="D863" t="s">
        <v>43</v>
      </c>
      <c r="E863" t="s">
        <v>44</v>
      </c>
      <c r="F863" t="s">
        <v>28</v>
      </c>
      <c r="G863" t="s">
        <v>18</v>
      </c>
      <c r="H863">
        <v>45</v>
      </c>
      <c r="I863" s="1">
        <v>43111</v>
      </c>
      <c r="J863" s="2">
        <v>127422</v>
      </c>
      <c r="K863" s="3">
        <v>0.15</v>
      </c>
      <c r="L863" t="s">
        <v>19</v>
      </c>
      <c r="M863" t="s">
        <v>29</v>
      </c>
      <c r="N863" s="1" t="s">
        <v>21</v>
      </c>
    </row>
    <row r="864" spans="1:14" x14ac:dyDescent="0.2">
      <c r="A864" t="s">
        <v>1765</v>
      </c>
      <c r="B864" t="s">
        <v>1766</v>
      </c>
      <c r="C864" t="s">
        <v>40</v>
      </c>
      <c r="D864" t="s">
        <v>65</v>
      </c>
      <c r="E864" t="s">
        <v>16</v>
      </c>
      <c r="F864" t="s">
        <v>17</v>
      </c>
      <c r="G864" t="s">
        <v>18</v>
      </c>
      <c r="H864">
        <v>35</v>
      </c>
      <c r="I864" s="1">
        <v>42912</v>
      </c>
      <c r="J864" s="2">
        <v>161269</v>
      </c>
      <c r="K864" s="3">
        <v>0.27</v>
      </c>
      <c r="L864" t="s">
        <v>19</v>
      </c>
      <c r="M864" t="s">
        <v>45</v>
      </c>
      <c r="N864" s="1" t="s">
        <v>21</v>
      </c>
    </row>
    <row r="865" spans="1:14" x14ac:dyDescent="0.2">
      <c r="A865" t="s">
        <v>1767</v>
      </c>
      <c r="B865" t="s">
        <v>1768</v>
      </c>
      <c r="C865" t="s">
        <v>14</v>
      </c>
      <c r="D865" t="s">
        <v>43</v>
      </c>
      <c r="E865" t="s">
        <v>32</v>
      </c>
      <c r="F865" t="s">
        <v>17</v>
      </c>
      <c r="G865" t="s">
        <v>51</v>
      </c>
      <c r="H865">
        <v>32</v>
      </c>
      <c r="I865" s="1">
        <v>41675</v>
      </c>
      <c r="J865" s="2">
        <v>203445</v>
      </c>
      <c r="K865" s="3">
        <v>0.34</v>
      </c>
      <c r="L865" t="s">
        <v>52</v>
      </c>
      <c r="M865" t="s">
        <v>81</v>
      </c>
      <c r="N865" s="1" t="s">
        <v>21</v>
      </c>
    </row>
    <row r="866" spans="1:14" x14ac:dyDescent="0.2">
      <c r="A866" t="s">
        <v>355</v>
      </c>
      <c r="B866" t="s">
        <v>1769</v>
      </c>
      <c r="C866" t="s">
        <v>61</v>
      </c>
      <c r="D866" t="s">
        <v>23</v>
      </c>
      <c r="E866" t="s">
        <v>16</v>
      </c>
      <c r="F866" t="s">
        <v>17</v>
      </c>
      <c r="G866" t="s">
        <v>24</v>
      </c>
      <c r="H866">
        <v>37</v>
      </c>
      <c r="I866" s="1">
        <v>40560</v>
      </c>
      <c r="J866" s="2">
        <v>131353</v>
      </c>
      <c r="K866" s="3">
        <v>0.11</v>
      </c>
      <c r="L866" t="s">
        <v>33</v>
      </c>
      <c r="M866" t="s">
        <v>74</v>
      </c>
      <c r="N866" s="1" t="s">
        <v>21</v>
      </c>
    </row>
    <row r="867" spans="1:14" x14ac:dyDescent="0.2">
      <c r="A867" t="s">
        <v>1770</v>
      </c>
      <c r="B867" t="s">
        <v>1771</v>
      </c>
      <c r="C867" t="s">
        <v>82</v>
      </c>
      <c r="D867" t="s">
        <v>27</v>
      </c>
      <c r="E867" t="s">
        <v>36</v>
      </c>
      <c r="F867" t="s">
        <v>28</v>
      </c>
      <c r="G867" t="s">
        <v>24</v>
      </c>
      <c r="H867">
        <v>45</v>
      </c>
      <c r="I867" s="1">
        <v>40253</v>
      </c>
      <c r="J867" s="2">
        <v>88182</v>
      </c>
      <c r="K867" s="3">
        <v>0</v>
      </c>
      <c r="L867" t="s">
        <v>33</v>
      </c>
      <c r="M867" t="s">
        <v>34</v>
      </c>
      <c r="N867" s="1" t="s">
        <v>21</v>
      </c>
    </row>
    <row r="868" spans="1:14" x14ac:dyDescent="0.2">
      <c r="A868" t="s">
        <v>163</v>
      </c>
      <c r="B868" t="s">
        <v>1772</v>
      </c>
      <c r="C868" t="s">
        <v>26</v>
      </c>
      <c r="D868" t="s">
        <v>27</v>
      </c>
      <c r="E868" t="s">
        <v>44</v>
      </c>
      <c r="F868" t="s">
        <v>28</v>
      </c>
      <c r="G868" t="s">
        <v>18</v>
      </c>
      <c r="H868">
        <v>61</v>
      </c>
      <c r="I868" s="1">
        <v>43703</v>
      </c>
      <c r="J868" s="2">
        <v>75780</v>
      </c>
      <c r="K868" s="3">
        <v>0</v>
      </c>
      <c r="L868" t="s">
        <v>19</v>
      </c>
      <c r="M868" t="s">
        <v>63</v>
      </c>
      <c r="N868" s="1" t="s">
        <v>21</v>
      </c>
    </row>
    <row r="869" spans="1:14" x14ac:dyDescent="0.2">
      <c r="A869" t="s">
        <v>1773</v>
      </c>
      <c r="B869" t="s">
        <v>1774</v>
      </c>
      <c r="C869" t="s">
        <v>64</v>
      </c>
      <c r="D869" t="s">
        <v>50</v>
      </c>
      <c r="E869" t="s">
        <v>16</v>
      </c>
      <c r="F869" t="s">
        <v>17</v>
      </c>
      <c r="G869" t="s">
        <v>24</v>
      </c>
      <c r="H869">
        <v>45</v>
      </c>
      <c r="I869" s="1">
        <v>43557</v>
      </c>
      <c r="J869" s="2">
        <v>52621</v>
      </c>
      <c r="K869" s="3">
        <v>0</v>
      </c>
      <c r="L869" t="s">
        <v>33</v>
      </c>
      <c r="M869" t="s">
        <v>60</v>
      </c>
      <c r="N869" s="1" t="s">
        <v>21</v>
      </c>
    </row>
    <row r="870" spans="1:14" x14ac:dyDescent="0.2">
      <c r="A870" t="s">
        <v>1775</v>
      </c>
      <c r="B870" t="s">
        <v>1776</v>
      </c>
      <c r="C870" t="s">
        <v>97</v>
      </c>
      <c r="D870" t="s">
        <v>31</v>
      </c>
      <c r="E870" t="s">
        <v>16</v>
      </c>
      <c r="F870" t="s">
        <v>28</v>
      </c>
      <c r="G870" t="s">
        <v>24</v>
      </c>
      <c r="H870">
        <v>60</v>
      </c>
      <c r="I870" s="1">
        <v>43146</v>
      </c>
      <c r="J870" s="2">
        <v>106079</v>
      </c>
      <c r="K870" s="3">
        <v>0.14000000000000001</v>
      </c>
      <c r="L870" t="s">
        <v>19</v>
      </c>
      <c r="M870" t="s">
        <v>25</v>
      </c>
      <c r="N870" s="1">
        <v>44295</v>
      </c>
    </row>
    <row r="871" spans="1:14" x14ac:dyDescent="0.2">
      <c r="A871" t="s">
        <v>1777</v>
      </c>
      <c r="B871" t="s">
        <v>1778</v>
      </c>
      <c r="C871" t="s">
        <v>38</v>
      </c>
      <c r="D871" t="s">
        <v>27</v>
      </c>
      <c r="E871" t="s">
        <v>32</v>
      </c>
      <c r="F871" t="s">
        <v>28</v>
      </c>
      <c r="G871" t="s">
        <v>51</v>
      </c>
      <c r="H871">
        <v>30</v>
      </c>
      <c r="I871" s="1">
        <v>42777</v>
      </c>
      <c r="J871" s="2">
        <v>92058</v>
      </c>
      <c r="K871" s="3">
        <v>0</v>
      </c>
      <c r="L871" t="s">
        <v>19</v>
      </c>
      <c r="M871" t="s">
        <v>25</v>
      </c>
      <c r="N871" s="1" t="s">
        <v>21</v>
      </c>
    </row>
    <row r="872" spans="1:14" x14ac:dyDescent="0.2">
      <c r="A872" t="s">
        <v>1779</v>
      </c>
      <c r="B872" t="s">
        <v>1780</v>
      </c>
      <c r="C872" t="s">
        <v>129</v>
      </c>
      <c r="D872" t="s">
        <v>31</v>
      </c>
      <c r="E872" t="s">
        <v>36</v>
      </c>
      <c r="F872" t="s">
        <v>28</v>
      </c>
      <c r="G872" t="s">
        <v>24</v>
      </c>
      <c r="H872">
        <v>64</v>
      </c>
      <c r="I872" s="1">
        <v>43527</v>
      </c>
      <c r="J872" s="2">
        <v>67114</v>
      </c>
      <c r="K872" s="3">
        <v>0</v>
      </c>
      <c r="L872" t="s">
        <v>19</v>
      </c>
      <c r="M872" t="s">
        <v>39</v>
      </c>
      <c r="N872" s="1" t="s">
        <v>21</v>
      </c>
    </row>
    <row r="873" spans="1:14" x14ac:dyDescent="0.2">
      <c r="A873" t="s">
        <v>1781</v>
      </c>
      <c r="B873" t="s">
        <v>1782</v>
      </c>
      <c r="C873" t="s">
        <v>64</v>
      </c>
      <c r="D873" t="s">
        <v>15</v>
      </c>
      <c r="E873" t="s">
        <v>16</v>
      </c>
      <c r="F873" t="s">
        <v>17</v>
      </c>
      <c r="G873" t="s">
        <v>51</v>
      </c>
      <c r="H873">
        <v>25</v>
      </c>
      <c r="I873" s="1">
        <v>44024</v>
      </c>
      <c r="J873" s="2">
        <v>56565</v>
      </c>
      <c r="K873" s="3">
        <v>0</v>
      </c>
      <c r="L873" t="s">
        <v>52</v>
      </c>
      <c r="M873" t="s">
        <v>53</v>
      </c>
      <c r="N873" s="1" t="s">
        <v>21</v>
      </c>
    </row>
    <row r="874" spans="1:14" x14ac:dyDescent="0.2">
      <c r="A874" t="s">
        <v>118</v>
      </c>
      <c r="B874" t="s">
        <v>1783</v>
      </c>
      <c r="C874" t="s">
        <v>22</v>
      </c>
      <c r="D874" t="s">
        <v>23</v>
      </c>
      <c r="E874" t="s">
        <v>36</v>
      </c>
      <c r="F874" t="s">
        <v>17</v>
      </c>
      <c r="G874" t="s">
        <v>18</v>
      </c>
      <c r="H874">
        <v>61</v>
      </c>
      <c r="I874" s="1">
        <v>40683</v>
      </c>
      <c r="J874" s="2">
        <v>64937</v>
      </c>
      <c r="K874" s="3">
        <v>0</v>
      </c>
      <c r="L874" t="s">
        <v>19</v>
      </c>
      <c r="M874" t="s">
        <v>39</v>
      </c>
      <c r="N874" s="1" t="s">
        <v>21</v>
      </c>
    </row>
    <row r="875" spans="1:14" x14ac:dyDescent="0.2">
      <c r="A875" t="s">
        <v>1784</v>
      </c>
      <c r="B875" t="s">
        <v>1785</v>
      </c>
      <c r="C875" t="s">
        <v>62</v>
      </c>
      <c r="D875" t="s">
        <v>43</v>
      </c>
      <c r="E875" t="s">
        <v>36</v>
      </c>
      <c r="F875" t="s">
        <v>17</v>
      </c>
      <c r="G875" t="s">
        <v>51</v>
      </c>
      <c r="H875">
        <v>65</v>
      </c>
      <c r="I875" s="1">
        <v>38967</v>
      </c>
      <c r="J875" s="2">
        <v>127626</v>
      </c>
      <c r="K875" s="3">
        <v>0.1</v>
      </c>
      <c r="L875" t="s">
        <v>19</v>
      </c>
      <c r="M875" t="s">
        <v>45</v>
      </c>
      <c r="N875" s="1" t="s">
        <v>21</v>
      </c>
    </row>
    <row r="876" spans="1:14" x14ac:dyDescent="0.2">
      <c r="A876" t="s">
        <v>360</v>
      </c>
      <c r="B876" t="s">
        <v>1786</v>
      </c>
      <c r="C876" t="s">
        <v>71</v>
      </c>
      <c r="D876" t="s">
        <v>27</v>
      </c>
      <c r="E876" t="s">
        <v>32</v>
      </c>
      <c r="F876" t="s">
        <v>28</v>
      </c>
      <c r="G876" t="s">
        <v>47</v>
      </c>
      <c r="H876">
        <v>61</v>
      </c>
      <c r="I876" s="1">
        <v>38013</v>
      </c>
      <c r="J876" s="2">
        <v>88478</v>
      </c>
      <c r="K876" s="3">
        <v>0</v>
      </c>
      <c r="L876" t="s">
        <v>19</v>
      </c>
      <c r="M876" t="s">
        <v>25</v>
      </c>
      <c r="N876" s="1" t="s">
        <v>21</v>
      </c>
    </row>
    <row r="877" spans="1:14" x14ac:dyDescent="0.2">
      <c r="A877" t="s">
        <v>1787</v>
      </c>
      <c r="B877" t="s">
        <v>1788</v>
      </c>
      <c r="C877" t="s">
        <v>56</v>
      </c>
      <c r="D877" t="s">
        <v>27</v>
      </c>
      <c r="E877" t="s">
        <v>44</v>
      </c>
      <c r="F877" t="s">
        <v>17</v>
      </c>
      <c r="G877" t="s">
        <v>24</v>
      </c>
      <c r="H877">
        <v>48</v>
      </c>
      <c r="I877" s="1">
        <v>41749</v>
      </c>
      <c r="J877" s="2">
        <v>91679</v>
      </c>
      <c r="K877" s="3">
        <v>7.0000000000000007E-2</v>
      </c>
      <c r="L877" t="s">
        <v>33</v>
      </c>
      <c r="M877" t="s">
        <v>80</v>
      </c>
      <c r="N877" s="1" t="s">
        <v>21</v>
      </c>
    </row>
    <row r="878" spans="1:14" x14ac:dyDescent="0.2">
      <c r="A878" t="s">
        <v>249</v>
      </c>
      <c r="B878" t="s">
        <v>140</v>
      </c>
      <c r="C878" t="s">
        <v>40</v>
      </c>
      <c r="D878" t="s">
        <v>50</v>
      </c>
      <c r="E878" t="s">
        <v>32</v>
      </c>
      <c r="F878" t="s">
        <v>28</v>
      </c>
      <c r="G878" t="s">
        <v>24</v>
      </c>
      <c r="H878">
        <v>58</v>
      </c>
      <c r="I878" s="1">
        <v>33682</v>
      </c>
      <c r="J878" s="2">
        <v>199848</v>
      </c>
      <c r="K878" s="3">
        <v>0.16</v>
      </c>
      <c r="L878" t="s">
        <v>33</v>
      </c>
      <c r="M878" t="s">
        <v>80</v>
      </c>
      <c r="N878" s="1" t="s">
        <v>21</v>
      </c>
    </row>
    <row r="879" spans="1:14" x14ac:dyDescent="0.2">
      <c r="A879" t="s">
        <v>395</v>
      </c>
      <c r="B879" t="s">
        <v>1789</v>
      </c>
      <c r="C879" t="s">
        <v>35</v>
      </c>
      <c r="D879" t="s">
        <v>27</v>
      </c>
      <c r="E879" t="s">
        <v>36</v>
      </c>
      <c r="F879" t="s">
        <v>28</v>
      </c>
      <c r="G879" t="s">
        <v>24</v>
      </c>
      <c r="H879">
        <v>34</v>
      </c>
      <c r="I879" s="1">
        <v>43414</v>
      </c>
      <c r="J879" s="2">
        <v>61944</v>
      </c>
      <c r="K879" s="3">
        <v>0</v>
      </c>
      <c r="L879" t="s">
        <v>33</v>
      </c>
      <c r="M879" t="s">
        <v>74</v>
      </c>
      <c r="N879" s="1" t="s">
        <v>21</v>
      </c>
    </row>
    <row r="880" spans="1:14" x14ac:dyDescent="0.2">
      <c r="A880" t="s">
        <v>1790</v>
      </c>
      <c r="B880" t="s">
        <v>1791</v>
      </c>
      <c r="C880" t="s">
        <v>61</v>
      </c>
      <c r="D880" t="s">
        <v>50</v>
      </c>
      <c r="E880" t="s">
        <v>44</v>
      </c>
      <c r="F880" t="s">
        <v>17</v>
      </c>
      <c r="G880" t="s">
        <v>47</v>
      </c>
      <c r="H880">
        <v>30</v>
      </c>
      <c r="I880" s="1">
        <v>42960</v>
      </c>
      <c r="J880" s="2">
        <v>154624</v>
      </c>
      <c r="K880" s="3">
        <v>0.15</v>
      </c>
      <c r="L880" t="s">
        <v>19</v>
      </c>
      <c r="M880" t="s">
        <v>25</v>
      </c>
      <c r="N880" s="1" t="s">
        <v>21</v>
      </c>
    </row>
    <row r="881" spans="1:14" x14ac:dyDescent="0.2">
      <c r="A881" t="s">
        <v>1792</v>
      </c>
      <c r="B881" t="s">
        <v>1793</v>
      </c>
      <c r="C881" t="s">
        <v>42</v>
      </c>
      <c r="D881" t="s">
        <v>65</v>
      </c>
      <c r="E881" t="s">
        <v>16</v>
      </c>
      <c r="F881" t="s">
        <v>28</v>
      </c>
      <c r="G881" t="s">
        <v>24</v>
      </c>
      <c r="H881">
        <v>50</v>
      </c>
      <c r="I881" s="1">
        <v>40109</v>
      </c>
      <c r="J881" s="2">
        <v>79447</v>
      </c>
      <c r="K881" s="3">
        <v>0</v>
      </c>
      <c r="L881" t="s">
        <v>33</v>
      </c>
      <c r="M881" t="s">
        <v>74</v>
      </c>
      <c r="N881" s="1" t="s">
        <v>21</v>
      </c>
    </row>
    <row r="882" spans="1:14" x14ac:dyDescent="0.2">
      <c r="A882" t="s">
        <v>166</v>
      </c>
      <c r="B882" t="s">
        <v>1794</v>
      </c>
      <c r="C882" t="s">
        <v>42</v>
      </c>
      <c r="D882" t="s">
        <v>50</v>
      </c>
      <c r="E882" t="s">
        <v>36</v>
      </c>
      <c r="F882" t="s">
        <v>28</v>
      </c>
      <c r="G882" t="s">
        <v>51</v>
      </c>
      <c r="H882">
        <v>51</v>
      </c>
      <c r="I882" s="1">
        <v>35852</v>
      </c>
      <c r="J882" s="2">
        <v>71111</v>
      </c>
      <c r="K882" s="3">
        <v>0</v>
      </c>
      <c r="L882" t="s">
        <v>52</v>
      </c>
      <c r="M882" t="s">
        <v>66</v>
      </c>
      <c r="N882" s="1" t="s">
        <v>21</v>
      </c>
    </row>
    <row r="883" spans="1:14" x14ac:dyDescent="0.2">
      <c r="A883" t="s">
        <v>1795</v>
      </c>
      <c r="B883" t="s">
        <v>1796</v>
      </c>
      <c r="C883" t="s">
        <v>61</v>
      </c>
      <c r="D883" t="s">
        <v>50</v>
      </c>
      <c r="E883" t="s">
        <v>16</v>
      </c>
      <c r="F883" t="s">
        <v>28</v>
      </c>
      <c r="G883" t="s">
        <v>18</v>
      </c>
      <c r="H883">
        <v>53</v>
      </c>
      <c r="I883" s="1">
        <v>41931</v>
      </c>
      <c r="J883" s="2">
        <v>159538</v>
      </c>
      <c r="K883" s="3">
        <v>0.11</v>
      </c>
      <c r="L883" t="s">
        <v>19</v>
      </c>
      <c r="M883" t="s">
        <v>45</v>
      </c>
      <c r="N883" s="1" t="s">
        <v>21</v>
      </c>
    </row>
    <row r="884" spans="1:14" x14ac:dyDescent="0.2">
      <c r="A884" t="s">
        <v>1472</v>
      </c>
      <c r="B884" t="s">
        <v>1797</v>
      </c>
      <c r="C884" t="s">
        <v>84</v>
      </c>
      <c r="D884" t="s">
        <v>31</v>
      </c>
      <c r="E884" t="s">
        <v>32</v>
      </c>
      <c r="F884" t="s">
        <v>17</v>
      </c>
      <c r="G884" t="s">
        <v>51</v>
      </c>
      <c r="H884">
        <v>47</v>
      </c>
      <c r="I884" s="1">
        <v>43375</v>
      </c>
      <c r="J884" s="2">
        <v>111404</v>
      </c>
      <c r="K884" s="3">
        <v>0</v>
      </c>
      <c r="L884" t="s">
        <v>52</v>
      </c>
      <c r="M884" t="s">
        <v>66</v>
      </c>
      <c r="N884" s="1" t="s">
        <v>21</v>
      </c>
    </row>
    <row r="885" spans="1:14" x14ac:dyDescent="0.2">
      <c r="A885" t="s">
        <v>1798</v>
      </c>
      <c r="B885" t="s">
        <v>1799</v>
      </c>
      <c r="C885" t="s">
        <v>40</v>
      </c>
      <c r="D885" t="s">
        <v>43</v>
      </c>
      <c r="E885" t="s">
        <v>44</v>
      </c>
      <c r="F885" t="s">
        <v>28</v>
      </c>
      <c r="G885" t="s">
        <v>18</v>
      </c>
      <c r="H885">
        <v>25</v>
      </c>
      <c r="I885" s="1">
        <v>44058</v>
      </c>
      <c r="J885" s="2">
        <v>172007</v>
      </c>
      <c r="K885" s="3">
        <v>0.26</v>
      </c>
      <c r="L885" t="s">
        <v>19</v>
      </c>
      <c r="M885" t="s">
        <v>45</v>
      </c>
      <c r="N885" s="1" t="s">
        <v>21</v>
      </c>
    </row>
    <row r="886" spans="1:14" x14ac:dyDescent="0.2">
      <c r="A886" t="s">
        <v>1800</v>
      </c>
      <c r="B886" t="s">
        <v>1801</v>
      </c>
      <c r="C886" t="s">
        <v>14</v>
      </c>
      <c r="D886" t="s">
        <v>43</v>
      </c>
      <c r="E886" t="s">
        <v>36</v>
      </c>
      <c r="F886" t="s">
        <v>17</v>
      </c>
      <c r="G886" t="s">
        <v>51</v>
      </c>
      <c r="H886">
        <v>37</v>
      </c>
      <c r="I886" s="1">
        <v>40745</v>
      </c>
      <c r="J886" s="2">
        <v>219474</v>
      </c>
      <c r="K886" s="3">
        <v>0.36</v>
      </c>
      <c r="L886" t="s">
        <v>52</v>
      </c>
      <c r="M886" t="s">
        <v>81</v>
      </c>
      <c r="N886" s="1" t="s">
        <v>21</v>
      </c>
    </row>
    <row r="887" spans="1:14" x14ac:dyDescent="0.2">
      <c r="A887" t="s">
        <v>1802</v>
      </c>
      <c r="B887" t="s">
        <v>1803</v>
      </c>
      <c r="C887" t="s">
        <v>40</v>
      </c>
      <c r="D887" t="s">
        <v>15</v>
      </c>
      <c r="E887" t="s">
        <v>32</v>
      </c>
      <c r="F887" t="s">
        <v>28</v>
      </c>
      <c r="G887" t="s">
        <v>18</v>
      </c>
      <c r="H887">
        <v>41</v>
      </c>
      <c r="I887" s="1">
        <v>43600</v>
      </c>
      <c r="J887" s="2">
        <v>174415</v>
      </c>
      <c r="K887" s="3">
        <v>0.23</v>
      </c>
      <c r="L887" t="s">
        <v>19</v>
      </c>
      <c r="M887" t="s">
        <v>45</v>
      </c>
      <c r="N887" s="1" t="s">
        <v>21</v>
      </c>
    </row>
    <row r="888" spans="1:14" x14ac:dyDescent="0.2">
      <c r="A888" t="s">
        <v>1804</v>
      </c>
      <c r="B888" t="s">
        <v>1805</v>
      </c>
      <c r="C888" t="s">
        <v>71</v>
      </c>
      <c r="D888" t="s">
        <v>27</v>
      </c>
      <c r="E888" t="s">
        <v>44</v>
      </c>
      <c r="F888" t="s">
        <v>17</v>
      </c>
      <c r="G888" t="s">
        <v>51</v>
      </c>
      <c r="H888">
        <v>36</v>
      </c>
      <c r="I888" s="1">
        <v>44217</v>
      </c>
      <c r="J888" s="2">
        <v>90333</v>
      </c>
      <c r="K888" s="3">
        <v>0</v>
      </c>
      <c r="L888" t="s">
        <v>52</v>
      </c>
      <c r="M888" t="s">
        <v>66</v>
      </c>
      <c r="N888" s="1" t="s">
        <v>21</v>
      </c>
    </row>
    <row r="889" spans="1:14" x14ac:dyDescent="0.2">
      <c r="A889" t="s">
        <v>1806</v>
      </c>
      <c r="B889" t="s">
        <v>1807</v>
      </c>
      <c r="C889" t="s">
        <v>22</v>
      </c>
      <c r="D889" t="s">
        <v>23</v>
      </c>
      <c r="E889" t="s">
        <v>44</v>
      </c>
      <c r="F889" t="s">
        <v>28</v>
      </c>
      <c r="G889" t="s">
        <v>24</v>
      </c>
      <c r="H889">
        <v>25</v>
      </c>
      <c r="I889" s="1">
        <v>44217</v>
      </c>
      <c r="J889" s="2">
        <v>67299</v>
      </c>
      <c r="K889" s="3">
        <v>0</v>
      </c>
      <c r="L889" t="s">
        <v>19</v>
      </c>
      <c r="M889" t="s">
        <v>39</v>
      </c>
      <c r="N889" s="1" t="s">
        <v>21</v>
      </c>
    </row>
    <row r="890" spans="1:14" x14ac:dyDescent="0.2">
      <c r="A890" t="s">
        <v>304</v>
      </c>
      <c r="B890" t="s">
        <v>1808</v>
      </c>
      <c r="C890" t="s">
        <v>76</v>
      </c>
      <c r="D890" t="s">
        <v>27</v>
      </c>
      <c r="E890" t="s">
        <v>16</v>
      </c>
      <c r="F890" t="s">
        <v>17</v>
      </c>
      <c r="G890" t="s">
        <v>18</v>
      </c>
      <c r="H890">
        <v>52</v>
      </c>
      <c r="I890" s="1">
        <v>38406</v>
      </c>
      <c r="J890" s="2">
        <v>45286</v>
      </c>
      <c r="K890" s="3">
        <v>0</v>
      </c>
      <c r="L890" t="s">
        <v>19</v>
      </c>
      <c r="M890" t="s">
        <v>20</v>
      </c>
      <c r="N890" s="1" t="s">
        <v>21</v>
      </c>
    </row>
    <row r="891" spans="1:14" x14ac:dyDescent="0.2">
      <c r="A891" t="s">
        <v>323</v>
      </c>
      <c r="B891" t="s">
        <v>1809</v>
      </c>
      <c r="C891" t="s">
        <v>40</v>
      </c>
      <c r="D891" t="s">
        <v>43</v>
      </c>
      <c r="E891" t="s">
        <v>16</v>
      </c>
      <c r="F891" t="s">
        <v>28</v>
      </c>
      <c r="G891" t="s">
        <v>18</v>
      </c>
      <c r="H891">
        <v>48</v>
      </c>
      <c r="I891" s="1">
        <v>39302</v>
      </c>
      <c r="J891" s="2">
        <v>194723</v>
      </c>
      <c r="K891" s="3">
        <v>0.25</v>
      </c>
      <c r="L891" t="s">
        <v>19</v>
      </c>
      <c r="M891" t="s">
        <v>39</v>
      </c>
      <c r="N891" s="1" t="s">
        <v>21</v>
      </c>
    </row>
    <row r="892" spans="1:14" x14ac:dyDescent="0.2">
      <c r="A892" t="s">
        <v>295</v>
      </c>
      <c r="B892" t="s">
        <v>1810</v>
      </c>
      <c r="C892" t="s">
        <v>62</v>
      </c>
      <c r="D892" t="s">
        <v>50</v>
      </c>
      <c r="E892" t="s">
        <v>16</v>
      </c>
      <c r="F892" t="s">
        <v>28</v>
      </c>
      <c r="G892" t="s">
        <v>24</v>
      </c>
      <c r="H892">
        <v>49</v>
      </c>
      <c r="I892" s="1">
        <v>41131</v>
      </c>
      <c r="J892" s="2">
        <v>109850</v>
      </c>
      <c r="K892" s="3">
        <v>7.0000000000000007E-2</v>
      </c>
      <c r="L892" t="s">
        <v>33</v>
      </c>
      <c r="M892" t="s">
        <v>60</v>
      </c>
      <c r="N892" s="1">
        <v>43865</v>
      </c>
    </row>
    <row r="893" spans="1:14" x14ac:dyDescent="0.2">
      <c r="A893" t="s">
        <v>329</v>
      </c>
      <c r="B893" t="s">
        <v>1811</v>
      </c>
      <c r="C893" t="s">
        <v>83</v>
      </c>
      <c r="D893" t="s">
        <v>23</v>
      </c>
      <c r="E893" t="s">
        <v>16</v>
      </c>
      <c r="F893" t="s">
        <v>17</v>
      </c>
      <c r="G893" t="s">
        <v>51</v>
      </c>
      <c r="H893">
        <v>62</v>
      </c>
      <c r="I893" s="1">
        <v>41748</v>
      </c>
      <c r="J893" s="2">
        <v>45295</v>
      </c>
      <c r="K893" s="3">
        <v>0</v>
      </c>
      <c r="L893" t="s">
        <v>52</v>
      </c>
      <c r="M893" t="s">
        <v>53</v>
      </c>
      <c r="N893" s="1" t="s">
        <v>21</v>
      </c>
    </row>
    <row r="894" spans="1:14" x14ac:dyDescent="0.2">
      <c r="A894" t="s">
        <v>41</v>
      </c>
      <c r="B894" t="s">
        <v>1812</v>
      </c>
      <c r="C894" t="s">
        <v>89</v>
      </c>
      <c r="D894" t="s">
        <v>27</v>
      </c>
      <c r="E894" t="s">
        <v>36</v>
      </c>
      <c r="F894" t="s">
        <v>17</v>
      </c>
      <c r="G894" t="s">
        <v>18</v>
      </c>
      <c r="H894">
        <v>36</v>
      </c>
      <c r="I894" s="1">
        <v>40413</v>
      </c>
      <c r="J894" s="2">
        <v>61310</v>
      </c>
      <c r="K894" s="3">
        <v>0</v>
      </c>
      <c r="L894" t="s">
        <v>19</v>
      </c>
      <c r="M894" t="s">
        <v>39</v>
      </c>
      <c r="N894" s="1" t="s">
        <v>21</v>
      </c>
    </row>
    <row r="895" spans="1:14" x14ac:dyDescent="0.2">
      <c r="A895" t="s">
        <v>117</v>
      </c>
      <c r="B895" t="s">
        <v>1621</v>
      </c>
      <c r="C895" t="s">
        <v>98</v>
      </c>
      <c r="D895" t="s">
        <v>27</v>
      </c>
      <c r="E895" t="s">
        <v>16</v>
      </c>
      <c r="F895" t="s">
        <v>28</v>
      </c>
      <c r="G895" t="s">
        <v>24</v>
      </c>
      <c r="H895">
        <v>55</v>
      </c>
      <c r="I895" s="1">
        <v>42683</v>
      </c>
      <c r="J895" s="2">
        <v>87851</v>
      </c>
      <c r="K895" s="3">
        <v>0</v>
      </c>
      <c r="L895" t="s">
        <v>33</v>
      </c>
      <c r="M895" t="s">
        <v>80</v>
      </c>
      <c r="N895" s="1" t="s">
        <v>21</v>
      </c>
    </row>
    <row r="896" spans="1:14" x14ac:dyDescent="0.2">
      <c r="A896" t="s">
        <v>341</v>
      </c>
      <c r="B896" t="s">
        <v>1813</v>
      </c>
      <c r="C896" t="s">
        <v>83</v>
      </c>
      <c r="D896" t="s">
        <v>23</v>
      </c>
      <c r="E896" t="s">
        <v>44</v>
      </c>
      <c r="F896" t="s">
        <v>17</v>
      </c>
      <c r="G896" t="s">
        <v>24</v>
      </c>
      <c r="H896">
        <v>31</v>
      </c>
      <c r="I896" s="1">
        <v>43171</v>
      </c>
      <c r="J896" s="2">
        <v>47913</v>
      </c>
      <c r="K896" s="3">
        <v>0</v>
      </c>
      <c r="L896" t="s">
        <v>19</v>
      </c>
      <c r="M896" t="s">
        <v>63</v>
      </c>
      <c r="N896" s="1" t="s">
        <v>21</v>
      </c>
    </row>
    <row r="897" spans="1:14" x14ac:dyDescent="0.2">
      <c r="A897" t="s">
        <v>1814</v>
      </c>
      <c r="B897" t="s">
        <v>1815</v>
      </c>
      <c r="C897" t="s">
        <v>83</v>
      </c>
      <c r="D897" t="s">
        <v>23</v>
      </c>
      <c r="E897" t="s">
        <v>44</v>
      </c>
      <c r="F897" t="s">
        <v>17</v>
      </c>
      <c r="G897" t="s">
        <v>24</v>
      </c>
      <c r="H897">
        <v>53</v>
      </c>
      <c r="I897" s="1">
        <v>42985</v>
      </c>
      <c r="J897" s="2">
        <v>46727</v>
      </c>
      <c r="K897" s="3">
        <v>0</v>
      </c>
      <c r="L897" t="s">
        <v>19</v>
      </c>
      <c r="M897" t="s">
        <v>29</v>
      </c>
      <c r="N897" s="1">
        <v>43251</v>
      </c>
    </row>
    <row r="898" spans="1:14" x14ac:dyDescent="0.2">
      <c r="A898" t="s">
        <v>1816</v>
      </c>
      <c r="B898" t="s">
        <v>1817</v>
      </c>
      <c r="C898" t="s">
        <v>61</v>
      </c>
      <c r="D898" t="s">
        <v>23</v>
      </c>
      <c r="E898" t="s">
        <v>44</v>
      </c>
      <c r="F898" t="s">
        <v>28</v>
      </c>
      <c r="G898" t="s">
        <v>24</v>
      </c>
      <c r="H898">
        <v>27</v>
      </c>
      <c r="I898" s="1">
        <v>44302</v>
      </c>
      <c r="J898" s="2">
        <v>133400</v>
      </c>
      <c r="K898" s="3">
        <v>0.11</v>
      </c>
      <c r="L898" t="s">
        <v>19</v>
      </c>
      <c r="M898" t="s">
        <v>39</v>
      </c>
      <c r="N898" s="1" t="s">
        <v>21</v>
      </c>
    </row>
    <row r="899" spans="1:14" x14ac:dyDescent="0.2">
      <c r="A899" t="s">
        <v>217</v>
      </c>
      <c r="B899" t="s">
        <v>1818</v>
      </c>
      <c r="C899" t="s">
        <v>88</v>
      </c>
      <c r="D899" t="s">
        <v>27</v>
      </c>
      <c r="E899" t="s">
        <v>44</v>
      </c>
      <c r="F899" t="s">
        <v>17</v>
      </c>
      <c r="G899" t="s">
        <v>24</v>
      </c>
      <c r="H899">
        <v>39</v>
      </c>
      <c r="I899" s="1">
        <v>43943</v>
      </c>
      <c r="J899" s="2">
        <v>90535</v>
      </c>
      <c r="K899" s="3">
        <v>0</v>
      </c>
      <c r="L899" t="s">
        <v>19</v>
      </c>
      <c r="M899" t="s">
        <v>45</v>
      </c>
      <c r="N899" s="1" t="s">
        <v>21</v>
      </c>
    </row>
    <row r="900" spans="1:14" x14ac:dyDescent="0.2">
      <c r="A900" t="s">
        <v>1819</v>
      </c>
      <c r="B900" t="s">
        <v>1820</v>
      </c>
      <c r="C900" t="s">
        <v>42</v>
      </c>
      <c r="D900" t="s">
        <v>43</v>
      </c>
      <c r="E900" t="s">
        <v>44</v>
      </c>
      <c r="F900" t="s">
        <v>28</v>
      </c>
      <c r="G900" t="s">
        <v>24</v>
      </c>
      <c r="H900">
        <v>55</v>
      </c>
      <c r="I900" s="1">
        <v>38909</v>
      </c>
      <c r="J900" s="2">
        <v>93343</v>
      </c>
      <c r="K900" s="3">
        <v>0</v>
      </c>
      <c r="L900" t="s">
        <v>33</v>
      </c>
      <c r="M900" t="s">
        <v>80</v>
      </c>
      <c r="N900" s="1" t="s">
        <v>21</v>
      </c>
    </row>
    <row r="901" spans="1:14" x14ac:dyDescent="0.2">
      <c r="A901" t="s">
        <v>1816</v>
      </c>
      <c r="B901" t="s">
        <v>1821</v>
      </c>
      <c r="C901" t="s">
        <v>22</v>
      </c>
      <c r="D901" t="s">
        <v>23</v>
      </c>
      <c r="E901" t="s">
        <v>32</v>
      </c>
      <c r="F901" t="s">
        <v>17</v>
      </c>
      <c r="G901" t="s">
        <v>24</v>
      </c>
      <c r="H901">
        <v>44</v>
      </c>
      <c r="I901" s="1">
        <v>38771</v>
      </c>
      <c r="J901" s="2">
        <v>63705</v>
      </c>
      <c r="K901" s="3">
        <v>0</v>
      </c>
      <c r="L901" t="s">
        <v>19</v>
      </c>
      <c r="M901" t="s">
        <v>45</v>
      </c>
      <c r="N901" s="1" t="s">
        <v>21</v>
      </c>
    </row>
    <row r="902" spans="1:14" x14ac:dyDescent="0.2">
      <c r="A902" t="s">
        <v>168</v>
      </c>
      <c r="B902" t="s">
        <v>1822</v>
      </c>
      <c r="C902" t="s">
        <v>14</v>
      </c>
      <c r="D902" t="s">
        <v>50</v>
      </c>
      <c r="E902" t="s">
        <v>32</v>
      </c>
      <c r="F902" t="s">
        <v>28</v>
      </c>
      <c r="G902" t="s">
        <v>51</v>
      </c>
      <c r="H902">
        <v>48</v>
      </c>
      <c r="I902" s="1">
        <v>36584</v>
      </c>
      <c r="J902" s="2">
        <v>258081</v>
      </c>
      <c r="K902" s="3">
        <v>0.3</v>
      </c>
      <c r="L902" t="s">
        <v>19</v>
      </c>
      <c r="M902" t="s">
        <v>20</v>
      </c>
      <c r="N902" s="1" t="s">
        <v>21</v>
      </c>
    </row>
    <row r="903" spans="1:14" x14ac:dyDescent="0.2">
      <c r="A903" t="s">
        <v>1823</v>
      </c>
      <c r="B903" t="s">
        <v>392</v>
      </c>
      <c r="C903" t="s">
        <v>83</v>
      </c>
      <c r="D903" t="s">
        <v>23</v>
      </c>
      <c r="E903" t="s">
        <v>16</v>
      </c>
      <c r="F903" t="s">
        <v>28</v>
      </c>
      <c r="G903" t="s">
        <v>47</v>
      </c>
      <c r="H903">
        <v>48</v>
      </c>
      <c r="I903" s="1">
        <v>44095</v>
      </c>
      <c r="J903" s="2">
        <v>54654</v>
      </c>
      <c r="K903" s="3">
        <v>0</v>
      </c>
      <c r="L903" t="s">
        <v>19</v>
      </c>
      <c r="M903" t="s">
        <v>39</v>
      </c>
      <c r="N903" s="1" t="s">
        <v>21</v>
      </c>
    </row>
    <row r="904" spans="1:14" x14ac:dyDescent="0.2">
      <c r="A904" t="s">
        <v>1824</v>
      </c>
      <c r="B904" t="s">
        <v>1825</v>
      </c>
      <c r="C904" t="s">
        <v>68</v>
      </c>
      <c r="D904" t="s">
        <v>50</v>
      </c>
      <c r="E904" t="s">
        <v>36</v>
      </c>
      <c r="F904" t="s">
        <v>28</v>
      </c>
      <c r="G904" t="s">
        <v>18</v>
      </c>
      <c r="H904">
        <v>54</v>
      </c>
      <c r="I904" s="1">
        <v>36062</v>
      </c>
      <c r="J904" s="2">
        <v>58006</v>
      </c>
      <c r="K904" s="3">
        <v>0</v>
      </c>
      <c r="L904" t="s">
        <v>19</v>
      </c>
      <c r="M904" t="s">
        <v>63</v>
      </c>
      <c r="N904" s="1" t="s">
        <v>21</v>
      </c>
    </row>
    <row r="905" spans="1:14" x14ac:dyDescent="0.2">
      <c r="A905" t="s">
        <v>205</v>
      </c>
      <c r="B905" t="s">
        <v>985</v>
      </c>
      <c r="C905" t="s">
        <v>61</v>
      </c>
      <c r="D905" t="s">
        <v>15</v>
      </c>
      <c r="E905" t="s">
        <v>36</v>
      </c>
      <c r="F905" t="s">
        <v>17</v>
      </c>
      <c r="G905" t="s">
        <v>24</v>
      </c>
      <c r="H905">
        <v>42</v>
      </c>
      <c r="I905" s="1">
        <v>40620</v>
      </c>
      <c r="J905" s="2">
        <v>150034</v>
      </c>
      <c r="K905" s="3">
        <v>0.12</v>
      </c>
      <c r="L905" t="s">
        <v>33</v>
      </c>
      <c r="M905" t="s">
        <v>60</v>
      </c>
      <c r="N905" s="1" t="s">
        <v>21</v>
      </c>
    </row>
    <row r="906" spans="1:14" x14ac:dyDescent="0.2">
      <c r="A906" t="s">
        <v>1761</v>
      </c>
      <c r="B906" t="s">
        <v>1826</v>
      </c>
      <c r="C906" t="s">
        <v>40</v>
      </c>
      <c r="D906" t="s">
        <v>23</v>
      </c>
      <c r="E906" t="s">
        <v>44</v>
      </c>
      <c r="F906" t="s">
        <v>17</v>
      </c>
      <c r="G906" t="s">
        <v>24</v>
      </c>
      <c r="H906">
        <v>38</v>
      </c>
      <c r="I906" s="1">
        <v>39232</v>
      </c>
      <c r="J906" s="2">
        <v>198562</v>
      </c>
      <c r="K906" s="3">
        <v>0.22</v>
      </c>
      <c r="L906" t="s">
        <v>19</v>
      </c>
      <c r="M906" t="s">
        <v>63</v>
      </c>
      <c r="N906" s="1" t="s">
        <v>21</v>
      </c>
    </row>
    <row r="907" spans="1:14" x14ac:dyDescent="0.2">
      <c r="A907" t="s">
        <v>171</v>
      </c>
      <c r="B907" t="s">
        <v>1827</v>
      </c>
      <c r="C907" t="s">
        <v>94</v>
      </c>
      <c r="D907" t="s">
        <v>50</v>
      </c>
      <c r="E907" t="s">
        <v>16</v>
      </c>
      <c r="F907" t="s">
        <v>17</v>
      </c>
      <c r="G907" t="s">
        <v>47</v>
      </c>
      <c r="H907">
        <v>40</v>
      </c>
      <c r="I907" s="1">
        <v>39960</v>
      </c>
      <c r="J907" s="2">
        <v>62411</v>
      </c>
      <c r="K907" s="3">
        <v>0</v>
      </c>
      <c r="L907" t="s">
        <v>19</v>
      </c>
      <c r="M907" t="s">
        <v>45</v>
      </c>
      <c r="N907" s="1">
        <v>44422</v>
      </c>
    </row>
    <row r="908" spans="1:14" x14ac:dyDescent="0.2">
      <c r="A908" t="s">
        <v>214</v>
      </c>
      <c r="B908" t="s">
        <v>1828</v>
      </c>
      <c r="C908" t="s">
        <v>97</v>
      </c>
      <c r="D908" t="s">
        <v>31</v>
      </c>
      <c r="E908" t="s">
        <v>16</v>
      </c>
      <c r="F908" t="s">
        <v>28</v>
      </c>
      <c r="G908" t="s">
        <v>24</v>
      </c>
      <c r="H908">
        <v>57</v>
      </c>
      <c r="I908" s="1">
        <v>33612</v>
      </c>
      <c r="J908" s="2">
        <v>111299</v>
      </c>
      <c r="K908" s="3">
        <v>0.12</v>
      </c>
      <c r="L908" t="s">
        <v>19</v>
      </c>
      <c r="M908" t="s">
        <v>45</v>
      </c>
      <c r="N908" s="1" t="s">
        <v>21</v>
      </c>
    </row>
    <row r="909" spans="1:14" x14ac:dyDescent="0.2">
      <c r="A909" t="s">
        <v>1634</v>
      </c>
      <c r="B909" t="s">
        <v>409</v>
      </c>
      <c r="C909" t="s">
        <v>68</v>
      </c>
      <c r="D909" t="s">
        <v>43</v>
      </c>
      <c r="E909" t="s">
        <v>16</v>
      </c>
      <c r="F909" t="s">
        <v>17</v>
      </c>
      <c r="G909" t="s">
        <v>18</v>
      </c>
      <c r="H909">
        <v>43</v>
      </c>
      <c r="I909" s="1">
        <v>43659</v>
      </c>
      <c r="J909" s="2">
        <v>41545</v>
      </c>
      <c r="K909" s="3">
        <v>0</v>
      </c>
      <c r="L909" t="s">
        <v>19</v>
      </c>
      <c r="M909" t="s">
        <v>45</v>
      </c>
      <c r="N909" s="1" t="s">
        <v>21</v>
      </c>
    </row>
    <row r="910" spans="1:14" x14ac:dyDescent="0.2">
      <c r="A910" t="s">
        <v>106</v>
      </c>
      <c r="B910" t="s">
        <v>1829</v>
      </c>
      <c r="C910" t="s">
        <v>35</v>
      </c>
      <c r="D910" t="s">
        <v>27</v>
      </c>
      <c r="E910" t="s">
        <v>36</v>
      </c>
      <c r="F910" t="s">
        <v>28</v>
      </c>
      <c r="G910" t="s">
        <v>51</v>
      </c>
      <c r="H910">
        <v>26</v>
      </c>
      <c r="I910" s="1">
        <v>43569</v>
      </c>
      <c r="J910" s="2">
        <v>74467</v>
      </c>
      <c r="K910" s="3">
        <v>0</v>
      </c>
      <c r="L910" t="s">
        <v>19</v>
      </c>
      <c r="M910" t="s">
        <v>29</v>
      </c>
      <c r="N910" s="1">
        <v>44211</v>
      </c>
    </row>
    <row r="911" spans="1:14" x14ac:dyDescent="0.2">
      <c r="A911" t="s">
        <v>134</v>
      </c>
      <c r="B911" t="s">
        <v>1830</v>
      </c>
      <c r="C911" t="s">
        <v>62</v>
      </c>
      <c r="D911" t="s">
        <v>65</v>
      </c>
      <c r="E911" t="s">
        <v>16</v>
      </c>
      <c r="F911" t="s">
        <v>28</v>
      </c>
      <c r="G911" t="s">
        <v>18</v>
      </c>
      <c r="H911">
        <v>44</v>
      </c>
      <c r="I911" s="1">
        <v>37296</v>
      </c>
      <c r="J911" s="2">
        <v>117545</v>
      </c>
      <c r="K911" s="3">
        <v>0.06</v>
      </c>
      <c r="L911" t="s">
        <v>19</v>
      </c>
      <c r="M911" t="s">
        <v>39</v>
      </c>
      <c r="N911" s="1" t="s">
        <v>21</v>
      </c>
    </row>
    <row r="912" spans="1:14" x14ac:dyDescent="0.2">
      <c r="A912" t="s">
        <v>1831</v>
      </c>
      <c r="B912" t="s">
        <v>1832</v>
      </c>
      <c r="C912" t="s">
        <v>62</v>
      </c>
      <c r="D912" t="s">
        <v>23</v>
      </c>
      <c r="E912" t="s">
        <v>44</v>
      </c>
      <c r="F912" t="s">
        <v>28</v>
      </c>
      <c r="G912" t="s">
        <v>24</v>
      </c>
      <c r="H912">
        <v>50</v>
      </c>
      <c r="I912" s="1">
        <v>40983</v>
      </c>
      <c r="J912" s="2">
        <v>117226</v>
      </c>
      <c r="K912" s="3">
        <v>0.08</v>
      </c>
      <c r="L912" t="s">
        <v>19</v>
      </c>
      <c r="M912" t="s">
        <v>39</v>
      </c>
      <c r="N912" s="1" t="s">
        <v>21</v>
      </c>
    </row>
    <row r="913" spans="1:14" x14ac:dyDescent="0.2">
      <c r="A913" t="s">
        <v>1833</v>
      </c>
      <c r="B913" t="s">
        <v>1834</v>
      </c>
      <c r="C913" t="s">
        <v>68</v>
      </c>
      <c r="D913" t="s">
        <v>65</v>
      </c>
      <c r="E913" t="s">
        <v>32</v>
      </c>
      <c r="F913" t="s">
        <v>17</v>
      </c>
      <c r="G913" t="s">
        <v>51</v>
      </c>
      <c r="H913">
        <v>26</v>
      </c>
      <c r="I913" s="1">
        <v>43489</v>
      </c>
      <c r="J913" s="2">
        <v>55767</v>
      </c>
      <c r="K913" s="3">
        <v>0</v>
      </c>
      <c r="L913" t="s">
        <v>19</v>
      </c>
      <c r="M913" t="s">
        <v>39</v>
      </c>
      <c r="N913" s="1" t="s">
        <v>21</v>
      </c>
    </row>
    <row r="914" spans="1:14" x14ac:dyDescent="0.2">
      <c r="A914" t="s">
        <v>1835</v>
      </c>
      <c r="B914" t="s">
        <v>1836</v>
      </c>
      <c r="C914" t="s">
        <v>64</v>
      </c>
      <c r="D914" t="s">
        <v>50</v>
      </c>
      <c r="E914" t="s">
        <v>36</v>
      </c>
      <c r="F914" t="s">
        <v>17</v>
      </c>
      <c r="G914" t="s">
        <v>18</v>
      </c>
      <c r="H914">
        <v>29</v>
      </c>
      <c r="I914" s="1">
        <v>42691</v>
      </c>
      <c r="J914" s="2">
        <v>60930</v>
      </c>
      <c r="K914" s="3">
        <v>0</v>
      </c>
      <c r="L914" t="s">
        <v>19</v>
      </c>
      <c r="M914" t="s">
        <v>25</v>
      </c>
      <c r="N914" s="1" t="s">
        <v>21</v>
      </c>
    </row>
    <row r="915" spans="1:14" x14ac:dyDescent="0.2">
      <c r="A915" t="s">
        <v>1837</v>
      </c>
      <c r="B915" t="s">
        <v>1838</v>
      </c>
      <c r="C915" t="s">
        <v>40</v>
      </c>
      <c r="D915" t="s">
        <v>50</v>
      </c>
      <c r="E915" t="s">
        <v>44</v>
      </c>
      <c r="F915" t="s">
        <v>17</v>
      </c>
      <c r="G915" t="s">
        <v>51</v>
      </c>
      <c r="H915">
        <v>27</v>
      </c>
      <c r="I915" s="1">
        <v>43397</v>
      </c>
      <c r="J915" s="2">
        <v>154973</v>
      </c>
      <c r="K915" s="3">
        <v>0.28999999999999998</v>
      </c>
      <c r="L915" t="s">
        <v>52</v>
      </c>
      <c r="M915" t="s">
        <v>53</v>
      </c>
      <c r="N915" s="1" t="s">
        <v>21</v>
      </c>
    </row>
    <row r="916" spans="1:14" x14ac:dyDescent="0.2">
      <c r="A916" t="s">
        <v>1839</v>
      </c>
      <c r="B916" t="s">
        <v>1840</v>
      </c>
      <c r="C916" t="s">
        <v>38</v>
      </c>
      <c r="D916" t="s">
        <v>27</v>
      </c>
      <c r="E916" t="s">
        <v>36</v>
      </c>
      <c r="F916" t="s">
        <v>17</v>
      </c>
      <c r="G916" t="s">
        <v>24</v>
      </c>
      <c r="H916">
        <v>33</v>
      </c>
      <c r="I916" s="1">
        <v>43029</v>
      </c>
      <c r="J916" s="2">
        <v>69332</v>
      </c>
      <c r="K916" s="3">
        <v>0</v>
      </c>
      <c r="L916" t="s">
        <v>19</v>
      </c>
      <c r="M916" t="s">
        <v>29</v>
      </c>
      <c r="N916" s="1" t="s">
        <v>21</v>
      </c>
    </row>
    <row r="917" spans="1:14" x14ac:dyDescent="0.2">
      <c r="A917" t="s">
        <v>1841</v>
      </c>
      <c r="B917" t="s">
        <v>1842</v>
      </c>
      <c r="C917" t="s">
        <v>84</v>
      </c>
      <c r="D917" t="s">
        <v>31</v>
      </c>
      <c r="E917" t="s">
        <v>16</v>
      </c>
      <c r="F917" t="s">
        <v>17</v>
      </c>
      <c r="G917" t="s">
        <v>24</v>
      </c>
      <c r="H917">
        <v>59</v>
      </c>
      <c r="I917" s="1">
        <v>36990</v>
      </c>
      <c r="J917" s="2">
        <v>119699</v>
      </c>
      <c r="K917" s="3">
        <v>0</v>
      </c>
      <c r="L917" t="s">
        <v>33</v>
      </c>
      <c r="M917" t="s">
        <v>74</v>
      </c>
      <c r="N917" s="1" t="s">
        <v>21</v>
      </c>
    </row>
    <row r="918" spans="1:14" x14ac:dyDescent="0.2">
      <c r="A918" t="s">
        <v>1843</v>
      </c>
      <c r="B918" t="s">
        <v>1844</v>
      </c>
      <c r="C918" t="s">
        <v>40</v>
      </c>
      <c r="D918" t="s">
        <v>23</v>
      </c>
      <c r="E918" t="s">
        <v>44</v>
      </c>
      <c r="F918" t="s">
        <v>17</v>
      </c>
      <c r="G918" t="s">
        <v>51</v>
      </c>
      <c r="H918">
        <v>40</v>
      </c>
      <c r="I918" s="1">
        <v>44094</v>
      </c>
      <c r="J918" s="2">
        <v>198176</v>
      </c>
      <c r="K918" s="3">
        <v>0.17</v>
      </c>
      <c r="L918" t="s">
        <v>52</v>
      </c>
      <c r="M918" t="s">
        <v>81</v>
      </c>
      <c r="N918" s="1" t="s">
        <v>21</v>
      </c>
    </row>
    <row r="919" spans="1:14" x14ac:dyDescent="0.2">
      <c r="A919" t="s">
        <v>1845</v>
      </c>
      <c r="B919" t="s">
        <v>1846</v>
      </c>
      <c r="C919" t="s">
        <v>64</v>
      </c>
      <c r="D919" t="s">
        <v>15</v>
      </c>
      <c r="E919" t="s">
        <v>16</v>
      </c>
      <c r="F919" t="s">
        <v>17</v>
      </c>
      <c r="G919" t="s">
        <v>51</v>
      </c>
      <c r="H919">
        <v>45</v>
      </c>
      <c r="I919" s="1">
        <v>41127</v>
      </c>
      <c r="J919" s="2">
        <v>58586</v>
      </c>
      <c r="K919" s="3">
        <v>0</v>
      </c>
      <c r="L919" t="s">
        <v>52</v>
      </c>
      <c r="M919" t="s">
        <v>53</v>
      </c>
      <c r="N919" s="1" t="s">
        <v>21</v>
      </c>
    </row>
    <row r="920" spans="1:14" x14ac:dyDescent="0.2">
      <c r="A920" t="s">
        <v>1847</v>
      </c>
      <c r="B920" t="s">
        <v>1848</v>
      </c>
      <c r="C920" t="s">
        <v>49</v>
      </c>
      <c r="D920" t="s">
        <v>50</v>
      </c>
      <c r="E920" t="s">
        <v>32</v>
      </c>
      <c r="F920" t="s">
        <v>28</v>
      </c>
      <c r="G920" t="s">
        <v>24</v>
      </c>
      <c r="H920">
        <v>38</v>
      </c>
      <c r="I920" s="1">
        <v>40875</v>
      </c>
      <c r="J920" s="2">
        <v>74010</v>
      </c>
      <c r="K920" s="3">
        <v>0</v>
      </c>
      <c r="L920" t="s">
        <v>19</v>
      </c>
      <c r="M920" t="s">
        <v>20</v>
      </c>
      <c r="N920" s="1" t="s">
        <v>21</v>
      </c>
    </row>
    <row r="921" spans="1:14" x14ac:dyDescent="0.2">
      <c r="A921" t="s">
        <v>1849</v>
      </c>
      <c r="B921" t="s">
        <v>1850</v>
      </c>
      <c r="C921" t="s">
        <v>49</v>
      </c>
      <c r="D921" t="s">
        <v>50</v>
      </c>
      <c r="E921" t="s">
        <v>44</v>
      </c>
      <c r="F921" t="s">
        <v>28</v>
      </c>
      <c r="G921" t="s">
        <v>18</v>
      </c>
      <c r="H921">
        <v>32</v>
      </c>
      <c r="I921" s="1">
        <v>43864</v>
      </c>
      <c r="J921" s="2">
        <v>96598</v>
      </c>
      <c r="K921" s="3">
        <v>0</v>
      </c>
      <c r="L921" t="s">
        <v>19</v>
      </c>
      <c r="M921" t="s">
        <v>39</v>
      </c>
      <c r="N921" s="1" t="s">
        <v>21</v>
      </c>
    </row>
    <row r="922" spans="1:14" x14ac:dyDescent="0.2">
      <c r="A922" t="s">
        <v>1532</v>
      </c>
      <c r="B922" t="s">
        <v>1851</v>
      </c>
      <c r="C922" t="s">
        <v>62</v>
      </c>
      <c r="D922" t="s">
        <v>50</v>
      </c>
      <c r="E922" t="s">
        <v>44</v>
      </c>
      <c r="F922" t="s">
        <v>17</v>
      </c>
      <c r="G922" t="s">
        <v>24</v>
      </c>
      <c r="H922">
        <v>64</v>
      </c>
      <c r="I922" s="1">
        <v>37762</v>
      </c>
      <c r="J922" s="2">
        <v>106444</v>
      </c>
      <c r="K922" s="3">
        <v>0.05</v>
      </c>
      <c r="L922" t="s">
        <v>19</v>
      </c>
      <c r="M922" t="s">
        <v>39</v>
      </c>
      <c r="N922" s="1" t="s">
        <v>21</v>
      </c>
    </row>
    <row r="923" spans="1:14" x14ac:dyDescent="0.2">
      <c r="A923" t="s">
        <v>1852</v>
      </c>
      <c r="B923" t="s">
        <v>1853</v>
      </c>
      <c r="C923" t="s">
        <v>40</v>
      </c>
      <c r="D923" t="s">
        <v>15</v>
      </c>
      <c r="E923" t="s">
        <v>32</v>
      </c>
      <c r="F923" t="s">
        <v>28</v>
      </c>
      <c r="G923" t="s">
        <v>51</v>
      </c>
      <c r="H923">
        <v>31</v>
      </c>
      <c r="I923" s="1">
        <v>42957</v>
      </c>
      <c r="J923" s="2">
        <v>156931</v>
      </c>
      <c r="K923" s="3">
        <v>0.28000000000000003</v>
      </c>
      <c r="L923" t="s">
        <v>19</v>
      </c>
      <c r="M923" t="s">
        <v>63</v>
      </c>
      <c r="N923" s="1" t="s">
        <v>21</v>
      </c>
    </row>
    <row r="924" spans="1:14" x14ac:dyDescent="0.2">
      <c r="A924" t="s">
        <v>1854</v>
      </c>
      <c r="B924" t="s">
        <v>1855</v>
      </c>
      <c r="C924" t="s">
        <v>40</v>
      </c>
      <c r="D924" t="s">
        <v>43</v>
      </c>
      <c r="E924" t="s">
        <v>16</v>
      </c>
      <c r="F924" t="s">
        <v>17</v>
      </c>
      <c r="G924" t="s">
        <v>51</v>
      </c>
      <c r="H924">
        <v>43</v>
      </c>
      <c r="I924" s="1">
        <v>41928</v>
      </c>
      <c r="J924" s="2">
        <v>171360</v>
      </c>
      <c r="K924" s="3">
        <v>0.23</v>
      </c>
      <c r="L924" t="s">
        <v>52</v>
      </c>
      <c r="M924" t="s">
        <v>81</v>
      </c>
      <c r="N924" s="1" t="s">
        <v>21</v>
      </c>
    </row>
    <row r="925" spans="1:14" x14ac:dyDescent="0.2">
      <c r="A925" t="s">
        <v>1856</v>
      </c>
      <c r="B925" t="s">
        <v>1857</v>
      </c>
      <c r="C925" t="s">
        <v>26</v>
      </c>
      <c r="D925" t="s">
        <v>27</v>
      </c>
      <c r="E925" t="s">
        <v>16</v>
      </c>
      <c r="F925" t="s">
        <v>17</v>
      </c>
      <c r="G925" t="s">
        <v>18</v>
      </c>
      <c r="H925">
        <v>45</v>
      </c>
      <c r="I925" s="1">
        <v>39908</v>
      </c>
      <c r="J925" s="2">
        <v>64505</v>
      </c>
      <c r="K925" s="3">
        <v>0</v>
      </c>
      <c r="L925" t="s">
        <v>19</v>
      </c>
      <c r="M925" t="s">
        <v>45</v>
      </c>
      <c r="N925" s="1" t="s">
        <v>21</v>
      </c>
    </row>
    <row r="926" spans="1:14" x14ac:dyDescent="0.2">
      <c r="A926" t="s">
        <v>206</v>
      </c>
      <c r="B926" t="s">
        <v>1858</v>
      </c>
      <c r="C926" t="s">
        <v>97</v>
      </c>
      <c r="D926" t="s">
        <v>31</v>
      </c>
      <c r="E926" t="s">
        <v>44</v>
      </c>
      <c r="F926" t="s">
        <v>28</v>
      </c>
      <c r="G926" t="s">
        <v>51</v>
      </c>
      <c r="H926">
        <v>32</v>
      </c>
      <c r="I926" s="1">
        <v>44478</v>
      </c>
      <c r="J926" s="2">
        <v>102298</v>
      </c>
      <c r="K926" s="3">
        <v>0.13</v>
      </c>
      <c r="L926" t="s">
        <v>52</v>
      </c>
      <c r="M926" t="s">
        <v>66</v>
      </c>
      <c r="N926" s="1" t="s">
        <v>21</v>
      </c>
    </row>
    <row r="927" spans="1:14" x14ac:dyDescent="0.2">
      <c r="A927" t="s">
        <v>1859</v>
      </c>
      <c r="B927" t="s">
        <v>1860</v>
      </c>
      <c r="C927" t="s">
        <v>61</v>
      </c>
      <c r="D927" t="s">
        <v>50</v>
      </c>
      <c r="E927" t="s">
        <v>32</v>
      </c>
      <c r="F927" t="s">
        <v>17</v>
      </c>
      <c r="G927" t="s">
        <v>51</v>
      </c>
      <c r="H927">
        <v>27</v>
      </c>
      <c r="I927" s="1">
        <v>43721</v>
      </c>
      <c r="J927" s="2">
        <v>133297</v>
      </c>
      <c r="K927" s="3">
        <v>0.13</v>
      </c>
      <c r="L927" t="s">
        <v>52</v>
      </c>
      <c r="M927" t="s">
        <v>66</v>
      </c>
      <c r="N927" s="1" t="s">
        <v>21</v>
      </c>
    </row>
    <row r="928" spans="1:14" x14ac:dyDescent="0.2">
      <c r="A928" t="s">
        <v>194</v>
      </c>
      <c r="B928" t="s">
        <v>1861</v>
      </c>
      <c r="C928" t="s">
        <v>61</v>
      </c>
      <c r="D928" t="s">
        <v>23</v>
      </c>
      <c r="E928" t="s">
        <v>44</v>
      </c>
      <c r="F928" t="s">
        <v>17</v>
      </c>
      <c r="G928" t="s">
        <v>47</v>
      </c>
      <c r="H928">
        <v>25</v>
      </c>
      <c r="I928" s="1">
        <v>44272</v>
      </c>
      <c r="J928" s="2">
        <v>155080</v>
      </c>
      <c r="K928" s="3">
        <v>0.1</v>
      </c>
      <c r="L928" t="s">
        <v>19</v>
      </c>
      <c r="M928" t="s">
        <v>25</v>
      </c>
      <c r="N928" s="1" t="s">
        <v>21</v>
      </c>
    </row>
    <row r="929" spans="1:14" x14ac:dyDescent="0.2">
      <c r="A929" t="s">
        <v>1862</v>
      </c>
      <c r="B929" t="s">
        <v>1863</v>
      </c>
      <c r="C929" t="s">
        <v>42</v>
      </c>
      <c r="D929" t="s">
        <v>50</v>
      </c>
      <c r="E929" t="s">
        <v>44</v>
      </c>
      <c r="F929" t="s">
        <v>28</v>
      </c>
      <c r="G929" t="s">
        <v>18</v>
      </c>
      <c r="H929">
        <v>31</v>
      </c>
      <c r="I929" s="1">
        <v>43325</v>
      </c>
      <c r="J929" s="2">
        <v>81828</v>
      </c>
      <c r="K929" s="3">
        <v>0</v>
      </c>
      <c r="L929" t="s">
        <v>19</v>
      </c>
      <c r="M929" t="s">
        <v>45</v>
      </c>
      <c r="N929" s="1" t="s">
        <v>21</v>
      </c>
    </row>
    <row r="930" spans="1:14" x14ac:dyDescent="0.2">
      <c r="A930" t="s">
        <v>1864</v>
      </c>
      <c r="B930" t="s">
        <v>1865</v>
      </c>
      <c r="C930" t="s">
        <v>61</v>
      </c>
      <c r="D930" t="s">
        <v>43</v>
      </c>
      <c r="E930" t="s">
        <v>32</v>
      </c>
      <c r="F930" t="s">
        <v>17</v>
      </c>
      <c r="G930" t="s">
        <v>24</v>
      </c>
      <c r="H930">
        <v>65</v>
      </c>
      <c r="I930" s="1">
        <v>36823</v>
      </c>
      <c r="J930" s="2">
        <v>149417</v>
      </c>
      <c r="K930" s="3">
        <v>0.13</v>
      </c>
      <c r="L930" t="s">
        <v>33</v>
      </c>
      <c r="M930" t="s">
        <v>34</v>
      </c>
      <c r="N930" s="1" t="s">
        <v>21</v>
      </c>
    </row>
    <row r="931" spans="1:14" x14ac:dyDescent="0.2">
      <c r="A931" t="s">
        <v>1866</v>
      </c>
      <c r="B931" t="s">
        <v>1867</v>
      </c>
      <c r="C931" t="s">
        <v>62</v>
      </c>
      <c r="D931" t="s">
        <v>50</v>
      </c>
      <c r="E931" t="s">
        <v>32</v>
      </c>
      <c r="F931" t="s">
        <v>28</v>
      </c>
      <c r="G931" t="s">
        <v>51</v>
      </c>
      <c r="H931">
        <v>50</v>
      </c>
      <c r="I931" s="1">
        <v>41024</v>
      </c>
      <c r="J931" s="2">
        <v>113269</v>
      </c>
      <c r="K931" s="3">
        <v>0.09</v>
      </c>
      <c r="L931" t="s">
        <v>52</v>
      </c>
      <c r="M931" t="s">
        <v>53</v>
      </c>
      <c r="N931" s="1" t="s">
        <v>21</v>
      </c>
    </row>
    <row r="932" spans="1:14" x14ac:dyDescent="0.2">
      <c r="A932" t="s">
        <v>384</v>
      </c>
      <c r="B932" t="s">
        <v>1868</v>
      </c>
      <c r="C932" t="s">
        <v>61</v>
      </c>
      <c r="D932" t="s">
        <v>27</v>
      </c>
      <c r="E932" t="s">
        <v>36</v>
      </c>
      <c r="F932" t="s">
        <v>28</v>
      </c>
      <c r="G932" t="s">
        <v>24</v>
      </c>
      <c r="H932">
        <v>46</v>
      </c>
      <c r="I932" s="1">
        <v>43085</v>
      </c>
      <c r="J932" s="2">
        <v>136716</v>
      </c>
      <c r="K932" s="3">
        <v>0.12</v>
      </c>
      <c r="L932" t="s">
        <v>19</v>
      </c>
      <c r="M932" t="s">
        <v>25</v>
      </c>
      <c r="N932" s="1" t="s">
        <v>21</v>
      </c>
    </row>
    <row r="933" spans="1:14" x14ac:dyDescent="0.2">
      <c r="A933" t="s">
        <v>1869</v>
      </c>
      <c r="B933" t="s">
        <v>1870</v>
      </c>
      <c r="C933" t="s">
        <v>61</v>
      </c>
      <c r="D933" t="s">
        <v>50</v>
      </c>
      <c r="E933" t="s">
        <v>44</v>
      </c>
      <c r="F933" t="s">
        <v>28</v>
      </c>
      <c r="G933" t="s">
        <v>51</v>
      </c>
      <c r="H933">
        <v>54</v>
      </c>
      <c r="I933" s="1">
        <v>40836</v>
      </c>
      <c r="J933" s="2">
        <v>122644</v>
      </c>
      <c r="K933" s="3">
        <v>0.12</v>
      </c>
      <c r="L933" t="s">
        <v>19</v>
      </c>
      <c r="M933" t="s">
        <v>25</v>
      </c>
      <c r="N933" s="1" t="s">
        <v>21</v>
      </c>
    </row>
    <row r="934" spans="1:14" x14ac:dyDescent="0.2">
      <c r="A934" t="s">
        <v>1871</v>
      </c>
      <c r="B934" t="s">
        <v>1872</v>
      </c>
      <c r="C934" t="s">
        <v>62</v>
      </c>
      <c r="D934" t="s">
        <v>50</v>
      </c>
      <c r="E934" t="s">
        <v>16</v>
      </c>
      <c r="F934" t="s">
        <v>17</v>
      </c>
      <c r="G934" t="s">
        <v>24</v>
      </c>
      <c r="H934">
        <v>50</v>
      </c>
      <c r="I934" s="1">
        <v>36653</v>
      </c>
      <c r="J934" s="2">
        <v>106428</v>
      </c>
      <c r="K934" s="3">
        <v>7.0000000000000007E-2</v>
      </c>
      <c r="L934" t="s">
        <v>19</v>
      </c>
      <c r="M934" t="s">
        <v>20</v>
      </c>
      <c r="N934" s="1" t="s">
        <v>21</v>
      </c>
    </row>
    <row r="935" spans="1:14" x14ac:dyDescent="0.2">
      <c r="A935" t="s">
        <v>1873</v>
      </c>
      <c r="B935" t="s">
        <v>1874</v>
      </c>
      <c r="C935" t="s">
        <v>14</v>
      </c>
      <c r="D935" t="s">
        <v>15</v>
      </c>
      <c r="E935" t="s">
        <v>32</v>
      </c>
      <c r="F935" t="s">
        <v>28</v>
      </c>
      <c r="G935" t="s">
        <v>18</v>
      </c>
      <c r="H935">
        <v>36</v>
      </c>
      <c r="I935" s="1">
        <v>39830</v>
      </c>
      <c r="J935" s="2">
        <v>238236</v>
      </c>
      <c r="K935" s="3">
        <v>0.31</v>
      </c>
      <c r="L935" t="s">
        <v>19</v>
      </c>
      <c r="M935" t="s">
        <v>63</v>
      </c>
      <c r="N935" s="1" t="s">
        <v>21</v>
      </c>
    </row>
    <row r="936" spans="1:14" x14ac:dyDescent="0.2">
      <c r="A936" t="s">
        <v>1875</v>
      </c>
      <c r="B936" t="s">
        <v>1876</v>
      </c>
      <c r="C936" t="s">
        <v>40</v>
      </c>
      <c r="D936" t="s">
        <v>15</v>
      </c>
      <c r="E936" t="s">
        <v>32</v>
      </c>
      <c r="F936" t="s">
        <v>17</v>
      </c>
      <c r="G936" t="s">
        <v>18</v>
      </c>
      <c r="H936">
        <v>64</v>
      </c>
      <c r="I936" s="1">
        <v>41264</v>
      </c>
      <c r="J936" s="2">
        <v>153253</v>
      </c>
      <c r="K936" s="3">
        <v>0.24</v>
      </c>
      <c r="L936" t="s">
        <v>19</v>
      </c>
      <c r="M936" t="s">
        <v>25</v>
      </c>
      <c r="N936" s="1" t="s">
        <v>21</v>
      </c>
    </row>
    <row r="937" spans="1:14" x14ac:dyDescent="0.2">
      <c r="A937" t="s">
        <v>1877</v>
      </c>
      <c r="B937" t="s">
        <v>1878</v>
      </c>
      <c r="C937" t="s">
        <v>62</v>
      </c>
      <c r="D937" t="s">
        <v>65</v>
      </c>
      <c r="E937" t="s">
        <v>36</v>
      </c>
      <c r="F937" t="s">
        <v>17</v>
      </c>
      <c r="G937" t="s">
        <v>18</v>
      </c>
      <c r="H937">
        <v>34</v>
      </c>
      <c r="I937" s="1">
        <v>41915</v>
      </c>
      <c r="J937" s="2">
        <v>103707</v>
      </c>
      <c r="K937" s="3">
        <v>0.09</v>
      </c>
      <c r="L937" t="s">
        <v>19</v>
      </c>
      <c r="M937" t="s">
        <v>29</v>
      </c>
      <c r="N937" s="1" t="s">
        <v>21</v>
      </c>
    </row>
    <row r="938" spans="1:14" x14ac:dyDescent="0.2">
      <c r="A938" t="s">
        <v>1879</v>
      </c>
      <c r="B938" t="s">
        <v>1880</v>
      </c>
      <c r="C938" t="s">
        <v>14</v>
      </c>
      <c r="D938" t="s">
        <v>65</v>
      </c>
      <c r="E938" t="s">
        <v>44</v>
      </c>
      <c r="F938" t="s">
        <v>17</v>
      </c>
      <c r="G938" t="s">
        <v>18</v>
      </c>
      <c r="H938">
        <v>41</v>
      </c>
      <c r="I938" s="1">
        <v>41130</v>
      </c>
      <c r="J938" s="2">
        <v>245360</v>
      </c>
      <c r="K938" s="3">
        <v>0.37</v>
      </c>
      <c r="L938" t="s">
        <v>19</v>
      </c>
      <c r="M938" t="s">
        <v>25</v>
      </c>
      <c r="N938" s="1" t="s">
        <v>21</v>
      </c>
    </row>
    <row r="939" spans="1:14" x14ac:dyDescent="0.2">
      <c r="A939" t="s">
        <v>1881</v>
      </c>
      <c r="B939" t="s">
        <v>1882</v>
      </c>
      <c r="C939" t="s">
        <v>86</v>
      </c>
      <c r="D939" t="s">
        <v>31</v>
      </c>
      <c r="E939" t="s">
        <v>44</v>
      </c>
      <c r="F939" t="s">
        <v>28</v>
      </c>
      <c r="G939" t="s">
        <v>24</v>
      </c>
      <c r="H939">
        <v>25</v>
      </c>
      <c r="I939" s="1">
        <v>44385</v>
      </c>
      <c r="J939" s="2">
        <v>67275</v>
      </c>
      <c r="K939" s="3">
        <v>0</v>
      </c>
      <c r="L939" t="s">
        <v>19</v>
      </c>
      <c r="M939" t="s">
        <v>29</v>
      </c>
      <c r="N939" s="1" t="s">
        <v>21</v>
      </c>
    </row>
    <row r="940" spans="1:14" x14ac:dyDescent="0.2">
      <c r="A940" t="s">
        <v>1883</v>
      </c>
      <c r="B940" t="s">
        <v>1884</v>
      </c>
      <c r="C940" t="s">
        <v>62</v>
      </c>
      <c r="D940" t="s">
        <v>27</v>
      </c>
      <c r="E940" t="s">
        <v>36</v>
      </c>
      <c r="F940" t="s">
        <v>28</v>
      </c>
      <c r="G940" t="s">
        <v>24</v>
      </c>
      <c r="H940">
        <v>45</v>
      </c>
      <c r="I940" s="1">
        <v>42026</v>
      </c>
      <c r="J940" s="2">
        <v>101288</v>
      </c>
      <c r="K940" s="3">
        <v>0.1</v>
      </c>
      <c r="L940" t="s">
        <v>19</v>
      </c>
      <c r="M940" t="s">
        <v>39</v>
      </c>
      <c r="N940" s="1" t="s">
        <v>21</v>
      </c>
    </row>
    <row r="941" spans="1:14" x14ac:dyDescent="0.2">
      <c r="A941" t="s">
        <v>560</v>
      </c>
      <c r="B941" t="s">
        <v>1885</v>
      </c>
      <c r="C941" t="s">
        <v>40</v>
      </c>
      <c r="D941" t="s">
        <v>23</v>
      </c>
      <c r="E941" t="s">
        <v>44</v>
      </c>
      <c r="F941" t="s">
        <v>17</v>
      </c>
      <c r="G941" t="s">
        <v>51</v>
      </c>
      <c r="H941">
        <v>52</v>
      </c>
      <c r="I941" s="1">
        <v>34209</v>
      </c>
      <c r="J941" s="2">
        <v>177443</v>
      </c>
      <c r="K941" s="3">
        <v>0.25</v>
      </c>
      <c r="L941" t="s">
        <v>52</v>
      </c>
      <c r="M941" t="s">
        <v>53</v>
      </c>
      <c r="N941" s="1" t="s">
        <v>21</v>
      </c>
    </row>
    <row r="942" spans="1:14" x14ac:dyDescent="0.2">
      <c r="A942" t="s">
        <v>1886</v>
      </c>
      <c r="B942" t="s">
        <v>1887</v>
      </c>
      <c r="C942" t="s">
        <v>38</v>
      </c>
      <c r="D942" t="s">
        <v>27</v>
      </c>
      <c r="E942" t="s">
        <v>36</v>
      </c>
      <c r="F942" t="s">
        <v>17</v>
      </c>
      <c r="G942" t="s">
        <v>47</v>
      </c>
      <c r="H942">
        <v>37</v>
      </c>
      <c r="I942" s="1">
        <v>42487</v>
      </c>
      <c r="J942" s="2">
        <v>91400</v>
      </c>
      <c r="K942" s="3">
        <v>0</v>
      </c>
      <c r="L942" t="s">
        <v>19</v>
      </c>
      <c r="M942" t="s">
        <v>20</v>
      </c>
      <c r="N942" s="1" t="s">
        <v>21</v>
      </c>
    </row>
    <row r="943" spans="1:14" x14ac:dyDescent="0.2">
      <c r="A943" t="s">
        <v>1888</v>
      </c>
      <c r="B943" t="s">
        <v>1889</v>
      </c>
      <c r="C943" t="s">
        <v>14</v>
      </c>
      <c r="D943" t="s">
        <v>23</v>
      </c>
      <c r="E943" t="s">
        <v>32</v>
      </c>
      <c r="F943" t="s">
        <v>28</v>
      </c>
      <c r="G943" t="s">
        <v>51</v>
      </c>
      <c r="H943">
        <v>44</v>
      </c>
      <c r="I943" s="1">
        <v>39335</v>
      </c>
      <c r="J943" s="2">
        <v>181247</v>
      </c>
      <c r="K943" s="3">
        <v>0.33</v>
      </c>
      <c r="L943" t="s">
        <v>52</v>
      </c>
      <c r="M943" t="s">
        <v>53</v>
      </c>
      <c r="N943" s="1" t="s">
        <v>21</v>
      </c>
    </row>
    <row r="944" spans="1:14" x14ac:dyDescent="0.2">
      <c r="A944" t="s">
        <v>1890</v>
      </c>
      <c r="B944" t="s">
        <v>1891</v>
      </c>
      <c r="C944" t="s">
        <v>61</v>
      </c>
      <c r="D944" t="s">
        <v>23</v>
      </c>
      <c r="E944" t="s">
        <v>16</v>
      </c>
      <c r="F944" t="s">
        <v>28</v>
      </c>
      <c r="G944" t="s">
        <v>47</v>
      </c>
      <c r="H944">
        <v>42</v>
      </c>
      <c r="I944" s="1">
        <v>37914</v>
      </c>
      <c r="J944" s="2">
        <v>135558</v>
      </c>
      <c r="K944" s="3">
        <v>0.14000000000000001</v>
      </c>
      <c r="L944" t="s">
        <v>19</v>
      </c>
      <c r="M944" t="s">
        <v>39</v>
      </c>
      <c r="N944" s="1" t="s">
        <v>21</v>
      </c>
    </row>
    <row r="945" spans="1:14" x14ac:dyDescent="0.2">
      <c r="A945" t="s">
        <v>1892</v>
      </c>
      <c r="B945" t="s">
        <v>1443</v>
      </c>
      <c r="C945" t="s">
        <v>68</v>
      </c>
      <c r="D945" t="s">
        <v>65</v>
      </c>
      <c r="E945" t="s">
        <v>44</v>
      </c>
      <c r="F945" t="s">
        <v>28</v>
      </c>
      <c r="G945" t="s">
        <v>18</v>
      </c>
      <c r="H945">
        <v>49</v>
      </c>
      <c r="I945" s="1">
        <v>40894</v>
      </c>
      <c r="J945" s="2">
        <v>56878</v>
      </c>
      <c r="K945" s="3">
        <v>0</v>
      </c>
      <c r="L945" t="s">
        <v>19</v>
      </c>
      <c r="M945" t="s">
        <v>63</v>
      </c>
      <c r="N945" s="1" t="s">
        <v>21</v>
      </c>
    </row>
    <row r="946" spans="1:14" x14ac:dyDescent="0.2">
      <c r="A946" t="s">
        <v>213</v>
      </c>
      <c r="B946" t="s">
        <v>1893</v>
      </c>
      <c r="C946" t="s">
        <v>91</v>
      </c>
      <c r="D946" t="s">
        <v>27</v>
      </c>
      <c r="E946" t="s">
        <v>44</v>
      </c>
      <c r="F946" t="s">
        <v>28</v>
      </c>
      <c r="G946" t="s">
        <v>24</v>
      </c>
      <c r="H946">
        <v>34</v>
      </c>
      <c r="I946" s="1">
        <v>43728</v>
      </c>
      <c r="J946" s="2">
        <v>94735</v>
      </c>
      <c r="K946" s="3">
        <v>0</v>
      </c>
      <c r="L946" t="s">
        <v>33</v>
      </c>
      <c r="M946" t="s">
        <v>60</v>
      </c>
      <c r="N946" s="1" t="s">
        <v>21</v>
      </c>
    </row>
    <row r="947" spans="1:14" x14ac:dyDescent="0.2">
      <c r="A947" t="s">
        <v>1894</v>
      </c>
      <c r="B947" t="s">
        <v>1895</v>
      </c>
      <c r="C947" t="s">
        <v>64</v>
      </c>
      <c r="D947" t="s">
        <v>50</v>
      </c>
      <c r="E947" t="s">
        <v>36</v>
      </c>
      <c r="F947" t="s">
        <v>28</v>
      </c>
      <c r="G947" t="s">
        <v>51</v>
      </c>
      <c r="H947">
        <v>39</v>
      </c>
      <c r="I947" s="1">
        <v>39229</v>
      </c>
      <c r="J947" s="2">
        <v>51234</v>
      </c>
      <c r="K947" s="3">
        <v>0</v>
      </c>
      <c r="L947" t="s">
        <v>19</v>
      </c>
      <c r="M947" t="s">
        <v>63</v>
      </c>
      <c r="N947" s="1" t="s">
        <v>21</v>
      </c>
    </row>
    <row r="948" spans="1:14" x14ac:dyDescent="0.2">
      <c r="A948" t="s">
        <v>1448</v>
      </c>
      <c r="B948" t="s">
        <v>1896</v>
      </c>
      <c r="C948" t="s">
        <v>14</v>
      </c>
      <c r="D948" t="s">
        <v>23</v>
      </c>
      <c r="E948" t="s">
        <v>44</v>
      </c>
      <c r="F948" t="s">
        <v>28</v>
      </c>
      <c r="G948" t="s">
        <v>24</v>
      </c>
      <c r="H948">
        <v>31</v>
      </c>
      <c r="I948" s="1">
        <v>42018</v>
      </c>
      <c r="J948" s="2">
        <v>230025</v>
      </c>
      <c r="K948" s="3">
        <v>0.34</v>
      </c>
      <c r="L948" t="s">
        <v>19</v>
      </c>
      <c r="M948" t="s">
        <v>39</v>
      </c>
      <c r="N948" s="1" t="s">
        <v>21</v>
      </c>
    </row>
    <row r="949" spans="1:14" x14ac:dyDescent="0.2">
      <c r="A949" t="s">
        <v>407</v>
      </c>
      <c r="B949" t="s">
        <v>1897</v>
      </c>
      <c r="C949" t="s">
        <v>61</v>
      </c>
      <c r="D949" t="s">
        <v>23</v>
      </c>
      <c r="E949" t="s">
        <v>44</v>
      </c>
      <c r="F949" t="s">
        <v>17</v>
      </c>
      <c r="G949" t="s">
        <v>24</v>
      </c>
      <c r="H949">
        <v>36</v>
      </c>
      <c r="I949" s="1">
        <v>40248</v>
      </c>
      <c r="J949" s="2">
        <v>134006</v>
      </c>
      <c r="K949" s="3">
        <v>0.13</v>
      </c>
      <c r="L949" t="s">
        <v>33</v>
      </c>
      <c r="M949" t="s">
        <v>60</v>
      </c>
      <c r="N949" s="1" t="s">
        <v>21</v>
      </c>
    </row>
    <row r="950" spans="1:14" x14ac:dyDescent="0.2">
      <c r="A950" t="s">
        <v>325</v>
      </c>
      <c r="B950" t="s">
        <v>1898</v>
      </c>
      <c r="C950" t="s">
        <v>62</v>
      </c>
      <c r="D950" t="s">
        <v>15</v>
      </c>
      <c r="E950" t="s">
        <v>32</v>
      </c>
      <c r="F950" t="s">
        <v>17</v>
      </c>
      <c r="G950" t="s">
        <v>24</v>
      </c>
      <c r="H950">
        <v>61</v>
      </c>
      <c r="I950" s="1">
        <v>40092</v>
      </c>
      <c r="J950" s="2">
        <v>103096</v>
      </c>
      <c r="K950" s="3">
        <v>7.0000000000000007E-2</v>
      </c>
      <c r="L950" t="s">
        <v>33</v>
      </c>
      <c r="M950" t="s">
        <v>60</v>
      </c>
      <c r="N950" s="1" t="s">
        <v>21</v>
      </c>
    </row>
    <row r="951" spans="1:14" x14ac:dyDescent="0.2">
      <c r="A951" t="s">
        <v>1899</v>
      </c>
      <c r="B951" t="s">
        <v>1900</v>
      </c>
      <c r="C951" t="s">
        <v>68</v>
      </c>
      <c r="D951" t="s">
        <v>65</v>
      </c>
      <c r="E951" t="s">
        <v>36</v>
      </c>
      <c r="F951" t="s">
        <v>28</v>
      </c>
      <c r="G951" t="s">
        <v>24</v>
      </c>
      <c r="H951">
        <v>29</v>
      </c>
      <c r="I951" s="1">
        <v>42602</v>
      </c>
      <c r="J951" s="2">
        <v>58703</v>
      </c>
      <c r="K951" s="3">
        <v>0</v>
      </c>
      <c r="L951" t="s">
        <v>19</v>
      </c>
      <c r="M951" t="s">
        <v>29</v>
      </c>
      <c r="N951" s="1" t="s">
        <v>21</v>
      </c>
    </row>
    <row r="952" spans="1:14" x14ac:dyDescent="0.2">
      <c r="A952" t="s">
        <v>1901</v>
      </c>
      <c r="B952" t="s">
        <v>1902</v>
      </c>
      <c r="C952" t="s">
        <v>61</v>
      </c>
      <c r="D952" t="s">
        <v>27</v>
      </c>
      <c r="E952" t="s">
        <v>44</v>
      </c>
      <c r="F952" t="s">
        <v>28</v>
      </c>
      <c r="G952" t="s">
        <v>51</v>
      </c>
      <c r="H952">
        <v>33</v>
      </c>
      <c r="I952" s="1">
        <v>41267</v>
      </c>
      <c r="J952" s="2">
        <v>132544</v>
      </c>
      <c r="K952" s="3">
        <v>0.1</v>
      </c>
      <c r="L952" t="s">
        <v>52</v>
      </c>
      <c r="M952" t="s">
        <v>66</v>
      </c>
      <c r="N952" s="1" t="s">
        <v>21</v>
      </c>
    </row>
    <row r="953" spans="1:14" x14ac:dyDescent="0.2">
      <c r="A953" t="s">
        <v>399</v>
      </c>
      <c r="B953" t="s">
        <v>1903</v>
      </c>
      <c r="C953" t="s">
        <v>62</v>
      </c>
      <c r="D953" t="s">
        <v>15</v>
      </c>
      <c r="E953" t="s">
        <v>36</v>
      </c>
      <c r="F953" t="s">
        <v>28</v>
      </c>
      <c r="G953" t="s">
        <v>18</v>
      </c>
      <c r="H953">
        <v>32</v>
      </c>
      <c r="I953" s="1">
        <v>43936</v>
      </c>
      <c r="J953" s="2">
        <v>126671</v>
      </c>
      <c r="K953" s="3">
        <v>0.09</v>
      </c>
      <c r="L953" t="s">
        <v>19</v>
      </c>
      <c r="M953" t="s">
        <v>45</v>
      </c>
      <c r="N953" s="1" t="s">
        <v>21</v>
      </c>
    </row>
    <row r="954" spans="1:14" x14ac:dyDescent="0.2">
      <c r="A954" t="s">
        <v>282</v>
      </c>
      <c r="B954" t="s">
        <v>1904</v>
      </c>
      <c r="C954" t="s">
        <v>94</v>
      </c>
      <c r="D954" t="s">
        <v>50</v>
      </c>
      <c r="E954" t="s">
        <v>16</v>
      </c>
      <c r="F954" t="s">
        <v>17</v>
      </c>
      <c r="G954" t="s">
        <v>24</v>
      </c>
      <c r="H954">
        <v>33</v>
      </c>
      <c r="I954" s="1">
        <v>44218</v>
      </c>
      <c r="J954" s="2">
        <v>56405</v>
      </c>
      <c r="K954" s="3">
        <v>0</v>
      </c>
      <c r="L954" t="s">
        <v>19</v>
      </c>
      <c r="M954" t="s">
        <v>20</v>
      </c>
      <c r="N954" s="1" t="s">
        <v>21</v>
      </c>
    </row>
    <row r="955" spans="1:14" x14ac:dyDescent="0.2">
      <c r="A955" t="s">
        <v>204</v>
      </c>
      <c r="B955" t="s">
        <v>1905</v>
      </c>
      <c r="C955" t="s">
        <v>56</v>
      </c>
      <c r="D955" t="s">
        <v>27</v>
      </c>
      <c r="E955" t="s">
        <v>44</v>
      </c>
      <c r="F955" t="s">
        <v>17</v>
      </c>
      <c r="G955" t="s">
        <v>24</v>
      </c>
      <c r="H955">
        <v>36</v>
      </c>
      <c r="I955" s="1">
        <v>41972</v>
      </c>
      <c r="J955" s="2">
        <v>88730</v>
      </c>
      <c r="K955" s="3">
        <v>0.08</v>
      </c>
      <c r="L955" t="s">
        <v>33</v>
      </c>
      <c r="M955" t="s">
        <v>80</v>
      </c>
      <c r="N955" s="1" t="s">
        <v>21</v>
      </c>
    </row>
    <row r="956" spans="1:14" x14ac:dyDescent="0.2">
      <c r="A956" t="s">
        <v>1906</v>
      </c>
      <c r="B956" t="s">
        <v>1907</v>
      </c>
      <c r="C956" t="s">
        <v>64</v>
      </c>
      <c r="D956" t="s">
        <v>15</v>
      </c>
      <c r="E956" t="s">
        <v>36</v>
      </c>
      <c r="F956" t="s">
        <v>28</v>
      </c>
      <c r="G956" t="s">
        <v>51</v>
      </c>
      <c r="H956">
        <v>39</v>
      </c>
      <c r="I956" s="1">
        <v>39708</v>
      </c>
      <c r="J956" s="2">
        <v>62861</v>
      </c>
      <c r="K956" s="3">
        <v>0</v>
      </c>
      <c r="L956" t="s">
        <v>19</v>
      </c>
      <c r="M956" t="s">
        <v>63</v>
      </c>
      <c r="N956" s="1" t="s">
        <v>21</v>
      </c>
    </row>
    <row r="957" spans="1:14" x14ac:dyDescent="0.2">
      <c r="A957" t="s">
        <v>1908</v>
      </c>
      <c r="B957" t="s">
        <v>1909</v>
      </c>
      <c r="C957" t="s">
        <v>40</v>
      </c>
      <c r="D957" t="s">
        <v>23</v>
      </c>
      <c r="E957" t="s">
        <v>32</v>
      </c>
      <c r="F957" t="s">
        <v>17</v>
      </c>
      <c r="G957" t="s">
        <v>51</v>
      </c>
      <c r="H957">
        <v>53</v>
      </c>
      <c r="I957" s="1">
        <v>38919</v>
      </c>
      <c r="J957" s="2">
        <v>151246</v>
      </c>
      <c r="K957" s="3">
        <v>0.21</v>
      </c>
      <c r="L957" t="s">
        <v>52</v>
      </c>
      <c r="M957" t="s">
        <v>53</v>
      </c>
      <c r="N957" s="1" t="s">
        <v>21</v>
      </c>
    </row>
    <row r="958" spans="1:14" x14ac:dyDescent="0.2">
      <c r="A958" t="s">
        <v>1910</v>
      </c>
      <c r="B958" t="s">
        <v>1911</v>
      </c>
      <c r="C958" t="s">
        <v>61</v>
      </c>
      <c r="D958" t="s">
        <v>27</v>
      </c>
      <c r="E958" t="s">
        <v>36</v>
      </c>
      <c r="F958" t="s">
        <v>17</v>
      </c>
      <c r="G958" t="s">
        <v>24</v>
      </c>
      <c r="H958">
        <v>53</v>
      </c>
      <c r="I958" s="1">
        <v>35532</v>
      </c>
      <c r="J958" s="2">
        <v>154388</v>
      </c>
      <c r="K958" s="3">
        <v>0.1</v>
      </c>
      <c r="L958" t="s">
        <v>19</v>
      </c>
      <c r="M958" t="s">
        <v>63</v>
      </c>
      <c r="N958" s="1" t="s">
        <v>21</v>
      </c>
    </row>
    <row r="959" spans="1:14" x14ac:dyDescent="0.2">
      <c r="A959" t="s">
        <v>1134</v>
      </c>
      <c r="B959" t="s">
        <v>1912</v>
      </c>
      <c r="C959" t="s">
        <v>40</v>
      </c>
      <c r="D959" t="s">
        <v>23</v>
      </c>
      <c r="E959" t="s">
        <v>36</v>
      </c>
      <c r="F959" t="s">
        <v>17</v>
      </c>
      <c r="G959" t="s">
        <v>18</v>
      </c>
      <c r="H959">
        <v>54</v>
      </c>
      <c r="I959" s="1">
        <v>34603</v>
      </c>
      <c r="J959" s="2">
        <v>162978</v>
      </c>
      <c r="K959" s="3">
        <v>0.17</v>
      </c>
      <c r="L959" t="s">
        <v>19</v>
      </c>
      <c r="M959" t="s">
        <v>45</v>
      </c>
      <c r="N959" s="1">
        <v>38131</v>
      </c>
    </row>
    <row r="960" spans="1:14" x14ac:dyDescent="0.2">
      <c r="A960" t="s">
        <v>1913</v>
      </c>
      <c r="B960" t="s">
        <v>1914</v>
      </c>
      <c r="C960" t="s">
        <v>88</v>
      </c>
      <c r="D960" t="s">
        <v>27</v>
      </c>
      <c r="E960" t="s">
        <v>44</v>
      </c>
      <c r="F960" t="s">
        <v>28</v>
      </c>
      <c r="G960" t="s">
        <v>51</v>
      </c>
      <c r="H960">
        <v>55</v>
      </c>
      <c r="I960" s="1">
        <v>34290</v>
      </c>
      <c r="J960" s="2">
        <v>80170</v>
      </c>
      <c r="K960" s="3">
        <v>0</v>
      </c>
      <c r="L960" t="s">
        <v>19</v>
      </c>
      <c r="M960" t="s">
        <v>45</v>
      </c>
      <c r="N960" s="1" t="s">
        <v>21</v>
      </c>
    </row>
    <row r="961" spans="1:14" x14ac:dyDescent="0.2">
      <c r="A961" t="s">
        <v>1297</v>
      </c>
      <c r="B961" t="s">
        <v>1915</v>
      </c>
      <c r="C961" t="s">
        <v>42</v>
      </c>
      <c r="D961" t="s">
        <v>65</v>
      </c>
      <c r="E961" t="s">
        <v>36</v>
      </c>
      <c r="F961" t="s">
        <v>17</v>
      </c>
      <c r="G961" t="s">
        <v>24</v>
      </c>
      <c r="H961">
        <v>44</v>
      </c>
      <c r="I961" s="1">
        <v>44314</v>
      </c>
      <c r="J961" s="2">
        <v>98520</v>
      </c>
      <c r="K961" s="3">
        <v>0</v>
      </c>
      <c r="L961" t="s">
        <v>19</v>
      </c>
      <c r="M961" t="s">
        <v>45</v>
      </c>
      <c r="N961" s="1" t="s">
        <v>21</v>
      </c>
    </row>
    <row r="962" spans="1:14" x14ac:dyDescent="0.2">
      <c r="A962" t="s">
        <v>1600</v>
      </c>
      <c r="B962" t="s">
        <v>1916</v>
      </c>
      <c r="C962" t="s">
        <v>62</v>
      </c>
      <c r="D962" t="s">
        <v>15</v>
      </c>
      <c r="E962" t="s">
        <v>36</v>
      </c>
      <c r="F962" t="s">
        <v>28</v>
      </c>
      <c r="G962" t="s">
        <v>24</v>
      </c>
      <c r="H962">
        <v>52</v>
      </c>
      <c r="I962" s="1">
        <v>36523</v>
      </c>
      <c r="J962" s="2">
        <v>116527</v>
      </c>
      <c r="K962" s="3">
        <v>7.0000000000000007E-2</v>
      </c>
      <c r="L962" t="s">
        <v>19</v>
      </c>
      <c r="M962" t="s">
        <v>39</v>
      </c>
      <c r="N962" s="1" t="s">
        <v>21</v>
      </c>
    </row>
    <row r="963" spans="1:14" x14ac:dyDescent="0.2">
      <c r="A963" t="s">
        <v>1737</v>
      </c>
      <c r="B963" t="s">
        <v>145</v>
      </c>
      <c r="C963" t="s">
        <v>40</v>
      </c>
      <c r="D963" t="s">
        <v>50</v>
      </c>
      <c r="E963" t="s">
        <v>16</v>
      </c>
      <c r="F963" t="s">
        <v>28</v>
      </c>
      <c r="G963" t="s">
        <v>24</v>
      </c>
      <c r="H963">
        <v>27</v>
      </c>
      <c r="I963" s="1">
        <v>43776</v>
      </c>
      <c r="J963" s="2">
        <v>174607</v>
      </c>
      <c r="K963" s="3">
        <v>0.28999999999999998</v>
      </c>
      <c r="L963" t="s">
        <v>19</v>
      </c>
      <c r="M963" t="s">
        <v>29</v>
      </c>
      <c r="N963" s="1" t="s">
        <v>21</v>
      </c>
    </row>
    <row r="964" spans="1:14" x14ac:dyDescent="0.2">
      <c r="A964" t="s">
        <v>1917</v>
      </c>
      <c r="B964" t="s">
        <v>1918</v>
      </c>
      <c r="C964" t="s">
        <v>64</v>
      </c>
      <c r="D964" t="s">
        <v>65</v>
      </c>
      <c r="E964" t="s">
        <v>16</v>
      </c>
      <c r="F964" t="s">
        <v>28</v>
      </c>
      <c r="G964" t="s">
        <v>51</v>
      </c>
      <c r="H964">
        <v>58</v>
      </c>
      <c r="I964" s="1">
        <v>38819</v>
      </c>
      <c r="J964" s="2">
        <v>64202</v>
      </c>
      <c r="K964" s="3">
        <v>0</v>
      </c>
      <c r="L964" t="s">
        <v>19</v>
      </c>
      <c r="M964" t="s">
        <v>29</v>
      </c>
      <c r="N964" s="1" t="s">
        <v>21</v>
      </c>
    </row>
    <row r="965" spans="1:14" x14ac:dyDescent="0.2">
      <c r="A965" t="s">
        <v>371</v>
      </c>
      <c r="B965" t="s">
        <v>1919</v>
      </c>
      <c r="C965" t="s">
        <v>64</v>
      </c>
      <c r="D965" t="s">
        <v>65</v>
      </c>
      <c r="E965" t="s">
        <v>32</v>
      </c>
      <c r="F965" t="s">
        <v>28</v>
      </c>
      <c r="G965" t="s">
        <v>24</v>
      </c>
      <c r="H965">
        <v>49</v>
      </c>
      <c r="I965" s="1">
        <v>43671</v>
      </c>
      <c r="J965" s="2">
        <v>50883</v>
      </c>
      <c r="K965" s="3">
        <v>0</v>
      </c>
      <c r="L965" t="s">
        <v>33</v>
      </c>
      <c r="M965" t="s">
        <v>80</v>
      </c>
      <c r="N965" s="1">
        <v>44257</v>
      </c>
    </row>
    <row r="966" spans="1:14" x14ac:dyDescent="0.2">
      <c r="A966" t="s">
        <v>260</v>
      </c>
      <c r="B966" t="s">
        <v>1920</v>
      </c>
      <c r="C966" t="s">
        <v>71</v>
      </c>
      <c r="D966" t="s">
        <v>27</v>
      </c>
      <c r="E966" t="s">
        <v>44</v>
      </c>
      <c r="F966" t="s">
        <v>17</v>
      </c>
      <c r="G966" t="s">
        <v>51</v>
      </c>
      <c r="H966">
        <v>36</v>
      </c>
      <c r="I966" s="1">
        <v>42677</v>
      </c>
      <c r="J966" s="2">
        <v>94618</v>
      </c>
      <c r="K966" s="3">
        <v>0</v>
      </c>
      <c r="L966" t="s">
        <v>19</v>
      </c>
      <c r="M966" t="s">
        <v>29</v>
      </c>
      <c r="N966" s="1" t="s">
        <v>21</v>
      </c>
    </row>
    <row r="967" spans="1:14" x14ac:dyDescent="0.2">
      <c r="A967" t="s">
        <v>1921</v>
      </c>
      <c r="B967" t="s">
        <v>1922</v>
      </c>
      <c r="C967" t="s">
        <v>40</v>
      </c>
      <c r="D967" t="s">
        <v>43</v>
      </c>
      <c r="E967" t="s">
        <v>16</v>
      </c>
      <c r="F967" t="s">
        <v>28</v>
      </c>
      <c r="G967" t="s">
        <v>18</v>
      </c>
      <c r="H967">
        <v>26</v>
      </c>
      <c r="I967" s="1">
        <v>43753</v>
      </c>
      <c r="J967" s="2">
        <v>151556</v>
      </c>
      <c r="K967" s="3">
        <v>0.2</v>
      </c>
      <c r="L967" t="s">
        <v>19</v>
      </c>
      <c r="M967" t="s">
        <v>45</v>
      </c>
      <c r="N967" s="1" t="s">
        <v>21</v>
      </c>
    </row>
    <row r="968" spans="1:14" x14ac:dyDescent="0.2">
      <c r="A968" t="s">
        <v>1923</v>
      </c>
      <c r="B968" t="s">
        <v>1924</v>
      </c>
      <c r="C968" t="s">
        <v>86</v>
      </c>
      <c r="D968" t="s">
        <v>31</v>
      </c>
      <c r="E968" t="s">
        <v>16</v>
      </c>
      <c r="F968" t="s">
        <v>17</v>
      </c>
      <c r="G968" t="s">
        <v>24</v>
      </c>
      <c r="H968">
        <v>37</v>
      </c>
      <c r="I968" s="1">
        <v>43898</v>
      </c>
      <c r="J968" s="2">
        <v>80659</v>
      </c>
      <c r="K968" s="3">
        <v>0</v>
      </c>
      <c r="L968" t="s">
        <v>19</v>
      </c>
      <c r="M968" t="s">
        <v>39</v>
      </c>
      <c r="N968" s="1" t="s">
        <v>21</v>
      </c>
    </row>
    <row r="969" spans="1:14" x14ac:dyDescent="0.2">
      <c r="A969" t="s">
        <v>1925</v>
      </c>
      <c r="B969" t="s">
        <v>1926</v>
      </c>
      <c r="C969" t="s">
        <v>40</v>
      </c>
      <c r="D969" t="s">
        <v>23</v>
      </c>
      <c r="E969" t="s">
        <v>44</v>
      </c>
      <c r="F969" t="s">
        <v>28</v>
      </c>
      <c r="G969" t="s">
        <v>24</v>
      </c>
      <c r="H969">
        <v>47</v>
      </c>
      <c r="I969" s="1">
        <v>43772</v>
      </c>
      <c r="J969" s="2">
        <v>195385</v>
      </c>
      <c r="K969" s="3">
        <v>0.21</v>
      </c>
      <c r="L969" t="s">
        <v>33</v>
      </c>
      <c r="M969" t="s">
        <v>34</v>
      </c>
      <c r="N969" s="1" t="s">
        <v>21</v>
      </c>
    </row>
    <row r="970" spans="1:14" x14ac:dyDescent="0.2">
      <c r="A970" t="s">
        <v>1927</v>
      </c>
      <c r="B970" t="s">
        <v>1928</v>
      </c>
      <c r="C970" t="s">
        <v>76</v>
      </c>
      <c r="D970" t="s">
        <v>27</v>
      </c>
      <c r="E970" t="s">
        <v>44</v>
      </c>
      <c r="F970" t="s">
        <v>28</v>
      </c>
      <c r="G970" t="s">
        <v>51</v>
      </c>
      <c r="H970">
        <v>29</v>
      </c>
      <c r="I970" s="1">
        <v>42509</v>
      </c>
      <c r="J970" s="2">
        <v>52693</v>
      </c>
      <c r="K970" s="3">
        <v>0</v>
      </c>
      <c r="L970" t="s">
        <v>52</v>
      </c>
      <c r="M970" t="s">
        <v>66</v>
      </c>
      <c r="N970" s="1" t="s">
        <v>21</v>
      </c>
    </row>
    <row r="971" spans="1:14" x14ac:dyDescent="0.2">
      <c r="A971" t="s">
        <v>1929</v>
      </c>
      <c r="B971" t="s">
        <v>1930</v>
      </c>
      <c r="C971" t="s">
        <v>89</v>
      </c>
      <c r="D971" t="s">
        <v>27</v>
      </c>
      <c r="E971" t="s">
        <v>16</v>
      </c>
      <c r="F971" t="s">
        <v>17</v>
      </c>
      <c r="G971" t="s">
        <v>18</v>
      </c>
      <c r="H971">
        <v>58</v>
      </c>
      <c r="I971" s="1">
        <v>42486</v>
      </c>
      <c r="J971" s="2">
        <v>72045</v>
      </c>
      <c r="K971" s="3">
        <v>0</v>
      </c>
      <c r="L971" t="s">
        <v>19</v>
      </c>
      <c r="M971" t="s">
        <v>39</v>
      </c>
      <c r="N971" s="1" t="s">
        <v>21</v>
      </c>
    </row>
    <row r="972" spans="1:14" x14ac:dyDescent="0.2">
      <c r="A972" t="s">
        <v>1931</v>
      </c>
      <c r="B972" t="s">
        <v>1932</v>
      </c>
      <c r="C972" t="s">
        <v>64</v>
      </c>
      <c r="D972" t="s">
        <v>43</v>
      </c>
      <c r="E972" t="s">
        <v>36</v>
      </c>
      <c r="F972" t="s">
        <v>28</v>
      </c>
      <c r="G972" t="s">
        <v>51</v>
      </c>
      <c r="H972">
        <v>47</v>
      </c>
      <c r="I972" s="1">
        <v>38684</v>
      </c>
      <c r="J972" s="2">
        <v>62749</v>
      </c>
      <c r="K972" s="3">
        <v>0</v>
      </c>
      <c r="L972" t="s">
        <v>52</v>
      </c>
      <c r="M972" t="s">
        <v>81</v>
      </c>
      <c r="N972" s="1" t="s">
        <v>21</v>
      </c>
    </row>
    <row r="973" spans="1:14" x14ac:dyDescent="0.2">
      <c r="A973" t="s">
        <v>1933</v>
      </c>
      <c r="B973" t="s">
        <v>1934</v>
      </c>
      <c r="C973" t="s">
        <v>61</v>
      </c>
      <c r="D973" t="s">
        <v>43</v>
      </c>
      <c r="E973" t="s">
        <v>44</v>
      </c>
      <c r="F973" t="s">
        <v>28</v>
      </c>
      <c r="G973" t="s">
        <v>24</v>
      </c>
      <c r="H973">
        <v>52</v>
      </c>
      <c r="I973" s="1">
        <v>43255</v>
      </c>
      <c r="J973" s="2">
        <v>154884</v>
      </c>
      <c r="K973" s="3">
        <v>0.1</v>
      </c>
      <c r="L973" t="s">
        <v>33</v>
      </c>
      <c r="M973" t="s">
        <v>74</v>
      </c>
      <c r="N973" s="1" t="s">
        <v>21</v>
      </c>
    </row>
    <row r="974" spans="1:14" x14ac:dyDescent="0.2">
      <c r="A974" t="s">
        <v>1935</v>
      </c>
      <c r="B974" t="s">
        <v>1936</v>
      </c>
      <c r="C974" t="s">
        <v>71</v>
      </c>
      <c r="D974" t="s">
        <v>27</v>
      </c>
      <c r="E974" t="s">
        <v>16</v>
      </c>
      <c r="F974" t="s">
        <v>28</v>
      </c>
      <c r="G974" t="s">
        <v>18</v>
      </c>
      <c r="H974">
        <v>61</v>
      </c>
      <c r="I974" s="1">
        <v>42437</v>
      </c>
      <c r="J974" s="2">
        <v>96566</v>
      </c>
      <c r="K974" s="3">
        <v>0</v>
      </c>
      <c r="L974" t="s">
        <v>19</v>
      </c>
      <c r="M974" t="s">
        <v>29</v>
      </c>
      <c r="N974" s="1" t="s">
        <v>21</v>
      </c>
    </row>
    <row r="975" spans="1:14" x14ac:dyDescent="0.2">
      <c r="A975" t="s">
        <v>197</v>
      </c>
      <c r="B975" t="s">
        <v>1937</v>
      </c>
      <c r="C975" t="s">
        <v>76</v>
      </c>
      <c r="D975" t="s">
        <v>27</v>
      </c>
      <c r="E975" t="s">
        <v>16</v>
      </c>
      <c r="F975" t="s">
        <v>28</v>
      </c>
      <c r="G975" t="s">
        <v>51</v>
      </c>
      <c r="H975">
        <v>45</v>
      </c>
      <c r="I975" s="1">
        <v>37126</v>
      </c>
      <c r="J975" s="2">
        <v>54994</v>
      </c>
      <c r="K975" s="3">
        <v>0</v>
      </c>
      <c r="L975" t="s">
        <v>19</v>
      </c>
      <c r="M975" t="s">
        <v>29</v>
      </c>
      <c r="N975" s="1" t="s">
        <v>21</v>
      </c>
    </row>
    <row r="976" spans="1:14" x14ac:dyDescent="0.2">
      <c r="A976" t="s">
        <v>1938</v>
      </c>
      <c r="B976" t="s">
        <v>1939</v>
      </c>
      <c r="C976" t="s">
        <v>89</v>
      </c>
      <c r="D976" t="s">
        <v>27</v>
      </c>
      <c r="E976" t="s">
        <v>32</v>
      </c>
      <c r="F976" t="s">
        <v>17</v>
      </c>
      <c r="G976" t="s">
        <v>18</v>
      </c>
      <c r="H976">
        <v>40</v>
      </c>
      <c r="I976" s="1">
        <v>40944</v>
      </c>
      <c r="J976" s="2">
        <v>61523</v>
      </c>
      <c r="K976" s="3">
        <v>0</v>
      </c>
      <c r="L976" t="s">
        <v>19</v>
      </c>
      <c r="M976" t="s">
        <v>29</v>
      </c>
      <c r="N976" s="1" t="s">
        <v>21</v>
      </c>
    </row>
    <row r="977" spans="1:14" x14ac:dyDescent="0.2">
      <c r="A977" t="s">
        <v>1940</v>
      </c>
      <c r="B977" t="s">
        <v>1941</v>
      </c>
      <c r="C977" t="s">
        <v>14</v>
      </c>
      <c r="D977" t="s">
        <v>23</v>
      </c>
      <c r="E977" t="s">
        <v>32</v>
      </c>
      <c r="F977" t="s">
        <v>28</v>
      </c>
      <c r="G977" t="s">
        <v>47</v>
      </c>
      <c r="H977">
        <v>45</v>
      </c>
      <c r="I977" s="1">
        <v>40524</v>
      </c>
      <c r="J977" s="2">
        <v>190512</v>
      </c>
      <c r="K977" s="3">
        <v>0.32</v>
      </c>
      <c r="L977" t="s">
        <v>19</v>
      </c>
      <c r="M977" t="s">
        <v>29</v>
      </c>
      <c r="N977" s="1" t="s">
        <v>21</v>
      </c>
    </row>
    <row r="978" spans="1:14" x14ac:dyDescent="0.2">
      <c r="A978" t="s">
        <v>1942</v>
      </c>
      <c r="B978" t="s">
        <v>1943</v>
      </c>
      <c r="C978" t="s">
        <v>84</v>
      </c>
      <c r="D978" t="s">
        <v>31</v>
      </c>
      <c r="E978" t="s">
        <v>44</v>
      </c>
      <c r="F978" t="s">
        <v>17</v>
      </c>
      <c r="G978" t="s">
        <v>24</v>
      </c>
      <c r="H978">
        <v>37</v>
      </c>
      <c r="I978" s="1">
        <v>41318</v>
      </c>
      <c r="J978" s="2">
        <v>124827</v>
      </c>
      <c r="K978" s="3">
        <v>0</v>
      </c>
      <c r="L978" t="s">
        <v>33</v>
      </c>
      <c r="M978" t="s">
        <v>60</v>
      </c>
      <c r="N978" s="1" t="s">
        <v>21</v>
      </c>
    </row>
    <row r="979" spans="1:14" x14ac:dyDescent="0.2">
      <c r="A979" t="s">
        <v>276</v>
      </c>
      <c r="B979" t="s">
        <v>1944</v>
      </c>
      <c r="C979" t="s">
        <v>62</v>
      </c>
      <c r="D979" t="s">
        <v>65</v>
      </c>
      <c r="E979" t="s">
        <v>36</v>
      </c>
      <c r="F979" t="s">
        <v>28</v>
      </c>
      <c r="G979" t="s">
        <v>18</v>
      </c>
      <c r="H979">
        <v>57</v>
      </c>
      <c r="I979" s="1">
        <v>43484</v>
      </c>
      <c r="J979" s="2">
        <v>101577</v>
      </c>
      <c r="K979" s="3">
        <v>0.05</v>
      </c>
      <c r="L979" t="s">
        <v>19</v>
      </c>
      <c r="M979" t="s">
        <v>20</v>
      </c>
      <c r="N979" s="1" t="s">
        <v>21</v>
      </c>
    </row>
    <row r="980" spans="1:14" x14ac:dyDescent="0.2">
      <c r="A980" t="s">
        <v>1945</v>
      </c>
      <c r="B980" t="s">
        <v>1946</v>
      </c>
      <c r="C980" t="s">
        <v>62</v>
      </c>
      <c r="D980" t="s">
        <v>65</v>
      </c>
      <c r="E980" t="s">
        <v>36</v>
      </c>
      <c r="F980" t="s">
        <v>17</v>
      </c>
      <c r="G980" t="s">
        <v>51</v>
      </c>
      <c r="H980">
        <v>44</v>
      </c>
      <c r="I980" s="1">
        <v>38642</v>
      </c>
      <c r="J980" s="2">
        <v>105223</v>
      </c>
      <c r="K980" s="3">
        <v>0.1</v>
      </c>
      <c r="L980" t="s">
        <v>19</v>
      </c>
      <c r="M980" t="s">
        <v>39</v>
      </c>
      <c r="N980" s="1" t="s">
        <v>21</v>
      </c>
    </row>
    <row r="981" spans="1:14" x14ac:dyDescent="0.2">
      <c r="A981" t="s">
        <v>153</v>
      </c>
      <c r="B981" t="s">
        <v>1947</v>
      </c>
      <c r="C981" t="s">
        <v>91</v>
      </c>
      <c r="D981" t="s">
        <v>27</v>
      </c>
      <c r="E981" t="s">
        <v>32</v>
      </c>
      <c r="F981" t="s">
        <v>28</v>
      </c>
      <c r="G981" t="s">
        <v>51</v>
      </c>
      <c r="H981">
        <v>48</v>
      </c>
      <c r="I981" s="1">
        <v>39635</v>
      </c>
      <c r="J981" s="2">
        <v>94815</v>
      </c>
      <c r="K981" s="3">
        <v>0</v>
      </c>
      <c r="L981" t="s">
        <v>19</v>
      </c>
      <c r="M981" t="s">
        <v>20</v>
      </c>
      <c r="N981" s="1" t="s">
        <v>21</v>
      </c>
    </row>
    <row r="982" spans="1:14" x14ac:dyDescent="0.2">
      <c r="A982" t="s">
        <v>1948</v>
      </c>
      <c r="B982" t="s">
        <v>1949</v>
      </c>
      <c r="C982" t="s">
        <v>62</v>
      </c>
      <c r="D982" t="s">
        <v>65</v>
      </c>
      <c r="E982" t="s">
        <v>44</v>
      </c>
      <c r="F982" t="s">
        <v>17</v>
      </c>
      <c r="G982" t="s">
        <v>24</v>
      </c>
      <c r="H982">
        <v>25</v>
      </c>
      <c r="I982" s="1">
        <v>44545</v>
      </c>
      <c r="J982" s="2">
        <v>114893</v>
      </c>
      <c r="K982" s="3">
        <v>0.06</v>
      </c>
      <c r="L982" t="s">
        <v>33</v>
      </c>
      <c r="M982" t="s">
        <v>34</v>
      </c>
      <c r="N982" s="1" t="s">
        <v>21</v>
      </c>
    </row>
    <row r="983" spans="1:14" x14ac:dyDescent="0.2">
      <c r="A983" t="s">
        <v>403</v>
      </c>
      <c r="B983" t="s">
        <v>1950</v>
      </c>
      <c r="C983" t="s">
        <v>42</v>
      </c>
      <c r="D983" t="s">
        <v>43</v>
      </c>
      <c r="E983" t="s">
        <v>44</v>
      </c>
      <c r="F983" t="s">
        <v>17</v>
      </c>
      <c r="G983" t="s">
        <v>51</v>
      </c>
      <c r="H983">
        <v>35</v>
      </c>
      <c r="I983" s="1">
        <v>42745</v>
      </c>
      <c r="J983" s="2">
        <v>80622</v>
      </c>
      <c r="K983" s="3">
        <v>0</v>
      </c>
      <c r="L983" t="s">
        <v>19</v>
      </c>
      <c r="M983" t="s">
        <v>25</v>
      </c>
      <c r="N983" s="1" t="s">
        <v>21</v>
      </c>
    </row>
    <row r="984" spans="1:14" x14ac:dyDescent="0.2">
      <c r="A984" t="s">
        <v>463</v>
      </c>
      <c r="B984" t="s">
        <v>1951</v>
      </c>
      <c r="C984" t="s">
        <v>14</v>
      </c>
      <c r="D984" t="s">
        <v>27</v>
      </c>
      <c r="E984" t="s">
        <v>44</v>
      </c>
      <c r="F984" t="s">
        <v>17</v>
      </c>
      <c r="G984" t="s">
        <v>24</v>
      </c>
      <c r="H984">
        <v>57</v>
      </c>
      <c r="I984" s="1">
        <v>42685</v>
      </c>
      <c r="J984" s="2">
        <v>246589</v>
      </c>
      <c r="K984" s="3">
        <v>0.33</v>
      </c>
      <c r="L984" t="s">
        <v>19</v>
      </c>
      <c r="M984" t="s">
        <v>39</v>
      </c>
      <c r="N984" s="1">
        <v>42820</v>
      </c>
    </row>
    <row r="985" spans="1:14" x14ac:dyDescent="0.2">
      <c r="A985" t="s">
        <v>1952</v>
      </c>
      <c r="B985" t="s">
        <v>1953</v>
      </c>
      <c r="C985" t="s">
        <v>62</v>
      </c>
      <c r="D985" t="s">
        <v>43</v>
      </c>
      <c r="E985" t="s">
        <v>44</v>
      </c>
      <c r="F985" t="s">
        <v>28</v>
      </c>
      <c r="G985" t="s">
        <v>24</v>
      </c>
      <c r="H985">
        <v>49</v>
      </c>
      <c r="I985" s="1">
        <v>43240</v>
      </c>
      <c r="J985" s="2">
        <v>119397</v>
      </c>
      <c r="K985" s="3">
        <v>0.09</v>
      </c>
      <c r="L985" t="s">
        <v>33</v>
      </c>
      <c r="M985" t="s">
        <v>60</v>
      </c>
      <c r="N985" s="1">
        <v>43538</v>
      </c>
    </row>
    <row r="986" spans="1:14" x14ac:dyDescent="0.2">
      <c r="A986" t="s">
        <v>1954</v>
      </c>
      <c r="B986" t="s">
        <v>1955</v>
      </c>
      <c r="C986" t="s">
        <v>40</v>
      </c>
      <c r="D986" t="s">
        <v>50</v>
      </c>
      <c r="E986" t="s">
        <v>32</v>
      </c>
      <c r="F986" t="s">
        <v>17</v>
      </c>
      <c r="G986" t="s">
        <v>24</v>
      </c>
      <c r="H986">
        <v>25</v>
      </c>
      <c r="I986" s="1">
        <v>44549</v>
      </c>
      <c r="J986" s="2">
        <v>150666</v>
      </c>
      <c r="K986" s="3">
        <v>0.23</v>
      </c>
      <c r="L986" t="s">
        <v>33</v>
      </c>
      <c r="M986" t="s">
        <v>34</v>
      </c>
      <c r="N986" s="1" t="s">
        <v>21</v>
      </c>
    </row>
    <row r="987" spans="1:14" x14ac:dyDescent="0.2">
      <c r="A987" t="s">
        <v>1956</v>
      </c>
      <c r="B987" t="s">
        <v>1957</v>
      </c>
      <c r="C987" t="s">
        <v>61</v>
      </c>
      <c r="D987" t="s">
        <v>27</v>
      </c>
      <c r="E987" t="s">
        <v>16</v>
      </c>
      <c r="F987" t="s">
        <v>17</v>
      </c>
      <c r="G987" t="s">
        <v>18</v>
      </c>
      <c r="H987">
        <v>46</v>
      </c>
      <c r="I987" s="1">
        <v>37265</v>
      </c>
      <c r="J987" s="2">
        <v>148035</v>
      </c>
      <c r="K987" s="3">
        <v>0.14000000000000001</v>
      </c>
      <c r="L987" t="s">
        <v>19</v>
      </c>
      <c r="M987" t="s">
        <v>39</v>
      </c>
      <c r="N987" s="1" t="s">
        <v>21</v>
      </c>
    </row>
    <row r="988" spans="1:14" x14ac:dyDescent="0.2">
      <c r="A988" t="s">
        <v>519</v>
      </c>
      <c r="B988" t="s">
        <v>1958</v>
      </c>
      <c r="C988" t="s">
        <v>40</v>
      </c>
      <c r="D988" t="s">
        <v>15</v>
      </c>
      <c r="E988" t="s">
        <v>32</v>
      </c>
      <c r="F988" t="s">
        <v>28</v>
      </c>
      <c r="G988" t="s">
        <v>24</v>
      </c>
      <c r="H988">
        <v>60</v>
      </c>
      <c r="I988" s="1">
        <v>42891</v>
      </c>
      <c r="J988" s="2">
        <v>158898</v>
      </c>
      <c r="K988" s="3">
        <v>0.18</v>
      </c>
      <c r="L988" t="s">
        <v>19</v>
      </c>
      <c r="M988" t="s">
        <v>45</v>
      </c>
      <c r="N988" s="1" t="s">
        <v>21</v>
      </c>
    </row>
    <row r="989" spans="1:14" x14ac:dyDescent="0.2">
      <c r="A989" t="s">
        <v>1959</v>
      </c>
      <c r="B989" t="s">
        <v>1960</v>
      </c>
      <c r="C989" t="s">
        <v>129</v>
      </c>
      <c r="D989" t="s">
        <v>31</v>
      </c>
      <c r="E989" t="s">
        <v>32</v>
      </c>
      <c r="F989" t="s">
        <v>17</v>
      </c>
      <c r="G989" t="s">
        <v>24</v>
      </c>
      <c r="H989">
        <v>45</v>
      </c>
      <c r="I989" s="1">
        <v>40967</v>
      </c>
      <c r="J989" s="2">
        <v>89659</v>
      </c>
      <c r="K989" s="3">
        <v>0</v>
      </c>
      <c r="L989" t="s">
        <v>33</v>
      </c>
      <c r="M989" t="s">
        <v>60</v>
      </c>
      <c r="N989" s="1" t="s">
        <v>21</v>
      </c>
    </row>
    <row r="990" spans="1:14" x14ac:dyDescent="0.2">
      <c r="A990" t="s">
        <v>1961</v>
      </c>
      <c r="B990" t="s">
        <v>1962</v>
      </c>
      <c r="C990" t="s">
        <v>40</v>
      </c>
      <c r="D990" t="s">
        <v>50</v>
      </c>
      <c r="E990" t="s">
        <v>44</v>
      </c>
      <c r="F990" t="s">
        <v>17</v>
      </c>
      <c r="G990" t="s">
        <v>18</v>
      </c>
      <c r="H990">
        <v>39</v>
      </c>
      <c r="I990" s="1">
        <v>39201</v>
      </c>
      <c r="J990" s="2">
        <v>171487</v>
      </c>
      <c r="K990" s="3">
        <v>0.23</v>
      </c>
      <c r="L990" t="s">
        <v>19</v>
      </c>
      <c r="M990" t="s">
        <v>39</v>
      </c>
      <c r="N990" s="1" t="s">
        <v>21</v>
      </c>
    </row>
    <row r="991" spans="1:14" x14ac:dyDescent="0.2">
      <c r="A991" t="s">
        <v>1963</v>
      </c>
      <c r="B991" t="s">
        <v>1964</v>
      </c>
      <c r="C991" t="s">
        <v>14</v>
      </c>
      <c r="D991" t="s">
        <v>50</v>
      </c>
      <c r="E991" t="s">
        <v>36</v>
      </c>
      <c r="F991" t="s">
        <v>17</v>
      </c>
      <c r="G991" t="s">
        <v>51</v>
      </c>
      <c r="H991">
        <v>43</v>
      </c>
      <c r="I991" s="1">
        <v>42603</v>
      </c>
      <c r="J991" s="2">
        <v>258498</v>
      </c>
      <c r="K991" s="3">
        <v>0.35</v>
      </c>
      <c r="L991" t="s">
        <v>19</v>
      </c>
      <c r="M991" t="s">
        <v>29</v>
      </c>
      <c r="N991" s="1" t="s">
        <v>21</v>
      </c>
    </row>
    <row r="992" spans="1:14" x14ac:dyDescent="0.2">
      <c r="A992" t="s">
        <v>313</v>
      </c>
      <c r="B992" t="s">
        <v>1965</v>
      </c>
      <c r="C992" t="s">
        <v>61</v>
      </c>
      <c r="D992" t="s">
        <v>27</v>
      </c>
      <c r="E992" t="s">
        <v>16</v>
      </c>
      <c r="F992" t="s">
        <v>28</v>
      </c>
      <c r="G992" t="s">
        <v>24</v>
      </c>
      <c r="H992">
        <v>37</v>
      </c>
      <c r="I992" s="1">
        <v>40511</v>
      </c>
      <c r="J992" s="2">
        <v>146961</v>
      </c>
      <c r="K992" s="3">
        <v>0.11</v>
      </c>
      <c r="L992" t="s">
        <v>19</v>
      </c>
      <c r="M992" t="s">
        <v>29</v>
      </c>
      <c r="N992" s="1" t="s">
        <v>21</v>
      </c>
    </row>
    <row r="993" spans="1:14" x14ac:dyDescent="0.2">
      <c r="A993" t="s">
        <v>1966</v>
      </c>
      <c r="B993" t="s">
        <v>1967</v>
      </c>
      <c r="C993" t="s">
        <v>77</v>
      </c>
      <c r="D993" t="s">
        <v>23</v>
      </c>
      <c r="E993" t="s">
        <v>16</v>
      </c>
      <c r="F993" t="s">
        <v>28</v>
      </c>
      <c r="G993" t="s">
        <v>51</v>
      </c>
      <c r="H993">
        <v>48</v>
      </c>
      <c r="I993" s="1">
        <v>35907</v>
      </c>
      <c r="J993" s="2">
        <v>85369</v>
      </c>
      <c r="K993" s="3">
        <v>0</v>
      </c>
      <c r="L993" t="s">
        <v>52</v>
      </c>
      <c r="M993" t="s">
        <v>81</v>
      </c>
      <c r="N993" s="1">
        <v>38318</v>
      </c>
    </row>
    <row r="994" spans="1:14" x14ac:dyDescent="0.2">
      <c r="A994" t="s">
        <v>1117</v>
      </c>
      <c r="B994" t="s">
        <v>1968</v>
      </c>
      <c r="C994" t="s">
        <v>55</v>
      </c>
      <c r="D994" t="s">
        <v>27</v>
      </c>
      <c r="E994" t="s">
        <v>36</v>
      </c>
      <c r="F994" t="s">
        <v>28</v>
      </c>
      <c r="G994" t="s">
        <v>18</v>
      </c>
      <c r="H994">
        <v>30</v>
      </c>
      <c r="I994" s="1">
        <v>42169</v>
      </c>
      <c r="J994" s="2">
        <v>67489</v>
      </c>
      <c r="K994" s="3">
        <v>0</v>
      </c>
      <c r="L994" t="s">
        <v>19</v>
      </c>
      <c r="M994" t="s">
        <v>20</v>
      </c>
      <c r="N994" s="1" t="s">
        <v>21</v>
      </c>
    </row>
    <row r="995" spans="1:14" x14ac:dyDescent="0.2">
      <c r="A995" t="s">
        <v>1969</v>
      </c>
      <c r="B995" t="s">
        <v>1970</v>
      </c>
      <c r="C995" t="s">
        <v>40</v>
      </c>
      <c r="D995" t="s">
        <v>27</v>
      </c>
      <c r="E995" t="s">
        <v>36</v>
      </c>
      <c r="F995" t="s">
        <v>17</v>
      </c>
      <c r="G995" t="s">
        <v>18</v>
      </c>
      <c r="H995">
        <v>46</v>
      </c>
      <c r="I995" s="1">
        <v>43379</v>
      </c>
      <c r="J995" s="2">
        <v>166259</v>
      </c>
      <c r="K995" s="3">
        <v>0.17</v>
      </c>
      <c r="L995" t="s">
        <v>19</v>
      </c>
      <c r="M995" t="s">
        <v>20</v>
      </c>
      <c r="N995" s="1" t="s">
        <v>21</v>
      </c>
    </row>
    <row r="996" spans="1:14" x14ac:dyDescent="0.2">
      <c r="A996" t="s">
        <v>1971</v>
      </c>
      <c r="B996" t="s">
        <v>1972</v>
      </c>
      <c r="C996" t="s">
        <v>76</v>
      </c>
      <c r="D996" t="s">
        <v>27</v>
      </c>
      <c r="E996" t="s">
        <v>32</v>
      </c>
      <c r="F996" t="s">
        <v>17</v>
      </c>
      <c r="G996" t="s">
        <v>24</v>
      </c>
      <c r="H996">
        <v>55</v>
      </c>
      <c r="I996" s="1">
        <v>39820</v>
      </c>
      <c r="J996" s="2">
        <v>47032</v>
      </c>
      <c r="K996" s="3">
        <v>0</v>
      </c>
      <c r="L996" t="s">
        <v>19</v>
      </c>
      <c r="M996" t="s">
        <v>29</v>
      </c>
      <c r="N996" s="1" t="s">
        <v>21</v>
      </c>
    </row>
    <row r="997" spans="1:14" x14ac:dyDescent="0.2">
      <c r="A997" t="s">
        <v>1973</v>
      </c>
      <c r="B997" t="s">
        <v>1974</v>
      </c>
      <c r="C997" t="s">
        <v>42</v>
      </c>
      <c r="D997" t="s">
        <v>43</v>
      </c>
      <c r="E997" t="s">
        <v>44</v>
      </c>
      <c r="F997" t="s">
        <v>28</v>
      </c>
      <c r="G997" t="s">
        <v>18</v>
      </c>
      <c r="H997">
        <v>33</v>
      </c>
      <c r="I997" s="1">
        <v>42631</v>
      </c>
      <c r="J997" s="2">
        <v>98427</v>
      </c>
      <c r="K997" s="3">
        <v>0</v>
      </c>
      <c r="L997" t="s">
        <v>19</v>
      </c>
      <c r="M997" t="s">
        <v>29</v>
      </c>
      <c r="N997" s="1" t="s">
        <v>21</v>
      </c>
    </row>
    <row r="998" spans="1:14" x14ac:dyDescent="0.2">
      <c r="A998" t="s">
        <v>1975</v>
      </c>
      <c r="B998" t="s">
        <v>1976</v>
      </c>
      <c r="C998" t="s">
        <v>68</v>
      </c>
      <c r="D998" t="s">
        <v>15</v>
      </c>
      <c r="E998" t="s">
        <v>44</v>
      </c>
      <c r="F998" t="s">
        <v>17</v>
      </c>
      <c r="G998" t="s">
        <v>24</v>
      </c>
      <c r="H998">
        <v>44</v>
      </c>
      <c r="I998" s="1">
        <v>40329</v>
      </c>
      <c r="J998" s="2">
        <v>47387</v>
      </c>
      <c r="K998" s="3">
        <v>0</v>
      </c>
      <c r="L998" t="s">
        <v>33</v>
      </c>
      <c r="M998" t="s">
        <v>34</v>
      </c>
      <c r="N998" s="1">
        <v>43108</v>
      </c>
    </row>
    <row r="999" spans="1:14" x14ac:dyDescent="0.2">
      <c r="A999" t="s">
        <v>1977</v>
      </c>
      <c r="B999" t="s">
        <v>1978</v>
      </c>
      <c r="C999" t="s">
        <v>40</v>
      </c>
      <c r="D999" t="s">
        <v>43</v>
      </c>
      <c r="E999" t="s">
        <v>44</v>
      </c>
      <c r="F999" t="s">
        <v>28</v>
      </c>
      <c r="G999" t="s">
        <v>24</v>
      </c>
      <c r="H999">
        <v>31</v>
      </c>
      <c r="I999" s="1">
        <v>43626</v>
      </c>
      <c r="J999" s="2">
        <v>176710</v>
      </c>
      <c r="K999" s="3">
        <v>0.15</v>
      </c>
      <c r="L999" t="s">
        <v>19</v>
      </c>
      <c r="M999" t="s">
        <v>45</v>
      </c>
      <c r="N999" s="1" t="s">
        <v>21</v>
      </c>
    </row>
    <row r="1000" spans="1:14" x14ac:dyDescent="0.2">
      <c r="A1000" t="s">
        <v>1979</v>
      </c>
      <c r="B1000" t="s">
        <v>1980</v>
      </c>
      <c r="C1000" t="s">
        <v>42</v>
      </c>
      <c r="D1000" t="s">
        <v>15</v>
      </c>
      <c r="E1000" t="s">
        <v>44</v>
      </c>
      <c r="F1000" t="s">
        <v>17</v>
      </c>
      <c r="G1000" t="s">
        <v>24</v>
      </c>
      <c r="H1000">
        <v>33</v>
      </c>
      <c r="I1000" s="1">
        <v>40936</v>
      </c>
      <c r="J1000" s="2">
        <v>95960</v>
      </c>
      <c r="K1000" s="3">
        <v>0</v>
      </c>
      <c r="L1000" t="s">
        <v>33</v>
      </c>
      <c r="M1000" t="s">
        <v>34</v>
      </c>
      <c r="N1000" s="1" t="s">
        <v>21</v>
      </c>
    </row>
    <row r="1001" spans="1:14" x14ac:dyDescent="0.2">
      <c r="A1001" t="s">
        <v>1981</v>
      </c>
      <c r="B1001" t="s">
        <v>1982</v>
      </c>
      <c r="C1001" t="s">
        <v>14</v>
      </c>
      <c r="D1001" t="s">
        <v>65</v>
      </c>
      <c r="E1001" t="s">
        <v>32</v>
      </c>
      <c r="F1001" t="s">
        <v>17</v>
      </c>
      <c r="G1001" t="s">
        <v>24</v>
      </c>
      <c r="H1001">
        <v>63</v>
      </c>
      <c r="I1001" s="1">
        <v>44038</v>
      </c>
      <c r="J1001" s="2">
        <v>216195</v>
      </c>
      <c r="K1001" s="3">
        <v>0.31</v>
      </c>
      <c r="L1001" t="s">
        <v>19</v>
      </c>
      <c r="M1001" t="s">
        <v>45</v>
      </c>
      <c r="N1001" s="1" t="s">
        <v>21</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9</vt:i4>
      </vt:variant>
    </vt:vector>
  </HeadingPairs>
  <TitlesOfParts>
    <vt:vector size="9" baseType="lpstr">
      <vt:lpstr>Dashboard</vt:lpstr>
      <vt:lpstr># of Employees AgeGroup_Dep</vt:lpstr>
      <vt:lpstr>Hiring by Gender over the Years</vt:lpstr>
      <vt:lpstr>%of Ethnicity in the company</vt:lpstr>
      <vt:lpstr>Total bouns gender_Dep</vt:lpstr>
      <vt:lpstr>Retirement based on hiring year</vt:lpstr>
      <vt:lpstr>Employee-dist-job-title</vt:lpstr>
      <vt:lpstr>Working Sheet</vt: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 Newman</dc:creator>
  <cp:lastModifiedBy>Microsoft Office User</cp:lastModifiedBy>
  <dcterms:created xsi:type="dcterms:W3CDTF">2022-08-29T14:02:56Z</dcterms:created>
  <dcterms:modified xsi:type="dcterms:W3CDTF">2023-09-10T16:07:43Z</dcterms:modified>
</cp:coreProperties>
</file>