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13_ncr:1_{FBBAAFC7-6DF1-4DA3-A7FC-0DA5EB6CBA53}" xr6:coauthVersionLast="47" xr6:coauthVersionMax="47" xr10:uidLastSave="{00000000-0000-0000-0000-000000000000}"/>
  <bookViews>
    <workbookView xWindow="-110" yWindow="-110" windowWidth="19420" windowHeight="10300" xr2:uid="{D7555F9C-68F1-485E-9350-05F51EA3F3F0}"/>
  </bookViews>
  <sheets>
    <sheet name="1" sheetId="3" r:id="rId1"/>
    <sheet name="2" sheetId="4" r:id="rId2"/>
    <sheet name="3" sheetId="5" r:id="rId3"/>
    <sheet name="4" sheetId="6" r:id="rId4"/>
    <sheet name="S1_Time" sheetId="8" r:id="rId5"/>
    <sheet name="S1_distance" sheetId="7" r:id="rId6"/>
    <sheet name="S3_time" sheetId="10" r:id="rId7"/>
    <sheet name="S3_distance" sheetId="9" r:id="rId8"/>
    <sheet name="Template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7" l="1"/>
  <c r="J4" i="7"/>
  <c r="L16" i="10" a="1"/>
  <c r="M16" i="10" s="1"/>
  <c r="O5" i="10"/>
  <c r="N5" i="10"/>
  <c r="M5" i="10"/>
  <c r="L5" i="10"/>
  <c r="K5" i="10"/>
  <c r="J5" i="10"/>
  <c r="O4" i="10"/>
  <c r="N4" i="10"/>
  <c r="M4" i="10"/>
  <c r="L4" i="10"/>
  <c r="K4" i="10"/>
  <c r="J4" i="10"/>
  <c r="L14" i="10" s="1" a="1"/>
  <c r="L14" i="10" s="1"/>
  <c r="O3" i="10"/>
  <c r="N3" i="10"/>
  <c r="M3" i="10"/>
  <c r="L3" i="10"/>
  <c r="K3" i="10"/>
  <c r="J3" i="10"/>
  <c r="M16" i="9"/>
  <c r="L16" i="9"/>
  <c r="L16" i="9" a="1"/>
  <c r="O5" i="9"/>
  <c r="N5" i="9"/>
  <c r="M5" i="9"/>
  <c r="L5" i="9"/>
  <c r="K5" i="9"/>
  <c r="J5" i="9"/>
  <c r="O4" i="9"/>
  <c r="N4" i="9"/>
  <c r="M4" i="9"/>
  <c r="L4" i="9"/>
  <c r="K4" i="9"/>
  <c r="J4" i="9"/>
  <c r="O3" i="9"/>
  <c r="N3" i="9"/>
  <c r="M3" i="9"/>
  <c r="L3" i="9"/>
  <c r="K3" i="9"/>
  <c r="J3" i="9"/>
  <c r="L16" i="8" a="1"/>
  <c r="M16" i="8" s="1"/>
  <c r="O5" i="8"/>
  <c r="N5" i="8"/>
  <c r="M5" i="8"/>
  <c r="L5" i="8"/>
  <c r="K5" i="8"/>
  <c r="J5" i="8"/>
  <c r="O4" i="8"/>
  <c r="N4" i="8"/>
  <c r="M4" i="8"/>
  <c r="L4" i="8"/>
  <c r="K4" i="8"/>
  <c r="J4" i="8"/>
  <c r="O3" i="8"/>
  <c r="N3" i="8"/>
  <c r="M3" i="8"/>
  <c r="L3" i="8"/>
  <c r="K3" i="8"/>
  <c r="J3" i="8"/>
  <c r="M16" i="7"/>
  <c r="L16" i="7" a="1"/>
  <c r="L16" i="7" s="1"/>
  <c r="O5" i="7"/>
  <c r="N5" i="7"/>
  <c r="M5" i="7"/>
  <c r="L5" i="7"/>
  <c r="K5" i="7"/>
  <c r="O4" i="7"/>
  <c r="N4" i="7"/>
  <c r="M4" i="7"/>
  <c r="L4" i="7"/>
  <c r="K4" i="7"/>
  <c r="L14" i="7" a="1"/>
  <c r="L14" i="7" s="1"/>
  <c r="O3" i="7"/>
  <c r="N3" i="7"/>
  <c r="M3" i="7"/>
  <c r="L3" i="7"/>
  <c r="K3" i="7"/>
  <c r="J3" i="7"/>
  <c r="L16" i="6" a="1"/>
  <c r="M16" i="6" s="1"/>
  <c r="O5" i="6"/>
  <c r="N5" i="6"/>
  <c r="M5" i="6"/>
  <c r="L5" i="6"/>
  <c r="K5" i="6"/>
  <c r="J5" i="6"/>
  <c r="O4" i="6"/>
  <c r="O6" i="6" s="1"/>
  <c r="N4" i="6"/>
  <c r="N6" i="6" s="1"/>
  <c r="M4" i="6"/>
  <c r="M6" i="6" s="1"/>
  <c r="L4" i="6"/>
  <c r="L6" i="6" s="1"/>
  <c r="K4" i="6"/>
  <c r="K6" i="6" s="1"/>
  <c r="J4" i="6"/>
  <c r="O3" i="6"/>
  <c r="N3" i="6"/>
  <c r="M3" i="6"/>
  <c r="L3" i="6"/>
  <c r="K3" i="6"/>
  <c r="J3" i="6"/>
  <c r="J4" i="5"/>
  <c r="J6" i="5" s="1"/>
  <c r="K4" i="5"/>
  <c r="L4" i="5"/>
  <c r="L6" i="5" s="1"/>
  <c r="M4" i="5"/>
  <c r="M6" i="5" s="1"/>
  <c r="N4" i="5"/>
  <c r="O4" i="5"/>
  <c r="N6" i="5"/>
  <c r="L16" i="5" a="1"/>
  <c r="M16" i="5" s="1"/>
  <c r="O5" i="5"/>
  <c r="N5" i="5"/>
  <c r="M5" i="5"/>
  <c r="L5" i="5"/>
  <c r="K5" i="5"/>
  <c r="J5" i="5"/>
  <c r="O6" i="5"/>
  <c r="O3" i="5"/>
  <c r="N3" i="5"/>
  <c r="M3" i="5"/>
  <c r="L3" i="5"/>
  <c r="K3" i="5"/>
  <c r="J3" i="5"/>
  <c r="L16" i="4" a="1"/>
  <c r="M16" i="4" s="1"/>
  <c r="O5" i="4"/>
  <c r="N5" i="4"/>
  <c r="M5" i="4"/>
  <c r="L5" i="4"/>
  <c r="K5" i="4"/>
  <c r="J5" i="4"/>
  <c r="O4" i="4"/>
  <c r="O6" i="4" s="1"/>
  <c r="N4" i="4"/>
  <c r="N6" i="4" s="1"/>
  <c r="M4" i="4"/>
  <c r="M6" i="4" s="1"/>
  <c r="L4" i="4"/>
  <c r="L6" i="4" s="1"/>
  <c r="K4" i="4"/>
  <c r="K6" i="4" s="1"/>
  <c r="J4" i="4"/>
  <c r="J6" i="4" s="1"/>
  <c r="O3" i="4"/>
  <c r="N3" i="4"/>
  <c r="M3" i="4"/>
  <c r="L3" i="4"/>
  <c r="K3" i="4"/>
  <c r="J3" i="4"/>
  <c r="K6" i="3"/>
  <c r="L6" i="3"/>
  <c r="M6" i="3"/>
  <c r="N6" i="3"/>
  <c r="O6" i="3"/>
  <c r="J6" i="3"/>
  <c r="L15" i="3" a="1"/>
  <c r="L15" i="3" s="1"/>
  <c r="L14" i="3"/>
  <c r="L16" i="3" a="1"/>
  <c r="M16" i="3" s="1"/>
  <c r="O5" i="3"/>
  <c r="N5" i="3"/>
  <c r="M5" i="3"/>
  <c r="L5" i="3"/>
  <c r="K5" i="3"/>
  <c r="J5" i="3"/>
  <c r="O4" i="3"/>
  <c r="N4" i="3"/>
  <c r="M4" i="3"/>
  <c r="L4" i="3"/>
  <c r="K4" i="3"/>
  <c r="J4" i="3"/>
  <c r="O3" i="3"/>
  <c r="N3" i="3"/>
  <c r="M3" i="3"/>
  <c r="L3" i="3"/>
  <c r="K3" i="3"/>
  <c r="J3" i="3"/>
  <c r="L16" i="2" a="1"/>
  <c r="M16" i="2" s="1"/>
  <c r="L15" i="2" a="1"/>
  <c r="L15" i="2" s="1"/>
  <c r="L14" i="2" a="1"/>
  <c r="L14" i="2" s="1"/>
  <c r="O5" i="2"/>
  <c r="N5" i="2"/>
  <c r="M5" i="2"/>
  <c r="L5" i="2"/>
  <c r="K5" i="2"/>
  <c r="J5" i="2"/>
  <c r="O4" i="2"/>
  <c r="N4" i="2"/>
  <c r="M4" i="2"/>
  <c r="L4" i="2"/>
  <c r="K4" i="2"/>
  <c r="J4" i="2"/>
  <c r="O3" i="2"/>
  <c r="N3" i="2"/>
  <c r="M3" i="2"/>
  <c r="L3" i="2"/>
  <c r="K3" i="2"/>
  <c r="J3" i="2"/>
  <c r="L15" i="7" l="1" a="1"/>
  <c r="L15" i="7" s="1"/>
  <c r="M8" i="7" s="1"/>
  <c r="L14" i="9" a="1"/>
  <c r="L14" i="9" s="1"/>
  <c r="M7" i="9" s="1"/>
  <c r="L15" i="9" a="1"/>
  <c r="L15" i="9" s="1"/>
  <c r="N8" i="9" s="1"/>
  <c r="L15" i="10" a="1"/>
  <c r="L15" i="10" s="1"/>
  <c r="O8" i="10" s="1"/>
  <c r="L15" i="8" a="1"/>
  <c r="L15" i="8" s="1"/>
  <c r="N8" i="8" s="1"/>
  <c r="N7" i="10"/>
  <c r="M7" i="10"/>
  <c r="L7" i="10"/>
  <c r="K7" i="10"/>
  <c r="O7" i="10"/>
  <c r="J7" i="10"/>
  <c r="L16" i="10"/>
  <c r="L19" i="10" a="1"/>
  <c r="L16" i="8"/>
  <c r="L19" i="8" a="1"/>
  <c r="L14" i="8" a="1"/>
  <c r="L14" i="8" s="1"/>
  <c r="O7" i="7"/>
  <c r="K7" i="7"/>
  <c r="J7" i="7"/>
  <c r="N7" i="7"/>
  <c r="M7" i="7"/>
  <c r="L7" i="7"/>
  <c r="L14" i="6"/>
  <c r="M7" i="6" s="1"/>
  <c r="L15" i="6" a="1"/>
  <c r="L15" i="6" s="1"/>
  <c r="L8" i="6" s="1"/>
  <c r="L16" i="6"/>
  <c r="J6" i="6"/>
  <c r="L19" i="6" a="1"/>
  <c r="L15" i="5" a="1"/>
  <c r="L15" i="5" s="1"/>
  <c r="J8" i="5" s="1"/>
  <c r="L16" i="5"/>
  <c r="K6" i="5"/>
  <c r="L14" i="5"/>
  <c r="L15" i="4" a="1"/>
  <c r="L15" i="4" s="1"/>
  <c r="N8" i="4" s="1"/>
  <c r="L14" i="4"/>
  <c r="M7" i="4" s="1"/>
  <c r="L16" i="4"/>
  <c r="M8" i="3"/>
  <c r="K8" i="3"/>
  <c r="O8" i="3"/>
  <c r="L8" i="3"/>
  <c r="N8" i="3"/>
  <c r="J8" i="3"/>
  <c r="L16" i="3"/>
  <c r="L19" i="3" a="1"/>
  <c r="O7" i="2"/>
  <c r="N7" i="2"/>
  <c r="M7" i="2"/>
  <c r="L7" i="2"/>
  <c r="J7" i="2"/>
  <c r="K7" i="2"/>
  <c r="O8" i="2"/>
  <c r="N8" i="2"/>
  <c r="L8" i="2"/>
  <c r="J8" i="2"/>
  <c r="M8" i="2"/>
  <c r="K8" i="2"/>
  <c r="L16" i="2"/>
  <c r="N8" i="7" l="1"/>
  <c r="L8" i="7"/>
  <c r="K8" i="7"/>
  <c r="O8" i="7"/>
  <c r="J8" i="7"/>
  <c r="J7" i="9"/>
  <c r="K8" i="9"/>
  <c r="L8" i="9"/>
  <c r="J8" i="9"/>
  <c r="M8" i="9"/>
  <c r="K7" i="9"/>
  <c r="L7" i="9"/>
  <c r="O8" i="9"/>
  <c r="O7" i="9"/>
  <c r="N7" i="9"/>
  <c r="M8" i="10"/>
  <c r="K8" i="10"/>
  <c r="L8" i="10"/>
  <c r="N8" i="10"/>
  <c r="J8" i="10"/>
  <c r="L8" i="8"/>
  <c r="M8" i="8"/>
  <c r="J8" i="8"/>
  <c r="O8" i="8"/>
  <c r="K8" i="8"/>
  <c r="L19" i="10"/>
  <c r="N19" i="10"/>
  <c r="M19" i="10"/>
  <c r="N19" i="8"/>
  <c r="M19" i="8"/>
  <c r="L19" i="8"/>
  <c r="O7" i="8"/>
  <c r="J7" i="8"/>
  <c r="N7" i="8"/>
  <c r="M7" i="8"/>
  <c r="L7" i="8"/>
  <c r="K7" i="8"/>
  <c r="O7" i="6"/>
  <c r="J7" i="6"/>
  <c r="K7" i="6"/>
  <c r="L7" i="6"/>
  <c r="N7" i="6"/>
  <c r="N8" i="6"/>
  <c r="O8" i="6"/>
  <c r="J8" i="6"/>
  <c r="M8" i="6"/>
  <c r="K8" i="6"/>
  <c r="N19" i="6"/>
  <c r="M19" i="6"/>
  <c r="L19" i="6"/>
  <c r="M8" i="5"/>
  <c r="N8" i="5"/>
  <c r="K8" i="5"/>
  <c r="L8" i="5"/>
  <c r="O8" i="5"/>
  <c r="O7" i="5"/>
  <c r="N7" i="5"/>
  <c r="M7" i="5"/>
  <c r="L7" i="5"/>
  <c r="K7" i="5"/>
  <c r="J7" i="5"/>
  <c r="O7" i="4"/>
  <c r="K8" i="4"/>
  <c r="J8" i="4"/>
  <c r="K7" i="4"/>
  <c r="M8" i="4"/>
  <c r="O8" i="4"/>
  <c r="N7" i="4"/>
  <c r="L7" i="4"/>
  <c r="L8" i="4"/>
  <c r="J7" i="4"/>
  <c r="N19" i="3"/>
  <c r="M19" i="3"/>
  <c r="L19" i="3"/>
  <c r="O7" i="3"/>
  <c r="N7" i="3"/>
  <c r="J7" i="3"/>
  <c r="M7" i="3"/>
  <c r="K7" i="3"/>
  <c r="L7" i="3"/>
  <c r="L19" i="2" a="1"/>
  <c r="N19" i="2" s="1"/>
  <c r="L19" i="4" a="1"/>
  <c r="N19" i="4" s="1"/>
  <c r="M19" i="2" l="1"/>
  <c r="L19" i="2"/>
  <c r="M19" i="4"/>
  <c r="L19" i="4"/>
  <c r="L19" i="5" a="1"/>
  <c r="N19" i="5" s="1"/>
  <c r="L19" i="5" l="1"/>
  <c r="M19" i="5"/>
  <c r="L19" i="9" a="1"/>
  <c r="L19" i="9" s="1"/>
  <c r="M19" i="9" l="1"/>
  <c r="N19" i="9"/>
  <c r="L19" i="7" a="1"/>
  <c r="M19" i="7" s="1"/>
  <c r="L19" i="7" l="1"/>
  <c r="N19" i="7"/>
</calcChain>
</file>

<file path=xl/sharedStrings.xml><?xml version="1.0" encoding="utf-8"?>
<sst xmlns="http://schemas.openxmlformats.org/spreadsheetml/2006/main" count="117" uniqueCount="12">
  <si>
    <t>Sensor:-</t>
  </si>
  <si>
    <t>Avg--&gt;</t>
  </si>
  <si>
    <t>Var--&gt;</t>
  </si>
  <si>
    <t>Output</t>
  </si>
  <si>
    <t>Dist--&gt;</t>
  </si>
  <si>
    <t>Covar-&gt;</t>
  </si>
  <si>
    <t xml:space="preserve"> Input to distance conversion</t>
  </si>
  <si>
    <t>Input to variance selector</t>
  </si>
  <si>
    <t>Covariance limit selecot</t>
  </si>
  <si>
    <t>Time,date:-</t>
  </si>
  <si>
    <t>Location:-</t>
  </si>
  <si>
    <t>Temp:-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</si>
</sst>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15" xfId="0" applyFill="1" applyBorder="1"/>
    <xf numFmtId="0" fontId="0" fillId="3" borderId="16" xfId="0" applyFill="1" applyBorder="1"/>
    <xf numFmtId="0" fontId="0" fillId="4" borderId="3" xfId="0" applyFill="1" applyBorder="1"/>
    <xf numFmtId="0" fontId="0" fillId="4" borderId="24" xfId="0" applyFill="1" applyBorder="1"/>
    <xf numFmtId="0" fontId="0" fillId="5" borderId="26" xfId="0" applyFill="1" applyBorder="1"/>
    <xf numFmtId="0" fontId="0" fillId="5" borderId="27" xfId="0" applyFill="1" applyBorder="1"/>
    <xf numFmtId="18" fontId="0" fillId="0" borderId="15" xfId="0" applyNumberFormat="1" applyBorder="1"/>
    <xf numFmtId="0" fontId="0" fillId="0" borderId="23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EA68-B6D0-4BCA-B229-8D3B6AB829AA}">
  <dimension ref="A1:O30"/>
  <sheetViews>
    <sheetView tabSelected="1" workbookViewId="0">
      <selection activeCell="O10" sqref="O10"/>
    </sheetView>
  </sheetViews>
  <sheetFormatPr defaultRowHeight="14.5" x14ac:dyDescent="0.35"/>
  <cols>
    <col min="1" max="1" width="8.7265625" style="6"/>
    <col min="2" max="2" width="9.81640625" style="6" customWidth="1"/>
    <col min="3" max="7" width="9.81640625" style="7" customWidth="1"/>
    <col min="8" max="8" width="12.90625" customWidth="1"/>
    <col min="9" max="9" width="7.90625" customWidth="1"/>
    <col min="10" max="15" width="12.453125" customWidth="1"/>
    <col min="16" max="16" width="10.6328125" bestFit="1" customWidth="1"/>
  </cols>
  <sheetData>
    <row r="1" spans="2:15" ht="15.5" thickTop="1" thickBot="1" x14ac:dyDescent="0.4">
      <c r="B1" s="1">
        <v>200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3"/>
      <c r="K1" s="4" t="s">
        <v>0</v>
      </c>
      <c r="L1" s="5">
        <v>1</v>
      </c>
    </row>
    <row r="2" spans="2:15" ht="15.5" thickTop="1" thickBot="1" x14ac:dyDescent="0.4">
      <c r="B2" s="6">
        <v>1283</v>
      </c>
      <c r="C2" s="7">
        <v>1779</v>
      </c>
      <c r="D2" s="7">
        <v>3429</v>
      </c>
      <c r="E2" s="7">
        <v>5186</v>
      </c>
      <c r="F2" s="7">
        <v>6875</v>
      </c>
      <c r="G2" s="7">
        <v>8591</v>
      </c>
    </row>
    <row r="3" spans="2:15" ht="15" thickBot="1" x14ac:dyDescent="0.4">
      <c r="B3" s="6">
        <v>1284</v>
      </c>
      <c r="C3" s="7">
        <v>1752</v>
      </c>
      <c r="D3" s="7">
        <v>3453</v>
      </c>
      <c r="E3" s="7">
        <v>5160</v>
      </c>
      <c r="F3" s="7">
        <v>6850</v>
      </c>
      <c r="G3" s="7">
        <v>8611</v>
      </c>
      <c r="J3" s="8">
        <f>B$1</f>
        <v>200</v>
      </c>
      <c r="K3" s="9">
        <f t="shared" ref="K3:O3" si="0">C$1</f>
        <v>300</v>
      </c>
      <c r="L3" s="9">
        <f t="shared" si="0"/>
        <v>600</v>
      </c>
      <c r="M3" s="9">
        <f t="shared" si="0"/>
        <v>900</v>
      </c>
      <c r="N3" s="9">
        <f t="shared" si="0"/>
        <v>1200</v>
      </c>
      <c r="O3" s="9">
        <f t="shared" si="0"/>
        <v>1500</v>
      </c>
    </row>
    <row r="4" spans="2:15" ht="15" thickTop="1" x14ac:dyDescent="0.35">
      <c r="B4" s="6">
        <v>1284</v>
      </c>
      <c r="C4" s="7">
        <v>1778</v>
      </c>
      <c r="D4" s="7">
        <v>3430</v>
      </c>
      <c r="E4" s="7">
        <v>5155</v>
      </c>
      <c r="F4" s="7">
        <v>6850</v>
      </c>
      <c r="G4" s="7">
        <v>8586</v>
      </c>
      <c r="I4" s="10" t="s">
        <v>1</v>
      </c>
      <c r="J4" s="11">
        <f t="shared" ref="J4:O4" si="1">AVERAGE(B2:B1048576)</f>
        <v>1289.4482758620691</v>
      </c>
      <c r="K4" s="6">
        <f t="shared" si="1"/>
        <v>1763.7857142857142</v>
      </c>
      <c r="L4" s="12">
        <f t="shared" si="1"/>
        <v>3439.12</v>
      </c>
      <c r="M4" s="12">
        <f t="shared" si="1"/>
        <v>5166.181818181818</v>
      </c>
      <c r="N4" s="12">
        <f t="shared" si="1"/>
        <v>6859.95</v>
      </c>
      <c r="O4" s="12">
        <f t="shared" si="1"/>
        <v>8612.8888888888887</v>
      </c>
    </row>
    <row r="5" spans="2:15" ht="15" thickBot="1" x14ac:dyDescent="0.4">
      <c r="B5" s="6">
        <v>1283</v>
      </c>
      <c r="C5" s="7">
        <v>1779</v>
      </c>
      <c r="D5" s="7">
        <v>3430</v>
      </c>
      <c r="E5" s="7">
        <v>5160</v>
      </c>
      <c r="F5" s="7">
        <v>6850</v>
      </c>
      <c r="G5" s="7">
        <v>8610</v>
      </c>
      <c r="I5" s="10" t="s">
        <v>2</v>
      </c>
      <c r="J5" s="13">
        <f t="shared" ref="J5:O5" si="2">_xlfn.VAR.P(B2:B1048576)</f>
        <v>134.52318668252082</v>
      </c>
      <c r="K5" s="14">
        <f t="shared" si="2"/>
        <v>139.09693877551021</v>
      </c>
      <c r="L5" s="15">
        <f t="shared" si="2"/>
        <v>122.98560000000003</v>
      </c>
      <c r="M5" s="15">
        <f t="shared" si="2"/>
        <v>188.14876033057851</v>
      </c>
      <c r="N5" s="15">
        <f t="shared" si="2"/>
        <v>190.04750000000004</v>
      </c>
      <c r="O5" s="15">
        <f t="shared" si="2"/>
        <v>415.4320987654321</v>
      </c>
    </row>
    <row r="6" spans="2:15" ht="15" thickBot="1" x14ac:dyDescent="0.4">
      <c r="B6" s="6">
        <v>1284</v>
      </c>
      <c r="C6" s="7">
        <v>1760</v>
      </c>
      <c r="D6" s="7">
        <v>3447</v>
      </c>
      <c r="E6" s="7">
        <v>5160</v>
      </c>
      <c r="F6" s="7">
        <v>6857</v>
      </c>
      <c r="G6" s="7">
        <v>8611</v>
      </c>
      <c r="J6">
        <f>J4*0.3435/2</f>
        <v>221.46274137931039</v>
      </c>
      <c r="K6">
        <f t="shared" ref="K6:O6" si="3">K4*0.3435/2</f>
        <v>302.93019642857143</v>
      </c>
      <c r="L6">
        <f t="shared" si="3"/>
        <v>590.66886</v>
      </c>
      <c r="M6">
        <f t="shared" si="3"/>
        <v>887.29172727272737</v>
      </c>
      <c r="N6">
        <f t="shared" si="3"/>
        <v>1178.1964125</v>
      </c>
      <c r="O6">
        <f t="shared" si="3"/>
        <v>1479.2636666666667</v>
      </c>
    </row>
    <row r="7" spans="2:15" x14ac:dyDescent="0.35">
      <c r="B7" s="6">
        <v>1284</v>
      </c>
      <c r="C7" s="7">
        <v>1754</v>
      </c>
      <c r="D7" s="7">
        <v>3424</v>
      </c>
      <c r="E7" s="7">
        <v>5159</v>
      </c>
      <c r="F7" s="7">
        <v>6850</v>
      </c>
      <c r="G7" s="7">
        <v>8644</v>
      </c>
      <c r="H7" s="16" t="s">
        <v>3</v>
      </c>
      <c r="I7" s="17" t="s">
        <v>4</v>
      </c>
      <c r="J7" s="18">
        <f t="shared" ref="J7:O7" si="4">$L$14*J$4+$M$14</f>
        <v>227.97539468246163</v>
      </c>
      <c r="K7" s="18">
        <f t="shared" si="4"/>
        <v>311.83859940465373</v>
      </c>
      <c r="L7" s="18">
        <f t="shared" si="4"/>
        <v>608.038921790931</v>
      </c>
      <c r="M7" s="18">
        <f t="shared" si="4"/>
        <v>913.38470960687164</v>
      </c>
      <c r="N7" s="18">
        <f t="shared" si="4"/>
        <v>1212.8441582555122</v>
      </c>
      <c r="O7" s="19">
        <f t="shared" si="4"/>
        <v>1522.7650310268587</v>
      </c>
    </row>
    <row r="8" spans="2:15" ht="15" thickBot="1" x14ac:dyDescent="0.4">
      <c r="B8" s="6">
        <v>1302</v>
      </c>
      <c r="C8" s="7">
        <v>1754</v>
      </c>
      <c r="D8" s="7">
        <v>3424</v>
      </c>
      <c r="E8" s="7">
        <v>5160</v>
      </c>
      <c r="F8" s="7">
        <v>6877</v>
      </c>
      <c r="G8" s="7">
        <v>8644</v>
      </c>
      <c r="I8" s="20" t="s">
        <v>2</v>
      </c>
      <c r="J8" s="21">
        <f t="shared" ref="J8:O8" si="5">$L$15*J$4+$M$15</f>
        <v>40.472501170845838</v>
      </c>
      <c r="K8" s="21">
        <f t="shared" si="5"/>
        <v>55.360746702945448</v>
      </c>
      <c r="L8" s="21">
        <f t="shared" si="5"/>
        <v>107.94522807331927</v>
      </c>
      <c r="M8" s="21">
        <f t="shared" si="5"/>
        <v>162.15330509894147</v>
      </c>
      <c r="N8" s="21">
        <f t="shared" si="5"/>
        <v>215.31637957429996</v>
      </c>
      <c r="O8" s="22">
        <f t="shared" si="5"/>
        <v>270.33667202111832</v>
      </c>
    </row>
    <row r="9" spans="2:15" x14ac:dyDescent="0.35">
      <c r="B9" s="6">
        <v>1277</v>
      </c>
      <c r="C9" s="7">
        <v>1760</v>
      </c>
      <c r="D9" s="7">
        <v>3447</v>
      </c>
      <c r="E9" s="7">
        <v>5161</v>
      </c>
      <c r="F9" s="7">
        <v>6899</v>
      </c>
      <c r="G9" s="7">
        <v>8616</v>
      </c>
    </row>
    <row r="10" spans="2:15" ht="15" thickBot="1" x14ac:dyDescent="0.4">
      <c r="B10" s="6">
        <v>1277</v>
      </c>
      <c r="C10" s="7">
        <v>1754</v>
      </c>
      <c r="D10" s="7">
        <v>3447</v>
      </c>
      <c r="E10" s="7">
        <v>5161</v>
      </c>
      <c r="F10" s="7">
        <v>6849</v>
      </c>
      <c r="G10" s="7">
        <v>8643</v>
      </c>
    </row>
    <row r="11" spans="2:15" x14ac:dyDescent="0.35">
      <c r="B11" s="6">
        <v>1284</v>
      </c>
      <c r="C11" s="7">
        <v>1779</v>
      </c>
      <c r="D11" s="7">
        <v>3447</v>
      </c>
      <c r="E11" s="7">
        <v>5183</v>
      </c>
      <c r="F11" s="7">
        <v>6855</v>
      </c>
      <c r="G11" s="7">
        <v>8637</v>
      </c>
      <c r="J11" s="17">
        <v>200</v>
      </c>
      <c r="K11" s="19">
        <v>1500</v>
      </c>
    </row>
    <row r="12" spans="2:15" ht="15" thickBot="1" x14ac:dyDescent="0.4">
      <c r="B12" s="6">
        <v>1281</v>
      </c>
      <c r="C12" s="7">
        <v>1753</v>
      </c>
      <c r="D12" s="7">
        <v>3447</v>
      </c>
      <c r="E12" s="7">
        <v>5159</v>
      </c>
      <c r="F12" s="7">
        <v>6875</v>
      </c>
      <c r="G12" s="7">
        <v>8637</v>
      </c>
      <c r="I12" s="10" t="s">
        <v>5</v>
      </c>
      <c r="J12" s="20">
        <v>0.1</v>
      </c>
      <c r="K12" s="22">
        <v>1</v>
      </c>
    </row>
    <row r="13" spans="2:15" ht="15" thickBot="1" x14ac:dyDescent="0.4">
      <c r="B13" s="6">
        <v>1308</v>
      </c>
      <c r="C13" s="7">
        <v>1753</v>
      </c>
      <c r="D13" s="7">
        <v>3447</v>
      </c>
      <c r="E13" s="7">
        <v>5186</v>
      </c>
      <c r="F13" s="7">
        <v>6851</v>
      </c>
      <c r="G13" s="7">
        <v>8611</v>
      </c>
    </row>
    <row r="14" spans="2:15" x14ac:dyDescent="0.35">
      <c r="B14" s="6">
        <v>1283</v>
      </c>
      <c r="C14" s="7">
        <v>1760</v>
      </c>
      <c r="D14" s="7">
        <v>3423</v>
      </c>
      <c r="E14" s="7">
        <v>5160</v>
      </c>
      <c r="F14" s="7">
        <v>6856</v>
      </c>
      <c r="G14" s="7">
        <v>8585</v>
      </c>
      <c r="I14" s="31" t="s">
        <v>6</v>
      </c>
      <c r="J14" s="32"/>
      <c r="K14" s="33"/>
      <c r="L14" s="23">
        <f>+LINEST(J3:O3,J4:O4)</f>
        <v>0.17680072861398585</v>
      </c>
      <c r="M14" s="24"/>
    </row>
    <row r="15" spans="2:15" x14ac:dyDescent="0.35">
      <c r="B15" s="6">
        <v>1283</v>
      </c>
      <c r="C15" s="7">
        <v>1753</v>
      </c>
      <c r="D15" s="7">
        <v>3425</v>
      </c>
      <c r="E15" s="7">
        <v>5154</v>
      </c>
      <c r="F15" s="7">
        <v>6851</v>
      </c>
      <c r="G15" s="7">
        <v>8616</v>
      </c>
      <c r="I15" s="34" t="s">
        <v>7</v>
      </c>
      <c r="J15" s="35"/>
      <c r="K15" s="35"/>
      <c r="L15" s="25">
        <f t="array" ref="L15">LINEST(J5:O5,J4:O4)</f>
        <v>3.1387456114738442E-2</v>
      </c>
      <c r="M15" s="26"/>
    </row>
    <row r="16" spans="2:15" ht="15" thickBot="1" x14ac:dyDescent="0.4">
      <c r="B16" s="6">
        <v>1281</v>
      </c>
      <c r="C16" s="7">
        <v>1754</v>
      </c>
      <c r="D16" s="7">
        <v>3447</v>
      </c>
      <c r="E16" s="7">
        <v>5159</v>
      </c>
      <c r="F16" s="7">
        <v>6875</v>
      </c>
      <c r="G16" s="7">
        <v>8591</v>
      </c>
      <c r="I16" s="36" t="s">
        <v>8</v>
      </c>
      <c r="J16" s="37"/>
      <c r="K16" s="37"/>
      <c r="L16" s="27">
        <f t="array" ref="L16:M16">LINEST(J12:K12,J11:K11)</f>
        <v>6.9230769230769205E-4</v>
      </c>
      <c r="M16" s="28">
        <v>-3.8461538461538214E-2</v>
      </c>
    </row>
    <row r="17" spans="2:14" x14ac:dyDescent="0.35">
      <c r="B17" s="6">
        <v>1308</v>
      </c>
      <c r="C17" s="7">
        <v>1785</v>
      </c>
      <c r="D17" s="7">
        <v>3447</v>
      </c>
      <c r="E17" s="7">
        <v>5160</v>
      </c>
      <c r="F17" s="7">
        <v>6849</v>
      </c>
      <c r="G17" s="7">
        <v>8617</v>
      </c>
    </row>
    <row r="18" spans="2:14" x14ac:dyDescent="0.35">
      <c r="B18" s="6">
        <v>1284</v>
      </c>
      <c r="C18" s="7">
        <v>1754</v>
      </c>
      <c r="D18" s="7">
        <v>3431</v>
      </c>
      <c r="E18" s="7">
        <v>5161</v>
      </c>
      <c r="F18" s="7">
        <v>6875</v>
      </c>
      <c r="G18" s="7">
        <v>8591</v>
      </c>
    </row>
    <row r="19" spans="2:14" x14ac:dyDescent="0.35">
      <c r="B19" s="6">
        <v>1283</v>
      </c>
      <c r="C19" s="7">
        <v>1779</v>
      </c>
      <c r="D19" s="7">
        <v>3429</v>
      </c>
      <c r="E19" s="7">
        <v>5161</v>
      </c>
      <c r="F19" s="7">
        <v>6856</v>
      </c>
      <c r="G19" s="7">
        <v>8591</v>
      </c>
      <c r="L19" t="e">
        <f t="array" ref="L19:N19">LINEST(J5:O5:J4:O4^{1,2})</f>
        <v>#VALUE!</v>
      </c>
      <c r="M19" t="e">
        <v>#VALUE!</v>
      </c>
      <c r="N19" t="e">
        <v>#VALUE!</v>
      </c>
    </row>
    <row r="20" spans="2:14" ht="15" thickBot="1" x14ac:dyDescent="0.4">
      <c r="B20" s="6">
        <v>1302</v>
      </c>
      <c r="C20" s="7">
        <v>1752</v>
      </c>
      <c r="D20" s="7">
        <v>3430</v>
      </c>
      <c r="E20" s="7">
        <v>5159</v>
      </c>
      <c r="F20" s="7">
        <v>6849</v>
      </c>
    </row>
    <row r="21" spans="2:14" x14ac:dyDescent="0.35">
      <c r="B21" s="6">
        <v>1276</v>
      </c>
      <c r="C21" s="7">
        <v>1754</v>
      </c>
      <c r="D21" s="7">
        <v>3454</v>
      </c>
      <c r="E21" s="7">
        <v>5159</v>
      </c>
      <c r="F21" s="7">
        <v>6850</v>
      </c>
      <c r="J21" s="17" t="s">
        <v>9</v>
      </c>
      <c r="K21" s="29"/>
      <c r="L21" s="38"/>
      <c r="M21" s="39"/>
    </row>
    <row r="22" spans="2:14" x14ac:dyDescent="0.35">
      <c r="B22" s="6">
        <v>1302</v>
      </c>
      <c r="C22" s="7">
        <v>1759</v>
      </c>
      <c r="D22" s="7">
        <v>3431</v>
      </c>
      <c r="E22" s="7">
        <v>5183</v>
      </c>
      <c r="J22" s="30" t="s">
        <v>10</v>
      </c>
      <c r="K22" s="35"/>
      <c r="L22" s="35"/>
      <c r="M22" s="40"/>
    </row>
    <row r="23" spans="2:14" ht="15" thickBot="1" x14ac:dyDescent="0.4">
      <c r="B23" s="6">
        <v>1277</v>
      </c>
      <c r="C23" s="7">
        <v>1754</v>
      </c>
      <c r="D23" s="7">
        <v>3453</v>
      </c>
      <c r="E23" s="7">
        <v>5210</v>
      </c>
      <c r="J23" s="20" t="s">
        <v>11</v>
      </c>
      <c r="K23" s="41"/>
      <c r="L23" s="41"/>
      <c r="M23" s="42"/>
    </row>
    <row r="24" spans="2:14" x14ac:dyDescent="0.35">
      <c r="B24" s="6">
        <v>1284</v>
      </c>
      <c r="C24" s="7">
        <v>1779</v>
      </c>
      <c r="D24" s="7">
        <v>3453</v>
      </c>
    </row>
    <row r="25" spans="2:14" x14ac:dyDescent="0.35">
      <c r="B25" s="6">
        <v>1309</v>
      </c>
      <c r="C25" s="7">
        <v>1779</v>
      </c>
      <c r="D25" s="7">
        <v>3453</v>
      </c>
    </row>
    <row r="26" spans="2:14" x14ac:dyDescent="0.35">
      <c r="B26" s="6">
        <v>1308</v>
      </c>
      <c r="C26" s="7">
        <v>1779</v>
      </c>
      <c r="D26" s="7">
        <v>3430</v>
      </c>
    </row>
    <row r="27" spans="2:14" x14ac:dyDescent="0.35">
      <c r="B27" s="6">
        <v>1283</v>
      </c>
      <c r="C27" s="7">
        <v>1760</v>
      </c>
    </row>
    <row r="28" spans="2:14" x14ac:dyDescent="0.35">
      <c r="B28" s="6">
        <v>1283</v>
      </c>
      <c r="C28" s="7">
        <v>1754</v>
      </c>
    </row>
    <row r="29" spans="2:14" x14ac:dyDescent="0.35">
      <c r="B29" s="6">
        <v>1308</v>
      </c>
      <c r="C29" s="7">
        <v>1776</v>
      </c>
    </row>
    <row r="30" spans="2:14" x14ac:dyDescent="0.35">
      <c r="B30" s="6">
        <v>1309</v>
      </c>
    </row>
  </sheetData>
  <mergeCells count="6">
    <mergeCell ref="K23:M23"/>
    <mergeCell ref="I14:K14"/>
    <mergeCell ref="I15:K15"/>
    <mergeCell ref="I16:K16"/>
    <mergeCell ref="L21:M21"/>
    <mergeCell ref="K22:M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926C-A53B-45ED-85DD-CFA2209404B8}">
  <dimension ref="A1:O30"/>
  <sheetViews>
    <sheetView topLeftCell="A13" workbookViewId="0">
      <selection activeCell="J5" sqref="J5:O5"/>
    </sheetView>
  </sheetViews>
  <sheetFormatPr defaultRowHeight="14.5" x14ac:dyDescent="0.35"/>
  <cols>
    <col min="1" max="1" width="8.7265625" style="6"/>
    <col min="2" max="2" width="9.81640625" style="6" customWidth="1"/>
    <col min="3" max="7" width="9.81640625" style="7" customWidth="1"/>
    <col min="8" max="8" width="12.90625" customWidth="1"/>
    <col min="9" max="9" width="7.90625" customWidth="1"/>
    <col min="10" max="15" width="12.453125" customWidth="1"/>
    <col min="16" max="16" width="10.6328125" bestFit="1" customWidth="1"/>
  </cols>
  <sheetData>
    <row r="1" spans="2:15" ht="15.5" thickTop="1" thickBot="1" x14ac:dyDescent="0.4">
      <c r="B1" s="1">
        <v>200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3"/>
      <c r="K1" s="4" t="s">
        <v>0</v>
      </c>
      <c r="L1" s="5">
        <v>3</v>
      </c>
    </row>
    <row r="2" spans="2:15" ht="15.5" thickTop="1" thickBot="1" x14ac:dyDescent="0.4">
      <c r="B2" s="6">
        <v>1192</v>
      </c>
      <c r="C2" s="7">
        <v>1720</v>
      </c>
      <c r="D2" s="7">
        <v>3449</v>
      </c>
      <c r="E2" s="7">
        <v>5154</v>
      </c>
      <c r="F2" s="7">
        <v>6852</v>
      </c>
      <c r="G2" s="7">
        <v>8610</v>
      </c>
    </row>
    <row r="3" spans="2:15" ht="15" thickBot="1" x14ac:dyDescent="0.4">
      <c r="B3" s="6">
        <v>1191</v>
      </c>
      <c r="C3" s="7">
        <v>1746</v>
      </c>
      <c r="D3" s="7">
        <v>3427</v>
      </c>
      <c r="E3" s="7">
        <v>5156</v>
      </c>
      <c r="F3" s="7">
        <v>6902</v>
      </c>
      <c r="G3" s="7">
        <v>8585</v>
      </c>
      <c r="J3" s="8">
        <f>B$1</f>
        <v>200</v>
      </c>
      <c r="K3" s="9">
        <f t="shared" ref="K3:O3" si="0">C$1</f>
        <v>300</v>
      </c>
      <c r="L3" s="9">
        <f t="shared" si="0"/>
        <v>600</v>
      </c>
      <c r="M3" s="9">
        <f t="shared" si="0"/>
        <v>900</v>
      </c>
      <c r="N3" s="9">
        <f t="shared" si="0"/>
        <v>1200</v>
      </c>
      <c r="O3" s="9">
        <f t="shared" si="0"/>
        <v>1500</v>
      </c>
    </row>
    <row r="4" spans="2:15" ht="15" thickTop="1" x14ac:dyDescent="0.35">
      <c r="B4" s="6">
        <v>1191</v>
      </c>
      <c r="C4" s="7">
        <v>1752</v>
      </c>
      <c r="D4" s="7">
        <v>3427</v>
      </c>
      <c r="E4" s="7">
        <v>5153</v>
      </c>
      <c r="F4" s="7">
        <v>6879</v>
      </c>
      <c r="G4" s="7">
        <v>8578</v>
      </c>
      <c r="I4" s="10" t="s">
        <v>1</v>
      </c>
      <c r="J4" s="11">
        <f>AVERAGE(B2:B1048576)</f>
        <v>1190.2758620689656</v>
      </c>
      <c r="K4" s="6">
        <f t="shared" ref="K4:O4" si="1">AVERAGE(C2:C1048576)</f>
        <v>1729.9285714285713</v>
      </c>
      <c r="L4" s="12">
        <f t="shared" si="1"/>
        <v>3430.4</v>
      </c>
      <c r="M4" s="12">
        <f t="shared" si="1"/>
        <v>5155.318181818182</v>
      </c>
      <c r="N4" s="12">
        <f t="shared" si="1"/>
        <v>6869.5</v>
      </c>
      <c r="O4" s="12">
        <f t="shared" si="1"/>
        <v>8595.7222222222226</v>
      </c>
    </row>
    <row r="5" spans="2:15" ht="15" thickBot="1" x14ac:dyDescent="0.4">
      <c r="B5" s="6">
        <v>1185</v>
      </c>
      <c r="C5" s="7">
        <v>1722</v>
      </c>
      <c r="D5" s="7">
        <v>3427</v>
      </c>
      <c r="E5" s="7">
        <v>5155</v>
      </c>
      <c r="F5" s="7">
        <v>6881</v>
      </c>
      <c r="G5" s="7">
        <v>8579</v>
      </c>
      <c r="I5" s="10" t="s">
        <v>2</v>
      </c>
      <c r="J5" s="13">
        <f>_xlfn.VAR.P(B2:B1048576)</f>
        <v>4.6825208085612342</v>
      </c>
      <c r="K5" s="14">
        <f t="shared" ref="K5:O5" si="2">_xlfn.VAR.P(C2:C1048576)</f>
        <v>152.63775510204081</v>
      </c>
      <c r="L5" s="15">
        <f t="shared" si="2"/>
        <v>108.31999999999996</v>
      </c>
      <c r="M5" s="15">
        <f t="shared" si="2"/>
        <v>87.580578512396698</v>
      </c>
      <c r="N5" s="15">
        <f t="shared" si="2"/>
        <v>293.95</v>
      </c>
      <c r="O5" s="15">
        <f t="shared" si="2"/>
        <v>450.53395061728406</v>
      </c>
    </row>
    <row r="6" spans="2:15" ht="15" thickBot="1" x14ac:dyDescent="0.4">
      <c r="B6" s="6">
        <v>1191</v>
      </c>
      <c r="C6" s="7">
        <v>1722</v>
      </c>
      <c r="D6" s="7">
        <v>3426</v>
      </c>
      <c r="E6" s="7">
        <v>5156</v>
      </c>
      <c r="F6" s="7">
        <v>6884</v>
      </c>
      <c r="G6" s="7">
        <v>8604</v>
      </c>
      <c r="J6">
        <f>J4*0.3435/2</f>
        <v>204.42987931034486</v>
      </c>
      <c r="K6">
        <f t="shared" ref="K6:O6" si="3">K4*0.3435/2</f>
        <v>297.11523214285717</v>
      </c>
      <c r="L6">
        <f t="shared" si="3"/>
        <v>589.17120000000011</v>
      </c>
      <c r="M6">
        <f t="shared" si="3"/>
        <v>885.42589772727285</v>
      </c>
      <c r="N6">
        <f t="shared" si="3"/>
        <v>1179.8366250000001</v>
      </c>
      <c r="O6">
        <f t="shared" si="3"/>
        <v>1476.3152916666668</v>
      </c>
    </row>
    <row r="7" spans="2:15" x14ac:dyDescent="0.35">
      <c r="B7" s="6">
        <v>1191</v>
      </c>
      <c r="C7" s="7">
        <v>1752</v>
      </c>
      <c r="D7" s="7">
        <v>3449</v>
      </c>
      <c r="E7" s="7">
        <v>5148</v>
      </c>
      <c r="F7" s="7">
        <v>6904</v>
      </c>
      <c r="G7" s="7">
        <v>8605</v>
      </c>
      <c r="H7" s="16" t="s">
        <v>3</v>
      </c>
      <c r="I7" s="17" t="s">
        <v>4</v>
      </c>
      <c r="J7" s="18">
        <f t="shared" ref="J7:O7" si="4">$L$14*J$4+$M$14</f>
        <v>208.61488270500681</v>
      </c>
      <c r="K7" s="18">
        <f t="shared" si="4"/>
        <v>303.19765150013706</v>
      </c>
      <c r="L7" s="18">
        <f t="shared" si="4"/>
        <v>601.2324675620373</v>
      </c>
      <c r="M7" s="18">
        <f t="shared" si="4"/>
        <v>903.55196814423437</v>
      </c>
      <c r="N7" s="18">
        <f t="shared" si="4"/>
        <v>1203.9897492762989</v>
      </c>
      <c r="O7" s="19">
        <f t="shared" si="4"/>
        <v>1506.5378037967894</v>
      </c>
    </row>
    <row r="8" spans="2:15" ht="15" thickBot="1" x14ac:dyDescent="0.4">
      <c r="B8" s="6">
        <v>1191</v>
      </c>
      <c r="C8" s="7">
        <v>1746</v>
      </c>
      <c r="D8" s="7">
        <v>3426</v>
      </c>
      <c r="E8" s="7">
        <v>5154</v>
      </c>
      <c r="F8" s="7">
        <v>6880</v>
      </c>
      <c r="G8" s="7">
        <v>8578</v>
      </c>
      <c r="I8" s="20" t="s">
        <v>2</v>
      </c>
      <c r="J8" s="21">
        <f t="shared" ref="J8:O8" si="5">$L$15*J$4+$M$15</f>
        <v>57.299125096270018</v>
      </c>
      <c r="K8" s="21">
        <f t="shared" si="5"/>
        <v>83.277664263138774</v>
      </c>
      <c r="L8" s="21">
        <f t="shared" si="5"/>
        <v>165.1372803516164</v>
      </c>
      <c r="M8" s="21">
        <f t="shared" si="5"/>
        <v>248.17374763662968</v>
      </c>
      <c r="N8" s="21">
        <f t="shared" si="5"/>
        <v>330.69337318546781</v>
      </c>
      <c r="O8" s="22">
        <f t="shared" si="5"/>
        <v>413.79261614847547</v>
      </c>
    </row>
    <row r="9" spans="2:15" x14ac:dyDescent="0.35">
      <c r="B9" s="6">
        <v>1191</v>
      </c>
      <c r="C9" s="7">
        <v>1722</v>
      </c>
      <c r="D9" s="7">
        <v>3426</v>
      </c>
      <c r="E9" s="7">
        <v>5155</v>
      </c>
      <c r="F9" s="7">
        <v>6853</v>
      </c>
      <c r="G9" s="7">
        <v>8584</v>
      </c>
    </row>
    <row r="10" spans="2:15" ht="15" thickBot="1" x14ac:dyDescent="0.4">
      <c r="B10" s="6">
        <v>1185</v>
      </c>
      <c r="C10" s="7">
        <v>1728</v>
      </c>
      <c r="D10" s="7">
        <v>3426</v>
      </c>
      <c r="E10" s="7">
        <v>5180</v>
      </c>
      <c r="F10" s="7">
        <v>6853</v>
      </c>
      <c r="G10" s="7">
        <v>8586</v>
      </c>
    </row>
    <row r="11" spans="2:15" x14ac:dyDescent="0.35">
      <c r="B11" s="6">
        <v>1191</v>
      </c>
      <c r="C11" s="7">
        <v>1746</v>
      </c>
      <c r="D11" s="7">
        <v>3426</v>
      </c>
      <c r="E11" s="7">
        <v>5180</v>
      </c>
      <c r="F11" s="7">
        <v>6858</v>
      </c>
      <c r="G11" s="7">
        <v>8586</v>
      </c>
      <c r="J11" s="17">
        <v>200</v>
      </c>
      <c r="K11" s="19">
        <v>1500</v>
      </c>
    </row>
    <row r="12" spans="2:15" ht="15" thickBot="1" x14ac:dyDescent="0.4">
      <c r="B12" s="6">
        <v>1192</v>
      </c>
      <c r="C12" s="7">
        <v>1720</v>
      </c>
      <c r="D12" s="7">
        <v>3426</v>
      </c>
      <c r="E12" s="7">
        <v>5155</v>
      </c>
      <c r="F12" s="7">
        <v>6880</v>
      </c>
      <c r="G12" s="7">
        <v>8637</v>
      </c>
      <c r="I12" s="10" t="s">
        <v>5</v>
      </c>
      <c r="J12" s="20">
        <v>0.1</v>
      </c>
      <c r="K12" s="22">
        <v>1</v>
      </c>
    </row>
    <row r="13" spans="2:15" ht="15" thickBot="1" x14ac:dyDescent="0.4">
      <c r="B13" s="6">
        <v>1192</v>
      </c>
      <c r="C13" s="7">
        <v>1726</v>
      </c>
      <c r="D13" s="7">
        <v>3425</v>
      </c>
      <c r="E13" s="7">
        <v>5156</v>
      </c>
      <c r="F13" s="7">
        <v>6852</v>
      </c>
      <c r="G13" s="7">
        <v>8637</v>
      </c>
    </row>
    <row r="14" spans="2:15" x14ac:dyDescent="0.35">
      <c r="B14" s="6">
        <v>1191</v>
      </c>
      <c r="C14" s="7">
        <v>1720</v>
      </c>
      <c r="D14" s="7">
        <v>3426</v>
      </c>
      <c r="E14" s="7">
        <v>5149</v>
      </c>
      <c r="F14" s="7">
        <v>6885</v>
      </c>
      <c r="G14" s="7">
        <v>8637</v>
      </c>
      <c r="I14" s="31" t="s">
        <v>6</v>
      </c>
      <c r="J14" s="32"/>
      <c r="K14" s="33"/>
      <c r="L14" s="23">
        <f>+LINEST(J3:O3,J4:O4)</f>
        <v>0.17526599450852301</v>
      </c>
      <c r="M14" s="24"/>
    </row>
    <row r="15" spans="2:15" x14ac:dyDescent="0.35">
      <c r="B15" s="6">
        <v>1185</v>
      </c>
      <c r="C15" s="7">
        <v>1720</v>
      </c>
      <c r="D15" s="7">
        <v>3452</v>
      </c>
      <c r="E15" s="7">
        <v>5131</v>
      </c>
      <c r="F15" s="7">
        <v>6852</v>
      </c>
      <c r="G15" s="7">
        <v>8578</v>
      </c>
      <c r="I15" s="34" t="s">
        <v>7</v>
      </c>
      <c r="J15" s="35"/>
      <c r="K15" s="35"/>
      <c r="L15" s="25">
        <f t="array" ref="L15">LINEST(J5:O5,J4:O4)</f>
        <v>4.8139365774141907E-2</v>
      </c>
      <c r="M15" s="26"/>
    </row>
    <row r="16" spans="2:15" ht="15" thickBot="1" x14ac:dyDescent="0.4">
      <c r="B16" s="6">
        <v>1191</v>
      </c>
      <c r="C16" s="7">
        <v>1752</v>
      </c>
      <c r="D16" s="7">
        <v>3424</v>
      </c>
      <c r="E16" s="7">
        <v>5156</v>
      </c>
      <c r="F16" s="7">
        <v>6880</v>
      </c>
      <c r="G16" s="7">
        <v>8579</v>
      </c>
      <c r="I16" s="36" t="s">
        <v>8</v>
      </c>
      <c r="J16" s="37"/>
      <c r="K16" s="37"/>
      <c r="L16" s="27">
        <f t="array" ref="L16:M16">LINEST(J12:K12,J11:K11)</f>
        <v>6.9230769230769205E-4</v>
      </c>
      <c r="M16" s="28">
        <v>-3.8461538461538214E-2</v>
      </c>
    </row>
    <row r="17" spans="2:14" x14ac:dyDescent="0.35">
      <c r="B17" s="6">
        <v>1192</v>
      </c>
      <c r="C17" s="7">
        <v>1722</v>
      </c>
      <c r="D17" s="7">
        <v>3420</v>
      </c>
      <c r="E17" s="7">
        <v>5154</v>
      </c>
      <c r="F17" s="7">
        <v>6852</v>
      </c>
      <c r="G17" s="7">
        <v>8578</v>
      </c>
    </row>
    <row r="18" spans="2:14" x14ac:dyDescent="0.35">
      <c r="B18" s="6">
        <v>1191</v>
      </c>
      <c r="C18" s="7">
        <v>1720</v>
      </c>
      <c r="D18" s="7">
        <v>3446</v>
      </c>
      <c r="E18" s="7">
        <v>5155</v>
      </c>
      <c r="F18" s="7">
        <v>6853</v>
      </c>
      <c r="G18" s="7">
        <v>8604</v>
      </c>
    </row>
    <row r="19" spans="2:14" x14ac:dyDescent="0.35">
      <c r="B19" s="6">
        <v>1192</v>
      </c>
      <c r="C19" s="7">
        <v>1726</v>
      </c>
      <c r="D19" s="7">
        <v>3443</v>
      </c>
      <c r="E19" s="7">
        <v>5155</v>
      </c>
      <c r="F19" s="7">
        <v>6859</v>
      </c>
      <c r="G19" s="7">
        <v>8578</v>
      </c>
      <c r="L19" t="e">
        <f t="array" ref="L19:N19">LINEST(J5:O5:J4:O4^{1,2})</f>
        <v>#VALUE!</v>
      </c>
      <c r="M19" t="e">
        <v>#VALUE!</v>
      </c>
      <c r="N19" t="e">
        <v>#VALUE!</v>
      </c>
    </row>
    <row r="20" spans="2:14" ht="15" thickBot="1" x14ac:dyDescent="0.4">
      <c r="B20" s="6">
        <v>1191</v>
      </c>
      <c r="C20" s="7">
        <v>1721</v>
      </c>
      <c r="D20" s="7">
        <v>3421</v>
      </c>
      <c r="E20" s="7">
        <v>5154</v>
      </c>
      <c r="F20" s="7">
        <v>6853</v>
      </c>
    </row>
    <row r="21" spans="2:14" x14ac:dyDescent="0.35">
      <c r="B21" s="6">
        <v>1190</v>
      </c>
      <c r="C21" s="7">
        <v>1720</v>
      </c>
      <c r="D21" s="7">
        <v>3443</v>
      </c>
      <c r="E21" s="7">
        <v>5154</v>
      </c>
      <c r="F21" s="7">
        <v>6878</v>
      </c>
      <c r="J21" s="17" t="s">
        <v>9</v>
      </c>
      <c r="K21" s="29"/>
      <c r="L21" s="38"/>
      <c r="M21" s="39"/>
    </row>
    <row r="22" spans="2:14" x14ac:dyDescent="0.35">
      <c r="B22" s="6">
        <v>1191</v>
      </c>
      <c r="C22" s="7">
        <v>1726</v>
      </c>
      <c r="D22" s="7">
        <v>3421</v>
      </c>
      <c r="E22" s="7">
        <v>5154</v>
      </c>
      <c r="J22" s="30" t="s">
        <v>10</v>
      </c>
      <c r="K22" s="35"/>
      <c r="L22" s="35"/>
      <c r="M22" s="40"/>
    </row>
    <row r="23" spans="2:14" ht="15" thickBot="1" x14ac:dyDescent="0.4">
      <c r="B23" s="6">
        <v>1191</v>
      </c>
      <c r="C23" s="7">
        <v>1721</v>
      </c>
      <c r="D23" s="7">
        <v>3421</v>
      </c>
      <c r="E23" s="7">
        <v>5153</v>
      </c>
      <c r="J23" s="20" t="s">
        <v>11</v>
      </c>
      <c r="K23" s="41"/>
      <c r="L23" s="41"/>
      <c r="M23" s="42"/>
    </row>
    <row r="24" spans="2:14" x14ac:dyDescent="0.35">
      <c r="B24" s="6">
        <v>1191</v>
      </c>
      <c r="C24" s="7">
        <v>1720</v>
      </c>
      <c r="D24" s="7">
        <v>3420</v>
      </c>
    </row>
    <row r="25" spans="2:14" x14ac:dyDescent="0.35">
      <c r="B25" s="6">
        <v>1191</v>
      </c>
      <c r="C25" s="7">
        <v>1726</v>
      </c>
      <c r="D25" s="7">
        <v>3443</v>
      </c>
    </row>
    <row r="26" spans="2:14" x14ac:dyDescent="0.35">
      <c r="B26" s="6">
        <v>1185</v>
      </c>
      <c r="C26" s="7">
        <v>1722</v>
      </c>
      <c r="D26" s="7">
        <v>3420</v>
      </c>
    </row>
    <row r="27" spans="2:14" x14ac:dyDescent="0.35">
      <c r="B27" s="6">
        <v>1190</v>
      </c>
      <c r="C27" s="7">
        <v>1722</v>
      </c>
    </row>
    <row r="28" spans="2:14" x14ac:dyDescent="0.35">
      <c r="B28" s="6">
        <v>1191</v>
      </c>
      <c r="C28" s="7">
        <v>1752</v>
      </c>
    </row>
    <row r="29" spans="2:14" x14ac:dyDescent="0.35">
      <c r="B29" s="6">
        <v>1191</v>
      </c>
      <c r="C29" s="7">
        <v>1746</v>
      </c>
    </row>
    <row r="30" spans="2:14" x14ac:dyDescent="0.35">
      <c r="B30" s="6">
        <v>1191</v>
      </c>
    </row>
  </sheetData>
  <mergeCells count="6">
    <mergeCell ref="K23:M23"/>
    <mergeCell ref="I14:K14"/>
    <mergeCell ref="I15:K15"/>
    <mergeCell ref="I16:K16"/>
    <mergeCell ref="L21:M21"/>
    <mergeCell ref="K22:M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BE9E-A4C3-4A45-8A44-C766D70F717D}">
  <dimension ref="A1:O31"/>
  <sheetViews>
    <sheetView topLeftCell="A7" workbookViewId="0">
      <selection activeCell="J5" sqref="J5"/>
    </sheetView>
  </sheetViews>
  <sheetFormatPr defaultRowHeight="14.5" x14ac:dyDescent="0.35"/>
  <cols>
    <col min="1" max="1" width="8.7265625" style="6"/>
    <col min="2" max="2" width="9.81640625" style="6" customWidth="1"/>
    <col min="3" max="7" width="9.81640625" style="7" customWidth="1"/>
    <col min="8" max="8" width="12.90625" customWidth="1"/>
    <col min="9" max="9" width="7.90625" customWidth="1"/>
    <col min="10" max="15" width="12.453125" customWidth="1"/>
    <col min="16" max="16" width="10.6328125" bestFit="1" customWidth="1"/>
  </cols>
  <sheetData>
    <row r="1" spans="2:15" ht="15.5" thickTop="1" thickBot="1" x14ac:dyDescent="0.4">
      <c r="B1" s="1">
        <v>200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3"/>
      <c r="K1" s="4" t="s">
        <v>0</v>
      </c>
      <c r="L1" s="5">
        <v>3</v>
      </c>
    </row>
    <row r="2" spans="2:15" ht="15.5" thickTop="1" thickBot="1" x14ac:dyDescent="0.4">
      <c r="B2" s="6">
        <v>1177</v>
      </c>
      <c r="C2" s="7">
        <v>1700</v>
      </c>
      <c r="D2" s="7">
        <v>3411</v>
      </c>
      <c r="E2" s="7">
        <v>5134</v>
      </c>
      <c r="F2" s="7">
        <v>6862</v>
      </c>
      <c r="G2" s="7">
        <v>8591</v>
      </c>
    </row>
    <row r="3" spans="2:15" ht="15" thickBot="1" x14ac:dyDescent="0.4">
      <c r="B3" s="6">
        <v>1177</v>
      </c>
      <c r="C3" s="7">
        <v>1700</v>
      </c>
      <c r="D3" s="7">
        <v>3412</v>
      </c>
      <c r="E3" s="7">
        <v>5136</v>
      </c>
      <c r="F3" s="7">
        <v>6861</v>
      </c>
      <c r="G3" s="7">
        <v>8585</v>
      </c>
      <c r="J3" s="8">
        <f>B$1</f>
        <v>200</v>
      </c>
      <c r="K3" s="9">
        <f t="shared" ref="K3:O3" si="0">C$1</f>
        <v>300</v>
      </c>
      <c r="L3" s="9">
        <f t="shared" si="0"/>
        <v>600</v>
      </c>
      <c r="M3" s="9">
        <f t="shared" si="0"/>
        <v>900</v>
      </c>
      <c r="N3" s="9">
        <f t="shared" si="0"/>
        <v>1200</v>
      </c>
      <c r="O3" s="9">
        <f t="shared" si="0"/>
        <v>1500</v>
      </c>
    </row>
    <row r="4" spans="2:15" ht="15" thickTop="1" x14ac:dyDescent="0.35">
      <c r="B4" s="6">
        <v>1153</v>
      </c>
      <c r="C4" s="7">
        <v>1706</v>
      </c>
      <c r="D4" s="7">
        <v>3435</v>
      </c>
      <c r="E4" s="7">
        <v>5136</v>
      </c>
      <c r="F4" s="7">
        <v>6835</v>
      </c>
      <c r="G4" s="7">
        <v>8637</v>
      </c>
      <c r="I4" s="10" t="s">
        <v>1</v>
      </c>
      <c r="J4" s="11">
        <f>AVERAGE(B2:B1048576)</f>
        <v>1158.8</v>
      </c>
      <c r="K4" s="6">
        <f t="shared" ref="K4:O4" si="1">AVERAGE(C2:C1048576)</f>
        <v>1702.0714285714287</v>
      </c>
      <c r="L4" s="12">
        <f t="shared" si="1"/>
        <v>3418.68</v>
      </c>
      <c r="M4" s="12">
        <f t="shared" si="1"/>
        <v>5142.318181818182</v>
      </c>
      <c r="N4" s="12">
        <f t="shared" si="1"/>
        <v>6870.5</v>
      </c>
      <c r="O4" s="12">
        <f t="shared" si="1"/>
        <v>8600.8333333333339</v>
      </c>
    </row>
    <row r="5" spans="2:15" ht="15" thickBot="1" x14ac:dyDescent="0.4">
      <c r="B5" s="6">
        <v>1171</v>
      </c>
      <c r="C5" s="7">
        <v>1700</v>
      </c>
      <c r="D5" s="7">
        <v>3434</v>
      </c>
      <c r="E5" s="7">
        <v>5158</v>
      </c>
      <c r="F5" s="7">
        <v>6862</v>
      </c>
      <c r="G5" s="7">
        <v>8586</v>
      </c>
      <c r="I5" s="10" t="s">
        <v>2</v>
      </c>
      <c r="J5" s="13">
        <f>_xlfn.VAR.P(B2:B1048576)</f>
        <v>112.35999999999996</v>
      </c>
      <c r="K5" s="14">
        <f t="shared" ref="K5:O5" si="2">_xlfn.VAR.P(C2:C1048576)</f>
        <v>7.9234693877551035</v>
      </c>
      <c r="L5" s="15">
        <f t="shared" si="2"/>
        <v>129.57760000000007</v>
      </c>
      <c r="M5" s="15">
        <f t="shared" si="2"/>
        <v>120.48966942148755</v>
      </c>
      <c r="N5" s="15">
        <f t="shared" si="2"/>
        <v>755.45</v>
      </c>
      <c r="O5" s="15">
        <f t="shared" si="2"/>
        <v>311.0277777777776</v>
      </c>
    </row>
    <row r="6" spans="2:15" ht="15" thickBot="1" x14ac:dyDescent="0.4">
      <c r="B6" s="6">
        <v>1152</v>
      </c>
      <c r="C6" s="7">
        <v>1700</v>
      </c>
      <c r="D6" s="7">
        <v>3412</v>
      </c>
      <c r="E6" s="7">
        <v>5159</v>
      </c>
      <c r="F6" s="7">
        <v>6867</v>
      </c>
      <c r="G6" s="7">
        <v>8637</v>
      </c>
      <c r="J6">
        <f>J4*0.3435/2</f>
        <v>199.0239</v>
      </c>
      <c r="K6">
        <f t="shared" ref="K6:O6" si="3">K4*0.3435/2</f>
        <v>292.33076785714292</v>
      </c>
      <c r="L6">
        <f t="shared" si="3"/>
        <v>587.15828999999997</v>
      </c>
      <c r="M6">
        <f t="shared" si="3"/>
        <v>883.19314772727284</v>
      </c>
      <c r="N6">
        <f t="shared" si="3"/>
        <v>1180.0083750000001</v>
      </c>
      <c r="O6">
        <f t="shared" si="3"/>
        <v>1477.1931250000002</v>
      </c>
    </row>
    <row r="7" spans="2:15" x14ac:dyDescent="0.35">
      <c r="B7" s="6">
        <v>1176</v>
      </c>
      <c r="C7" s="7">
        <v>1707</v>
      </c>
      <c r="D7" s="7">
        <v>3412</v>
      </c>
      <c r="E7" s="7">
        <v>5158</v>
      </c>
      <c r="F7" s="7">
        <v>6888</v>
      </c>
      <c r="G7" s="7">
        <v>8618</v>
      </c>
      <c r="H7" s="16" t="s">
        <v>3</v>
      </c>
      <c r="I7" s="17" t="s">
        <v>4</v>
      </c>
      <c r="J7" s="18">
        <f t="shared" ref="J7:O7" si="4">$L$14*J$4+$M$14</f>
        <v>202.11033260098588</v>
      </c>
      <c r="K7" s="18">
        <f t="shared" si="4"/>
        <v>296.86418928133122</v>
      </c>
      <c r="L7" s="18">
        <f t="shared" si="4"/>
        <v>596.26385213698518</v>
      </c>
      <c r="M7" s="18">
        <f t="shared" si="4"/>
        <v>896.88957375506538</v>
      </c>
      <c r="N7" s="18">
        <f t="shared" si="4"/>
        <v>1198.3077667717239</v>
      </c>
      <c r="O7" s="19">
        <f t="shared" si="4"/>
        <v>1500.1012130183346</v>
      </c>
    </row>
    <row r="8" spans="2:15" ht="15" thickBot="1" x14ac:dyDescent="0.4">
      <c r="B8" s="6">
        <v>1176</v>
      </c>
      <c r="C8" s="7">
        <v>1700</v>
      </c>
      <c r="D8" s="7">
        <v>3412</v>
      </c>
      <c r="E8" s="7">
        <v>5136</v>
      </c>
      <c r="F8" s="7">
        <v>6888</v>
      </c>
      <c r="G8" s="7">
        <v>8591</v>
      </c>
      <c r="I8" s="20" t="s">
        <v>2</v>
      </c>
      <c r="J8" s="21">
        <f t="shared" ref="J8:O8" si="5">$L$15*J$4+$M$15</f>
        <v>70.903492152539343</v>
      </c>
      <c r="K8" s="21">
        <f t="shared" si="5"/>
        <v>104.14463943629249</v>
      </c>
      <c r="L8" s="21">
        <f t="shared" si="5"/>
        <v>209.17876298933658</v>
      </c>
      <c r="M8" s="21">
        <f t="shared" si="5"/>
        <v>314.64300729237652</v>
      </c>
      <c r="N8" s="21">
        <f t="shared" si="5"/>
        <v>420.38526306008077</v>
      </c>
      <c r="O8" s="22">
        <f t="shared" si="5"/>
        <v>526.25916357896006</v>
      </c>
    </row>
    <row r="9" spans="2:15" x14ac:dyDescent="0.35">
      <c r="B9" s="6">
        <v>1177</v>
      </c>
      <c r="C9" s="7">
        <v>1700</v>
      </c>
      <c r="D9" s="7">
        <v>3435</v>
      </c>
      <c r="E9" s="7">
        <v>5135</v>
      </c>
      <c r="F9" s="7">
        <v>6835</v>
      </c>
      <c r="G9" s="7">
        <v>8590</v>
      </c>
    </row>
    <row r="10" spans="2:15" ht="15" thickBot="1" x14ac:dyDescent="0.4">
      <c r="B10" s="6">
        <v>1171</v>
      </c>
      <c r="C10" s="7">
        <v>1706</v>
      </c>
      <c r="D10" s="7">
        <v>3412</v>
      </c>
      <c r="E10" s="7">
        <v>5158</v>
      </c>
      <c r="F10" s="7">
        <v>6888</v>
      </c>
      <c r="G10" s="7">
        <v>8591</v>
      </c>
    </row>
    <row r="11" spans="2:15" x14ac:dyDescent="0.35">
      <c r="B11" s="6">
        <v>1153</v>
      </c>
      <c r="C11" s="7">
        <v>1700</v>
      </c>
      <c r="D11" s="7">
        <v>3412</v>
      </c>
      <c r="E11" s="7">
        <v>5159</v>
      </c>
      <c r="F11" s="7">
        <v>6870</v>
      </c>
      <c r="G11" s="7">
        <v>8618</v>
      </c>
      <c r="J11" s="17">
        <v>200</v>
      </c>
      <c r="K11" s="19">
        <v>1500</v>
      </c>
    </row>
    <row r="12" spans="2:15" ht="15" thickBot="1" x14ac:dyDescent="0.4">
      <c r="B12" s="6">
        <v>1153</v>
      </c>
      <c r="C12" s="7">
        <v>1700</v>
      </c>
      <c r="D12" s="7">
        <v>3435</v>
      </c>
      <c r="E12" s="7">
        <v>5135</v>
      </c>
      <c r="F12" s="7">
        <v>6862</v>
      </c>
      <c r="G12" s="7">
        <v>8611</v>
      </c>
      <c r="I12" s="10" t="s">
        <v>5</v>
      </c>
      <c r="J12" s="20">
        <v>0.1</v>
      </c>
      <c r="K12" s="22">
        <v>1</v>
      </c>
    </row>
    <row r="13" spans="2:15" ht="15" thickBot="1" x14ac:dyDescent="0.4">
      <c r="B13" s="6">
        <v>1153</v>
      </c>
      <c r="C13" s="7">
        <v>1705</v>
      </c>
      <c r="D13" s="7">
        <v>3430</v>
      </c>
      <c r="E13" s="7">
        <v>5134</v>
      </c>
      <c r="F13" s="7">
        <v>6861</v>
      </c>
      <c r="G13" s="7">
        <v>8585</v>
      </c>
    </row>
    <row r="14" spans="2:15" x14ac:dyDescent="0.35">
      <c r="B14" s="6">
        <v>1153</v>
      </c>
      <c r="C14" s="7">
        <v>1700</v>
      </c>
      <c r="D14" s="7">
        <v>3430</v>
      </c>
      <c r="E14" s="7">
        <v>5130</v>
      </c>
      <c r="F14" s="7">
        <v>6861</v>
      </c>
      <c r="G14" s="7">
        <v>8584</v>
      </c>
      <c r="I14" s="31" t="s">
        <v>6</v>
      </c>
      <c r="J14" s="32"/>
      <c r="K14" s="33"/>
      <c r="L14" s="23">
        <f>+LINEST(J3:O3,J4:O4)</f>
        <v>0.17441347307644622</v>
      </c>
      <c r="M14" s="24"/>
    </row>
    <row r="15" spans="2:15" x14ac:dyDescent="0.35">
      <c r="B15" s="6">
        <v>1152</v>
      </c>
      <c r="C15" s="7">
        <v>1700</v>
      </c>
      <c r="D15" s="7">
        <v>3406</v>
      </c>
      <c r="E15" s="7">
        <v>5158</v>
      </c>
      <c r="F15" s="7">
        <v>6934</v>
      </c>
      <c r="G15" s="7">
        <v>8610</v>
      </c>
      <c r="I15" s="34" t="s">
        <v>7</v>
      </c>
      <c r="J15" s="35"/>
      <c r="K15" s="35"/>
      <c r="L15" s="25">
        <f t="array" ref="L15">LINEST(J5:O5,J4:O4)</f>
        <v>6.1186997024973551E-2</v>
      </c>
      <c r="M15" s="26"/>
    </row>
    <row r="16" spans="2:15" ht="15" thickBot="1" x14ac:dyDescent="0.4">
      <c r="B16" s="6">
        <v>1153</v>
      </c>
      <c r="C16" s="7">
        <v>1706</v>
      </c>
      <c r="D16" s="7">
        <v>3406</v>
      </c>
      <c r="E16" s="7">
        <v>5158</v>
      </c>
      <c r="F16" s="7">
        <v>6893</v>
      </c>
      <c r="G16" s="7">
        <v>8583</v>
      </c>
      <c r="I16" s="36" t="s">
        <v>8</v>
      </c>
      <c r="J16" s="37"/>
      <c r="K16" s="37"/>
      <c r="L16" s="27">
        <f t="array" ref="L16:M16">LINEST(J12:K12,J11:K11)</f>
        <v>6.9230769230769205E-4</v>
      </c>
      <c r="M16" s="28">
        <v>-3.8461538461538214E-2</v>
      </c>
    </row>
    <row r="17" spans="2:14" x14ac:dyDescent="0.35">
      <c r="B17" s="6">
        <v>1152</v>
      </c>
      <c r="C17" s="7">
        <v>1701</v>
      </c>
      <c r="D17" s="7">
        <v>3406</v>
      </c>
      <c r="E17" s="7">
        <v>5135</v>
      </c>
      <c r="F17" s="7">
        <v>6937</v>
      </c>
      <c r="G17" s="7">
        <v>8617</v>
      </c>
    </row>
    <row r="18" spans="2:14" x14ac:dyDescent="0.35">
      <c r="B18" s="6">
        <v>1152</v>
      </c>
      <c r="C18" s="7">
        <v>1700</v>
      </c>
      <c r="D18" s="7">
        <v>3406</v>
      </c>
      <c r="E18" s="7">
        <v>5136</v>
      </c>
      <c r="F18" s="7">
        <v>6868</v>
      </c>
      <c r="G18" s="7">
        <v>8591</v>
      </c>
    </row>
    <row r="19" spans="2:14" x14ac:dyDescent="0.35">
      <c r="B19" s="6">
        <v>1147</v>
      </c>
      <c r="C19" s="7">
        <v>1700</v>
      </c>
      <c r="D19" s="7">
        <v>3429</v>
      </c>
      <c r="E19" s="7">
        <v>5135</v>
      </c>
      <c r="F19" s="7">
        <v>6835</v>
      </c>
      <c r="G19" s="7">
        <v>8590</v>
      </c>
      <c r="L19" t="e">
        <f t="array" ref="L19:N19">LINEST(J5:O5:J4:O4^{1,2})</f>
        <v>#VALUE!</v>
      </c>
      <c r="M19" t="e">
        <v>#VALUE!</v>
      </c>
      <c r="N19" t="e">
        <v>#VALUE!</v>
      </c>
    </row>
    <row r="20" spans="2:14" ht="15" thickBot="1" x14ac:dyDescent="0.4">
      <c r="B20" s="6">
        <v>1153</v>
      </c>
      <c r="C20" s="7">
        <v>1706</v>
      </c>
      <c r="D20" s="7">
        <v>3406</v>
      </c>
      <c r="E20" s="7">
        <v>5135</v>
      </c>
      <c r="F20" s="7">
        <v>6862</v>
      </c>
    </row>
    <row r="21" spans="2:14" x14ac:dyDescent="0.35">
      <c r="B21" s="6">
        <v>1152</v>
      </c>
      <c r="C21" s="7">
        <v>1701</v>
      </c>
      <c r="D21" s="7">
        <v>3430</v>
      </c>
      <c r="E21" s="7">
        <v>5135</v>
      </c>
      <c r="F21" s="7">
        <v>6841</v>
      </c>
      <c r="J21" s="17" t="s">
        <v>9</v>
      </c>
      <c r="K21" s="29"/>
      <c r="L21" s="38"/>
      <c r="M21" s="39"/>
    </row>
    <row r="22" spans="2:14" x14ac:dyDescent="0.35">
      <c r="B22" s="6">
        <v>1153</v>
      </c>
      <c r="C22" s="7">
        <v>1700</v>
      </c>
      <c r="D22" s="7">
        <v>3429</v>
      </c>
      <c r="E22" s="7">
        <v>5136</v>
      </c>
      <c r="J22" s="30" t="s">
        <v>10</v>
      </c>
      <c r="K22" s="35"/>
      <c r="L22" s="35"/>
      <c r="M22" s="40"/>
    </row>
    <row r="23" spans="2:14" ht="15" thickBot="1" x14ac:dyDescent="0.4">
      <c r="B23" s="6">
        <v>1152</v>
      </c>
      <c r="C23" s="7">
        <v>1707</v>
      </c>
      <c r="D23" s="7">
        <v>3406</v>
      </c>
      <c r="E23" s="7">
        <v>5135</v>
      </c>
      <c r="J23" s="20" t="s">
        <v>11</v>
      </c>
      <c r="K23" s="41"/>
      <c r="L23" s="41"/>
      <c r="M23" s="42"/>
    </row>
    <row r="24" spans="2:14" x14ac:dyDescent="0.35">
      <c r="B24" s="6">
        <v>1146</v>
      </c>
      <c r="C24" s="7">
        <v>1700</v>
      </c>
      <c r="D24" s="7">
        <v>3427</v>
      </c>
    </row>
    <row r="25" spans="2:14" x14ac:dyDescent="0.35">
      <c r="B25" s="6">
        <v>1152</v>
      </c>
      <c r="C25" s="7">
        <v>1701</v>
      </c>
      <c r="D25" s="7">
        <v>3428</v>
      </c>
    </row>
    <row r="26" spans="2:14" x14ac:dyDescent="0.35">
      <c r="B26" s="6">
        <v>1153</v>
      </c>
      <c r="C26" s="7">
        <v>1706</v>
      </c>
      <c r="D26" s="7">
        <v>3406</v>
      </c>
    </row>
    <row r="27" spans="2:14" x14ac:dyDescent="0.35">
      <c r="B27" s="6">
        <v>1152</v>
      </c>
      <c r="C27" s="7">
        <v>1700</v>
      </c>
    </row>
    <row r="28" spans="2:14" x14ac:dyDescent="0.35">
      <c r="B28" s="6">
        <v>1153</v>
      </c>
      <c r="C28" s="7">
        <v>1700</v>
      </c>
    </row>
    <row r="29" spans="2:14" x14ac:dyDescent="0.35">
      <c r="B29" s="6">
        <v>1171</v>
      </c>
      <c r="C29" s="7">
        <v>1706</v>
      </c>
    </row>
    <row r="30" spans="2:14" x14ac:dyDescent="0.35">
      <c r="B30" s="6">
        <v>1153</v>
      </c>
    </row>
    <row r="31" spans="2:14" x14ac:dyDescent="0.35">
      <c r="B31" s="6">
        <v>1176</v>
      </c>
    </row>
  </sheetData>
  <mergeCells count="6">
    <mergeCell ref="K23:M23"/>
    <mergeCell ref="I14:K14"/>
    <mergeCell ref="I15:K15"/>
    <mergeCell ref="I16:K16"/>
    <mergeCell ref="L21:M21"/>
    <mergeCell ref="K22:M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9F08-1CA1-46FC-A67B-DC4B19EE4625}">
  <dimension ref="A1:O23"/>
  <sheetViews>
    <sheetView workbookViewId="0">
      <selection activeCell="H17" sqref="H17"/>
    </sheetView>
  </sheetViews>
  <sheetFormatPr defaultRowHeight="14.5" x14ac:dyDescent="0.35"/>
  <cols>
    <col min="1" max="1" width="8.7265625" style="6"/>
    <col min="2" max="2" width="9.81640625" style="6" customWidth="1"/>
    <col min="3" max="7" width="9.81640625" style="7" customWidth="1"/>
    <col min="8" max="8" width="12.90625" customWidth="1"/>
    <col min="9" max="9" width="7.90625" customWidth="1"/>
    <col min="10" max="15" width="12.453125" customWidth="1"/>
    <col min="16" max="16" width="10.6328125" bestFit="1" customWidth="1"/>
  </cols>
  <sheetData>
    <row r="1" spans="2:15" ht="15.5" thickTop="1" thickBot="1" x14ac:dyDescent="0.4">
      <c r="B1" s="1">
        <v>200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3"/>
      <c r="K1" s="4" t="s">
        <v>0</v>
      </c>
      <c r="L1" s="5">
        <v>3</v>
      </c>
    </row>
    <row r="2" spans="2:15" ht="15.5" thickTop="1" thickBot="1" x14ac:dyDescent="0.4">
      <c r="B2" s="6">
        <v>8620</v>
      </c>
      <c r="C2" s="7">
        <v>8616</v>
      </c>
      <c r="D2" s="7">
        <v>8618</v>
      </c>
      <c r="E2" s="7">
        <v>8617</v>
      </c>
      <c r="F2" s="7">
        <v>8590</v>
      </c>
      <c r="G2" s="7">
        <v>8592</v>
      </c>
    </row>
    <row r="3" spans="2:15" ht="15" thickBot="1" x14ac:dyDescent="0.4">
      <c r="B3" s="6">
        <v>8588</v>
      </c>
      <c r="C3" s="7">
        <v>8610</v>
      </c>
      <c r="D3" s="7">
        <v>8586</v>
      </c>
      <c r="E3" s="7">
        <v>8613</v>
      </c>
      <c r="F3" s="7">
        <v>8659</v>
      </c>
      <c r="G3" s="7">
        <v>8615</v>
      </c>
      <c r="J3" s="8">
        <f>B$1</f>
        <v>200</v>
      </c>
      <c r="K3" s="9">
        <f t="shared" ref="K3:O3" si="0">C$1</f>
        <v>300</v>
      </c>
      <c r="L3" s="9">
        <f t="shared" si="0"/>
        <v>600</v>
      </c>
      <c r="M3" s="9">
        <f t="shared" si="0"/>
        <v>900</v>
      </c>
      <c r="N3" s="9">
        <f t="shared" si="0"/>
        <v>1200</v>
      </c>
      <c r="O3" s="9">
        <f t="shared" si="0"/>
        <v>1500</v>
      </c>
    </row>
    <row r="4" spans="2:15" ht="15" thickTop="1" x14ac:dyDescent="0.35">
      <c r="B4" s="6">
        <v>8613</v>
      </c>
      <c r="C4" s="7">
        <v>8584</v>
      </c>
      <c r="D4" s="7">
        <v>8584</v>
      </c>
      <c r="E4" s="7">
        <v>8585</v>
      </c>
      <c r="F4" s="7">
        <v>8584</v>
      </c>
      <c r="G4" s="7">
        <v>8588</v>
      </c>
      <c r="I4" s="10" t="s">
        <v>1</v>
      </c>
      <c r="J4" s="11">
        <f>AVERAGE(B2:B1048576)</f>
        <v>8597.3333333333339</v>
      </c>
      <c r="K4" s="6">
        <f t="shared" ref="K4:O4" si="1">AVERAGE(C2:C1048576)</f>
        <v>8597.3333333333339</v>
      </c>
      <c r="L4" s="12">
        <f t="shared" si="1"/>
        <v>8606.6111111111113</v>
      </c>
      <c r="M4" s="12">
        <f t="shared" si="1"/>
        <v>8598.6666666666661</v>
      </c>
      <c r="N4" s="12">
        <f t="shared" si="1"/>
        <v>8604.6666666666661</v>
      </c>
      <c r="O4" s="12">
        <f t="shared" si="1"/>
        <v>8601.7222222222226</v>
      </c>
    </row>
    <row r="5" spans="2:15" ht="15" thickBot="1" x14ac:dyDescent="0.4">
      <c r="B5" s="6">
        <v>8613</v>
      </c>
      <c r="C5" s="7">
        <v>8583</v>
      </c>
      <c r="D5" s="7">
        <v>8585</v>
      </c>
      <c r="E5" s="7">
        <v>8611</v>
      </c>
      <c r="F5" s="7">
        <v>8585</v>
      </c>
      <c r="G5" s="7">
        <v>8614</v>
      </c>
      <c r="I5" s="10" t="s">
        <v>2</v>
      </c>
      <c r="J5" s="13">
        <f>_xlfn.VAR.P(B2:B1048576)</f>
        <v>141.55555555555551</v>
      </c>
      <c r="K5" s="14">
        <f t="shared" ref="K5:O5" si="2">_xlfn.VAR.P(C2:C1048576)</f>
        <v>552.33333333333337</v>
      </c>
      <c r="L5" s="15">
        <f t="shared" si="2"/>
        <v>407.45987654320993</v>
      </c>
      <c r="M5" s="15">
        <f t="shared" si="2"/>
        <v>230.88888888888883</v>
      </c>
      <c r="N5" s="15">
        <f t="shared" si="2"/>
        <v>713.88888888888869</v>
      </c>
      <c r="O5" s="15">
        <f t="shared" si="2"/>
        <v>437.64506172839509</v>
      </c>
    </row>
    <row r="6" spans="2:15" ht="15" thickBot="1" x14ac:dyDescent="0.4">
      <c r="B6" s="6">
        <v>8586</v>
      </c>
      <c r="C6" s="7">
        <v>8584</v>
      </c>
      <c r="D6" s="7">
        <v>8610</v>
      </c>
      <c r="E6" s="7">
        <v>8611</v>
      </c>
      <c r="F6" s="7">
        <v>8609</v>
      </c>
      <c r="G6" s="7">
        <v>8589</v>
      </c>
      <c r="J6">
        <f>J4*0.3435/2</f>
        <v>1476.5920000000003</v>
      </c>
      <c r="K6">
        <f t="shared" ref="K6:O6" si="3">K4*0.3435/2</f>
        <v>1476.5920000000003</v>
      </c>
      <c r="L6">
        <f t="shared" si="3"/>
        <v>1478.1854583333336</v>
      </c>
      <c r="M6">
        <f t="shared" si="3"/>
        <v>1476.8209999999999</v>
      </c>
      <c r="N6">
        <f t="shared" si="3"/>
        <v>1477.8515</v>
      </c>
      <c r="O6">
        <f t="shared" si="3"/>
        <v>1477.3457916666669</v>
      </c>
    </row>
    <row r="7" spans="2:15" x14ac:dyDescent="0.35">
      <c r="B7" s="6">
        <v>8593</v>
      </c>
      <c r="C7" s="7">
        <v>8585</v>
      </c>
      <c r="D7" s="7">
        <v>8584</v>
      </c>
      <c r="E7" s="7">
        <v>8591</v>
      </c>
      <c r="F7" s="7">
        <v>8590</v>
      </c>
      <c r="G7" s="7">
        <v>8596</v>
      </c>
      <c r="H7" s="16" t="s">
        <v>3</v>
      </c>
      <c r="I7" s="17" t="s">
        <v>4</v>
      </c>
      <c r="J7" s="18">
        <f t="shared" ref="J7:O7" si="4">$L$14*J$4+$M$14</f>
        <v>514693.50690583017</v>
      </c>
      <c r="K7" s="18">
        <f t="shared" si="4"/>
        <v>514693.50690583017</v>
      </c>
      <c r="L7" s="18">
        <f t="shared" si="4"/>
        <v>515248.93633907347</v>
      </c>
      <c r="M7" s="18">
        <f t="shared" si="4"/>
        <v>514773.32909982913</v>
      </c>
      <c r="N7" s="18">
        <f t="shared" si="4"/>
        <v>515132.5289728248</v>
      </c>
      <c r="O7" s="19">
        <f t="shared" si="4"/>
        <v>514956.25496107701</v>
      </c>
    </row>
    <row r="8" spans="2:15" ht="15" thickBot="1" x14ac:dyDescent="0.4">
      <c r="B8" s="6">
        <v>8593</v>
      </c>
      <c r="C8" s="7">
        <v>8590</v>
      </c>
      <c r="D8" s="7">
        <v>8618</v>
      </c>
      <c r="E8" s="7">
        <v>8618</v>
      </c>
      <c r="F8" s="7">
        <v>8589</v>
      </c>
      <c r="G8" s="7">
        <v>8621</v>
      </c>
      <c r="I8" s="20" t="s">
        <v>2</v>
      </c>
      <c r="J8" s="21">
        <f t="shared" ref="J8:O8" si="5">$L$15*J$4+$M$15</f>
        <v>220997.15957266011</v>
      </c>
      <c r="K8" s="21">
        <f t="shared" si="5"/>
        <v>220997.15957266011</v>
      </c>
      <c r="L8" s="21">
        <f t="shared" si="5"/>
        <v>221235.64777086518</v>
      </c>
      <c r="M8" s="21">
        <f t="shared" si="5"/>
        <v>221031.43332569554</v>
      </c>
      <c r="N8" s="21">
        <f t="shared" si="5"/>
        <v>221185.66521435513</v>
      </c>
      <c r="O8" s="22">
        <f t="shared" si="5"/>
        <v>221109.97734306849</v>
      </c>
    </row>
    <row r="9" spans="2:15" x14ac:dyDescent="0.35">
      <c r="B9" s="6">
        <v>8593</v>
      </c>
      <c r="C9" s="7">
        <v>8591</v>
      </c>
      <c r="D9" s="7">
        <v>8644</v>
      </c>
      <c r="E9" s="7">
        <v>8617</v>
      </c>
      <c r="F9" s="7">
        <v>8643</v>
      </c>
      <c r="G9" s="7">
        <v>8595</v>
      </c>
    </row>
    <row r="10" spans="2:15" ht="15" thickBot="1" x14ac:dyDescent="0.4">
      <c r="B10" s="6">
        <v>8593</v>
      </c>
      <c r="C10" s="7">
        <v>8590</v>
      </c>
      <c r="D10" s="7">
        <v>8590</v>
      </c>
      <c r="E10" s="7">
        <v>8592</v>
      </c>
      <c r="F10" s="7">
        <v>8591</v>
      </c>
      <c r="G10" s="7">
        <v>8647</v>
      </c>
    </row>
    <row r="11" spans="2:15" x14ac:dyDescent="0.35">
      <c r="B11" s="6">
        <v>8593</v>
      </c>
      <c r="C11" s="7">
        <v>8589</v>
      </c>
      <c r="D11" s="7">
        <v>8590</v>
      </c>
      <c r="E11" s="7">
        <v>8591</v>
      </c>
      <c r="F11" s="7">
        <v>8668</v>
      </c>
      <c r="G11" s="7">
        <v>8621</v>
      </c>
      <c r="J11" s="17">
        <v>200</v>
      </c>
      <c r="K11" s="19">
        <v>1500</v>
      </c>
    </row>
    <row r="12" spans="2:15" ht="15" thickBot="1" x14ac:dyDescent="0.4">
      <c r="B12" s="6">
        <v>8619</v>
      </c>
      <c r="C12" s="7">
        <v>8591</v>
      </c>
      <c r="D12" s="7">
        <v>8616</v>
      </c>
      <c r="E12" s="7">
        <v>8592</v>
      </c>
      <c r="F12" s="7">
        <v>8584</v>
      </c>
      <c r="G12" s="7">
        <v>8588</v>
      </c>
      <c r="I12" s="10" t="s">
        <v>5</v>
      </c>
      <c r="J12" s="20">
        <v>0.1</v>
      </c>
      <c r="K12" s="22">
        <v>1</v>
      </c>
    </row>
    <row r="13" spans="2:15" ht="15" thickBot="1" x14ac:dyDescent="0.4">
      <c r="B13" s="6">
        <v>8586</v>
      </c>
      <c r="C13" s="7">
        <v>8590</v>
      </c>
      <c r="D13" s="7">
        <v>8585</v>
      </c>
      <c r="E13" s="7">
        <v>8560</v>
      </c>
      <c r="F13" s="7">
        <v>8609</v>
      </c>
      <c r="G13" s="7">
        <v>8589</v>
      </c>
    </row>
    <row r="14" spans="2:15" x14ac:dyDescent="0.35">
      <c r="B14" s="6">
        <v>8585</v>
      </c>
      <c r="C14" s="7">
        <v>8585</v>
      </c>
      <c r="D14" s="7">
        <v>8611</v>
      </c>
      <c r="E14" s="7">
        <v>8611</v>
      </c>
      <c r="F14" s="7">
        <v>8637</v>
      </c>
      <c r="G14" s="7">
        <v>8565</v>
      </c>
      <c r="I14" s="31" t="s">
        <v>6</v>
      </c>
      <c r="J14" s="32"/>
      <c r="K14" s="33"/>
      <c r="L14" s="23">
        <f>+LINEST(J3:O3,J4:O4)</f>
        <v>59.866645499282349</v>
      </c>
      <c r="M14" s="24"/>
    </row>
    <row r="15" spans="2:15" x14ac:dyDescent="0.35">
      <c r="B15" s="6">
        <v>8586</v>
      </c>
      <c r="C15" s="7">
        <v>8584</v>
      </c>
      <c r="D15" s="7">
        <v>8610</v>
      </c>
      <c r="E15" s="7">
        <v>8611</v>
      </c>
      <c r="F15" s="7">
        <v>8584</v>
      </c>
      <c r="G15" s="7">
        <v>8589</v>
      </c>
      <c r="I15" s="34" t="s">
        <v>7</v>
      </c>
      <c r="J15" s="35"/>
      <c r="K15" s="35"/>
      <c r="L15" s="25">
        <f t="array" ref="L15">LINEST(J5:O5,J4:O4)</f>
        <v>25.70531477659663</v>
      </c>
      <c r="M15" s="26"/>
    </row>
    <row r="16" spans="2:15" ht="15" thickBot="1" x14ac:dyDescent="0.4">
      <c r="B16" s="6">
        <v>8614</v>
      </c>
      <c r="C16" s="7">
        <v>8686</v>
      </c>
      <c r="D16" s="7">
        <v>8636</v>
      </c>
      <c r="E16" s="7">
        <v>8584</v>
      </c>
      <c r="F16" s="7">
        <v>8591</v>
      </c>
      <c r="G16" s="7">
        <v>8588</v>
      </c>
      <c r="I16" s="36" t="s">
        <v>8</v>
      </c>
      <c r="J16" s="37"/>
      <c r="K16" s="37"/>
      <c r="L16" s="27">
        <f t="array" ref="L16:M16">LINEST(J12:K12,J11:K11)</f>
        <v>6.9230769230769205E-4</v>
      </c>
      <c r="M16" s="28">
        <v>-3.8461538461538214E-2</v>
      </c>
    </row>
    <row r="17" spans="2:14" x14ac:dyDescent="0.35">
      <c r="B17" s="6">
        <v>8593</v>
      </c>
      <c r="C17" s="7">
        <v>8610</v>
      </c>
      <c r="D17" s="7">
        <v>8591</v>
      </c>
      <c r="E17" s="7">
        <v>8591</v>
      </c>
      <c r="F17" s="7">
        <v>8590</v>
      </c>
      <c r="G17" s="7">
        <v>8647</v>
      </c>
    </row>
    <row r="18" spans="2:14" x14ac:dyDescent="0.35">
      <c r="B18" s="6">
        <v>8593</v>
      </c>
      <c r="C18" s="7">
        <v>8592</v>
      </c>
      <c r="D18" s="7">
        <v>8644</v>
      </c>
      <c r="E18" s="7">
        <v>8590</v>
      </c>
      <c r="F18" s="7">
        <v>8590</v>
      </c>
      <c r="G18" s="7">
        <v>8593</v>
      </c>
    </row>
    <row r="19" spans="2:14" x14ac:dyDescent="0.35">
      <c r="B19" s="6">
        <v>8591</v>
      </c>
      <c r="C19" s="7">
        <v>8592</v>
      </c>
      <c r="D19" s="7">
        <v>8617</v>
      </c>
      <c r="E19" s="7">
        <v>8591</v>
      </c>
      <c r="F19" s="7">
        <v>8591</v>
      </c>
      <c r="G19" s="7">
        <v>8594</v>
      </c>
      <c r="L19" t="e">
        <f t="array" ref="L19:N19">LINEST(J5:O5:J4:O4^{1,2})</f>
        <v>#VALUE!</v>
      </c>
      <c r="M19" t="e">
        <v>#VALUE!</v>
      </c>
      <c r="N19" t="e">
        <v>#VALUE!</v>
      </c>
    </row>
    <row r="20" spans="2:14" ht="15" thickBot="1" x14ac:dyDescent="0.4"/>
    <row r="21" spans="2:14" x14ac:dyDescent="0.35">
      <c r="J21" s="17" t="s">
        <v>9</v>
      </c>
      <c r="K21" s="29"/>
      <c r="L21" s="38"/>
      <c r="M21" s="39"/>
    </row>
    <row r="22" spans="2:14" x14ac:dyDescent="0.35">
      <c r="J22" s="30" t="s">
        <v>10</v>
      </c>
      <c r="K22" s="35"/>
      <c r="L22" s="35"/>
      <c r="M22" s="40"/>
    </row>
    <row r="23" spans="2:14" ht="15" thickBot="1" x14ac:dyDescent="0.4">
      <c r="J23" s="20" t="s">
        <v>11</v>
      </c>
      <c r="K23" s="41"/>
      <c r="L23" s="41"/>
      <c r="M23" s="42"/>
    </row>
  </sheetData>
  <mergeCells count="6">
    <mergeCell ref="K23:M23"/>
    <mergeCell ref="I14:K14"/>
    <mergeCell ref="I15:K15"/>
    <mergeCell ref="I16:K16"/>
    <mergeCell ref="L21:M21"/>
    <mergeCell ref="K22:M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2073-3851-4F29-B435-82AFC191B3B1}">
  <dimension ref="A1:O30"/>
  <sheetViews>
    <sheetView zoomScale="70" zoomScaleNormal="70" workbookViewId="0">
      <selection activeCell="I16" sqref="I16:K16"/>
    </sheetView>
  </sheetViews>
  <sheetFormatPr defaultRowHeight="14.5" x14ac:dyDescent="0.35"/>
  <cols>
    <col min="1" max="1" width="8.7265625" style="6"/>
    <col min="2" max="2" width="9.81640625" style="6" customWidth="1"/>
    <col min="3" max="7" width="9.81640625" style="7" customWidth="1"/>
    <col min="8" max="8" width="12.90625" customWidth="1"/>
    <col min="9" max="9" width="7.90625" customWidth="1"/>
    <col min="10" max="15" width="12.453125" customWidth="1"/>
    <col min="16" max="16" width="10.6328125" bestFit="1" customWidth="1"/>
  </cols>
  <sheetData>
    <row r="1" spans="2:15" ht="15.5" thickTop="1" thickBot="1" x14ac:dyDescent="0.4">
      <c r="B1" s="1">
        <v>200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3"/>
      <c r="K1" s="4" t="s">
        <v>0</v>
      </c>
      <c r="L1" s="5"/>
    </row>
    <row r="2" spans="2:15" ht="15.5" thickTop="1" thickBot="1" x14ac:dyDescent="0.4">
      <c r="B2" s="6">
        <v>1176</v>
      </c>
      <c r="C2" s="7">
        <v>1719</v>
      </c>
      <c r="D2" s="7">
        <v>3436</v>
      </c>
      <c r="E2" s="7">
        <v>5175</v>
      </c>
      <c r="F2" s="7">
        <v>6907</v>
      </c>
      <c r="G2" s="7">
        <v>8626</v>
      </c>
    </row>
    <row r="3" spans="2:15" ht="15" thickBot="1" x14ac:dyDescent="0.4">
      <c r="B3" s="6">
        <v>1177</v>
      </c>
      <c r="C3" s="7">
        <v>1719</v>
      </c>
      <c r="D3" s="7">
        <v>3434</v>
      </c>
      <c r="E3" s="7">
        <v>5148</v>
      </c>
      <c r="F3" s="7">
        <v>6855</v>
      </c>
      <c r="G3" s="7">
        <v>8595</v>
      </c>
      <c r="J3" s="8">
        <f>B$1</f>
        <v>200</v>
      </c>
      <c r="K3" s="9">
        <f t="shared" ref="K3:O3" si="0">C$1</f>
        <v>300</v>
      </c>
      <c r="L3" s="9">
        <f t="shared" si="0"/>
        <v>600</v>
      </c>
      <c r="M3" s="9">
        <f t="shared" si="0"/>
        <v>900</v>
      </c>
      <c r="N3" s="9">
        <f t="shared" si="0"/>
        <v>1200</v>
      </c>
      <c r="O3" s="9">
        <f t="shared" si="0"/>
        <v>1500</v>
      </c>
    </row>
    <row r="4" spans="2:15" ht="15" thickTop="1" x14ac:dyDescent="0.35">
      <c r="B4" s="6">
        <v>1176</v>
      </c>
      <c r="C4" s="7">
        <v>1724</v>
      </c>
      <c r="D4" s="7">
        <v>3435</v>
      </c>
      <c r="E4" s="7">
        <v>5127</v>
      </c>
      <c r="F4" s="7">
        <v>6881</v>
      </c>
      <c r="G4" s="7">
        <v>8594</v>
      </c>
      <c r="I4" s="10" t="s">
        <v>1</v>
      </c>
      <c r="J4" s="11">
        <f t="shared" ref="J4:O4" si="1">AVERAGE(B2:B1048576)</f>
        <v>1175.6896551724137</v>
      </c>
      <c r="K4" s="6">
        <f t="shared" si="1"/>
        <v>1721.8214285714287</v>
      </c>
      <c r="L4" s="12">
        <f t="shared" si="1"/>
        <v>3432.8</v>
      </c>
      <c r="M4" s="12">
        <f t="shared" si="1"/>
        <v>5152.090909090909</v>
      </c>
      <c r="N4" s="12">
        <f t="shared" si="1"/>
        <v>6872.8</v>
      </c>
      <c r="O4" s="12">
        <f t="shared" si="1"/>
        <v>8534.3888888888887</v>
      </c>
    </row>
    <row r="5" spans="2:15" ht="15" thickBot="1" x14ac:dyDescent="0.4">
      <c r="B5" s="6">
        <v>1170</v>
      </c>
      <c r="C5" s="7">
        <v>1719</v>
      </c>
      <c r="D5" s="7">
        <v>3436</v>
      </c>
      <c r="E5" s="7">
        <v>5127</v>
      </c>
      <c r="F5" s="7">
        <v>6855</v>
      </c>
      <c r="G5" s="7">
        <v>8621</v>
      </c>
      <c r="I5" s="10" t="s">
        <v>2</v>
      </c>
      <c r="J5" s="13">
        <f t="shared" ref="J5:O5" si="2">_xlfn.VAR.P(B2:B1048576)</f>
        <v>4.5588585017835905</v>
      </c>
      <c r="K5" s="14">
        <f t="shared" si="2"/>
        <v>39.718112244897952</v>
      </c>
      <c r="L5" s="15">
        <f t="shared" si="2"/>
        <v>23.040000000000006</v>
      </c>
      <c r="M5" s="15">
        <f t="shared" si="2"/>
        <v>426.53719008264454</v>
      </c>
      <c r="N5" s="15">
        <f t="shared" si="2"/>
        <v>519.55999999999995</v>
      </c>
      <c r="O5" s="15">
        <f t="shared" si="2"/>
        <v>124226.12654320989</v>
      </c>
    </row>
    <row r="6" spans="2:15" ht="15" thickBot="1" x14ac:dyDescent="0.4">
      <c r="B6" s="6">
        <v>1176</v>
      </c>
      <c r="C6" s="7">
        <v>1743</v>
      </c>
      <c r="D6" s="7">
        <v>3435</v>
      </c>
      <c r="E6" s="7">
        <v>5126</v>
      </c>
      <c r="F6" s="7">
        <v>6913</v>
      </c>
      <c r="G6" s="7">
        <v>8594</v>
      </c>
    </row>
    <row r="7" spans="2:15" x14ac:dyDescent="0.35">
      <c r="B7" s="6">
        <v>1176</v>
      </c>
      <c r="C7" s="7">
        <v>1722</v>
      </c>
      <c r="D7" s="7">
        <v>3435</v>
      </c>
      <c r="E7" s="7">
        <v>5149</v>
      </c>
      <c r="F7" s="7">
        <v>6854</v>
      </c>
      <c r="G7" s="7">
        <v>8647</v>
      </c>
      <c r="H7" s="16" t="s">
        <v>3</v>
      </c>
      <c r="I7" s="17" t="s">
        <v>4</v>
      </c>
      <c r="J7" s="18">
        <f t="shared" ref="J7:O7" si="3">$L$14*J$4+$M$14</f>
        <v>206.91600751625901</v>
      </c>
      <c r="K7" s="18">
        <f t="shared" si="3"/>
        <v>303.03270432680176</v>
      </c>
      <c r="L7" s="18">
        <f t="shared" si="3"/>
        <v>604.15711533810247</v>
      </c>
      <c r="M7" s="18">
        <f t="shared" si="3"/>
        <v>906.74445979842278</v>
      </c>
      <c r="N7" s="18">
        <f t="shared" si="3"/>
        <v>1209.5813977789883</v>
      </c>
      <c r="O7" s="19">
        <f t="shared" si="3"/>
        <v>1502.0134503276231</v>
      </c>
    </row>
    <row r="8" spans="2:15" ht="15" thickBot="1" x14ac:dyDescent="0.4">
      <c r="B8" s="6">
        <v>1177</v>
      </c>
      <c r="C8" s="7">
        <v>1717</v>
      </c>
      <c r="D8" s="7">
        <v>3435</v>
      </c>
      <c r="E8" s="7">
        <v>5127</v>
      </c>
      <c r="F8" s="7">
        <v>6907</v>
      </c>
      <c r="G8" s="7">
        <v>8626</v>
      </c>
      <c r="I8" s="20" t="s">
        <v>2</v>
      </c>
      <c r="J8" s="21">
        <f t="shared" ref="J8:O8" si="4">$L$15*J$4+$M$15</f>
        <v>14052.250231092867</v>
      </c>
      <c r="K8" s="21">
        <f t="shared" si="4"/>
        <v>20579.806466014426</v>
      </c>
      <c r="L8" s="21">
        <f t="shared" si="4"/>
        <v>41030.015345521992</v>
      </c>
      <c r="M8" s="21">
        <f t="shared" si="4"/>
        <v>61579.576165673607</v>
      </c>
      <c r="N8" s="21">
        <f t="shared" si="4"/>
        <v>82146.087586431939</v>
      </c>
      <c r="O8" s="22">
        <f t="shared" si="4"/>
        <v>102005.97386266706</v>
      </c>
    </row>
    <row r="9" spans="2:15" x14ac:dyDescent="0.35">
      <c r="B9" s="6">
        <v>1176</v>
      </c>
      <c r="C9" s="7">
        <v>1717</v>
      </c>
      <c r="D9" s="7">
        <v>3435</v>
      </c>
      <c r="E9" s="7">
        <v>5176</v>
      </c>
      <c r="F9" s="7">
        <v>6854</v>
      </c>
      <c r="G9" s="7">
        <v>7084</v>
      </c>
    </row>
    <row r="10" spans="2:15" ht="15" thickBot="1" x14ac:dyDescent="0.4">
      <c r="B10" s="6">
        <v>1176</v>
      </c>
      <c r="C10" s="7">
        <v>1723</v>
      </c>
      <c r="D10" s="7">
        <v>3436</v>
      </c>
      <c r="E10" s="7">
        <v>5122</v>
      </c>
      <c r="F10" s="7">
        <v>6855</v>
      </c>
      <c r="G10" s="7">
        <v>8595</v>
      </c>
    </row>
    <row r="11" spans="2:15" x14ac:dyDescent="0.35">
      <c r="B11" s="6">
        <v>1176</v>
      </c>
      <c r="C11" s="7">
        <v>1719</v>
      </c>
      <c r="D11" s="7">
        <v>3435</v>
      </c>
      <c r="E11" s="7">
        <v>5149</v>
      </c>
      <c r="F11" s="7">
        <v>6861</v>
      </c>
      <c r="G11" s="7">
        <v>8594</v>
      </c>
      <c r="J11" s="17">
        <v>200</v>
      </c>
      <c r="K11" s="19">
        <v>1500</v>
      </c>
    </row>
    <row r="12" spans="2:15" ht="15" thickBot="1" x14ac:dyDescent="0.4">
      <c r="B12" s="6">
        <v>1176</v>
      </c>
      <c r="C12" s="7">
        <v>1742</v>
      </c>
      <c r="D12" s="7">
        <v>3430</v>
      </c>
      <c r="E12" s="7">
        <v>5175</v>
      </c>
      <c r="F12" s="7">
        <v>6854</v>
      </c>
      <c r="G12" s="7">
        <v>8647</v>
      </c>
      <c r="I12" s="10" t="s">
        <v>5</v>
      </c>
      <c r="J12" s="20">
        <v>0.1</v>
      </c>
      <c r="K12" s="22">
        <v>0.01</v>
      </c>
    </row>
    <row r="13" spans="2:15" ht="15" thickBot="1" x14ac:dyDescent="0.4">
      <c r="B13" s="6">
        <v>1177</v>
      </c>
      <c r="C13" s="7">
        <v>1725</v>
      </c>
      <c r="D13" s="7">
        <v>3429</v>
      </c>
      <c r="E13" s="7">
        <v>5175</v>
      </c>
      <c r="F13" s="7">
        <v>6880</v>
      </c>
      <c r="G13" s="7">
        <v>8628</v>
      </c>
    </row>
    <row r="14" spans="2:15" x14ac:dyDescent="0.35">
      <c r="B14" s="6">
        <v>1177</v>
      </c>
      <c r="C14" s="7">
        <v>1719</v>
      </c>
      <c r="D14" s="7">
        <v>3429</v>
      </c>
      <c r="E14" s="7">
        <v>5176</v>
      </c>
      <c r="F14" s="7">
        <v>6860</v>
      </c>
      <c r="G14" s="7">
        <v>8653</v>
      </c>
      <c r="I14" s="31" t="s">
        <v>6</v>
      </c>
      <c r="J14" s="32"/>
      <c r="K14" s="33"/>
      <c r="L14" s="23">
        <f t="array" ref="L14">+LINEST(J3:O3,J4:O4)</f>
        <v>0.17599543094211795</v>
      </c>
      <c r="M14" s="24"/>
    </row>
    <row r="15" spans="2:15" x14ac:dyDescent="0.35">
      <c r="B15" s="6">
        <v>1176</v>
      </c>
      <c r="C15" s="7">
        <v>1716</v>
      </c>
      <c r="D15" s="7">
        <v>3430</v>
      </c>
      <c r="E15" s="7">
        <v>5175</v>
      </c>
      <c r="F15" s="7">
        <v>6856</v>
      </c>
      <c r="G15" s="7">
        <v>8652</v>
      </c>
      <c r="I15" s="34" t="s">
        <v>7</v>
      </c>
      <c r="J15" s="35"/>
      <c r="K15" s="35"/>
      <c r="L15" s="25">
        <f t="array" ref="L15">LINEST(J5:O5,J4:O4)</f>
        <v>11.952346581659867</v>
      </c>
      <c r="M15" s="26"/>
    </row>
    <row r="16" spans="2:15" ht="15" thickBot="1" x14ac:dyDescent="0.4">
      <c r="B16" s="6">
        <v>1177</v>
      </c>
      <c r="C16" s="7">
        <v>1725</v>
      </c>
      <c r="D16" s="7">
        <v>3429</v>
      </c>
      <c r="E16" s="7">
        <v>5175</v>
      </c>
      <c r="F16" s="7">
        <v>6906</v>
      </c>
      <c r="G16" s="7">
        <v>8601</v>
      </c>
      <c r="I16" s="36" t="s">
        <v>8</v>
      </c>
      <c r="J16" s="37"/>
      <c r="K16" s="37"/>
      <c r="L16" s="27">
        <f t="array" ref="L16:M16">LINEST(J12:K12,J11:K11)</f>
        <v>-6.9230769230769237E-5</v>
      </c>
      <c r="M16" s="28">
        <v>0.11384615384615385</v>
      </c>
    </row>
    <row r="17" spans="2:14" x14ac:dyDescent="0.35">
      <c r="B17" s="6">
        <v>1177</v>
      </c>
      <c r="C17" s="7">
        <v>1719</v>
      </c>
      <c r="D17" s="7">
        <v>3452</v>
      </c>
      <c r="E17" s="7">
        <v>5169</v>
      </c>
      <c r="F17" s="7">
        <v>6880</v>
      </c>
      <c r="G17" s="7">
        <v>8595</v>
      </c>
    </row>
    <row r="18" spans="2:14" x14ac:dyDescent="0.35">
      <c r="B18" s="6">
        <v>1177</v>
      </c>
      <c r="C18" s="7">
        <v>1719</v>
      </c>
      <c r="D18" s="7">
        <v>3431</v>
      </c>
      <c r="E18" s="7">
        <v>5127</v>
      </c>
      <c r="F18" s="7">
        <v>6855</v>
      </c>
      <c r="G18" s="7">
        <v>8647</v>
      </c>
    </row>
    <row r="19" spans="2:14" x14ac:dyDescent="0.35">
      <c r="B19" s="6">
        <v>1171</v>
      </c>
      <c r="C19" s="7">
        <v>1724</v>
      </c>
      <c r="D19" s="7">
        <v>3431</v>
      </c>
      <c r="E19" s="7">
        <v>5149</v>
      </c>
      <c r="F19" s="7">
        <v>6913</v>
      </c>
      <c r="G19" s="7">
        <v>8620</v>
      </c>
      <c r="L19" t="e">
        <f t="array" ref="L19:N19">LINEST(J5:O5:J4:O4^{1,2})</f>
        <v>#VALUE!</v>
      </c>
      <c r="M19" t="e">
        <v>#VALUE!</v>
      </c>
      <c r="N19" t="e">
        <v>#VALUE!</v>
      </c>
    </row>
    <row r="20" spans="2:14" ht="15" thickBot="1" x14ac:dyDescent="0.4">
      <c r="B20" s="6">
        <v>1177</v>
      </c>
      <c r="C20" s="7">
        <v>1719</v>
      </c>
      <c r="D20" s="7">
        <v>3429</v>
      </c>
      <c r="E20" s="7">
        <v>5175</v>
      </c>
      <c r="F20" s="7">
        <v>6855</v>
      </c>
    </row>
    <row r="21" spans="2:14" x14ac:dyDescent="0.35">
      <c r="B21" s="6">
        <v>1177</v>
      </c>
      <c r="C21" s="7">
        <v>1719</v>
      </c>
      <c r="D21" s="7">
        <v>3431</v>
      </c>
      <c r="E21" s="7">
        <v>5127</v>
      </c>
      <c r="F21" s="7">
        <v>6855</v>
      </c>
      <c r="J21" s="17" t="s">
        <v>9</v>
      </c>
      <c r="K21" s="29"/>
      <c r="L21" s="38"/>
      <c r="M21" s="39"/>
    </row>
    <row r="22" spans="2:14" x14ac:dyDescent="0.35">
      <c r="B22" s="6">
        <v>1176</v>
      </c>
      <c r="C22" s="7">
        <v>1723</v>
      </c>
      <c r="D22" s="7">
        <v>3430</v>
      </c>
      <c r="E22" s="7">
        <v>5149</v>
      </c>
      <c r="J22" s="30" t="s">
        <v>10</v>
      </c>
      <c r="K22" s="35"/>
      <c r="L22" s="35"/>
      <c r="M22" s="40"/>
    </row>
    <row r="23" spans="2:14" ht="15" thickBot="1" x14ac:dyDescent="0.4">
      <c r="B23" s="6">
        <v>1177</v>
      </c>
      <c r="C23" s="7">
        <v>1717</v>
      </c>
      <c r="D23" s="7">
        <v>3428</v>
      </c>
      <c r="E23" s="7">
        <v>5148</v>
      </c>
      <c r="J23" s="20" t="s">
        <v>11</v>
      </c>
      <c r="K23" s="41"/>
      <c r="L23" s="41"/>
      <c r="M23" s="42"/>
    </row>
    <row r="24" spans="2:14" x14ac:dyDescent="0.35">
      <c r="B24" s="6">
        <v>1171</v>
      </c>
      <c r="C24" s="7">
        <v>1719</v>
      </c>
      <c r="D24" s="7">
        <v>3429</v>
      </c>
    </row>
    <row r="25" spans="2:14" x14ac:dyDescent="0.35">
      <c r="B25" s="6">
        <v>1176</v>
      </c>
      <c r="C25" s="7">
        <v>1725</v>
      </c>
      <c r="D25" s="7">
        <v>3431</v>
      </c>
    </row>
    <row r="26" spans="2:14" x14ac:dyDescent="0.35">
      <c r="B26" s="6">
        <v>1177</v>
      </c>
      <c r="C26" s="7">
        <v>1719</v>
      </c>
      <c r="D26" s="7">
        <v>3429</v>
      </c>
    </row>
    <row r="27" spans="2:14" x14ac:dyDescent="0.35">
      <c r="B27" s="6">
        <v>1177</v>
      </c>
      <c r="C27" s="7">
        <v>1718</v>
      </c>
    </row>
    <row r="28" spans="2:14" x14ac:dyDescent="0.35">
      <c r="B28" s="6">
        <v>1177</v>
      </c>
      <c r="C28" s="7">
        <v>1722</v>
      </c>
    </row>
    <row r="29" spans="2:14" x14ac:dyDescent="0.35">
      <c r="B29" s="6">
        <v>1170</v>
      </c>
      <c r="C29" s="7">
        <v>1719</v>
      </c>
    </row>
    <row r="30" spans="2:14" x14ac:dyDescent="0.35">
      <c r="B30" s="6">
        <v>1176</v>
      </c>
    </row>
  </sheetData>
  <mergeCells count="6">
    <mergeCell ref="K23:M23"/>
    <mergeCell ref="I14:K14"/>
    <mergeCell ref="I15:K15"/>
    <mergeCell ref="I16:K16"/>
    <mergeCell ref="L21:M21"/>
    <mergeCell ref="K22:M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3F11-F14A-4643-931B-1B6FAA9184B6}">
  <dimension ref="A1:O31"/>
  <sheetViews>
    <sheetView topLeftCell="A7" workbookViewId="0">
      <selection activeCell="D18" sqref="D18"/>
    </sheetView>
  </sheetViews>
  <sheetFormatPr defaultRowHeight="14.5" x14ac:dyDescent="0.35"/>
  <cols>
    <col min="1" max="1" width="8.7265625" style="6"/>
    <col min="2" max="2" width="9.81640625" style="6" customWidth="1"/>
    <col min="3" max="7" width="9.81640625" style="7" customWidth="1"/>
    <col min="8" max="8" width="12.90625" customWidth="1"/>
    <col min="9" max="9" width="7.90625" customWidth="1"/>
    <col min="10" max="15" width="12.453125" customWidth="1"/>
    <col min="16" max="16" width="10.6328125" bestFit="1" customWidth="1"/>
  </cols>
  <sheetData>
    <row r="1" spans="2:15" ht="15.5" thickTop="1" thickBot="1" x14ac:dyDescent="0.4">
      <c r="B1" s="1">
        <v>200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3"/>
      <c r="K1" s="4" t="s">
        <v>0</v>
      </c>
      <c r="L1" s="5"/>
    </row>
    <row r="2" spans="2:15" ht="15.5" thickTop="1" thickBot="1" x14ac:dyDescent="0.4">
      <c r="B2" s="6">
        <v>204.21</v>
      </c>
      <c r="C2" s="7">
        <v>294.72000000000003</v>
      </c>
      <c r="D2" s="7">
        <v>588.59</v>
      </c>
      <c r="E2" s="7">
        <v>885.2</v>
      </c>
      <c r="F2" s="7">
        <v>1177.3499999999999</v>
      </c>
      <c r="G2" s="7">
        <v>1476.71</v>
      </c>
    </row>
    <row r="3" spans="2:15" ht="15" thickBot="1" x14ac:dyDescent="0.4">
      <c r="B3" s="6">
        <v>204.04</v>
      </c>
      <c r="C3" s="7">
        <v>294.72000000000003</v>
      </c>
      <c r="D3" s="7">
        <v>588.41999999999996</v>
      </c>
      <c r="E3" s="7">
        <v>889.32</v>
      </c>
      <c r="F3" s="7">
        <v>1177.52</v>
      </c>
      <c r="G3" s="7">
        <v>1484.61</v>
      </c>
      <c r="J3" s="8">
        <f>B$1</f>
        <v>200</v>
      </c>
      <c r="K3" s="9">
        <f t="shared" ref="K3:O3" si="0">C$1</f>
        <v>300</v>
      </c>
      <c r="L3" s="9">
        <f t="shared" si="0"/>
        <v>600</v>
      </c>
      <c r="M3" s="9">
        <f t="shared" si="0"/>
        <v>900</v>
      </c>
      <c r="N3" s="9">
        <f t="shared" si="0"/>
        <v>1200</v>
      </c>
      <c r="O3" s="9">
        <f t="shared" si="0"/>
        <v>1500</v>
      </c>
    </row>
    <row r="4" spans="2:15" ht="15" thickTop="1" x14ac:dyDescent="0.35">
      <c r="B4" s="6">
        <v>204.55</v>
      </c>
      <c r="C4" s="7">
        <v>295.58</v>
      </c>
      <c r="D4" s="7">
        <v>588.59</v>
      </c>
      <c r="E4" s="7">
        <v>880.91</v>
      </c>
      <c r="F4" s="7">
        <v>1178.72</v>
      </c>
      <c r="G4" s="7">
        <v>1484.44</v>
      </c>
      <c r="I4" s="10" t="s">
        <v>1</v>
      </c>
      <c r="J4" s="11">
        <f t="shared" ref="J4:O4" si="1">AVERAGE(B2:B1048576)</f>
        <v>204.19166666666672</v>
      </c>
      <c r="K4" s="6">
        <f t="shared" si="1"/>
        <v>295.15035714285722</v>
      </c>
      <c r="L4" s="12">
        <f t="shared" si="1"/>
        <v>588.69880000000012</v>
      </c>
      <c r="M4" s="12">
        <f t="shared" si="1"/>
        <v>885.94999999999993</v>
      </c>
      <c r="N4" s="12">
        <f t="shared" si="1"/>
        <v>1167.6855</v>
      </c>
      <c r="O4" s="12">
        <f t="shared" si="1"/>
        <v>1481.5733333333335</v>
      </c>
    </row>
    <row r="5" spans="2:15" ht="15" thickBot="1" x14ac:dyDescent="0.4">
      <c r="B5" s="6">
        <v>204.04</v>
      </c>
      <c r="C5" s="7">
        <v>294.72000000000003</v>
      </c>
      <c r="D5" s="7">
        <v>588.76</v>
      </c>
      <c r="E5" s="7">
        <v>885.03</v>
      </c>
      <c r="F5" s="7">
        <v>1177.52</v>
      </c>
      <c r="G5" s="7">
        <v>1475.68</v>
      </c>
      <c r="I5" s="10" t="s">
        <v>2</v>
      </c>
      <c r="J5" s="13">
        <f>_xlfn.VAR.P(B2:B1048576)</f>
        <v>0.18809388888889328</v>
      </c>
      <c r="K5" s="14">
        <f t="shared" ref="K5:O5" si="2">_xlfn.VAR.P(C2:C1048576)</f>
        <v>0.81647487244896211</v>
      </c>
      <c r="L5" s="15">
        <f t="shared" si="2"/>
        <v>3.4402559999996127E-2</v>
      </c>
      <c r="M5" s="15">
        <f t="shared" si="2"/>
        <v>4.5913000000000661</v>
      </c>
      <c r="N5" s="15">
        <f t="shared" si="2"/>
        <v>1535.5041747500011</v>
      </c>
      <c r="O5" s="15">
        <f t="shared" si="2"/>
        <v>19.873511111110872</v>
      </c>
    </row>
    <row r="6" spans="2:15" ht="15" thickBot="1" x14ac:dyDescent="0.4">
      <c r="B6" s="6">
        <v>204.55</v>
      </c>
      <c r="C6" s="7">
        <v>299.19</v>
      </c>
      <c r="D6" s="7">
        <v>588.59</v>
      </c>
      <c r="E6" s="7">
        <v>885.2</v>
      </c>
      <c r="F6" s="7">
        <v>1070</v>
      </c>
      <c r="G6" s="7">
        <v>1480.14</v>
      </c>
    </row>
    <row r="7" spans="2:15" x14ac:dyDescent="0.35">
      <c r="B7" s="6">
        <v>204.55</v>
      </c>
      <c r="C7" s="7">
        <v>295.58</v>
      </c>
      <c r="D7" s="7">
        <v>588.59</v>
      </c>
      <c r="E7" s="7">
        <v>885.37</v>
      </c>
      <c r="F7" s="7">
        <v>1177.8599999999999</v>
      </c>
      <c r="G7" s="7">
        <v>1476.88</v>
      </c>
      <c r="H7" s="16" t="s">
        <v>3</v>
      </c>
      <c r="I7" s="17" t="s">
        <v>4</v>
      </c>
      <c r="J7" s="18">
        <f t="shared" ref="J7:O7" si="3">$L$14*J$4+$M$14</f>
        <v>208.34731371140765</v>
      </c>
      <c r="K7" s="18">
        <f t="shared" si="3"/>
        <v>301.15716794683198</v>
      </c>
      <c r="L7" s="18">
        <f t="shared" si="3"/>
        <v>600.67981993288606</v>
      </c>
      <c r="M7" s="18">
        <f t="shared" si="3"/>
        <v>903.98058645531501</v>
      </c>
      <c r="N7" s="18">
        <f t="shared" si="3"/>
        <v>1191.4498821438769</v>
      </c>
      <c r="O7" s="19">
        <f t="shared" si="3"/>
        <v>1511.7258657296945</v>
      </c>
    </row>
    <row r="8" spans="2:15" ht="15" thickBot="1" x14ac:dyDescent="0.4">
      <c r="B8" s="6">
        <v>204.55</v>
      </c>
      <c r="C8" s="7">
        <v>294.72000000000003</v>
      </c>
      <c r="D8" s="7">
        <v>588.41999999999996</v>
      </c>
      <c r="E8" s="7">
        <v>885.03</v>
      </c>
      <c r="F8" s="7">
        <v>1178.55</v>
      </c>
      <c r="G8" s="7">
        <v>1490.1</v>
      </c>
      <c r="I8" s="20" t="s">
        <v>2</v>
      </c>
      <c r="J8" s="21">
        <f t="shared" ref="J8:O8" si="4">$L$15*J$4+$M$15</f>
        <v>101.40733399309703</v>
      </c>
      <c r="K8" s="21">
        <f t="shared" si="4"/>
        <v>146.57998209999226</v>
      </c>
      <c r="L8" s="21">
        <f t="shared" si="4"/>
        <v>292.36440843783419</v>
      </c>
      <c r="M8" s="21">
        <f t="shared" si="4"/>
        <v>439.98772828396989</v>
      </c>
      <c r="N8" s="21">
        <f t="shared" si="4"/>
        <v>579.90551441405455</v>
      </c>
      <c r="O8" s="22">
        <f t="shared" si="4"/>
        <v>735.7910550476239</v>
      </c>
    </row>
    <row r="9" spans="2:15" x14ac:dyDescent="0.35">
      <c r="B9" s="6">
        <v>203.52</v>
      </c>
      <c r="C9" s="7">
        <v>294.72000000000003</v>
      </c>
      <c r="D9" s="7">
        <v>588.76</v>
      </c>
      <c r="E9" s="7">
        <v>889.32</v>
      </c>
      <c r="F9" s="7">
        <v>1033.5899999999999</v>
      </c>
      <c r="G9" s="7">
        <v>1489.93</v>
      </c>
    </row>
    <row r="10" spans="2:15" ht="15" thickBot="1" x14ac:dyDescent="0.4">
      <c r="B10" s="6">
        <v>204.04</v>
      </c>
      <c r="C10" s="7">
        <v>294.72000000000003</v>
      </c>
      <c r="D10" s="7">
        <v>588.92999999999995</v>
      </c>
      <c r="E10" s="7">
        <v>888.29</v>
      </c>
      <c r="F10" s="7">
        <v>1183.01</v>
      </c>
      <c r="G10" s="7">
        <v>1484.61</v>
      </c>
    </row>
    <row r="11" spans="2:15" x14ac:dyDescent="0.35">
      <c r="B11" s="6">
        <v>204.55</v>
      </c>
      <c r="C11" s="7">
        <v>295.58</v>
      </c>
      <c r="D11" s="7">
        <v>588.92999999999995</v>
      </c>
      <c r="E11" s="7">
        <v>885.03</v>
      </c>
      <c r="F11" s="7">
        <v>1177.3499999999999</v>
      </c>
      <c r="G11" s="7">
        <v>1475.33</v>
      </c>
      <c r="J11" s="17">
        <v>200</v>
      </c>
      <c r="K11" s="19">
        <v>1500</v>
      </c>
    </row>
    <row r="12" spans="2:15" ht="15" thickBot="1" x14ac:dyDescent="0.4">
      <c r="B12" s="6">
        <v>204.55</v>
      </c>
      <c r="C12" s="7">
        <v>294.72000000000003</v>
      </c>
      <c r="D12" s="7">
        <v>588.59</v>
      </c>
      <c r="E12" s="7">
        <v>885.03</v>
      </c>
      <c r="F12" s="7">
        <v>1178.72</v>
      </c>
      <c r="G12" s="7">
        <v>1484.61</v>
      </c>
      <c r="I12" s="10" t="s">
        <v>5</v>
      </c>
      <c r="J12" s="20">
        <v>0.1</v>
      </c>
      <c r="K12" s="22">
        <v>0.01</v>
      </c>
    </row>
    <row r="13" spans="2:15" ht="15" thickBot="1" x14ac:dyDescent="0.4">
      <c r="B13" s="6">
        <v>204.55</v>
      </c>
      <c r="C13" s="7">
        <v>294.55</v>
      </c>
      <c r="D13" s="7">
        <v>588.92999999999995</v>
      </c>
      <c r="E13" s="7">
        <v>884</v>
      </c>
      <c r="F13" s="7">
        <v>1181.98</v>
      </c>
      <c r="G13" s="7">
        <v>1481</v>
      </c>
    </row>
    <row r="14" spans="2:15" x14ac:dyDescent="0.35">
      <c r="B14" s="6">
        <v>203.01</v>
      </c>
      <c r="C14" s="7">
        <v>295.75</v>
      </c>
      <c r="D14" s="7">
        <v>588.41999999999996</v>
      </c>
      <c r="E14" s="7">
        <v>885.2</v>
      </c>
      <c r="F14" s="7">
        <v>1186.6199999999999</v>
      </c>
      <c r="G14" s="7">
        <v>1481.34</v>
      </c>
      <c r="I14" s="31" t="s">
        <v>6</v>
      </c>
      <c r="J14" s="32"/>
      <c r="K14" s="33"/>
      <c r="L14" s="23">
        <f t="array" ref="L14">+LINEST(J3:O3,J4:O4)</f>
        <v>1.0203516975622948</v>
      </c>
      <c r="M14" s="24"/>
    </row>
    <row r="15" spans="2:15" x14ac:dyDescent="0.35">
      <c r="B15" s="6">
        <v>204.55</v>
      </c>
      <c r="C15" s="7">
        <v>294.72000000000003</v>
      </c>
      <c r="D15" s="7">
        <v>588.92999999999995</v>
      </c>
      <c r="E15" s="7">
        <v>888.98</v>
      </c>
      <c r="F15" s="7">
        <v>1182.1600000000001</v>
      </c>
      <c r="G15" s="7">
        <v>1481.34</v>
      </c>
      <c r="I15" s="34" t="s">
        <v>7</v>
      </c>
      <c r="J15" s="35"/>
      <c r="K15" s="35"/>
      <c r="L15" s="25">
        <f t="array" ref="L15">LINEST(J5:O5,J4:O4)</f>
        <v>0.49662817121053099</v>
      </c>
      <c r="M15" s="26"/>
    </row>
    <row r="16" spans="2:15" ht="15" thickBot="1" x14ac:dyDescent="0.4">
      <c r="B16" s="6">
        <v>204.38</v>
      </c>
      <c r="C16" s="7">
        <v>294.72000000000003</v>
      </c>
      <c r="D16" s="7">
        <v>588.76</v>
      </c>
      <c r="E16" s="7">
        <v>885.2</v>
      </c>
      <c r="F16" s="7">
        <v>1177.52</v>
      </c>
      <c r="G16" s="7">
        <v>1485.81</v>
      </c>
      <c r="I16" s="36" t="s">
        <v>8</v>
      </c>
      <c r="J16" s="37"/>
      <c r="K16" s="37"/>
      <c r="L16" s="27">
        <f t="array" ref="L16:M16">LINEST(J12:K12,J11:K11)</f>
        <v>-6.9230769230769237E-5</v>
      </c>
      <c r="M16" s="28">
        <v>0.11384615384615385</v>
      </c>
    </row>
    <row r="17" spans="2:14" x14ac:dyDescent="0.35">
      <c r="B17" s="6">
        <v>204.55</v>
      </c>
      <c r="C17" s="7">
        <v>295.58</v>
      </c>
      <c r="D17" s="7">
        <v>588.76</v>
      </c>
      <c r="E17" s="7">
        <v>889.49</v>
      </c>
      <c r="F17" s="7">
        <v>1183.01</v>
      </c>
      <c r="G17" s="7">
        <v>1479.8</v>
      </c>
    </row>
    <row r="18" spans="2:14" x14ac:dyDescent="0.35">
      <c r="B18" s="6">
        <v>203.87</v>
      </c>
      <c r="C18" s="7">
        <v>294.72000000000003</v>
      </c>
      <c r="D18" s="7">
        <v>588.92999999999995</v>
      </c>
      <c r="E18" s="7">
        <v>889.32</v>
      </c>
      <c r="F18" s="7">
        <v>1177.3499999999999</v>
      </c>
      <c r="G18" s="7">
        <v>1475.68</v>
      </c>
    </row>
    <row r="19" spans="2:14" x14ac:dyDescent="0.35">
      <c r="B19" s="6">
        <v>204.55</v>
      </c>
      <c r="C19" s="7">
        <v>294.72000000000003</v>
      </c>
      <c r="D19" s="7">
        <v>588.59</v>
      </c>
      <c r="E19" s="7">
        <v>884.86</v>
      </c>
      <c r="F19" s="7">
        <v>1181.98</v>
      </c>
      <c r="G19" s="7">
        <v>1480.31</v>
      </c>
      <c r="L19" t="e">
        <f t="array" ref="L19:N19">LINEST(J5:O5:J4:O4^{1,2})</f>
        <v>#VALUE!</v>
      </c>
      <c r="M19" t="e">
        <v>#VALUE!</v>
      </c>
      <c r="N19" t="e">
        <v>#VALUE!</v>
      </c>
    </row>
    <row r="20" spans="2:14" ht="15" thickBot="1" x14ac:dyDescent="0.4">
      <c r="B20" s="6">
        <v>204.04</v>
      </c>
      <c r="C20" s="7">
        <v>294.72000000000003</v>
      </c>
      <c r="D20" s="7">
        <v>588.92999999999995</v>
      </c>
      <c r="E20" s="7">
        <v>885.03</v>
      </c>
      <c r="F20" s="7">
        <v>1186.45</v>
      </c>
    </row>
    <row r="21" spans="2:14" x14ac:dyDescent="0.35">
      <c r="B21" s="6">
        <v>204.21</v>
      </c>
      <c r="C21" s="7">
        <v>295.93</v>
      </c>
      <c r="D21" s="7">
        <v>588.76</v>
      </c>
      <c r="E21" s="7">
        <v>885.03</v>
      </c>
      <c r="F21" s="7">
        <v>1186.45</v>
      </c>
      <c r="J21" s="17" t="s">
        <v>9</v>
      </c>
      <c r="K21" s="29"/>
      <c r="L21" s="38"/>
      <c r="M21" s="39"/>
    </row>
    <row r="22" spans="2:14" x14ac:dyDescent="0.35">
      <c r="B22" s="6">
        <v>204.21</v>
      </c>
      <c r="C22" s="7">
        <v>294.72000000000003</v>
      </c>
      <c r="D22" s="7">
        <v>588.76</v>
      </c>
      <c r="E22" s="7">
        <v>885.03</v>
      </c>
      <c r="J22" s="30" t="s">
        <v>10</v>
      </c>
      <c r="K22" s="35"/>
      <c r="L22" s="35"/>
      <c r="M22" s="40"/>
    </row>
    <row r="23" spans="2:14" ht="15" thickBot="1" x14ac:dyDescent="0.4">
      <c r="B23" s="6">
        <v>203.01</v>
      </c>
      <c r="C23" s="7">
        <v>294.72000000000003</v>
      </c>
      <c r="D23" s="7">
        <v>588.92999999999995</v>
      </c>
      <c r="E23" s="7">
        <v>885.03</v>
      </c>
      <c r="J23" s="20" t="s">
        <v>11</v>
      </c>
      <c r="K23" s="41"/>
      <c r="L23" s="41"/>
      <c r="M23" s="42"/>
    </row>
    <row r="24" spans="2:14" x14ac:dyDescent="0.35">
      <c r="B24" s="6">
        <v>204.55</v>
      </c>
      <c r="C24" s="7">
        <v>295.93</v>
      </c>
      <c r="D24" s="7">
        <v>588.76</v>
      </c>
    </row>
    <row r="25" spans="2:14" x14ac:dyDescent="0.35">
      <c r="B25" s="6">
        <v>204.55</v>
      </c>
      <c r="C25" s="7">
        <v>294.72000000000003</v>
      </c>
      <c r="D25" s="7">
        <v>588.41999999999996</v>
      </c>
    </row>
    <row r="26" spans="2:14" x14ac:dyDescent="0.35">
      <c r="B26" s="6">
        <v>204.21</v>
      </c>
      <c r="C26" s="7">
        <v>294.72000000000003</v>
      </c>
      <c r="D26" s="7">
        <v>588.41999999999996</v>
      </c>
    </row>
    <row r="27" spans="2:14" x14ac:dyDescent="0.35">
      <c r="B27" s="6">
        <v>204.21</v>
      </c>
      <c r="C27" s="7">
        <v>295.75</v>
      </c>
    </row>
    <row r="28" spans="2:14" x14ac:dyDescent="0.35">
      <c r="B28" s="6">
        <v>203.52</v>
      </c>
      <c r="C28" s="7">
        <v>294.72000000000003</v>
      </c>
    </row>
    <row r="29" spans="2:14" x14ac:dyDescent="0.35">
      <c r="B29" s="6">
        <v>204.55</v>
      </c>
      <c r="C29" s="7">
        <v>294.55</v>
      </c>
    </row>
    <row r="30" spans="2:14" x14ac:dyDescent="0.35">
      <c r="B30" s="6">
        <v>204.04</v>
      </c>
    </row>
    <row r="31" spans="2:14" x14ac:dyDescent="0.35">
      <c r="B31" s="6">
        <v>204.04</v>
      </c>
    </row>
  </sheetData>
  <mergeCells count="6">
    <mergeCell ref="K23:M23"/>
    <mergeCell ref="I14:K14"/>
    <mergeCell ref="I15:K15"/>
    <mergeCell ref="I16:K16"/>
    <mergeCell ref="L21:M21"/>
    <mergeCell ref="K22:M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5061-5109-41B6-9EBD-1A49C519A808}">
  <dimension ref="A1:O30"/>
  <sheetViews>
    <sheetView workbookViewId="0">
      <selection activeCell="B9" sqref="B9"/>
    </sheetView>
  </sheetViews>
  <sheetFormatPr defaultRowHeight="14.5" x14ac:dyDescent="0.35"/>
  <cols>
    <col min="1" max="1" width="8.7265625" style="6"/>
    <col min="2" max="2" width="9.81640625" style="6" customWidth="1"/>
    <col min="3" max="7" width="9.81640625" style="7" customWidth="1"/>
    <col min="8" max="8" width="12.90625" customWidth="1"/>
    <col min="9" max="9" width="7.90625" customWidth="1"/>
    <col min="10" max="15" width="12.453125" customWidth="1"/>
    <col min="16" max="16" width="10.6328125" bestFit="1" customWidth="1"/>
  </cols>
  <sheetData>
    <row r="1" spans="2:15" ht="15.5" thickTop="1" thickBot="1" x14ac:dyDescent="0.4">
      <c r="B1" s="1">
        <v>200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3"/>
      <c r="K1" s="4" t="s">
        <v>0</v>
      </c>
      <c r="L1" s="5"/>
    </row>
    <row r="2" spans="2:15" ht="15.5" thickTop="1" thickBot="1" x14ac:dyDescent="0.4">
      <c r="B2" s="6">
        <v>1180</v>
      </c>
      <c r="C2" s="7">
        <v>1726</v>
      </c>
      <c r="D2" s="7">
        <v>3433</v>
      </c>
      <c r="E2" s="7">
        <v>5139</v>
      </c>
      <c r="F2" s="7">
        <v>6861</v>
      </c>
      <c r="G2" s="7">
        <v>8617</v>
      </c>
    </row>
    <row r="3" spans="2:15" ht="15" thickBot="1" x14ac:dyDescent="0.4">
      <c r="B3" s="6">
        <v>1179</v>
      </c>
      <c r="C3" s="7">
        <v>1729</v>
      </c>
      <c r="D3" s="7">
        <v>3433</v>
      </c>
      <c r="E3" s="7">
        <v>5163</v>
      </c>
      <c r="F3" s="7">
        <v>6861</v>
      </c>
      <c r="G3" s="7">
        <v>8586</v>
      </c>
      <c r="J3" s="8">
        <f>B$1</f>
        <v>200</v>
      </c>
      <c r="K3" s="9">
        <f t="shared" ref="K3:O3" si="0">C$1</f>
        <v>300</v>
      </c>
      <c r="L3" s="9">
        <f t="shared" si="0"/>
        <v>600</v>
      </c>
      <c r="M3" s="9">
        <f t="shared" si="0"/>
        <v>900</v>
      </c>
      <c r="N3" s="9">
        <f t="shared" si="0"/>
        <v>1200</v>
      </c>
      <c r="O3" s="9">
        <f t="shared" si="0"/>
        <v>1500</v>
      </c>
    </row>
    <row r="4" spans="2:15" ht="15" thickTop="1" x14ac:dyDescent="0.35">
      <c r="B4" s="6">
        <v>1179</v>
      </c>
      <c r="C4" s="7">
        <v>1735</v>
      </c>
      <c r="D4" s="7">
        <v>3434</v>
      </c>
      <c r="E4" s="7">
        <v>5163</v>
      </c>
      <c r="F4" s="7">
        <v>6860</v>
      </c>
      <c r="G4" s="7">
        <v>8585</v>
      </c>
      <c r="I4" s="10" t="s">
        <v>1</v>
      </c>
      <c r="J4" s="11">
        <f t="shared" ref="J4:O4" si="1">AVERAGE(B2:B1048576)</f>
        <v>1176.8965517241379</v>
      </c>
      <c r="K4" s="6">
        <f t="shared" si="1"/>
        <v>1727.3214285714287</v>
      </c>
      <c r="L4" s="12">
        <f t="shared" si="1"/>
        <v>3428.32</v>
      </c>
      <c r="M4" s="12">
        <f t="shared" si="1"/>
        <v>5150.681818181818</v>
      </c>
      <c r="N4" s="12">
        <f t="shared" si="1"/>
        <v>6869.65</v>
      </c>
      <c r="O4" s="12">
        <f t="shared" si="1"/>
        <v>8600</v>
      </c>
    </row>
    <row r="5" spans="2:15" ht="15" thickBot="1" x14ac:dyDescent="0.4">
      <c r="B5" s="6">
        <v>1174</v>
      </c>
      <c r="C5" s="7">
        <v>1729</v>
      </c>
      <c r="D5" s="7">
        <v>3434</v>
      </c>
      <c r="E5" s="7">
        <v>5163</v>
      </c>
      <c r="F5" s="7">
        <v>6860</v>
      </c>
      <c r="G5" s="7">
        <v>8584</v>
      </c>
      <c r="I5" s="10" t="s">
        <v>2</v>
      </c>
      <c r="J5" s="13">
        <f t="shared" ref="J5:O5" si="2">_xlfn.VAR.P(B2:B1048576)</f>
        <v>39.747919143876338</v>
      </c>
      <c r="K5" s="14">
        <f t="shared" si="2"/>
        <v>42.50382653061223</v>
      </c>
      <c r="L5" s="15">
        <f t="shared" si="2"/>
        <v>62.297600000000017</v>
      </c>
      <c r="M5" s="15">
        <f t="shared" si="2"/>
        <v>132.58057851239664</v>
      </c>
      <c r="N5" s="15">
        <f t="shared" si="2"/>
        <v>852.8275000000001</v>
      </c>
      <c r="O5" s="15">
        <f t="shared" si="2"/>
        <v>954.77777777777783</v>
      </c>
    </row>
    <row r="6" spans="2:15" ht="15" thickBot="1" x14ac:dyDescent="0.4">
      <c r="B6" s="6">
        <v>1179</v>
      </c>
      <c r="C6" s="7">
        <v>1729</v>
      </c>
      <c r="D6" s="7">
        <v>3435</v>
      </c>
      <c r="E6" s="7">
        <v>5163</v>
      </c>
      <c r="F6" s="7">
        <v>6840</v>
      </c>
      <c r="G6" s="7">
        <v>8638</v>
      </c>
    </row>
    <row r="7" spans="2:15" x14ac:dyDescent="0.35">
      <c r="B7" s="6">
        <v>1179</v>
      </c>
      <c r="C7" s="7">
        <v>1735</v>
      </c>
      <c r="D7" s="7">
        <v>3427</v>
      </c>
      <c r="E7" s="7">
        <v>5139</v>
      </c>
      <c r="F7" s="7">
        <v>6861</v>
      </c>
      <c r="G7" s="7">
        <v>8505</v>
      </c>
      <c r="H7" s="16" t="s">
        <v>3</v>
      </c>
      <c r="I7" s="17" t="s">
        <v>4</v>
      </c>
      <c r="J7" s="18">
        <f t="shared" ref="J7:O7" si="3">$L$14*J$4+$M$14</f>
        <v>205.93938534827211</v>
      </c>
      <c r="K7" s="18">
        <f t="shared" si="3"/>
        <v>302.2555489501342</v>
      </c>
      <c r="L7" s="18">
        <f t="shared" si="3"/>
        <v>599.90498956163083</v>
      </c>
      <c r="M7" s="18">
        <f t="shared" si="3"/>
        <v>901.29268048829897</v>
      </c>
      <c r="N7" s="18">
        <f t="shared" si="3"/>
        <v>1202.0865355457065</v>
      </c>
      <c r="O7" s="19">
        <f t="shared" si="3"/>
        <v>1504.8720394333156</v>
      </c>
    </row>
    <row r="8" spans="2:15" ht="15" thickBot="1" x14ac:dyDescent="0.4">
      <c r="B8" s="6">
        <v>1155</v>
      </c>
      <c r="C8" s="7">
        <v>1728</v>
      </c>
      <c r="D8" s="7">
        <v>3427</v>
      </c>
      <c r="E8" s="7">
        <v>5161</v>
      </c>
      <c r="F8" s="7">
        <v>6887</v>
      </c>
      <c r="G8" s="7">
        <v>8591</v>
      </c>
      <c r="I8" s="20" t="s">
        <v>2</v>
      </c>
      <c r="J8" s="21">
        <f t="shared" ref="J8:O8" si="4">$L$15*J$4+$M$15</f>
        <v>157.59254276855481</v>
      </c>
      <c r="K8" s="21">
        <f t="shared" si="4"/>
        <v>231.2972841227172</v>
      </c>
      <c r="L8" s="21">
        <f t="shared" si="4"/>
        <v>459.06980136256857</v>
      </c>
      <c r="M8" s="21">
        <f t="shared" si="4"/>
        <v>689.702967971053</v>
      </c>
      <c r="N8" s="21">
        <f t="shared" si="4"/>
        <v>919.88170909669134</v>
      </c>
      <c r="O8" s="22">
        <f t="shared" si="4"/>
        <v>1151.5845346169813</v>
      </c>
    </row>
    <row r="9" spans="2:15" x14ac:dyDescent="0.35">
      <c r="B9" s="6">
        <v>1155</v>
      </c>
      <c r="C9" s="7">
        <v>1726</v>
      </c>
      <c r="D9" s="7">
        <v>3428</v>
      </c>
      <c r="E9" s="7">
        <v>5139</v>
      </c>
      <c r="F9" s="7">
        <v>6885</v>
      </c>
      <c r="G9" s="7">
        <v>8592</v>
      </c>
    </row>
    <row r="10" spans="2:15" ht="15" thickBot="1" x14ac:dyDescent="0.4">
      <c r="B10" s="6">
        <v>1173</v>
      </c>
      <c r="C10" s="7">
        <v>1730</v>
      </c>
      <c r="D10" s="7">
        <v>3428</v>
      </c>
      <c r="E10" s="7">
        <v>5162</v>
      </c>
      <c r="F10" s="7">
        <v>6835</v>
      </c>
      <c r="G10" s="7">
        <v>8591</v>
      </c>
    </row>
    <row r="11" spans="2:15" x14ac:dyDescent="0.35">
      <c r="B11" s="6">
        <v>1179</v>
      </c>
      <c r="C11" s="7">
        <v>1726</v>
      </c>
      <c r="D11" s="7">
        <v>3428</v>
      </c>
      <c r="E11" s="7">
        <v>5140</v>
      </c>
      <c r="F11" s="7">
        <v>6867</v>
      </c>
      <c r="G11" s="7">
        <v>8592</v>
      </c>
      <c r="J11" s="17">
        <v>200</v>
      </c>
      <c r="K11" s="19">
        <v>1500</v>
      </c>
    </row>
    <row r="12" spans="2:15" ht="15" thickBot="1" x14ac:dyDescent="0.4">
      <c r="B12" s="6">
        <v>1179</v>
      </c>
      <c r="C12" s="7">
        <v>1732</v>
      </c>
      <c r="D12" s="7">
        <v>3428</v>
      </c>
      <c r="E12" s="7">
        <v>5139</v>
      </c>
      <c r="F12" s="7">
        <v>6860</v>
      </c>
      <c r="G12" s="7">
        <v>8618</v>
      </c>
      <c r="I12" s="10" t="s">
        <v>5</v>
      </c>
      <c r="J12" s="20">
        <v>0.1</v>
      </c>
      <c r="K12" s="22">
        <v>0.01</v>
      </c>
    </row>
    <row r="13" spans="2:15" ht="15" thickBot="1" x14ac:dyDescent="0.4">
      <c r="B13" s="6">
        <v>1178</v>
      </c>
      <c r="C13" s="7">
        <v>1728</v>
      </c>
      <c r="D13" s="7">
        <v>3427</v>
      </c>
      <c r="E13" s="7">
        <v>5139</v>
      </c>
      <c r="F13" s="7">
        <v>6887</v>
      </c>
      <c r="G13" s="7">
        <v>8644</v>
      </c>
    </row>
    <row r="14" spans="2:15" x14ac:dyDescent="0.35">
      <c r="B14" s="6">
        <v>1182</v>
      </c>
      <c r="C14" s="7">
        <v>1728</v>
      </c>
      <c r="D14" s="7">
        <v>3426</v>
      </c>
      <c r="E14" s="7">
        <v>5140</v>
      </c>
      <c r="F14" s="7">
        <v>6841</v>
      </c>
      <c r="G14" s="7">
        <v>8611</v>
      </c>
      <c r="I14" s="31" t="s">
        <v>6</v>
      </c>
      <c r="J14" s="32"/>
      <c r="K14" s="33"/>
      <c r="L14" s="23">
        <f t="array" ref="L14">+LINEST(J3:O3,J4:O4)</f>
        <v>0.17498512086433904</v>
      </c>
      <c r="M14" s="24"/>
    </row>
    <row r="15" spans="2:15" x14ac:dyDescent="0.35">
      <c r="B15" s="6">
        <v>1176</v>
      </c>
      <c r="C15" s="7">
        <v>1732</v>
      </c>
      <c r="D15" s="7">
        <v>3427</v>
      </c>
      <c r="E15" s="7">
        <v>5161</v>
      </c>
      <c r="F15" s="7">
        <v>6835</v>
      </c>
      <c r="G15" s="7">
        <v>8635</v>
      </c>
      <c r="I15" s="34" t="s">
        <v>7</v>
      </c>
      <c r="J15" s="35"/>
      <c r="K15" s="35"/>
      <c r="L15" s="25">
        <f t="array" ref="L15">LINEST(J5:O5,J4:O4)</f>
        <v>0.13390517844383504</v>
      </c>
      <c r="M15" s="26"/>
    </row>
    <row r="16" spans="2:15" ht="15" thickBot="1" x14ac:dyDescent="0.4">
      <c r="B16" s="6">
        <v>1179</v>
      </c>
      <c r="C16" s="7">
        <v>1726</v>
      </c>
      <c r="D16" s="7">
        <v>3450</v>
      </c>
      <c r="E16" s="7">
        <v>5139</v>
      </c>
      <c r="F16" s="7">
        <v>6861</v>
      </c>
      <c r="G16" s="7">
        <v>8611</v>
      </c>
      <c r="I16" s="36" t="s">
        <v>8</v>
      </c>
      <c r="J16" s="37"/>
      <c r="K16" s="37"/>
      <c r="L16" s="27">
        <f t="array" ref="L16:M16">LINEST(J12:K12,J11:K11)</f>
        <v>-6.9230769230769237E-5</v>
      </c>
      <c r="M16" s="28">
        <v>0.11384615384615385</v>
      </c>
    </row>
    <row r="17" spans="2:14" x14ac:dyDescent="0.35">
      <c r="B17" s="6">
        <v>1178</v>
      </c>
      <c r="C17" s="7">
        <v>1726</v>
      </c>
      <c r="D17" s="7">
        <v>3427</v>
      </c>
      <c r="E17" s="7">
        <v>5162</v>
      </c>
      <c r="F17" s="7">
        <v>6835</v>
      </c>
      <c r="G17" s="7">
        <v>8617</v>
      </c>
    </row>
    <row r="18" spans="2:14" x14ac:dyDescent="0.35">
      <c r="B18" s="6">
        <v>1179</v>
      </c>
      <c r="C18" s="7">
        <v>1735</v>
      </c>
      <c r="D18" s="7">
        <v>3427</v>
      </c>
      <c r="E18" s="7">
        <v>5162</v>
      </c>
      <c r="F18" s="7">
        <v>6887</v>
      </c>
      <c r="G18" s="7">
        <v>8566</v>
      </c>
    </row>
    <row r="19" spans="2:14" x14ac:dyDescent="0.35">
      <c r="B19" s="6">
        <v>1179</v>
      </c>
      <c r="C19" s="7">
        <v>1726</v>
      </c>
      <c r="D19" s="7">
        <v>3428</v>
      </c>
      <c r="E19" s="7">
        <v>5139</v>
      </c>
      <c r="F19" s="7">
        <v>6893</v>
      </c>
      <c r="G19" s="7">
        <v>8617</v>
      </c>
      <c r="L19" t="e">
        <f t="array" ref="L19:N19">LINEST(J5:O5:J4:O4^{1,2})</f>
        <v>#VALUE!</v>
      </c>
      <c r="M19" t="e">
        <v>#VALUE!</v>
      </c>
      <c r="N19" t="e">
        <v>#VALUE!</v>
      </c>
    </row>
    <row r="20" spans="2:14" ht="15" thickBot="1" x14ac:dyDescent="0.4">
      <c r="B20" s="6">
        <v>1180</v>
      </c>
      <c r="C20" s="7">
        <v>1703</v>
      </c>
      <c r="D20" s="7">
        <v>3428</v>
      </c>
      <c r="E20" s="7">
        <v>5162</v>
      </c>
      <c r="F20" s="7">
        <v>6937</v>
      </c>
    </row>
    <row r="21" spans="2:14" x14ac:dyDescent="0.35">
      <c r="B21" s="6">
        <v>1179</v>
      </c>
      <c r="C21" s="7">
        <v>1710</v>
      </c>
      <c r="D21" s="7">
        <v>3427</v>
      </c>
      <c r="E21" s="7">
        <v>5139</v>
      </c>
      <c r="F21" s="7">
        <v>6940</v>
      </c>
      <c r="J21" s="17" t="s">
        <v>9</v>
      </c>
      <c r="K21" s="29"/>
      <c r="L21" s="38"/>
      <c r="M21" s="39"/>
    </row>
    <row r="22" spans="2:14" x14ac:dyDescent="0.35">
      <c r="B22" s="6">
        <v>1180</v>
      </c>
      <c r="C22" s="7">
        <v>1728</v>
      </c>
      <c r="D22" s="7">
        <v>3405</v>
      </c>
      <c r="E22" s="7">
        <v>5162</v>
      </c>
      <c r="J22" s="30" t="s">
        <v>10</v>
      </c>
      <c r="K22" s="35"/>
      <c r="L22" s="35"/>
      <c r="M22" s="40"/>
    </row>
    <row r="23" spans="2:14" ht="15" thickBot="1" x14ac:dyDescent="0.4">
      <c r="B23" s="6">
        <v>1179</v>
      </c>
      <c r="C23" s="7">
        <v>1728</v>
      </c>
      <c r="D23" s="7">
        <v>3427</v>
      </c>
      <c r="E23" s="7">
        <v>5139</v>
      </c>
      <c r="J23" s="20" t="s">
        <v>11</v>
      </c>
      <c r="K23" s="41"/>
      <c r="L23" s="41"/>
      <c r="M23" s="42"/>
    </row>
    <row r="24" spans="2:14" x14ac:dyDescent="0.35">
      <c r="B24" s="6">
        <v>1179</v>
      </c>
      <c r="C24" s="7">
        <v>1732</v>
      </c>
      <c r="D24" s="7">
        <v>3430</v>
      </c>
    </row>
    <row r="25" spans="2:14" x14ac:dyDescent="0.35">
      <c r="B25" s="6">
        <v>1179</v>
      </c>
      <c r="C25" s="7">
        <v>1726</v>
      </c>
      <c r="D25" s="7">
        <v>3434</v>
      </c>
    </row>
    <row r="26" spans="2:14" x14ac:dyDescent="0.35">
      <c r="B26" s="6">
        <v>1173</v>
      </c>
      <c r="C26" s="7">
        <v>1728</v>
      </c>
      <c r="D26" s="7">
        <v>3410</v>
      </c>
    </row>
    <row r="27" spans="2:14" x14ac:dyDescent="0.35">
      <c r="B27" s="6">
        <v>1179</v>
      </c>
      <c r="C27" s="7">
        <v>1732</v>
      </c>
    </row>
    <row r="28" spans="2:14" x14ac:dyDescent="0.35">
      <c r="B28" s="6">
        <v>1179</v>
      </c>
      <c r="C28" s="7">
        <v>1726</v>
      </c>
    </row>
    <row r="29" spans="2:14" x14ac:dyDescent="0.35">
      <c r="B29" s="6">
        <v>1182</v>
      </c>
      <c r="C29" s="7">
        <v>1726</v>
      </c>
    </row>
    <row r="30" spans="2:14" x14ac:dyDescent="0.35">
      <c r="B30" s="6">
        <v>1179</v>
      </c>
    </row>
  </sheetData>
  <mergeCells count="6">
    <mergeCell ref="K23:M23"/>
    <mergeCell ref="I14:K14"/>
    <mergeCell ref="I15:K15"/>
    <mergeCell ref="I16:K16"/>
    <mergeCell ref="L21:M21"/>
    <mergeCell ref="K22:M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8CEE-3E4C-46DB-97EB-6CA570CF418D}">
  <dimension ref="A1:O31"/>
  <sheetViews>
    <sheetView topLeftCell="A10" workbookViewId="0">
      <selection activeCell="H13" sqref="H13"/>
    </sheetView>
  </sheetViews>
  <sheetFormatPr defaultRowHeight="14.5" x14ac:dyDescent="0.35"/>
  <cols>
    <col min="1" max="1" width="8.7265625" style="6"/>
    <col min="2" max="2" width="9.81640625" style="6" customWidth="1"/>
    <col min="3" max="7" width="9.81640625" style="7" customWidth="1"/>
    <col min="8" max="8" width="12.90625" customWidth="1"/>
    <col min="9" max="9" width="7.90625" customWidth="1"/>
    <col min="10" max="15" width="12.453125" customWidth="1"/>
    <col min="16" max="16" width="10.6328125" bestFit="1" customWidth="1"/>
  </cols>
  <sheetData>
    <row r="1" spans="2:15" ht="15.5" thickTop="1" thickBot="1" x14ac:dyDescent="0.4">
      <c r="B1" s="1">
        <v>200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3"/>
      <c r="K1" s="4" t="s">
        <v>0</v>
      </c>
      <c r="L1" s="5"/>
    </row>
    <row r="2" spans="2:15" ht="15.5" thickTop="1" thickBot="1" x14ac:dyDescent="0.4">
      <c r="B2" s="6">
        <v>198.54</v>
      </c>
      <c r="C2" s="7">
        <v>296.95999999999998</v>
      </c>
      <c r="D2" s="7">
        <v>589.79</v>
      </c>
      <c r="E2" s="7">
        <v>882.11</v>
      </c>
      <c r="F2" s="7">
        <v>1173.57</v>
      </c>
      <c r="G2" s="7">
        <v>1480.14</v>
      </c>
    </row>
    <row r="3" spans="2:15" ht="15" thickBot="1" x14ac:dyDescent="0.4">
      <c r="B3" s="6">
        <v>198.54</v>
      </c>
      <c r="C3" s="7">
        <v>296.44</v>
      </c>
      <c r="D3" s="7">
        <v>589.79</v>
      </c>
      <c r="E3" s="7">
        <v>882.28</v>
      </c>
      <c r="F3" s="7">
        <v>1173.74</v>
      </c>
      <c r="G3" s="7">
        <v>1466.4</v>
      </c>
      <c r="J3" s="8">
        <f>B$1</f>
        <v>200</v>
      </c>
      <c r="K3" s="9">
        <f t="shared" ref="K3:O3" si="0">C$1</f>
        <v>300</v>
      </c>
      <c r="L3" s="9">
        <f t="shared" si="0"/>
        <v>600</v>
      </c>
      <c r="M3" s="9">
        <f t="shared" si="0"/>
        <v>900</v>
      </c>
      <c r="N3" s="9">
        <f t="shared" si="0"/>
        <v>1200</v>
      </c>
      <c r="O3" s="9">
        <f t="shared" si="0"/>
        <v>1500</v>
      </c>
    </row>
    <row r="4" spans="2:15" ht="15" thickTop="1" x14ac:dyDescent="0.35">
      <c r="B4" s="6">
        <v>202.49</v>
      </c>
      <c r="C4" s="7">
        <v>297.99</v>
      </c>
      <c r="D4" s="7">
        <v>585.84</v>
      </c>
      <c r="E4" s="7">
        <v>886.06</v>
      </c>
      <c r="F4" s="7">
        <v>1182.5</v>
      </c>
      <c r="G4" s="7">
        <v>1479.28</v>
      </c>
      <c r="I4" s="10" t="s">
        <v>1</v>
      </c>
      <c r="J4" s="11">
        <f t="shared" ref="J4:O4" si="1">AVERAGE(B2:B1048576)</f>
        <v>200.86466666666655</v>
      </c>
      <c r="K4" s="6">
        <f t="shared" si="1"/>
        <v>297.01714285714286</v>
      </c>
      <c r="L4" s="12">
        <f t="shared" si="1"/>
        <v>589.67999999999995</v>
      </c>
      <c r="M4" s="12">
        <f t="shared" si="1"/>
        <v>883.85045454545445</v>
      </c>
      <c r="N4" s="12">
        <f t="shared" si="1"/>
        <v>1176.9085000000002</v>
      </c>
      <c r="O4" s="12">
        <f t="shared" si="1"/>
        <v>1477.2983333333334</v>
      </c>
    </row>
    <row r="5" spans="2:15" ht="15" thickBot="1" x14ac:dyDescent="0.4">
      <c r="B5" s="6">
        <v>198.37</v>
      </c>
      <c r="C5" s="7">
        <v>296.44</v>
      </c>
      <c r="D5" s="7">
        <v>589.79</v>
      </c>
      <c r="E5" s="7">
        <v>882.11</v>
      </c>
      <c r="F5" s="7">
        <v>1173.4000000000001</v>
      </c>
      <c r="G5" s="7">
        <v>1470.35</v>
      </c>
      <c r="I5" s="10" t="s">
        <v>2</v>
      </c>
      <c r="J5" s="13">
        <f t="shared" ref="J5:O5" si="2">_xlfn.VAR.P(B2:B1048576)</f>
        <v>3.6010648888888976</v>
      </c>
      <c r="K5" s="14">
        <f t="shared" si="2"/>
        <v>0.30012040816326407</v>
      </c>
      <c r="L5" s="15">
        <f t="shared" si="2"/>
        <v>3.1604160000000205</v>
      </c>
      <c r="M5" s="15">
        <f t="shared" si="2"/>
        <v>3.8303225206610918</v>
      </c>
      <c r="N5" s="15">
        <f t="shared" si="2"/>
        <v>15.715552749999949</v>
      </c>
      <c r="O5" s="15">
        <f t="shared" si="2"/>
        <v>29.137191666666329</v>
      </c>
    </row>
    <row r="6" spans="2:15" ht="15" thickBot="1" x14ac:dyDescent="0.4">
      <c r="B6" s="6">
        <v>198.37</v>
      </c>
      <c r="C6" s="7">
        <v>296.61</v>
      </c>
      <c r="D6" s="7">
        <v>590.13</v>
      </c>
      <c r="E6" s="7">
        <v>886.06</v>
      </c>
      <c r="F6" s="7">
        <v>1179.06</v>
      </c>
      <c r="G6" s="7">
        <v>1478.94</v>
      </c>
    </row>
    <row r="7" spans="2:15" x14ac:dyDescent="0.35">
      <c r="B7" s="6">
        <v>198.37</v>
      </c>
      <c r="C7" s="7">
        <v>297.47000000000003</v>
      </c>
      <c r="D7" s="7">
        <v>589.79</v>
      </c>
      <c r="E7" s="7">
        <v>881.94</v>
      </c>
      <c r="F7" s="7">
        <v>1173.57</v>
      </c>
      <c r="G7" s="7">
        <v>1493.37</v>
      </c>
      <c r="H7" s="16" t="s">
        <v>3</v>
      </c>
      <c r="I7" s="17" t="s">
        <v>4</v>
      </c>
      <c r="J7" s="18">
        <f t="shared" ref="J7:O7" si="3">$L$14*J$4+$M$14</f>
        <v>204.7644383240268</v>
      </c>
      <c r="K7" s="18">
        <f t="shared" si="3"/>
        <v>302.78370725438748</v>
      </c>
      <c r="L7" s="18">
        <f t="shared" si="3"/>
        <v>601.12859068085072</v>
      </c>
      <c r="M7" s="18">
        <f t="shared" si="3"/>
        <v>901.01034139455021</v>
      </c>
      <c r="N7" s="18">
        <f t="shared" si="3"/>
        <v>1199.7580856825975</v>
      </c>
      <c r="O7" s="19">
        <f t="shared" si="3"/>
        <v>1505.9799639327032</v>
      </c>
    </row>
    <row r="8" spans="2:15" ht="15" thickBot="1" x14ac:dyDescent="0.4">
      <c r="B8" s="6">
        <v>198.54</v>
      </c>
      <c r="C8" s="7">
        <v>296.44</v>
      </c>
      <c r="D8" s="7">
        <v>589.79</v>
      </c>
      <c r="E8" s="7">
        <v>882.11</v>
      </c>
      <c r="F8" s="7">
        <v>1177.8599999999999</v>
      </c>
      <c r="G8" s="7">
        <v>1476.02</v>
      </c>
      <c r="I8" s="20" t="s">
        <v>2</v>
      </c>
      <c r="J8" s="21">
        <f t="shared" ref="J8:O8" si="4">$L$15*J$4+$M$15</f>
        <v>3.9290815497733709</v>
      </c>
      <c r="K8" s="21">
        <f t="shared" si="4"/>
        <v>5.8099047250706226</v>
      </c>
      <c r="L8" s="21">
        <f t="shared" si="4"/>
        <v>11.534635965195616</v>
      </c>
      <c r="M8" s="21">
        <f t="shared" si="4"/>
        <v>17.288857076472823</v>
      </c>
      <c r="N8" s="21">
        <f t="shared" si="4"/>
        <v>23.021318531821375</v>
      </c>
      <c r="O8" s="22">
        <f t="shared" si="4"/>
        <v>28.897195914716814</v>
      </c>
    </row>
    <row r="9" spans="2:15" x14ac:dyDescent="0.35">
      <c r="B9" s="6">
        <v>201.29</v>
      </c>
      <c r="C9" s="7">
        <v>296.61</v>
      </c>
      <c r="D9" s="7">
        <v>589.79</v>
      </c>
      <c r="E9" s="7">
        <v>882.11</v>
      </c>
      <c r="F9" s="7">
        <v>1173.4000000000001</v>
      </c>
      <c r="G9" s="7">
        <v>1475.68</v>
      </c>
    </row>
    <row r="10" spans="2:15" ht="15" thickBot="1" x14ac:dyDescent="0.4">
      <c r="B10" s="6">
        <v>202.49</v>
      </c>
      <c r="C10" s="7">
        <v>297.99</v>
      </c>
      <c r="D10" s="7">
        <v>589.79</v>
      </c>
      <c r="E10" s="7">
        <v>881.59</v>
      </c>
      <c r="F10" s="7">
        <v>1173.74</v>
      </c>
      <c r="G10" s="7">
        <v>1471.9</v>
      </c>
    </row>
    <row r="11" spans="2:15" x14ac:dyDescent="0.35">
      <c r="B11" s="6">
        <v>198.37</v>
      </c>
      <c r="C11" s="7">
        <v>296.61</v>
      </c>
      <c r="D11" s="7">
        <v>589.62</v>
      </c>
      <c r="E11" s="7">
        <v>882.11</v>
      </c>
      <c r="F11" s="7">
        <v>1187.48</v>
      </c>
      <c r="G11" s="7">
        <v>1474.99</v>
      </c>
      <c r="J11" s="17">
        <v>200</v>
      </c>
      <c r="K11" s="19">
        <v>1500</v>
      </c>
    </row>
    <row r="12" spans="2:15" ht="15" thickBot="1" x14ac:dyDescent="0.4">
      <c r="B12" s="6">
        <v>198.37</v>
      </c>
      <c r="C12" s="7">
        <v>296.44</v>
      </c>
      <c r="D12" s="7">
        <v>593.74</v>
      </c>
      <c r="E12" s="7">
        <v>882.11</v>
      </c>
      <c r="F12" s="7">
        <v>1178.03</v>
      </c>
      <c r="G12" s="7">
        <v>1479.11</v>
      </c>
      <c r="I12" s="10" t="s">
        <v>5</v>
      </c>
      <c r="J12" s="20">
        <v>0.1</v>
      </c>
      <c r="K12" s="22">
        <v>0.01</v>
      </c>
    </row>
    <row r="13" spans="2:15" ht="15" thickBot="1" x14ac:dyDescent="0.4">
      <c r="B13" s="6">
        <v>201.46</v>
      </c>
      <c r="C13" s="7">
        <v>297.81</v>
      </c>
      <c r="D13" s="7">
        <v>589.96</v>
      </c>
      <c r="E13" s="7">
        <v>885.03</v>
      </c>
      <c r="F13" s="7">
        <v>1173.74</v>
      </c>
      <c r="G13" s="7">
        <v>1475.16</v>
      </c>
    </row>
    <row r="14" spans="2:15" x14ac:dyDescent="0.35">
      <c r="B14" s="6">
        <v>202.66</v>
      </c>
      <c r="C14" s="7">
        <v>296.95999999999998</v>
      </c>
      <c r="D14" s="7">
        <v>589.79</v>
      </c>
      <c r="E14" s="7">
        <v>886.06</v>
      </c>
      <c r="F14" s="7">
        <v>1178.2</v>
      </c>
      <c r="G14" s="7">
        <v>1479.28</v>
      </c>
      <c r="I14" s="31" t="s">
        <v>6</v>
      </c>
      <c r="J14" s="32"/>
      <c r="K14" s="33"/>
      <c r="L14" s="23">
        <f t="array" ref="L14">+LINEST(J3:O3,J4:O4)</f>
        <v>1.0194149211111971</v>
      </c>
      <c r="M14" s="24"/>
    </row>
    <row r="15" spans="2:15" x14ac:dyDescent="0.35">
      <c r="B15" s="6">
        <v>202.49</v>
      </c>
      <c r="C15" s="7">
        <v>296.44</v>
      </c>
      <c r="D15" s="7">
        <v>589.96</v>
      </c>
      <c r="E15" s="7">
        <v>882.11</v>
      </c>
      <c r="F15" s="7">
        <v>1178.3800000000001</v>
      </c>
      <c r="G15" s="7">
        <v>1479.97</v>
      </c>
      <c r="I15" s="34" t="s">
        <v>7</v>
      </c>
      <c r="J15" s="35"/>
      <c r="K15" s="35"/>
      <c r="L15" s="25">
        <f t="array" ref="L15">LINEST(J5:O5,J4:O4)</f>
        <v>1.9560839718483953E-2</v>
      </c>
      <c r="M15" s="26"/>
    </row>
    <row r="16" spans="2:15" ht="15" thickBot="1" x14ac:dyDescent="0.4">
      <c r="B16" s="6">
        <v>198.37</v>
      </c>
      <c r="C16" s="7">
        <v>297.64</v>
      </c>
      <c r="D16" s="7">
        <v>589.96</v>
      </c>
      <c r="E16" s="7">
        <v>886.23</v>
      </c>
      <c r="F16" s="7">
        <v>1179.06</v>
      </c>
      <c r="G16" s="7">
        <v>1480.31</v>
      </c>
      <c r="I16" s="36" t="s">
        <v>8</v>
      </c>
      <c r="J16" s="37"/>
      <c r="K16" s="37"/>
      <c r="L16" s="27">
        <f t="array" ref="L16:M16">LINEST(J12:K12,J11:K11)</f>
        <v>-6.9230769230769237E-5</v>
      </c>
      <c r="M16" s="28">
        <v>0.11384615384615385</v>
      </c>
    </row>
    <row r="17" spans="2:14" x14ac:dyDescent="0.35">
      <c r="B17" s="6">
        <v>198.37</v>
      </c>
      <c r="C17" s="7">
        <v>296.95999999999998</v>
      </c>
      <c r="D17" s="7">
        <v>589.96</v>
      </c>
      <c r="E17" s="7">
        <v>885.89</v>
      </c>
      <c r="F17" s="7">
        <v>1173.74</v>
      </c>
      <c r="G17" s="7">
        <v>1475.68</v>
      </c>
    </row>
    <row r="18" spans="2:14" x14ac:dyDescent="0.35">
      <c r="B18" s="6">
        <v>202.49</v>
      </c>
      <c r="C18" s="7">
        <v>296.95999999999998</v>
      </c>
      <c r="D18" s="7">
        <v>593.74</v>
      </c>
      <c r="E18" s="7">
        <v>885.89</v>
      </c>
      <c r="F18" s="7">
        <v>1173.57</v>
      </c>
      <c r="G18" s="7">
        <v>1480.14</v>
      </c>
    </row>
    <row r="19" spans="2:14" x14ac:dyDescent="0.35">
      <c r="B19" s="6">
        <v>202.49</v>
      </c>
      <c r="C19" s="7">
        <v>297.64</v>
      </c>
      <c r="D19" s="7">
        <v>592.71</v>
      </c>
      <c r="E19" s="7">
        <v>882.11</v>
      </c>
      <c r="F19" s="7">
        <v>1178.2</v>
      </c>
      <c r="G19" s="7">
        <v>1474.65</v>
      </c>
      <c r="L19" t="e">
        <f t="array" ref="L19:N19">LINEST(J5:O5:J4:O4^{1,2})</f>
        <v>#VALUE!</v>
      </c>
      <c r="M19" t="e">
        <v>#VALUE!</v>
      </c>
      <c r="N19" t="e">
        <v>#VALUE!</v>
      </c>
    </row>
    <row r="20" spans="2:14" ht="15" thickBot="1" x14ac:dyDescent="0.4">
      <c r="B20" s="6">
        <v>202.49</v>
      </c>
      <c r="C20" s="7">
        <v>296.95999999999998</v>
      </c>
      <c r="D20" s="7">
        <v>585.66999999999996</v>
      </c>
      <c r="E20" s="7">
        <v>886.4</v>
      </c>
      <c r="F20" s="7">
        <v>1173.4000000000001</v>
      </c>
    </row>
    <row r="21" spans="2:14" x14ac:dyDescent="0.35">
      <c r="B21" s="6">
        <v>202.49</v>
      </c>
      <c r="C21" s="7">
        <v>296.61</v>
      </c>
      <c r="D21" s="7">
        <v>588.76</v>
      </c>
      <c r="E21" s="7">
        <v>882.28</v>
      </c>
      <c r="F21" s="7">
        <v>1183.53</v>
      </c>
      <c r="J21" s="17" t="s">
        <v>9</v>
      </c>
      <c r="K21" s="29"/>
      <c r="L21" s="38"/>
      <c r="M21" s="39"/>
    </row>
    <row r="22" spans="2:14" x14ac:dyDescent="0.35">
      <c r="B22" s="6">
        <v>201.46</v>
      </c>
      <c r="C22" s="7">
        <v>297.64</v>
      </c>
      <c r="D22" s="7">
        <v>588.76</v>
      </c>
      <c r="E22" s="7">
        <v>886.23</v>
      </c>
      <c r="J22" s="30" t="s">
        <v>10</v>
      </c>
      <c r="K22" s="35"/>
      <c r="L22" s="35"/>
      <c r="M22" s="40"/>
    </row>
    <row r="23" spans="2:14" ht="15" thickBot="1" x14ac:dyDescent="0.4">
      <c r="B23" s="6">
        <v>202.49</v>
      </c>
      <c r="C23" s="7">
        <v>296.61</v>
      </c>
      <c r="D23" s="7">
        <v>588.76</v>
      </c>
      <c r="E23" s="7">
        <v>885.89</v>
      </c>
      <c r="J23" s="20" t="s">
        <v>11</v>
      </c>
      <c r="K23" s="41"/>
      <c r="L23" s="41"/>
      <c r="M23" s="42"/>
    </row>
    <row r="24" spans="2:14" x14ac:dyDescent="0.35">
      <c r="B24" s="6">
        <v>202.49</v>
      </c>
      <c r="C24" s="7">
        <v>296.61</v>
      </c>
      <c r="D24" s="7">
        <v>588.76</v>
      </c>
    </row>
    <row r="25" spans="2:14" x14ac:dyDescent="0.35">
      <c r="B25" s="6">
        <v>202.49</v>
      </c>
      <c r="C25" s="7">
        <v>297.99</v>
      </c>
      <c r="D25" s="7">
        <v>588.59</v>
      </c>
    </row>
    <row r="26" spans="2:14" x14ac:dyDescent="0.35">
      <c r="B26" s="6">
        <v>198.37</v>
      </c>
      <c r="C26" s="7">
        <v>296.61</v>
      </c>
      <c r="D26" s="7">
        <v>588.76</v>
      </c>
    </row>
    <row r="27" spans="2:14" x14ac:dyDescent="0.35">
      <c r="B27" s="6">
        <v>201.46</v>
      </c>
      <c r="C27" s="7">
        <v>296.95999999999998</v>
      </c>
    </row>
    <row r="28" spans="2:14" x14ac:dyDescent="0.35">
      <c r="B28" s="6">
        <v>202.49</v>
      </c>
      <c r="C28" s="7">
        <v>297.64</v>
      </c>
    </row>
    <row r="29" spans="2:14" x14ac:dyDescent="0.35">
      <c r="B29" s="6">
        <v>202.49</v>
      </c>
      <c r="C29" s="7">
        <v>296.44</v>
      </c>
    </row>
    <row r="30" spans="2:14" x14ac:dyDescent="0.35">
      <c r="B30" s="6">
        <v>202.49</v>
      </c>
    </row>
    <row r="31" spans="2:14" x14ac:dyDescent="0.35">
      <c r="B31" s="6">
        <v>202.66</v>
      </c>
    </row>
  </sheetData>
  <mergeCells count="6">
    <mergeCell ref="K23:M23"/>
    <mergeCell ref="I14:K14"/>
    <mergeCell ref="I15:K15"/>
    <mergeCell ref="I16:K16"/>
    <mergeCell ref="L21:M21"/>
    <mergeCell ref="K22:M2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D6A0-BCB1-4EA8-B786-16CC884C45C4}">
  <dimension ref="A1:O23"/>
  <sheetViews>
    <sheetView topLeftCell="A2" workbookViewId="0">
      <selection activeCell="B21" sqref="B21"/>
    </sheetView>
  </sheetViews>
  <sheetFormatPr defaultRowHeight="14.5" x14ac:dyDescent="0.35"/>
  <cols>
    <col min="1" max="1" width="8.7265625" style="6"/>
    <col min="2" max="2" width="9.81640625" style="6" customWidth="1"/>
    <col min="3" max="7" width="9.81640625" style="7" customWidth="1"/>
    <col min="8" max="8" width="12.90625" customWidth="1"/>
    <col min="9" max="9" width="7.90625" customWidth="1"/>
    <col min="10" max="15" width="12.453125" customWidth="1"/>
    <col min="16" max="16" width="10.6328125" bestFit="1" customWidth="1"/>
  </cols>
  <sheetData>
    <row r="1" spans="2:15" ht="15.5" thickTop="1" thickBot="1" x14ac:dyDescent="0.4">
      <c r="B1" s="1">
        <v>200</v>
      </c>
      <c r="C1" s="2">
        <v>300</v>
      </c>
      <c r="D1" s="2">
        <v>600</v>
      </c>
      <c r="E1" s="2">
        <v>900</v>
      </c>
      <c r="F1" s="2">
        <v>1200</v>
      </c>
      <c r="G1" s="2">
        <v>1500</v>
      </c>
      <c r="H1" s="3"/>
      <c r="K1" s="4" t="s">
        <v>0</v>
      </c>
      <c r="L1" s="5"/>
    </row>
    <row r="2" spans="2:15" ht="15.5" thickTop="1" thickBot="1" x14ac:dyDescent="0.4"/>
    <row r="3" spans="2:15" ht="15" thickBot="1" x14ac:dyDescent="0.4">
      <c r="J3" s="8">
        <f>B$1</f>
        <v>200</v>
      </c>
      <c r="K3" s="9">
        <f t="shared" ref="K3:O3" si="0">C$1</f>
        <v>300</v>
      </c>
      <c r="L3" s="9">
        <f t="shared" si="0"/>
        <v>600</v>
      </c>
      <c r="M3" s="9">
        <f t="shared" si="0"/>
        <v>900</v>
      </c>
      <c r="N3" s="9">
        <f t="shared" si="0"/>
        <v>1200</v>
      </c>
      <c r="O3" s="9">
        <f t="shared" si="0"/>
        <v>1500</v>
      </c>
    </row>
    <row r="4" spans="2:15" ht="15" thickTop="1" x14ac:dyDescent="0.35">
      <c r="I4" s="10" t="s">
        <v>1</v>
      </c>
      <c r="J4" s="11" t="e">
        <f t="shared" ref="J4:O4" si="1">AVERAGE(B2:B1048576)</f>
        <v>#DIV/0!</v>
      </c>
      <c r="K4" s="6" t="e">
        <f t="shared" si="1"/>
        <v>#DIV/0!</v>
      </c>
      <c r="L4" s="12" t="e">
        <f t="shared" si="1"/>
        <v>#DIV/0!</v>
      </c>
      <c r="M4" s="12" t="e">
        <f t="shared" si="1"/>
        <v>#DIV/0!</v>
      </c>
      <c r="N4" s="12" t="e">
        <f t="shared" si="1"/>
        <v>#DIV/0!</v>
      </c>
      <c r="O4" s="12" t="e">
        <f t="shared" si="1"/>
        <v>#DIV/0!</v>
      </c>
    </row>
    <row r="5" spans="2:15" ht="15" thickBot="1" x14ac:dyDescent="0.4">
      <c r="I5" s="10" t="s">
        <v>2</v>
      </c>
      <c r="J5" s="13" t="e">
        <f t="shared" ref="J5:O5" si="2">_xlfn.VAR.P(B2:B1048576)</f>
        <v>#DIV/0!</v>
      </c>
      <c r="K5" s="14" t="e">
        <f t="shared" si="2"/>
        <v>#DIV/0!</v>
      </c>
      <c r="L5" s="15" t="e">
        <f t="shared" si="2"/>
        <v>#DIV/0!</v>
      </c>
      <c r="M5" s="15" t="e">
        <f t="shared" si="2"/>
        <v>#DIV/0!</v>
      </c>
      <c r="N5" s="15" t="e">
        <f t="shared" si="2"/>
        <v>#DIV/0!</v>
      </c>
      <c r="O5" s="15" t="e">
        <f t="shared" si="2"/>
        <v>#DIV/0!</v>
      </c>
    </row>
    <row r="6" spans="2:15" ht="15" thickBot="1" x14ac:dyDescent="0.4"/>
    <row r="7" spans="2:15" x14ac:dyDescent="0.35">
      <c r="H7" s="16" t="s">
        <v>3</v>
      </c>
      <c r="I7" s="17" t="s">
        <v>4</v>
      </c>
      <c r="J7" s="18" t="e">
        <f t="shared" ref="J7:O7" si="3">$L$14*J$4+$M$14</f>
        <v>#VALUE!</v>
      </c>
      <c r="K7" s="18" t="e">
        <f t="shared" si="3"/>
        <v>#VALUE!</v>
      </c>
      <c r="L7" s="18" t="e">
        <f t="shared" si="3"/>
        <v>#VALUE!</v>
      </c>
      <c r="M7" s="18" t="e">
        <f t="shared" si="3"/>
        <v>#VALUE!</v>
      </c>
      <c r="N7" s="18" t="e">
        <f t="shared" si="3"/>
        <v>#VALUE!</v>
      </c>
      <c r="O7" s="19" t="e">
        <f t="shared" si="3"/>
        <v>#VALUE!</v>
      </c>
    </row>
    <row r="8" spans="2:15" ht="15" thickBot="1" x14ac:dyDescent="0.4">
      <c r="I8" s="20" t="s">
        <v>2</v>
      </c>
      <c r="J8" s="21" t="e">
        <f t="shared" ref="J8:O8" si="4">$L$15*J$4+$M$15</f>
        <v>#VALUE!</v>
      </c>
      <c r="K8" s="21" t="e">
        <f t="shared" si="4"/>
        <v>#VALUE!</v>
      </c>
      <c r="L8" s="21" t="e">
        <f t="shared" si="4"/>
        <v>#VALUE!</v>
      </c>
      <c r="M8" s="21" t="e">
        <f t="shared" si="4"/>
        <v>#VALUE!</v>
      </c>
      <c r="N8" s="21" t="e">
        <f t="shared" si="4"/>
        <v>#VALUE!</v>
      </c>
      <c r="O8" s="22" t="e">
        <f t="shared" si="4"/>
        <v>#VALUE!</v>
      </c>
    </row>
    <row r="10" spans="2:15" ht="15" thickBot="1" x14ac:dyDescent="0.4"/>
    <row r="11" spans="2:15" x14ac:dyDescent="0.35">
      <c r="J11" s="17">
        <v>200</v>
      </c>
      <c r="K11" s="19">
        <v>1500</v>
      </c>
    </row>
    <row r="12" spans="2:15" ht="15" thickBot="1" x14ac:dyDescent="0.4">
      <c r="I12" s="10" t="s">
        <v>5</v>
      </c>
      <c r="J12" s="20">
        <v>0.1</v>
      </c>
      <c r="K12" s="22">
        <v>0.01</v>
      </c>
    </row>
    <row r="13" spans="2:15" ht="15" thickBot="1" x14ac:dyDescent="0.4"/>
    <row r="14" spans="2:15" x14ac:dyDescent="0.35">
      <c r="I14" s="31" t="s">
        <v>6</v>
      </c>
      <c r="J14" s="32"/>
      <c r="K14" s="33"/>
      <c r="L14" s="23" t="e">
        <f t="array" ref="L14">+LINEST(J3:O3,J4:O4)</f>
        <v>#VALUE!</v>
      </c>
      <c r="M14" s="24"/>
    </row>
    <row r="15" spans="2:15" x14ac:dyDescent="0.35">
      <c r="I15" s="34" t="s">
        <v>7</v>
      </c>
      <c r="J15" s="35"/>
      <c r="K15" s="35"/>
      <c r="L15" s="25" t="e">
        <f t="array" ref="L15">LINEST(J5:O5,J4:O4)</f>
        <v>#VALUE!</v>
      </c>
      <c r="M15" s="26"/>
    </row>
    <row r="16" spans="2:15" ht="15" thickBot="1" x14ac:dyDescent="0.4">
      <c r="I16" s="36" t="s">
        <v>8</v>
      </c>
      <c r="J16" s="37"/>
      <c r="K16" s="37"/>
      <c r="L16" s="27">
        <f t="array" ref="L16:M16">LINEST(J12:K12,J11:K11)</f>
        <v>-6.9230769230769237E-5</v>
      </c>
      <c r="M16" s="28">
        <v>0.11384615384615385</v>
      </c>
    </row>
    <row r="19" spans="10:14" x14ac:dyDescent="0.35">
      <c r="L19" t="e">
        <f t="array" ref="L19:N19">LINEST(J5:O5:J4:O4^{1,2})</f>
        <v>#VALUE!</v>
      </c>
      <c r="M19" t="e">
        <v>#VALUE!</v>
      </c>
      <c r="N19" t="e">
        <v>#VALUE!</v>
      </c>
    </row>
    <row r="20" spans="10:14" ht="15" thickBot="1" x14ac:dyDescent="0.4"/>
    <row r="21" spans="10:14" x14ac:dyDescent="0.35">
      <c r="J21" s="17" t="s">
        <v>9</v>
      </c>
      <c r="K21" s="29"/>
      <c r="L21" s="38"/>
      <c r="M21" s="39"/>
    </row>
    <row r="22" spans="10:14" x14ac:dyDescent="0.35">
      <c r="J22" s="30" t="s">
        <v>10</v>
      </c>
      <c r="K22" s="35"/>
      <c r="L22" s="35"/>
      <c r="M22" s="40"/>
    </row>
    <row r="23" spans="10:14" ht="15" thickBot="1" x14ac:dyDescent="0.4">
      <c r="J23" s="20" t="s">
        <v>11</v>
      </c>
      <c r="K23" s="41"/>
      <c r="L23" s="41"/>
      <c r="M23" s="42"/>
    </row>
  </sheetData>
  <mergeCells count="6">
    <mergeCell ref="K23:M23"/>
    <mergeCell ref="I14:K14"/>
    <mergeCell ref="I15:K15"/>
    <mergeCell ref="I16:K16"/>
    <mergeCell ref="L21:M21"/>
    <mergeCell ref="K22:M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S1_Time</vt:lpstr>
      <vt:lpstr>S1_distance</vt:lpstr>
      <vt:lpstr>S3_time</vt:lpstr>
      <vt:lpstr>S3_distance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Rawat</dc:creator>
  <cp:lastModifiedBy>Priyanshu Rawat</cp:lastModifiedBy>
  <dcterms:created xsi:type="dcterms:W3CDTF">2021-11-15T21:28:55Z</dcterms:created>
  <dcterms:modified xsi:type="dcterms:W3CDTF">2021-11-16T20:12:36Z</dcterms:modified>
</cp:coreProperties>
</file>