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U60410\Downloads\"/>
    </mc:Choice>
  </mc:AlternateContent>
  <bookViews>
    <workbookView xWindow="0" yWindow="0" windowWidth="14370" windowHeight="7350" firstSheet="1" activeTab="6" xr2:uid="{00000000-000D-0000-FFFF-FFFF00000000}"/>
  </bookViews>
  <sheets>
    <sheet name="Sale Details" sheetId="1" state="hidden" r:id="rId1"/>
    <sheet name="Firos" sheetId="2" r:id="rId2"/>
    <sheet name="Total" sheetId="9" r:id="rId3"/>
    <sheet name="Billing Sheet" sheetId="10" r:id="rId4"/>
    <sheet name="Price &amp; Farmers" sheetId="11" r:id="rId5"/>
    <sheet name="Sales" sheetId="12" r:id="rId6"/>
    <sheet name="Sheet1" sheetId="13" r:id="rId7"/>
  </sheets>
  <definedNames>
    <definedName name="_xlnm._FilterDatabase" localSheetId="4" hidden="1">'Price &amp; Farmers'!$B$1:$B$101</definedName>
    <definedName name="_xlnm._FilterDatabase" localSheetId="0" hidden="1">'Sale Details'!$A$1:$F$38</definedName>
    <definedName name="_xlnm._FilterDatabase" localSheetId="5" hidden="1">Sales!$B$1:$B$65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1" l="1"/>
  <c r="C31" i="11"/>
  <c r="C30" i="11"/>
  <c r="C29" i="11"/>
  <c r="C28" i="11"/>
  <c r="C27" i="11"/>
  <c r="C9" i="11" l="1"/>
  <c r="C8" i="11"/>
  <c r="C7" i="11"/>
  <c r="C5" i="11"/>
  <c r="C3" i="11"/>
  <c r="C2" i="11"/>
  <c r="L101" i="11" l="1"/>
  <c r="N101" i="11" s="1"/>
  <c r="L100" i="11"/>
  <c r="M100" i="11" s="1"/>
  <c r="L99" i="11"/>
  <c r="N99" i="11" s="1"/>
  <c r="L98" i="11"/>
  <c r="N98" i="11" s="1"/>
  <c r="L97" i="11"/>
  <c r="N97" i="11" s="1"/>
  <c r="L96" i="11"/>
  <c r="M96" i="11" s="1"/>
  <c r="L95" i="11"/>
  <c r="N95" i="11" s="1"/>
  <c r="L94" i="11"/>
  <c r="N94" i="11" s="1"/>
  <c r="L93" i="11"/>
  <c r="N93" i="11" s="1"/>
  <c r="L92" i="11"/>
  <c r="M92" i="11" s="1"/>
  <c r="L91" i="11"/>
  <c r="N91" i="11" s="1"/>
  <c r="L90" i="11"/>
  <c r="N90" i="11" s="1"/>
  <c r="L89" i="11"/>
  <c r="N89" i="11" s="1"/>
  <c r="L88" i="11"/>
  <c r="M88" i="11" s="1"/>
  <c r="L87" i="11"/>
  <c r="N87" i="11" s="1"/>
  <c r="L86" i="11"/>
  <c r="N86" i="11" s="1"/>
  <c r="L85" i="11"/>
  <c r="N85" i="11" s="1"/>
  <c r="L84" i="11"/>
  <c r="M84" i="11" s="1"/>
  <c r="L83" i="11"/>
  <c r="N83" i="11" s="1"/>
  <c r="L82" i="11"/>
  <c r="N82" i="11" s="1"/>
  <c r="L81" i="11"/>
  <c r="N81" i="11" s="1"/>
  <c r="L80" i="11"/>
  <c r="M80" i="11" s="1"/>
  <c r="L79" i="11"/>
  <c r="N79" i="11" s="1"/>
  <c r="L78" i="11"/>
  <c r="N78" i="11" s="1"/>
  <c r="L77" i="11"/>
  <c r="N77" i="11" s="1"/>
  <c r="L76" i="11"/>
  <c r="M76" i="11" s="1"/>
  <c r="L75" i="11"/>
  <c r="N75" i="11" s="1"/>
  <c r="L74" i="11"/>
  <c r="N74" i="11" s="1"/>
  <c r="L73" i="11"/>
  <c r="N73" i="11" s="1"/>
  <c r="L72" i="11"/>
  <c r="M72" i="11" s="1"/>
  <c r="L71" i="11"/>
  <c r="N71" i="11" s="1"/>
  <c r="L70" i="11"/>
  <c r="N70" i="11" s="1"/>
  <c r="L69" i="11"/>
  <c r="N69" i="11" s="1"/>
  <c r="L68" i="11"/>
  <c r="M68" i="11" s="1"/>
  <c r="L67" i="11"/>
  <c r="N67" i="11" s="1"/>
  <c r="L66" i="11"/>
  <c r="N66" i="11" s="1"/>
  <c r="L65" i="11"/>
  <c r="N65" i="11" s="1"/>
  <c r="L64" i="11"/>
  <c r="M64" i="11" s="1"/>
  <c r="L63" i="11"/>
  <c r="N63" i="11" s="1"/>
  <c r="L62" i="11"/>
  <c r="N62" i="11" s="1"/>
  <c r="L61" i="11"/>
  <c r="N61" i="11" s="1"/>
  <c r="L60" i="11"/>
  <c r="M60" i="11" s="1"/>
  <c r="L59" i="11"/>
  <c r="N59" i="11" s="1"/>
  <c r="L58" i="11"/>
  <c r="N58" i="11" s="1"/>
  <c r="L57" i="11"/>
  <c r="N57" i="11" s="1"/>
  <c r="L56" i="11"/>
  <c r="M56" i="11" s="1"/>
  <c r="L55" i="11"/>
  <c r="N55" i="11" s="1"/>
  <c r="L54" i="11"/>
  <c r="N54" i="11" s="1"/>
  <c r="L53" i="11"/>
  <c r="N53" i="11" s="1"/>
  <c r="L52" i="11"/>
  <c r="M52" i="11" s="1"/>
  <c r="L51" i="11"/>
  <c r="N51" i="11" s="1"/>
  <c r="L50" i="11"/>
  <c r="N50" i="11" s="1"/>
  <c r="L49" i="11"/>
  <c r="N49" i="11" s="1"/>
  <c r="L48" i="11"/>
  <c r="M48" i="11" s="1"/>
  <c r="L47" i="11"/>
  <c r="N47" i="11" s="1"/>
  <c r="L46" i="11"/>
  <c r="N46" i="11" s="1"/>
  <c r="L45" i="11"/>
  <c r="N45" i="11" s="1"/>
  <c r="L44" i="11"/>
  <c r="M44" i="11" s="1"/>
  <c r="L43" i="11"/>
  <c r="N43" i="11" s="1"/>
  <c r="L42" i="11"/>
  <c r="N42" i="11" s="1"/>
  <c r="L41" i="11"/>
  <c r="N41" i="11" s="1"/>
  <c r="L40" i="11"/>
  <c r="M40" i="11" s="1"/>
  <c r="L39" i="11"/>
  <c r="N39" i="11" s="1"/>
  <c r="L38" i="11"/>
  <c r="N38" i="11" s="1"/>
  <c r="L37" i="11"/>
  <c r="N37" i="11" s="1"/>
  <c r="L36" i="11"/>
  <c r="M36" i="11" s="1"/>
  <c r="L35" i="11"/>
  <c r="N35" i="11" s="1"/>
  <c r="L34" i="11"/>
  <c r="N34" i="11" s="1"/>
  <c r="L33" i="11"/>
  <c r="N33" i="11" s="1"/>
  <c r="L32" i="11"/>
  <c r="M32" i="11" s="1"/>
  <c r="L31" i="11"/>
  <c r="N31" i="11" s="1"/>
  <c r="L30" i="11"/>
  <c r="N30" i="11" s="1"/>
  <c r="L29" i="11"/>
  <c r="N29" i="11" s="1"/>
  <c r="L28" i="11"/>
  <c r="M28" i="11" s="1"/>
  <c r="L27" i="11"/>
  <c r="N27" i="11" s="1"/>
  <c r="L26" i="11"/>
  <c r="N26" i="11" s="1"/>
  <c r="L25" i="11"/>
  <c r="N25" i="11" s="1"/>
  <c r="L24" i="11"/>
  <c r="M24" i="11" s="1"/>
  <c r="L23" i="11"/>
  <c r="N23" i="11" s="1"/>
  <c r="L22" i="11"/>
  <c r="N22" i="11" s="1"/>
  <c r="L21" i="11"/>
  <c r="N21" i="11" s="1"/>
  <c r="L20" i="11"/>
  <c r="M20" i="11" s="1"/>
  <c r="L19" i="11"/>
  <c r="N19" i="11" s="1"/>
  <c r="L18" i="11"/>
  <c r="N18" i="11" s="1"/>
  <c r="L17" i="11"/>
  <c r="N17" i="11" s="1"/>
  <c r="L16" i="11"/>
  <c r="M16" i="11" s="1"/>
  <c r="L15" i="11"/>
  <c r="N15" i="11" s="1"/>
  <c r="L14" i="11"/>
  <c r="N14" i="11" s="1"/>
  <c r="L13" i="11"/>
  <c r="N13" i="11" s="1"/>
  <c r="L12" i="11"/>
  <c r="M12" i="11" s="1"/>
  <c r="L11" i="11"/>
  <c r="N11" i="11" s="1"/>
  <c r="L10" i="11"/>
  <c r="M10" i="11" s="1"/>
  <c r="L9" i="11"/>
  <c r="N9" i="11" s="1"/>
  <c r="L8" i="11"/>
  <c r="M8" i="11" s="1"/>
  <c r="L7" i="11"/>
  <c r="M7" i="11" s="1"/>
  <c r="L6" i="11"/>
  <c r="N6" i="11" s="1"/>
  <c r="L5" i="11"/>
  <c r="N5" i="11" s="1"/>
  <c r="D498" i="10"/>
  <c r="D500" i="10"/>
  <c r="D499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257" i="10"/>
  <c r="G257" i="10" s="1"/>
  <c r="F256" i="10"/>
  <c r="G256" i="10" s="1"/>
  <c r="F255" i="10"/>
  <c r="G255" i="10" s="1"/>
  <c r="F254" i="10"/>
  <c r="G254" i="10" s="1"/>
  <c r="F253" i="10"/>
  <c r="G253" i="10" s="1"/>
  <c r="F252" i="10"/>
  <c r="G252" i="10" s="1"/>
  <c r="F251" i="10"/>
  <c r="G251" i="10" s="1"/>
  <c r="F250" i="10"/>
  <c r="G250" i="10" s="1"/>
  <c r="F249" i="10"/>
  <c r="G249" i="10" s="1"/>
  <c r="F248" i="10"/>
  <c r="G248" i="10" s="1"/>
  <c r="F247" i="10"/>
  <c r="G247" i="10" s="1"/>
  <c r="F246" i="10"/>
  <c r="G246" i="10" s="1"/>
  <c r="F245" i="10"/>
  <c r="G245" i="10" s="1"/>
  <c r="F244" i="10"/>
  <c r="G244" i="10" s="1"/>
  <c r="F243" i="10"/>
  <c r="G243" i="10" s="1"/>
  <c r="F242" i="10"/>
  <c r="G242" i="10" s="1"/>
  <c r="F241" i="10"/>
  <c r="G241" i="10" s="1"/>
  <c r="F240" i="10"/>
  <c r="G240" i="10" s="1"/>
  <c r="F239" i="10"/>
  <c r="G239" i="10" s="1"/>
  <c r="F238" i="10"/>
  <c r="G238" i="10" s="1"/>
  <c r="F237" i="10"/>
  <c r="G237" i="10" s="1"/>
  <c r="F236" i="10"/>
  <c r="G236" i="10" s="1"/>
  <c r="F235" i="10"/>
  <c r="G235" i="10" s="1"/>
  <c r="F234" i="10"/>
  <c r="G234" i="10" s="1"/>
  <c r="F233" i="10"/>
  <c r="G233" i="10" s="1"/>
  <c r="F232" i="10"/>
  <c r="G232" i="10" s="1"/>
  <c r="F231" i="10"/>
  <c r="G231" i="10" s="1"/>
  <c r="F230" i="10"/>
  <c r="G230" i="10" s="1"/>
  <c r="F229" i="10"/>
  <c r="G229" i="10" s="1"/>
  <c r="F228" i="10"/>
  <c r="G228" i="10" s="1"/>
  <c r="F227" i="10"/>
  <c r="G227" i="10" s="1"/>
  <c r="F226" i="10"/>
  <c r="G226" i="10" s="1"/>
  <c r="F225" i="10"/>
  <c r="G225" i="10" s="1"/>
  <c r="F224" i="10"/>
  <c r="G224" i="10" s="1"/>
  <c r="F223" i="10"/>
  <c r="G223" i="10" s="1"/>
  <c r="F222" i="10"/>
  <c r="G222" i="10" s="1"/>
  <c r="F221" i="10"/>
  <c r="G221" i="10" s="1"/>
  <c r="F220" i="10"/>
  <c r="G220" i="10" s="1"/>
  <c r="F219" i="10"/>
  <c r="G219" i="10" s="1"/>
  <c r="F218" i="10"/>
  <c r="G218" i="10" s="1"/>
  <c r="F217" i="10"/>
  <c r="G217" i="10" s="1"/>
  <c r="F216" i="10"/>
  <c r="G216" i="10" s="1"/>
  <c r="F215" i="10"/>
  <c r="G215" i="10" s="1"/>
  <c r="F214" i="10"/>
  <c r="G214" i="10" s="1"/>
  <c r="F213" i="10"/>
  <c r="G213" i="10" s="1"/>
  <c r="F212" i="10"/>
  <c r="G212" i="10" s="1"/>
  <c r="F211" i="10"/>
  <c r="G211" i="10" s="1"/>
  <c r="F210" i="10"/>
  <c r="G210" i="10" s="1"/>
  <c r="F209" i="10"/>
  <c r="G209" i="10" s="1"/>
  <c r="F208" i="10"/>
  <c r="G208" i="10" s="1"/>
  <c r="F207" i="10"/>
  <c r="G207" i="10" s="1"/>
  <c r="F206" i="10"/>
  <c r="G206" i="10" s="1"/>
  <c r="F205" i="10"/>
  <c r="G205" i="10" s="1"/>
  <c r="F204" i="10"/>
  <c r="G204" i="10" s="1"/>
  <c r="F203" i="10"/>
  <c r="G203" i="10" s="1"/>
  <c r="F202" i="10"/>
  <c r="G202" i="10" s="1"/>
  <c r="F201" i="10"/>
  <c r="G201" i="10" s="1"/>
  <c r="F200" i="10"/>
  <c r="G200" i="10" s="1"/>
  <c r="F199" i="10"/>
  <c r="G199" i="10" s="1"/>
  <c r="F198" i="10"/>
  <c r="G198" i="10" s="1"/>
  <c r="F197" i="10"/>
  <c r="G197" i="10" s="1"/>
  <c r="F196" i="10"/>
  <c r="G196" i="10" s="1"/>
  <c r="F195" i="10"/>
  <c r="G195" i="10" s="1"/>
  <c r="F194" i="10"/>
  <c r="G194" i="10" s="1"/>
  <c r="F193" i="10"/>
  <c r="G193" i="10" s="1"/>
  <c r="F192" i="10"/>
  <c r="G192" i="10" s="1"/>
  <c r="F191" i="10"/>
  <c r="G191" i="10" s="1"/>
  <c r="F190" i="10"/>
  <c r="G190" i="10" s="1"/>
  <c r="F189" i="10"/>
  <c r="G189" i="10" s="1"/>
  <c r="F188" i="10"/>
  <c r="G188" i="10" s="1"/>
  <c r="F187" i="10"/>
  <c r="G187" i="10" s="1"/>
  <c r="F186" i="10"/>
  <c r="G186" i="10" s="1"/>
  <c r="F185" i="10"/>
  <c r="G185" i="10" s="1"/>
  <c r="F184" i="10"/>
  <c r="G184" i="10" s="1"/>
  <c r="F183" i="10"/>
  <c r="G183" i="10" s="1"/>
  <c r="F182" i="10"/>
  <c r="G182" i="10" s="1"/>
  <c r="F181" i="10"/>
  <c r="G181" i="10" s="1"/>
  <c r="F180" i="10"/>
  <c r="G180" i="10" s="1"/>
  <c r="F179" i="10"/>
  <c r="G179" i="10" s="1"/>
  <c r="F178" i="10"/>
  <c r="G178" i="10" s="1"/>
  <c r="F177" i="10"/>
  <c r="G177" i="10" s="1"/>
  <c r="F176" i="10"/>
  <c r="G176" i="10" s="1"/>
  <c r="F175" i="10"/>
  <c r="G175" i="10" s="1"/>
  <c r="F174" i="10"/>
  <c r="G174" i="10" s="1"/>
  <c r="F173" i="10"/>
  <c r="G173" i="10" s="1"/>
  <c r="F172" i="10"/>
  <c r="G172" i="10" s="1"/>
  <c r="F171" i="10"/>
  <c r="G171" i="10" s="1"/>
  <c r="F170" i="10"/>
  <c r="G170" i="10" s="1"/>
  <c r="F169" i="10"/>
  <c r="G169" i="10" s="1"/>
  <c r="F168" i="10"/>
  <c r="G168" i="10" s="1"/>
  <c r="F167" i="10"/>
  <c r="G167" i="10" s="1"/>
  <c r="F166" i="10"/>
  <c r="G166" i="10" s="1"/>
  <c r="F165" i="10"/>
  <c r="G165" i="10" s="1"/>
  <c r="F164" i="10"/>
  <c r="G164" i="10" s="1"/>
  <c r="F163" i="10"/>
  <c r="G163" i="10" s="1"/>
  <c r="F162" i="10"/>
  <c r="G162" i="10" s="1"/>
  <c r="F161" i="10"/>
  <c r="G161" i="10" s="1"/>
  <c r="F160" i="10"/>
  <c r="G160" i="10" s="1"/>
  <c r="F159" i="10"/>
  <c r="G159" i="10" s="1"/>
  <c r="F158" i="10"/>
  <c r="G158" i="10" s="1"/>
  <c r="F157" i="10"/>
  <c r="G157" i="10" s="1"/>
  <c r="F156" i="10"/>
  <c r="G156" i="10" s="1"/>
  <c r="F155" i="10"/>
  <c r="G155" i="10" s="1"/>
  <c r="F154" i="10"/>
  <c r="G154" i="10" s="1"/>
  <c r="F153" i="10"/>
  <c r="G153" i="10" s="1"/>
  <c r="F152" i="10"/>
  <c r="G152" i="10" s="1"/>
  <c r="F151" i="10"/>
  <c r="G151" i="10" s="1"/>
  <c r="F150" i="10"/>
  <c r="G150" i="10" s="1"/>
  <c r="F149" i="10"/>
  <c r="G149" i="10" s="1"/>
  <c r="F148" i="10"/>
  <c r="G148" i="10" s="1"/>
  <c r="F147" i="10"/>
  <c r="G147" i="10" s="1"/>
  <c r="F146" i="10"/>
  <c r="G146" i="10" s="1"/>
  <c r="F145" i="10"/>
  <c r="G145" i="10" s="1"/>
  <c r="F144" i="10"/>
  <c r="G144" i="10" s="1"/>
  <c r="F143" i="10"/>
  <c r="G143" i="10" s="1"/>
  <c r="F142" i="10"/>
  <c r="G142" i="10" s="1"/>
  <c r="F141" i="10"/>
  <c r="G141" i="10" s="1"/>
  <c r="F140" i="10"/>
  <c r="G140" i="10" s="1"/>
  <c r="F139" i="10"/>
  <c r="G139" i="10" s="1"/>
  <c r="F138" i="10"/>
  <c r="G138" i="10" s="1"/>
  <c r="F137" i="10"/>
  <c r="G137" i="10" s="1"/>
  <c r="F136" i="10"/>
  <c r="G136" i="10" s="1"/>
  <c r="F135" i="10"/>
  <c r="G135" i="10" s="1"/>
  <c r="F134" i="10"/>
  <c r="G134" i="10" s="1"/>
  <c r="F133" i="10"/>
  <c r="G133" i="10" s="1"/>
  <c r="F132" i="10"/>
  <c r="G132" i="10" s="1"/>
  <c r="F131" i="10"/>
  <c r="G131" i="10" s="1"/>
  <c r="F130" i="10"/>
  <c r="G130" i="10" s="1"/>
  <c r="F129" i="10"/>
  <c r="G129" i="10" s="1"/>
  <c r="F128" i="10"/>
  <c r="G128" i="10" s="1"/>
  <c r="F127" i="10"/>
  <c r="G127" i="10" s="1"/>
  <c r="F126" i="10"/>
  <c r="G126" i="10" s="1"/>
  <c r="F125" i="10"/>
  <c r="G125" i="10" s="1"/>
  <c r="F124" i="10"/>
  <c r="G124" i="10" s="1"/>
  <c r="F123" i="10"/>
  <c r="G123" i="10" s="1"/>
  <c r="F122" i="10"/>
  <c r="G122" i="10" s="1"/>
  <c r="F121" i="10"/>
  <c r="G121" i="10" s="1"/>
  <c r="F120" i="10"/>
  <c r="G120" i="10" s="1"/>
  <c r="F119" i="10"/>
  <c r="G119" i="10" s="1"/>
  <c r="F118" i="10"/>
  <c r="G118" i="10" s="1"/>
  <c r="F117" i="10"/>
  <c r="G117" i="10" s="1"/>
  <c r="F116" i="10"/>
  <c r="G116" i="10" s="1"/>
  <c r="F115" i="10"/>
  <c r="G115" i="10" s="1"/>
  <c r="F114" i="10"/>
  <c r="G114" i="10" s="1"/>
  <c r="F113" i="10"/>
  <c r="G113" i="10" s="1"/>
  <c r="F112" i="10"/>
  <c r="G112" i="10" s="1"/>
  <c r="F111" i="10"/>
  <c r="G111" i="10" s="1"/>
  <c r="F110" i="10"/>
  <c r="G110" i="10" s="1"/>
  <c r="F109" i="10"/>
  <c r="G109" i="10" s="1"/>
  <c r="F108" i="10"/>
  <c r="G108" i="10" s="1"/>
  <c r="F107" i="10"/>
  <c r="G107" i="10" s="1"/>
  <c r="F106" i="10"/>
  <c r="G106" i="10" s="1"/>
  <c r="F105" i="10"/>
  <c r="G105" i="10" s="1"/>
  <c r="F104" i="10"/>
  <c r="G104" i="10" s="1"/>
  <c r="F103" i="10"/>
  <c r="G103" i="10" s="1"/>
  <c r="F102" i="10"/>
  <c r="G102" i="10" s="1"/>
  <c r="F101" i="10"/>
  <c r="G101" i="10" s="1"/>
  <c r="F100" i="10"/>
  <c r="G100" i="10" s="1"/>
  <c r="F99" i="10"/>
  <c r="G99" i="10" s="1"/>
  <c r="F98" i="10"/>
  <c r="G98" i="10" s="1"/>
  <c r="F97" i="10"/>
  <c r="G97" i="10" s="1"/>
  <c r="F96" i="10"/>
  <c r="G96" i="10" s="1"/>
  <c r="F95" i="10"/>
  <c r="G95" i="10" s="1"/>
  <c r="F94" i="10"/>
  <c r="G94" i="10" s="1"/>
  <c r="F93" i="10"/>
  <c r="G93" i="10" s="1"/>
  <c r="F92" i="10"/>
  <c r="G92" i="10" s="1"/>
  <c r="F91" i="10"/>
  <c r="G91" i="10" s="1"/>
  <c r="F90" i="10"/>
  <c r="G90" i="10" s="1"/>
  <c r="F89" i="10"/>
  <c r="G89" i="10" s="1"/>
  <c r="F88" i="10"/>
  <c r="G88" i="10" s="1"/>
  <c r="F87" i="10"/>
  <c r="G87" i="10" s="1"/>
  <c r="F86" i="10"/>
  <c r="G86" i="10" s="1"/>
  <c r="F85" i="10"/>
  <c r="G85" i="10" s="1"/>
  <c r="F84" i="10"/>
  <c r="G84" i="10" s="1"/>
  <c r="F83" i="10"/>
  <c r="G83" i="10" s="1"/>
  <c r="F82" i="10"/>
  <c r="G82" i="10" s="1"/>
  <c r="F81" i="10"/>
  <c r="G81" i="10" s="1"/>
  <c r="F80" i="10"/>
  <c r="G80" i="10" s="1"/>
  <c r="F79" i="10"/>
  <c r="G79" i="10" s="1"/>
  <c r="F78" i="10"/>
  <c r="G78" i="10" s="1"/>
  <c r="F77" i="10"/>
  <c r="G77" i="10" s="1"/>
  <c r="F76" i="10"/>
  <c r="G76" i="10" s="1"/>
  <c r="F75" i="10"/>
  <c r="G75" i="10" s="1"/>
  <c r="F74" i="10"/>
  <c r="G74" i="10" s="1"/>
  <c r="F73" i="10"/>
  <c r="G73" i="10" s="1"/>
  <c r="F72" i="10"/>
  <c r="G72" i="10" s="1"/>
  <c r="F71" i="10"/>
  <c r="G71" i="10" s="1"/>
  <c r="F70" i="10"/>
  <c r="G70" i="10" s="1"/>
  <c r="F69" i="10"/>
  <c r="G69" i="10" s="1"/>
  <c r="F68" i="10"/>
  <c r="G68" i="10" s="1"/>
  <c r="F67" i="10"/>
  <c r="G67" i="10" s="1"/>
  <c r="F66" i="10"/>
  <c r="G66" i="10" s="1"/>
  <c r="F65" i="10"/>
  <c r="G65" i="10" s="1"/>
  <c r="F64" i="10"/>
  <c r="G64" i="10" s="1"/>
  <c r="F63" i="10"/>
  <c r="G63" i="10" s="1"/>
  <c r="F62" i="10"/>
  <c r="G62" i="10" s="1"/>
  <c r="F61" i="10"/>
  <c r="G61" i="10" s="1"/>
  <c r="F60" i="10"/>
  <c r="G60" i="10" s="1"/>
  <c r="F59" i="10"/>
  <c r="G59" i="10" s="1"/>
  <c r="F58" i="10"/>
  <c r="G58" i="10" s="1"/>
  <c r="F57" i="10"/>
  <c r="G57" i="10" s="1"/>
  <c r="F56" i="10"/>
  <c r="G56" i="10" s="1"/>
  <c r="F55" i="10"/>
  <c r="G55" i="10" s="1"/>
  <c r="F54" i="10"/>
  <c r="G54" i="10" s="1"/>
  <c r="F53" i="10"/>
  <c r="G53" i="10" s="1"/>
  <c r="F52" i="10"/>
  <c r="G52" i="10" s="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F41" i="10"/>
  <c r="G41" i="10" s="1"/>
  <c r="F40" i="10"/>
  <c r="G40" i="10" s="1"/>
  <c r="F39" i="10"/>
  <c r="G39" i="10" s="1"/>
  <c r="F38" i="10"/>
  <c r="G38" i="10" s="1"/>
  <c r="F37" i="10"/>
  <c r="G37" i="10" s="1"/>
  <c r="F36" i="10"/>
  <c r="G36" i="10" s="1"/>
  <c r="F35" i="10"/>
  <c r="G35" i="10" s="1"/>
  <c r="F34" i="10"/>
  <c r="G34" i="10" s="1"/>
  <c r="F33" i="10"/>
  <c r="G33" i="10" s="1"/>
  <c r="F32" i="10"/>
  <c r="G32" i="10" s="1"/>
  <c r="F31" i="10"/>
  <c r="G31" i="10" s="1"/>
  <c r="F30" i="10"/>
  <c r="G30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G4" i="10" s="1"/>
  <c r="L4" i="11" s="1"/>
  <c r="F3" i="10"/>
  <c r="G3" i="10" s="1"/>
  <c r="F2" i="10"/>
  <c r="G2" i="10" s="1"/>
  <c r="L2" i="11" s="1"/>
  <c r="L3" i="11" l="1"/>
  <c r="M3" i="11" s="1"/>
  <c r="M67" i="11"/>
  <c r="N7" i="11"/>
  <c r="M87" i="11"/>
  <c r="M39" i="11"/>
  <c r="M71" i="11"/>
  <c r="M99" i="11"/>
  <c r="M23" i="11"/>
  <c r="M51" i="11"/>
  <c r="M19" i="11"/>
  <c r="M35" i="11"/>
  <c r="M55" i="11"/>
  <c r="M83" i="11"/>
  <c r="N12" i="11"/>
  <c r="M15" i="11"/>
  <c r="N44" i="11"/>
  <c r="M47" i="11"/>
  <c r="N76" i="11"/>
  <c r="M79" i="11"/>
  <c r="N28" i="11"/>
  <c r="M31" i="11"/>
  <c r="N60" i="11"/>
  <c r="M63" i="11"/>
  <c r="N92" i="11"/>
  <c r="M95" i="11"/>
  <c r="M2" i="11"/>
  <c r="N2" i="11"/>
  <c r="M4" i="11"/>
  <c r="N4" i="11"/>
  <c r="N8" i="11"/>
  <c r="M11" i="11"/>
  <c r="N24" i="11"/>
  <c r="M27" i="11"/>
  <c r="N40" i="11"/>
  <c r="M43" i="11"/>
  <c r="N56" i="11"/>
  <c r="M59" i="11"/>
  <c r="N72" i="11"/>
  <c r="M75" i="11"/>
  <c r="N88" i="11"/>
  <c r="M91" i="11"/>
  <c r="N20" i="11"/>
  <c r="N36" i="11"/>
  <c r="N52" i="11"/>
  <c r="N68" i="11"/>
  <c r="N84" i="11"/>
  <c r="N100" i="11"/>
  <c r="N16" i="11"/>
  <c r="N32" i="11"/>
  <c r="N48" i="11"/>
  <c r="N64" i="11"/>
  <c r="N80" i="11"/>
  <c r="N96" i="11"/>
  <c r="M14" i="11"/>
  <c r="M18" i="11"/>
  <c r="M22" i="11"/>
  <c r="M26" i="11"/>
  <c r="M30" i="11"/>
  <c r="M34" i="11"/>
  <c r="M38" i="11"/>
  <c r="M42" i="11"/>
  <c r="M46" i="11"/>
  <c r="M50" i="11"/>
  <c r="M54" i="11"/>
  <c r="M58" i="11"/>
  <c r="M62" i="11"/>
  <c r="M66" i="11"/>
  <c r="M70" i="11"/>
  <c r="M74" i="11"/>
  <c r="M78" i="11"/>
  <c r="M82" i="11"/>
  <c r="M86" i="11"/>
  <c r="M90" i="11"/>
  <c r="M94" i="11"/>
  <c r="M98" i="11"/>
  <c r="M6" i="11"/>
  <c r="M5" i="11"/>
  <c r="M9" i="11"/>
  <c r="N10" i="11"/>
  <c r="M13" i="11"/>
  <c r="M17" i="11"/>
  <c r="M21" i="11"/>
  <c r="M25" i="11"/>
  <c r="M29" i="11"/>
  <c r="M33" i="11"/>
  <c r="M37" i="11"/>
  <c r="M41" i="11"/>
  <c r="M45" i="11"/>
  <c r="M49" i="11"/>
  <c r="M53" i="11"/>
  <c r="M57" i="11"/>
  <c r="M61" i="11"/>
  <c r="M65" i="11"/>
  <c r="M69" i="11"/>
  <c r="M73" i="11"/>
  <c r="M77" i="11"/>
  <c r="M81" i="11"/>
  <c r="M85" i="11"/>
  <c r="M89" i="11"/>
  <c r="M93" i="11"/>
  <c r="M97" i="11"/>
  <c r="M101" i="11"/>
  <c r="D501" i="10"/>
  <c r="N3" i="11" l="1"/>
  <c r="D25" i="1"/>
  <c r="D2" i="1"/>
  <c r="D45" i="1" l="1"/>
  <c r="C3" i="9" l="1"/>
  <c r="E3" i="9" s="1"/>
  <c r="G10" i="2"/>
  <c r="G13" i="2" l="1"/>
  <c r="G12" i="2"/>
  <c r="C2" i="9"/>
  <c r="C8" i="9"/>
  <c r="C4" i="9"/>
  <c r="C5" i="9"/>
  <c r="C7" i="9" l="1"/>
  <c r="E8" i="9"/>
  <c r="D8" i="9"/>
  <c r="H8" i="9" s="1"/>
  <c r="E4" i="9"/>
  <c r="D4" i="9"/>
  <c r="H4" i="9" s="1"/>
  <c r="E2" i="9"/>
  <c r="D2" i="9"/>
  <c r="H2" i="9" s="1"/>
  <c r="E5" i="9"/>
  <c r="D5" i="9"/>
  <c r="H5" i="9" s="1"/>
  <c r="C6" i="9"/>
  <c r="D26" i="1"/>
  <c r="D33" i="1"/>
  <c r="D32" i="1"/>
  <c r="D31" i="1"/>
  <c r="D30" i="1"/>
  <c r="D29" i="1"/>
  <c r="D28" i="1"/>
  <c r="D27" i="1"/>
  <c r="D23" i="1"/>
  <c r="D21" i="1"/>
  <c r="D46" i="1" s="1"/>
  <c r="D48" i="1" s="1"/>
  <c r="E7" i="9" l="1"/>
  <c r="D7" i="9"/>
  <c r="H7" i="9" s="1"/>
  <c r="D6" i="9"/>
  <c r="E6" i="9"/>
  <c r="E10" i="9" s="1"/>
  <c r="C13" i="9" s="1"/>
  <c r="C10" i="9"/>
  <c r="D7" i="1"/>
  <c r="D10" i="9" l="1"/>
  <c r="H6" i="9"/>
  <c r="D16" i="1"/>
  <c r="D11" i="1"/>
  <c r="D14" i="1"/>
  <c r="D10" i="1"/>
  <c r="D9" i="1"/>
  <c r="D8" i="1"/>
  <c r="D6" i="1"/>
  <c r="D5" i="1"/>
  <c r="D4" i="1"/>
  <c r="D3" i="1"/>
  <c r="D41" i="1" l="1"/>
  <c r="D49" i="1" s="1"/>
</calcChain>
</file>

<file path=xl/sharedStrings.xml><?xml version="1.0" encoding="utf-8"?>
<sst xmlns="http://schemas.openxmlformats.org/spreadsheetml/2006/main" count="522" uniqueCount="251">
  <si>
    <t>UID</t>
  </si>
  <si>
    <t>Total</t>
  </si>
  <si>
    <t>Item Description</t>
  </si>
  <si>
    <t>Palak and Drumstick leaves</t>
  </si>
  <si>
    <t>Balance(to us)</t>
  </si>
  <si>
    <t>Ladies Finger
Kovakka
Long Beans
Raw Mango</t>
  </si>
  <si>
    <t>Raw Mango
Spinach</t>
  </si>
  <si>
    <t>63
105</t>
  </si>
  <si>
    <t>curry leaves
kovakka
snakegourd</t>
  </si>
  <si>
    <t>Swad beans
long beans
Mint leaves
Curry Leaves
Corn
Chillies</t>
  </si>
  <si>
    <t>Kovakka
Tamarind
Bread Fruit
Ginger
Curry Leaves
Long Green Brinjal</t>
  </si>
  <si>
    <t>Palak,Spinach,coconut etc</t>
  </si>
  <si>
    <t>Palak</t>
  </si>
  <si>
    <t>Jackfruit</t>
  </si>
  <si>
    <t>Balance(to them)</t>
  </si>
  <si>
    <t>Tomato-2types</t>
  </si>
  <si>
    <t>Drumstick leaves</t>
  </si>
  <si>
    <t>bread fruit
brinjal</t>
  </si>
  <si>
    <t>Colocasia leafs</t>
  </si>
  <si>
    <t>jack fruit,tamarind</t>
  </si>
  <si>
    <t>Pepper</t>
  </si>
  <si>
    <t>kovaikka,long brinjal, brinjal, palak</t>
  </si>
  <si>
    <t>pending</t>
  </si>
  <si>
    <t>Rajan kundur</t>
  </si>
  <si>
    <t>mango</t>
  </si>
  <si>
    <t>curry leaf, ginger, chakka</t>
  </si>
  <si>
    <t>jayash</t>
  </si>
  <si>
    <t>tomato,</t>
  </si>
  <si>
    <t>drum stick leaf, curry leaf</t>
  </si>
  <si>
    <t>curry leaf, raw mango</t>
  </si>
  <si>
    <t>corn, curry leaf, drum stick, turmeric</t>
  </si>
  <si>
    <t>kovaka, kachil,drum stick leaf</t>
  </si>
  <si>
    <t>spinach</t>
  </si>
  <si>
    <t>kovaka, ginger mango</t>
  </si>
  <si>
    <t>kachil</t>
  </si>
  <si>
    <t>jack fruit, palak, mango ginger, curry leaf, tamrind</t>
  </si>
  <si>
    <t>drum stick, corn,chena, termeric, palak</t>
  </si>
  <si>
    <t>mango, payar,jackfruit, palak</t>
  </si>
  <si>
    <t>chena</t>
  </si>
  <si>
    <t>sofi</t>
  </si>
  <si>
    <t>shilpa</t>
  </si>
  <si>
    <t>Firos</t>
  </si>
  <si>
    <t>Pudina</t>
  </si>
  <si>
    <t>Snakeguard</t>
  </si>
  <si>
    <t>Gaur Beans</t>
  </si>
  <si>
    <t>Colacasia Leaves</t>
  </si>
  <si>
    <t>330 gms</t>
  </si>
  <si>
    <t>100 gms</t>
  </si>
  <si>
    <t>2 Packs - 15 per pack</t>
  </si>
  <si>
    <t>250 gms - 20 rupees bundle</t>
  </si>
  <si>
    <t>UST</t>
  </si>
  <si>
    <t>Shine</t>
  </si>
  <si>
    <t>Ajith</t>
  </si>
  <si>
    <t>Baiju</t>
  </si>
  <si>
    <t>Shilpa</t>
  </si>
  <si>
    <t>Mathews</t>
  </si>
  <si>
    <t>Rate</t>
  </si>
  <si>
    <t>1 packet</t>
  </si>
  <si>
    <t>330 gm</t>
  </si>
  <si>
    <t xml:space="preserve">100 gm </t>
  </si>
  <si>
    <t>Amount</t>
  </si>
  <si>
    <t>Firose</t>
  </si>
  <si>
    <t>turmeric, kovaka, bird eye chilli</t>
  </si>
  <si>
    <t>Qty</t>
  </si>
  <si>
    <t>Item</t>
  </si>
  <si>
    <t>Sold Qty</t>
  </si>
  <si>
    <t>Other Sales? From the other counter, need to verify</t>
  </si>
  <si>
    <t>With Mathews</t>
  </si>
  <si>
    <t>Pending</t>
  </si>
  <si>
    <t>Differnce</t>
  </si>
  <si>
    <t>Individual's Amount @90%</t>
  </si>
  <si>
    <t>UST Share @10%</t>
  </si>
  <si>
    <t>UST's Amount</t>
  </si>
  <si>
    <t xml:space="preserve">Individual's </t>
  </si>
  <si>
    <t>UST's</t>
  </si>
  <si>
    <t>Name of Supplier</t>
  </si>
  <si>
    <t>Pending from Individuals</t>
  </si>
  <si>
    <t>Payment for Individuals</t>
  </si>
  <si>
    <t>Rajan</t>
  </si>
  <si>
    <t>Binoosha</t>
  </si>
  <si>
    <t>Code</t>
  </si>
  <si>
    <t>Item Code</t>
  </si>
  <si>
    <t>Farmer Code</t>
  </si>
  <si>
    <t>F001</t>
  </si>
  <si>
    <t>Shilpa Menon</t>
  </si>
  <si>
    <t>F002</t>
  </si>
  <si>
    <t>Mathews Abraham</t>
  </si>
  <si>
    <t>F003</t>
  </si>
  <si>
    <t>F004</t>
  </si>
  <si>
    <t>Customer Code</t>
  </si>
  <si>
    <t>Farmer Name</t>
  </si>
  <si>
    <t>Name</t>
  </si>
  <si>
    <t>Sale Amount</t>
  </si>
  <si>
    <t>Individual's Share @90%</t>
  </si>
  <si>
    <t>UST's  share @ 10%</t>
  </si>
  <si>
    <t>Date</t>
  </si>
  <si>
    <t>MM/DD/CCYY</t>
  </si>
  <si>
    <t>Uid?</t>
  </si>
  <si>
    <t>Ladies Finger</t>
  </si>
  <si>
    <t>Tomato</t>
  </si>
  <si>
    <t>F005</t>
  </si>
  <si>
    <t>F006</t>
  </si>
  <si>
    <t>F007</t>
  </si>
  <si>
    <t>UST Farm</t>
  </si>
  <si>
    <t>V01</t>
  </si>
  <si>
    <t>V02</t>
  </si>
  <si>
    <t>V03</t>
  </si>
  <si>
    <t>V04</t>
  </si>
  <si>
    <t>V05</t>
  </si>
  <si>
    <t>V06</t>
  </si>
  <si>
    <t>Drumstick Leaves</t>
  </si>
  <si>
    <t>Drumstick</t>
  </si>
  <si>
    <t>v07</t>
  </si>
  <si>
    <t>Quantity</t>
  </si>
  <si>
    <t>Shine A</t>
  </si>
  <si>
    <t>250gms</t>
  </si>
  <si>
    <t>Units</t>
  </si>
  <si>
    <t>Pappayya</t>
  </si>
  <si>
    <t>400+1.3kg</t>
  </si>
  <si>
    <t>30+50</t>
  </si>
  <si>
    <t>Mango</t>
  </si>
  <si>
    <t>Sinthu M</t>
  </si>
  <si>
    <t>500gms</t>
  </si>
  <si>
    <t>Pineapple</t>
  </si>
  <si>
    <t>Nutmeg Jathikai</t>
  </si>
  <si>
    <t>Rajalakshmi S</t>
  </si>
  <si>
    <t>Ajith S</t>
  </si>
  <si>
    <t>Long Green Brinjal</t>
  </si>
  <si>
    <t>Salad Cucumber</t>
  </si>
  <si>
    <t>Turmeric</t>
  </si>
  <si>
    <t>Bread Fruit</t>
  </si>
  <si>
    <t>Curry Leaves</t>
  </si>
  <si>
    <t>Tamarind(Kudampuli)</t>
  </si>
  <si>
    <t>Dried Turmeric</t>
  </si>
  <si>
    <t xml:space="preserve">Spinach </t>
  </si>
  <si>
    <t>Colocasia Leaves</t>
  </si>
  <si>
    <t xml:space="preserve">Palak </t>
  </si>
  <si>
    <t>100/KG</t>
  </si>
  <si>
    <t>200/KG</t>
  </si>
  <si>
    <t>90/KG</t>
  </si>
  <si>
    <t>10/ Bunch</t>
  </si>
  <si>
    <t>120/Packet</t>
  </si>
  <si>
    <t>70/ Packet</t>
  </si>
  <si>
    <t>40/Packet</t>
  </si>
  <si>
    <t>25/pack</t>
  </si>
  <si>
    <t xml:space="preserve">20/Bundle </t>
  </si>
  <si>
    <t>160/KG</t>
  </si>
  <si>
    <t>Honey(150gm pack)</t>
  </si>
  <si>
    <t>Ghee(200ml pack)</t>
  </si>
  <si>
    <t>Pepper powder(25 gms)</t>
  </si>
  <si>
    <t>Tamarind(100 gms)</t>
  </si>
  <si>
    <t>80/Pack</t>
  </si>
  <si>
    <t>Rs140/pack</t>
  </si>
  <si>
    <t>Rs30/pack</t>
  </si>
  <si>
    <t>Mathews A</t>
  </si>
  <si>
    <t>Chena</t>
  </si>
  <si>
    <t>Long Beans</t>
  </si>
  <si>
    <t>Sword Beans</t>
  </si>
  <si>
    <t>Red Chera</t>
  </si>
  <si>
    <t>200gms</t>
  </si>
  <si>
    <t xml:space="preserve">Cucumber </t>
  </si>
  <si>
    <t>U64928</t>
  </si>
  <si>
    <t>cheera</t>
  </si>
  <si>
    <t>U11251</t>
  </si>
  <si>
    <t>Long green bringal</t>
  </si>
  <si>
    <t>lady finger</t>
  </si>
  <si>
    <t>drum stick leaf</t>
  </si>
  <si>
    <t>sward beans</t>
  </si>
  <si>
    <t>U42000</t>
  </si>
  <si>
    <t>Varnika</t>
  </si>
  <si>
    <t>U67018</t>
  </si>
  <si>
    <t>Drum Stick</t>
  </si>
  <si>
    <t>sward Beans</t>
  </si>
  <si>
    <t>beans</t>
  </si>
  <si>
    <t>drum stick</t>
  </si>
  <si>
    <t>U38213</t>
  </si>
  <si>
    <t>Red cheera</t>
  </si>
  <si>
    <t>U42112</t>
  </si>
  <si>
    <t>honey</t>
  </si>
  <si>
    <t>U33944</t>
  </si>
  <si>
    <t>Raw Mango</t>
  </si>
  <si>
    <t>BreadFruit</t>
  </si>
  <si>
    <t>long Beans</t>
  </si>
  <si>
    <t>U16444</t>
  </si>
  <si>
    <t>U17461</t>
  </si>
  <si>
    <t>Long Green Bringle</t>
  </si>
  <si>
    <t>long green bringel</t>
  </si>
  <si>
    <t>drumstick</t>
  </si>
  <si>
    <t>curry leaf</t>
  </si>
  <si>
    <t>tomato</t>
  </si>
  <si>
    <t>long beanss</t>
  </si>
  <si>
    <t>palak</t>
  </si>
  <si>
    <t>ginger</t>
  </si>
  <si>
    <t>bringal</t>
  </si>
  <si>
    <t>350 gm</t>
  </si>
  <si>
    <t>taro leaf</t>
  </si>
  <si>
    <t>Vinod Wills</t>
  </si>
  <si>
    <t>Mangoes</t>
  </si>
  <si>
    <t>security</t>
  </si>
  <si>
    <t>Papaya</t>
  </si>
  <si>
    <t>pineapple</t>
  </si>
  <si>
    <t>breadfruit</t>
  </si>
  <si>
    <t>tomatoe</t>
  </si>
  <si>
    <t>tamarind</t>
  </si>
  <si>
    <t>Ghee</t>
  </si>
  <si>
    <t>Ginger</t>
  </si>
  <si>
    <t>Honey</t>
  </si>
  <si>
    <t>ghee</t>
  </si>
  <si>
    <t>Tamarind</t>
  </si>
  <si>
    <t>Paytm</t>
  </si>
  <si>
    <t>Vendor</t>
  </si>
  <si>
    <t>Jackseed</t>
  </si>
  <si>
    <t>U11519</t>
  </si>
  <si>
    <t>Veggie  Stall Selling Details (14/05/2018)</t>
  </si>
  <si>
    <t>To  Give</t>
  </si>
  <si>
    <t>UST To Get</t>
  </si>
  <si>
    <t>Price List Of Veggies</t>
  </si>
  <si>
    <t>RawMango</t>
  </si>
  <si>
    <t>DrumStickLeaf</t>
  </si>
  <si>
    <t>Cheera</t>
  </si>
  <si>
    <t>SwardBeans</t>
  </si>
  <si>
    <t>CurryLeaf</t>
  </si>
  <si>
    <t>LongGreenBrinjal</t>
  </si>
  <si>
    <t>RoundBrinjal</t>
  </si>
  <si>
    <t>RawJackFruit</t>
  </si>
  <si>
    <t>Cucumber</t>
  </si>
  <si>
    <t>BitterGaurd</t>
  </si>
  <si>
    <t>RipeJackFruit</t>
  </si>
  <si>
    <t>Nutmeg</t>
  </si>
  <si>
    <t>DriedTurmeric</t>
  </si>
  <si>
    <t>FreshTurmeric</t>
  </si>
  <si>
    <t>250gm</t>
  </si>
  <si>
    <t>100gm</t>
  </si>
  <si>
    <t>OldRate</t>
  </si>
  <si>
    <t>NewRate</t>
  </si>
  <si>
    <t>150gm</t>
  </si>
  <si>
    <t>500gm</t>
  </si>
  <si>
    <t>50gm</t>
  </si>
  <si>
    <t>1000gm</t>
  </si>
  <si>
    <t>20gm</t>
  </si>
  <si>
    <t>Chilli</t>
  </si>
  <si>
    <t>MarketRate</t>
  </si>
  <si>
    <t>U41344</t>
  </si>
  <si>
    <t>U14500</t>
  </si>
  <si>
    <t>U16022</t>
  </si>
  <si>
    <t>U48652</t>
  </si>
  <si>
    <t>U29478</t>
  </si>
  <si>
    <t>U31498</t>
  </si>
  <si>
    <t>U16363</t>
  </si>
  <si>
    <t>U31951</t>
  </si>
  <si>
    <t>U45693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</si>
</sst>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wrapText="1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Protection="1"/>
    <xf numFmtId="0" fontId="0" fillId="0" borderId="1" xfId="0" applyBorder="1" applyProtection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3" borderId="4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1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top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"/>
  <sheetViews>
    <sheetView workbookViewId="0">
      <pane ySplit="1" topLeftCell="A2" activePane="bottomLeft" state="frozen"/>
      <selection pane="bottomLeft" activeCell="H44" sqref="H44"/>
    </sheetView>
  </sheetViews>
  <sheetFormatPr defaultRowHeight="15" x14ac:dyDescent="0.25"/>
  <cols>
    <col min="1" max="1" width="21.42578125" customWidth="1"/>
    <col min="3" max="3" width="23.5703125" bestFit="1" customWidth="1"/>
    <col min="4" max="4" width="25.140625" bestFit="1" customWidth="1"/>
    <col min="5" max="5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60</v>
      </c>
      <c r="E1" t="s">
        <v>4</v>
      </c>
      <c r="F1" t="s">
        <v>14</v>
      </c>
    </row>
    <row r="2" spans="1:6" ht="74.099999999999994" hidden="1" customHeight="1" x14ac:dyDescent="0.25">
      <c r="A2">
        <v>63409</v>
      </c>
      <c r="B2" s="1" t="s">
        <v>7</v>
      </c>
      <c r="C2" t="s">
        <v>3</v>
      </c>
      <c r="D2" s="1">
        <f>48+15+
45+25+35</f>
        <v>168</v>
      </c>
    </row>
    <row r="3" spans="1:6" ht="60" hidden="1" x14ac:dyDescent="0.25">
      <c r="A3">
        <v>10028</v>
      </c>
      <c r="B3">
        <v>122.5</v>
      </c>
      <c r="C3" s="1" t="s">
        <v>5</v>
      </c>
      <c r="D3">
        <f>30+22.5+30+40</f>
        <v>122.5</v>
      </c>
    </row>
    <row r="4" spans="1:6" ht="32.450000000000003" hidden="1" customHeight="1" x14ac:dyDescent="0.25">
      <c r="A4">
        <v>10449</v>
      </c>
      <c r="B4">
        <v>60</v>
      </c>
      <c r="C4" s="1" t="s">
        <v>6</v>
      </c>
      <c r="D4">
        <f>40+20</f>
        <v>60</v>
      </c>
    </row>
    <row r="5" spans="1:6" ht="29.45" hidden="1" customHeight="1" x14ac:dyDescent="0.25">
      <c r="A5">
        <v>55446</v>
      </c>
      <c r="B5">
        <v>130.19999999999999</v>
      </c>
      <c r="D5">
        <f>55.2+35+40</f>
        <v>130.19999999999999</v>
      </c>
    </row>
    <row r="6" spans="1:6" hidden="1" x14ac:dyDescent="0.25">
      <c r="A6">
        <v>14500</v>
      </c>
      <c r="B6">
        <v>192.5</v>
      </c>
      <c r="C6" t="s">
        <v>11</v>
      </c>
      <c r="D6">
        <f>70+30+40+20+32.5</f>
        <v>192.5</v>
      </c>
    </row>
    <row r="7" spans="1:6" hidden="1" x14ac:dyDescent="0.25">
      <c r="A7">
        <v>33752</v>
      </c>
      <c r="B7">
        <v>161</v>
      </c>
      <c r="C7" t="s">
        <v>19</v>
      </c>
      <c r="D7">
        <f>41+120</f>
        <v>161</v>
      </c>
    </row>
    <row r="8" spans="1:6" hidden="1" x14ac:dyDescent="0.25">
      <c r="A8">
        <v>61995</v>
      </c>
      <c r="B8">
        <v>645</v>
      </c>
      <c r="D8">
        <f>60+90+20+50+75+54+280+16</f>
        <v>645</v>
      </c>
    </row>
    <row r="9" spans="1:6" ht="45" hidden="1" x14ac:dyDescent="0.25">
      <c r="A9">
        <v>11442</v>
      </c>
      <c r="B9">
        <v>68</v>
      </c>
      <c r="C9" s="1" t="s">
        <v>8</v>
      </c>
      <c r="D9">
        <f>10+24.5+33.5</f>
        <v>68</v>
      </c>
    </row>
    <row r="10" spans="1:6" ht="90" hidden="1" x14ac:dyDescent="0.25">
      <c r="A10">
        <v>11251</v>
      </c>
      <c r="B10">
        <v>126</v>
      </c>
      <c r="C10" s="1" t="s">
        <v>9</v>
      </c>
      <c r="D10">
        <f>30+30+15+10+25+16</f>
        <v>126</v>
      </c>
    </row>
    <row r="11" spans="1:6" ht="90" hidden="1" x14ac:dyDescent="0.25">
      <c r="A11">
        <v>11896</v>
      </c>
      <c r="B11">
        <v>434</v>
      </c>
      <c r="C11" s="1" t="s">
        <v>10</v>
      </c>
      <c r="D11">
        <f>45+120+159+75+10+25</f>
        <v>434</v>
      </c>
    </row>
    <row r="12" spans="1:6" hidden="1" x14ac:dyDescent="0.25">
      <c r="A12">
        <v>58233</v>
      </c>
      <c r="B12">
        <v>20</v>
      </c>
      <c r="C12" s="1" t="s">
        <v>12</v>
      </c>
      <c r="D12">
        <v>20</v>
      </c>
    </row>
    <row r="13" spans="1:6" hidden="1" x14ac:dyDescent="0.25">
      <c r="A13">
        <v>45980</v>
      </c>
      <c r="B13">
        <v>40</v>
      </c>
      <c r="C13" s="1" t="s">
        <v>13</v>
      </c>
      <c r="D13">
        <v>40</v>
      </c>
    </row>
    <row r="14" spans="1:6" hidden="1" x14ac:dyDescent="0.25">
      <c r="A14">
        <v>46987</v>
      </c>
      <c r="B14">
        <v>45</v>
      </c>
      <c r="C14" s="1" t="s">
        <v>15</v>
      </c>
      <c r="D14">
        <f>20+25</f>
        <v>45</v>
      </c>
    </row>
    <row r="15" spans="1:6" hidden="1" x14ac:dyDescent="0.25">
      <c r="A15">
        <v>55920</v>
      </c>
      <c r="B15">
        <v>45</v>
      </c>
      <c r="C15" s="1" t="s">
        <v>16</v>
      </c>
      <c r="D15">
        <v>45</v>
      </c>
    </row>
    <row r="16" spans="1:6" ht="30" hidden="1" x14ac:dyDescent="0.25">
      <c r="A16">
        <v>37752</v>
      </c>
      <c r="B16">
        <v>58</v>
      </c>
      <c r="C16" s="1" t="s">
        <v>17</v>
      </c>
      <c r="D16">
        <f>30+28</f>
        <v>58</v>
      </c>
    </row>
    <row r="17" spans="1:5" hidden="1" x14ac:dyDescent="0.25">
      <c r="A17">
        <v>37159</v>
      </c>
      <c r="B17">
        <v>20</v>
      </c>
      <c r="C17" s="1" t="s">
        <v>18</v>
      </c>
      <c r="D17">
        <v>20</v>
      </c>
    </row>
    <row r="18" spans="1:5" hidden="1" x14ac:dyDescent="0.25">
      <c r="A18">
        <v>60825</v>
      </c>
      <c r="B18">
        <v>70</v>
      </c>
      <c r="C18" s="1" t="s">
        <v>20</v>
      </c>
      <c r="D18">
        <v>70</v>
      </c>
    </row>
    <row r="19" spans="1:5" ht="30" hidden="1" x14ac:dyDescent="0.25">
      <c r="A19">
        <v>46595</v>
      </c>
      <c r="B19">
        <v>88</v>
      </c>
      <c r="C19" s="1" t="s">
        <v>21</v>
      </c>
      <c r="D19">
        <v>88</v>
      </c>
    </row>
    <row r="20" spans="1:5" x14ac:dyDescent="0.25">
      <c r="A20">
        <v>42342</v>
      </c>
      <c r="B20">
        <v>15</v>
      </c>
      <c r="C20" s="1" t="s">
        <v>15</v>
      </c>
      <c r="D20">
        <v>15</v>
      </c>
      <c r="E20" t="s">
        <v>22</v>
      </c>
    </row>
    <row r="21" spans="1:5" ht="30" x14ac:dyDescent="0.25">
      <c r="A21" t="s">
        <v>23</v>
      </c>
      <c r="C21" s="1" t="s">
        <v>62</v>
      </c>
      <c r="D21">
        <f>50+45+100</f>
        <v>195</v>
      </c>
      <c r="E21" t="s">
        <v>22</v>
      </c>
    </row>
    <row r="22" spans="1:5" x14ac:dyDescent="0.25">
      <c r="A22">
        <v>60410</v>
      </c>
      <c r="C22" s="1" t="s">
        <v>24</v>
      </c>
      <c r="D22">
        <v>100</v>
      </c>
      <c r="E22" t="s">
        <v>22</v>
      </c>
    </row>
    <row r="23" spans="1:5" hidden="1" x14ac:dyDescent="0.25">
      <c r="A23">
        <v>43918</v>
      </c>
      <c r="C23" s="1" t="s">
        <v>25</v>
      </c>
      <c r="D23">
        <f>68+50+37</f>
        <v>155</v>
      </c>
    </row>
    <row r="24" spans="1:5" x14ac:dyDescent="0.25">
      <c r="A24" t="s">
        <v>26</v>
      </c>
      <c r="C24" s="1" t="s">
        <v>27</v>
      </c>
      <c r="D24">
        <v>18</v>
      </c>
      <c r="E24" t="s">
        <v>22</v>
      </c>
    </row>
    <row r="25" spans="1:5" ht="30" x14ac:dyDescent="0.25">
      <c r="A25">
        <v>12600</v>
      </c>
      <c r="C25" s="1" t="s">
        <v>37</v>
      </c>
      <c r="D25">
        <f>100+60+105+35</f>
        <v>300</v>
      </c>
      <c r="E25" t="s">
        <v>22</v>
      </c>
    </row>
    <row r="26" spans="1:5" ht="30" hidden="1" x14ac:dyDescent="0.25">
      <c r="A26">
        <v>31951</v>
      </c>
      <c r="C26" s="1" t="s">
        <v>36</v>
      </c>
      <c r="D26">
        <f>293+93+40</f>
        <v>426</v>
      </c>
    </row>
    <row r="27" spans="1:5" ht="30" hidden="1" x14ac:dyDescent="0.25">
      <c r="A27">
        <v>50062</v>
      </c>
      <c r="C27" s="1" t="s">
        <v>28</v>
      </c>
      <c r="D27">
        <f>15+10</f>
        <v>25</v>
      </c>
    </row>
    <row r="28" spans="1:5" hidden="1" x14ac:dyDescent="0.25">
      <c r="A28">
        <v>23803</v>
      </c>
      <c r="C28" s="1" t="s">
        <v>29</v>
      </c>
      <c r="D28">
        <f>10+20</f>
        <v>30</v>
      </c>
    </row>
    <row r="29" spans="1:5" ht="30" hidden="1" x14ac:dyDescent="0.25">
      <c r="A29">
        <v>29413</v>
      </c>
      <c r="C29" s="1" t="s">
        <v>30</v>
      </c>
      <c r="D29">
        <f>60+20+15+120</f>
        <v>215</v>
      </c>
    </row>
    <row r="30" spans="1:5" ht="30" hidden="1" x14ac:dyDescent="0.25">
      <c r="A30">
        <v>68998</v>
      </c>
      <c r="C30" s="1" t="s">
        <v>31</v>
      </c>
      <c r="D30">
        <f>45+63+10</f>
        <v>118</v>
      </c>
    </row>
    <row r="31" spans="1:5" hidden="1" x14ac:dyDescent="0.25">
      <c r="A31">
        <v>45015</v>
      </c>
      <c r="C31" s="1" t="s">
        <v>32</v>
      </c>
      <c r="D31">
        <f>20</f>
        <v>20</v>
      </c>
    </row>
    <row r="32" spans="1:5" hidden="1" x14ac:dyDescent="0.25">
      <c r="A32">
        <v>25917</v>
      </c>
      <c r="C32" s="1" t="s">
        <v>33</v>
      </c>
      <c r="D32">
        <f>20+37</f>
        <v>57</v>
      </c>
    </row>
    <row r="33" spans="1:5" ht="45" hidden="1" x14ac:dyDescent="0.25">
      <c r="A33">
        <v>56825</v>
      </c>
      <c r="C33" s="1" t="s">
        <v>35</v>
      </c>
      <c r="D33">
        <f>70+20+45+40+120</f>
        <v>295</v>
      </c>
    </row>
    <row r="34" spans="1:5" hidden="1" x14ac:dyDescent="0.25">
      <c r="A34">
        <v>24318</v>
      </c>
      <c r="C34" s="1" t="s">
        <v>34</v>
      </c>
      <c r="D34">
        <v>100</v>
      </c>
    </row>
    <row r="35" spans="1:5" hidden="1" x14ac:dyDescent="0.25">
      <c r="A35" t="s">
        <v>39</v>
      </c>
      <c r="C35" s="1" t="s">
        <v>38</v>
      </c>
      <c r="D35">
        <v>70</v>
      </c>
    </row>
    <row r="36" spans="1:5" x14ac:dyDescent="0.25">
      <c r="A36" t="s">
        <v>40</v>
      </c>
      <c r="D36">
        <v>185</v>
      </c>
      <c r="E36" t="s">
        <v>22</v>
      </c>
    </row>
    <row r="37" spans="1:5" hidden="1" x14ac:dyDescent="0.25">
      <c r="A37" t="s">
        <v>51</v>
      </c>
      <c r="D37">
        <v>20</v>
      </c>
    </row>
    <row r="38" spans="1:5" ht="45" hidden="1" x14ac:dyDescent="0.25">
      <c r="C38" s="6" t="s">
        <v>66</v>
      </c>
      <c r="D38">
        <v>476</v>
      </c>
    </row>
    <row r="41" spans="1:5" x14ac:dyDescent="0.25">
      <c r="C41" t="s">
        <v>1</v>
      </c>
      <c r="D41">
        <f>SUM(D2:D38)</f>
        <v>5313.2</v>
      </c>
    </row>
    <row r="45" spans="1:5" x14ac:dyDescent="0.25">
      <c r="C45" t="s">
        <v>67</v>
      </c>
      <c r="D45">
        <f>4*500+21*100+5*50+6*10+70+20</f>
        <v>4500</v>
      </c>
    </row>
    <row r="46" spans="1:5" x14ac:dyDescent="0.25">
      <c r="C46" t="s">
        <v>68</v>
      </c>
      <c r="D46">
        <f>SUMIF(E2:E36,"pending",D2:D36)</f>
        <v>813</v>
      </c>
    </row>
    <row r="48" spans="1:5" x14ac:dyDescent="0.25">
      <c r="C48" t="s">
        <v>1</v>
      </c>
      <c r="D48">
        <f>SUM(D45:D46)</f>
        <v>5313</v>
      </c>
    </row>
    <row r="49" spans="3:4" x14ac:dyDescent="0.25">
      <c r="C49" t="s">
        <v>69</v>
      </c>
      <c r="D49" s="3">
        <f>D41-D48</f>
        <v>0.1999999999998181</v>
      </c>
    </row>
  </sheetData>
  <autoFilter ref="A1:F38" xr:uid="{00000000-0009-0000-0000-00000000000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3"/>
  <sheetViews>
    <sheetView workbookViewId="0">
      <selection activeCell="C8" sqref="C8"/>
    </sheetView>
  </sheetViews>
  <sheetFormatPr defaultRowHeight="15" x14ac:dyDescent="0.25"/>
  <cols>
    <col min="2" max="2" width="15.7109375" bestFit="1" customWidth="1"/>
    <col min="3" max="3" width="25.28515625" bestFit="1" customWidth="1"/>
    <col min="6" max="6" width="25.7109375" customWidth="1"/>
  </cols>
  <sheetData>
    <row r="2" spans="2:7" x14ac:dyDescent="0.25">
      <c r="B2" t="s">
        <v>41</v>
      </c>
    </row>
    <row r="4" spans="2:7" x14ac:dyDescent="0.25">
      <c r="B4" s="2" t="s">
        <v>64</v>
      </c>
      <c r="C4" s="2" t="s">
        <v>63</v>
      </c>
      <c r="D4" s="2" t="s">
        <v>56</v>
      </c>
      <c r="E4" s="2" t="s">
        <v>65</v>
      </c>
      <c r="F4" s="2"/>
      <c r="G4" s="2" t="s">
        <v>60</v>
      </c>
    </row>
    <row r="5" spans="2:7" x14ac:dyDescent="0.25">
      <c r="B5" s="2" t="s">
        <v>42</v>
      </c>
      <c r="C5" s="2" t="s">
        <v>48</v>
      </c>
      <c r="D5" s="2">
        <v>15</v>
      </c>
      <c r="E5" s="2" t="s">
        <v>57</v>
      </c>
      <c r="F5" s="2"/>
      <c r="G5" s="2">
        <v>15</v>
      </c>
    </row>
    <row r="6" spans="2:7" x14ac:dyDescent="0.25">
      <c r="B6" s="2" t="s">
        <v>43</v>
      </c>
      <c r="C6" s="2" t="s">
        <v>46</v>
      </c>
      <c r="D6" s="2">
        <v>100</v>
      </c>
      <c r="E6" s="2" t="s">
        <v>58</v>
      </c>
      <c r="F6" s="2"/>
      <c r="G6" s="2">
        <v>33</v>
      </c>
    </row>
    <row r="7" spans="2:7" x14ac:dyDescent="0.25">
      <c r="B7" s="2" t="s">
        <v>44</v>
      </c>
      <c r="C7" s="2" t="s">
        <v>47</v>
      </c>
      <c r="D7" s="2">
        <v>130</v>
      </c>
      <c r="E7" s="2" t="s">
        <v>59</v>
      </c>
      <c r="F7" s="2"/>
      <c r="G7" s="2">
        <v>13</v>
      </c>
    </row>
    <row r="8" spans="2:7" x14ac:dyDescent="0.25">
      <c r="B8" s="2" t="s">
        <v>45</v>
      </c>
      <c r="C8" s="2" t="s">
        <v>49</v>
      </c>
      <c r="D8" s="2">
        <v>40</v>
      </c>
      <c r="E8" s="2">
        <v>0</v>
      </c>
      <c r="F8" s="2"/>
      <c r="G8" s="2"/>
    </row>
    <row r="10" spans="2:7" x14ac:dyDescent="0.25">
      <c r="F10" s="2" t="s">
        <v>1</v>
      </c>
      <c r="G10" s="2">
        <f>SUM(G5:G8)</f>
        <v>61</v>
      </c>
    </row>
    <row r="12" spans="2:7" x14ac:dyDescent="0.25">
      <c r="F12" s="2" t="s">
        <v>70</v>
      </c>
      <c r="G12" s="2">
        <f>G10*0.9</f>
        <v>54.9</v>
      </c>
    </row>
    <row r="13" spans="2:7" x14ac:dyDescent="0.25">
      <c r="F13" s="2" t="s">
        <v>71</v>
      </c>
      <c r="G13" s="2">
        <f>G10*0.1</f>
        <v>6.1000000000000005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1"/>
  <sheetViews>
    <sheetView workbookViewId="0">
      <selection activeCell="C20" sqref="C20"/>
    </sheetView>
  </sheetViews>
  <sheetFormatPr defaultRowHeight="15" x14ac:dyDescent="0.25"/>
  <cols>
    <col min="2" max="2" width="20.85546875" customWidth="1"/>
    <col min="4" max="4" width="15.28515625" customWidth="1"/>
    <col min="7" max="7" width="23.42578125" customWidth="1"/>
    <col min="8" max="8" width="20.42578125" customWidth="1"/>
  </cols>
  <sheetData>
    <row r="1" spans="2:8" x14ac:dyDescent="0.25">
      <c r="B1" s="2" t="s">
        <v>75</v>
      </c>
      <c r="C1" s="2"/>
      <c r="D1" s="2" t="s">
        <v>73</v>
      </c>
      <c r="E1" s="2" t="s">
        <v>74</v>
      </c>
      <c r="G1" s="9" t="s">
        <v>76</v>
      </c>
      <c r="H1" s="10" t="s">
        <v>77</v>
      </c>
    </row>
    <row r="2" spans="2:8" x14ac:dyDescent="0.25">
      <c r="B2" s="2" t="s">
        <v>61</v>
      </c>
      <c r="C2" s="2">
        <f>Firos!G10</f>
        <v>61</v>
      </c>
      <c r="D2" s="5">
        <f>C2*0.9</f>
        <v>54.9</v>
      </c>
      <c r="E2" s="5">
        <f>C2*0.1</f>
        <v>6.1000000000000005</v>
      </c>
      <c r="G2" s="11">
        <v>0</v>
      </c>
      <c r="H2" s="5">
        <f>D2-G2</f>
        <v>54.9</v>
      </c>
    </row>
    <row r="3" spans="2:8" x14ac:dyDescent="0.25">
      <c r="B3" s="2" t="s">
        <v>50</v>
      </c>
      <c r="C3" s="2" t="e">
        <f>#REF!</f>
        <v>#REF!</v>
      </c>
      <c r="D3" s="5"/>
      <c r="E3" s="5" t="e">
        <f>C3</f>
        <v>#REF!</v>
      </c>
      <c r="G3" s="11">
        <v>0</v>
      </c>
      <c r="H3" s="5"/>
    </row>
    <row r="4" spans="2:8" x14ac:dyDescent="0.25">
      <c r="B4" s="2" t="s">
        <v>51</v>
      </c>
      <c r="C4" s="2" t="e">
        <f>#REF!</f>
        <v>#REF!</v>
      </c>
      <c r="D4" s="5" t="e">
        <f t="shared" ref="D4:D8" si="0">C4*0.9</f>
        <v>#REF!</v>
      </c>
      <c r="E4" s="5" t="e">
        <f t="shared" ref="E4:E8" si="1">C4*0.1</f>
        <v>#REF!</v>
      </c>
      <c r="G4" s="11">
        <v>0</v>
      </c>
      <c r="H4" s="5" t="e">
        <f>D4-G4</f>
        <v>#REF!</v>
      </c>
    </row>
    <row r="5" spans="2:8" x14ac:dyDescent="0.25">
      <c r="B5" s="2" t="s">
        <v>52</v>
      </c>
      <c r="C5" s="2" t="e">
        <f>#REF!</f>
        <v>#REF!</v>
      </c>
      <c r="D5" s="5" t="e">
        <f t="shared" si="0"/>
        <v>#REF!</v>
      </c>
      <c r="E5" s="5" t="e">
        <f t="shared" si="1"/>
        <v>#REF!</v>
      </c>
      <c r="G5" s="11">
        <v>0</v>
      </c>
      <c r="H5" s="5" t="e">
        <f>D5-G5</f>
        <v>#REF!</v>
      </c>
    </row>
    <row r="6" spans="2:8" x14ac:dyDescent="0.25">
      <c r="B6" s="2" t="s">
        <v>53</v>
      </c>
      <c r="C6" s="2" t="e">
        <f>#REF!</f>
        <v>#REF!</v>
      </c>
      <c r="D6" s="5" t="e">
        <f t="shared" si="0"/>
        <v>#REF!</v>
      </c>
      <c r="E6" s="5" t="e">
        <f t="shared" si="1"/>
        <v>#REF!</v>
      </c>
      <c r="G6" s="11">
        <v>0</v>
      </c>
      <c r="H6" s="5" t="e">
        <f>D6-G6</f>
        <v>#REF!</v>
      </c>
    </row>
    <row r="7" spans="2:8" x14ac:dyDescent="0.25">
      <c r="B7" s="2" t="s">
        <v>54</v>
      </c>
      <c r="C7" s="2" t="e">
        <f>#REF!</f>
        <v>#REF!</v>
      </c>
      <c r="D7" s="5" t="e">
        <f t="shared" si="0"/>
        <v>#REF!</v>
      </c>
      <c r="E7" s="5" t="e">
        <f t="shared" si="1"/>
        <v>#REF!</v>
      </c>
      <c r="G7" s="11">
        <v>185</v>
      </c>
      <c r="H7" s="5" t="e">
        <f>D7-G7</f>
        <v>#REF!</v>
      </c>
    </row>
    <row r="8" spans="2:8" x14ac:dyDescent="0.25">
      <c r="B8" s="2" t="s">
        <v>55</v>
      </c>
      <c r="C8" s="2" t="e">
        <f>#REF!</f>
        <v>#REF!</v>
      </c>
      <c r="D8" s="5" t="e">
        <f t="shared" si="0"/>
        <v>#REF!</v>
      </c>
      <c r="E8" s="5" t="e">
        <f t="shared" si="1"/>
        <v>#REF!</v>
      </c>
      <c r="G8" s="12">
        <v>300</v>
      </c>
      <c r="H8" s="5" t="e">
        <f>D8-G8</f>
        <v>#REF!</v>
      </c>
    </row>
    <row r="10" spans="2:8" x14ac:dyDescent="0.25">
      <c r="B10" s="2" t="s">
        <v>1</v>
      </c>
      <c r="C10" s="2" t="e">
        <f>SUM(C2:C8)</f>
        <v>#REF!</v>
      </c>
      <c r="D10" s="7" t="e">
        <f>SUM(D2:D8)</f>
        <v>#REF!</v>
      </c>
      <c r="E10" s="7" t="e">
        <f>SUM(E2:E8)</f>
        <v>#REF!</v>
      </c>
    </row>
    <row r="13" spans="2:8" x14ac:dyDescent="0.25">
      <c r="B13" s="2" t="s">
        <v>72</v>
      </c>
      <c r="C13" s="8" t="e">
        <f>E10</f>
        <v>#REF!</v>
      </c>
    </row>
    <row r="17" spans="2:3" x14ac:dyDescent="0.25">
      <c r="B17" t="s">
        <v>68</v>
      </c>
    </row>
    <row r="19" spans="2:3" x14ac:dyDescent="0.25">
      <c r="B19" s="2" t="s">
        <v>78</v>
      </c>
      <c r="C19" s="2">
        <v>195</v>
      </c>
    </row>
    <row r="20" spans="2:3" x14ac:dyDescent="0.25">
      <c r="B20" s="2" t="s">
        <v>169</v>
      </c>
      <c r="C20" s="2">
        <v>118</v>
      </c>
    </row>
    <row r="21" spans="2:3" x14ac:dyDescent="0.25">
      <c r="B21" s="2" t="s">
        <v>79</v>
      </c>
      <c r="C21" s="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1"/>
  <sheetViews>
    <sheetView workbookViewId="0">
      <selection activeCell="I9" sqref="I9"/>
    </sheetView>
  </sheetViews>
  <sheetFormatPr defaultRowHeight="15" x14ac:dyDescent="0.25"/>
  <cols>
    <col min="1" max="1" width="16" style="20" customWidth="1"/>
    <col min="2" max="2" width="11.85546875" style="20" customWidth="1"/>
    <col min="3" max="3" width="15.7109375" style="20" customWidth="1"/>
    <col min="4" max="4" width="19.5703125" style="17" customWidth="1"/>
    <col min="5" max="5" width="8.7109375" style="24"/>
    <col min="6" max="7" width="8.7109375" style="17"/>
    <col min="8" max="9" width="8.7109375" style="20"/>
    <col min="10" max="10" width="17" style="20" customWidth="1"/>
  </cols>
  <sheetData>
    <row r="1" spans="1:10" x14ac:dyDescent="0.25">
      <c r="A1" s="18" t="s">
        <v>89</v>
      </c>
      <c r="B1" s="18" t="s">
        <v>81</v>
      </c>
      <c r="C1" s="18" t="s">
        <v>82</v>
      </c>
      <c r="D1" s="15" t="s">
        <v>90</v>
      </c>
      <c r="E1" s="19" t="s">
        <v>63</v>
      </c>
      <c r="F1" s="15" t="s">
        <v>56</v>
      </c>
      <c r="G1" s="15" t="s">
        <v>60</v>
      </c>
      <c r="I1" s="21" t="s">
        <v>95</v>
      </c>
      <c r="J1" s="21" t="s">
        <v>96</v>
      </c>
    </row>
    <row r="2" spans="1:10" x14ac:dyDescent="0.25">
      <c r="A2" s="22" t="s">
        <v>97</v>
      </c>
      <c r="B2" s="22" t="s">
        <v>107</v>
      </c>
      <c r="C2" s="22" t="s">
        <v>83</v>
      </c>
      <c r="D2" s="16" t="str">
        <f>VLOOKUP(C2,'Price &amp; Farmers'!$J$1:$K$101,2,FALSE)</f>
        <v>Shilpa Menon</v>
      </c>
      <c r="E2" s="23">
        <v>0.5</v>
      </c>
      <c r="F2" s="16">
        <f>VLOOKUP(B2,'Price &amp; Farmers'!$A$1:$C$50,3,FALSE)</f>
        <v>75</v>
      </c>
      <c r="G2" s="16">
        <f>E2*F2</f>
        <v>37.5</v>
      </c>
    </row>
    <row r="3" spans="1:10" x14ac:dyDescent="0.25">
      <c r="A3" s="22"/>
      <c r="B3" s="22" t="s">
        <v>105</v>
      </c>
      <c r="C3" s="22" t="s">
        <v>85</v>
      </c>
      <c r="D3" s="16" t="str">
        <f>VLOOKUP(C3,'Price &amp; Farmers'!$J$1:$K$101,2,FALSE)</f>
        <v>Mathews Abraham</v>
      </c>
      <c r="E3" s="23">
        <v>0.2</v>
      </c>
      <c r="F3" s="16">
        <f>VLOOKUP(B3,'Price &amp; Farmers'!$A$1:$C$50,3,FALSE)</f>
        <v>400</v>
      </c>
      <c r="G3" s="16">
        <f t="shared" ref="G3:G66" si="0">E3*F3</f>
        <v>80</v>
      </c>
    </row>
    <row r="4" spans="1:10" x14ac:dyDescent="0.25">
      <c r="A4" s="22"/>
      <c r="B4" s="22" t="s">
        <v>106</v>
      </c>
      <c r="C4" s="22" t="s">
        <v>87</v>
      </c>
      <c r="D4" s="16" t="str">
        <f>VLOOKUP(C4,'Price &amp; Farmers'!$J$1:$K$101,2,FALSE)</f>
        <v>Firose</v>
      </c>
      <c r="E4" s="23">
        <v>0.3</v>
      </c>
      <c r="F4" s="16">
        <f>VLOOKUP(B4,'Price &amp; Farmers'!$A$1:$C$50,3,FALSE)</f>
        <v>200</v>
      </c>
      <c r="G4" s="16">
        <f t="shared" si="0"/>
        <v>60</v>
      </c>
    </row>
    <row r="5" spans="1:10" x14ac:dyDescent="0.25">
      <c r="A5" s="22"/>
      <c r="B5" s="22" t="s">
        <v>112</v>
      </c>
      <c r="C5" s="22" t="s">
        <v>85</v>
      </c>
      <c r="D5" s="16" t="str">
        <f>VLOOKUP(C5,'Price &amp; Farmers'!$J$1:$K$101,2,FALSE)</f>
        <v>Mathews Abraham</v>
      </c>
      <c r="E5" s="23">
        <v>0.2</v>
      </c>
      <c r="F5" s="16" t="e">
        <f>VLOOKUP(B5,'Price &amp; Farmers'!$A$1:$C$50,3,FALSE)</f>
        <v>#N/A</v>
      </c>
      <c r="G5" s="16" t="e">
        <f t="shared" si="0"/>
        <v>#N/A</v>
      </c>
    </row>
    <row r="6" spans="1:10" x14ac:dyDescent="0.25">
      <c r="A6" s="22"/>
      <c r="B6" s="22"/>
      <c r="C6" s="22"/>
      <c r="D6" s="16" t="e">
        <f>VLOOKUP(C6,'Price &amp; Farmers'!$J$1:$K$101,2,FALSE)</f>
        <v>#N/A</v>
      </c>
      <c r="E6" s="23"/>
      <c r="F6" s="16" t="e">
        <f>VLOOKUP(B6,'Price &amp; Farmers'!$A$1:$C$50,3,FALSE)</f>
        <v>#N/A</v>
      </c>
      <c r="G6" s="16" t="e">
        <f t="shared" si="0"/>
        <v>#N/A</v>
      </c>
    </row>
    <row r="7" spans="1:10" x14ac:dyDescent="0.25">
      <c r="A7" s="22"/>
      <c r="B7" s="22"/>
      <c r="C7" s="22"/>
      <c r="D7" s="16" t="e">
        <f>VLOOKUP(C7,'Price &amp; Farmers'!$J$1:$K$101,2,FALSE)</f>
        <v>#N/A</v>
      </c>
      <c r="E7" s="23"/>
      <c r="F7" s="16" t="e">
        <f>VLOOKUP(B7,'Price &amp; Farmers'!$A$1:$C$50,3,FALSE)</f>
        <v>#N/A</v>
      </c>
      <c r="G7" s="16" t="e">
        <f t="shared" si="0"/>
        <v>#N/A</v>
      </c>
    </row>
    <row r="8" spans="1:10" x14ac:dyDescent="0.25">
      <c r="A8" s="22"/>
      <c r="B8" s="22"/>
      <c r="C8" s="22"/>
      <c r="D8" s="16" t="e">
        <f>VLOOKUP(C8,'Price &amp; Farmers'!$J$1:$K$101,2,FALSE)</f>
        <v>#N/A</v>
      </c>
      <c r="E8" s="23"/>
      <c r="F8" s="16" t="e">
        <f>VLOOKUP(B8,'Price &amp; Farmers'!$A$1:$C$50,3,FALSE)</f>
        <v>#N/A</v>
      </c>
      <c r="G8" s="16" t="e">
        <f t="shared" si="0"/>
        <v>#N/A</v>
      </c>
    </row>
    <row r="9" spans="1:10" x14ac:dyDescent="0.25">
      <c r="A9" s="22"/>
      <c r="B9" s="22"/>
      <c r="C9" s="22"/>
      <c r="D9" s="16" t="e">
        <f>VLOOKUP(C9,'Price &amp; Farmers'!$J$1:$K$101,2,FALSE)</f>
        <v>#N/A</v>
      </c>
      <c r="E9" s="23"/>
      <c r="F9" s="16" t="e">
        <f>VLOOKUP(B9,'Price &amp; Farmers'!$A$1:$C$50,3,FALSE)</f>
        <v>#N/A</v>
      </c>
      <c r="G9" s="16" t="e">
        <f t="shared" si="0"/>
        <v>#N/A</v>
      </c>
    </row>
    <row r="10" spans="1:10" x14ac:dyDescent="0.25">
      <c r="A10" s="22"/>
      <c r="B10" s="22"/>
      <c r="C10" s="22"/>
      <c r="D10" s="16" t="e">
        <f>VLOOKUP(C10,'Price &amp; Farmers'!$J$1:$K$101,2,FALSE)</f>
        <v>#N/A</v>
      </c>
      <c r="E10" s="23"/>
      <c r="F10" s="16" t="e">
        <f>VLOOKUP(B10,'Price &amp; Farmers'!$A$1:$C$50,3,FALSE)</f>
        <v>#N/A</v>
      </c>
      <c r="G10" s="16" t="e">
        <f t="shared" si="0"/>
        <v>#N/A</v>
      </c>
    </row>
    <row r="11" spans="1:10" x14ac:dyDescent="0.25">
      <c r="A11" s="22"/>
      <c r="B11" s="22"/>
      <c r="C11" s="22"/>
      <c r="D11" s="16" t="e">
        <f>VLOOKUP(C11,'Price &amp; Farmers'!$J$1:$K$101,2,FALSE)</f>
        <v>#N/A</v>
      </c>
      <c r="E11" s="23"/>
      <c r="F11" s="16" t="e">
        <f>VLOOKUP(B11,'Price &amp; Farmers'!$A$1:$C$50,3,FALSE)</f>
        <v>#N/A</v>
      </c>
      <c r="G11" s="16" t="e">
        <f t="shared" si="0"/>
        <v>#N/A</v>
      </c>
    </row>
    <row r="12" spans="1:10" x14ac:dyDescent="0.25">
      <c r="A12" s="22"/>
      <c r="B12" s="22"/>
      <c r="C12" s="22"/>
      <c r="D12" s="16" t="e">
        <f>VLOOKUP(C12,'Price &amp; Farmers'!$J$1:$K$101,2,FALSE)</f>
        <v>#N/A</v>
      </c>
      <c r="E12" s="23"/>
      <c r="F12" s="16" t="e">
        <f>VLOOKUP(B12,'Price &amp; Farmers'!$A$1:$C$50,3,FALSE)</f>
        <v>#N/A</v>
      </c>
      <c r="G12" s="16" t="e">
        <f t="shared" si="0"/>
        <v>#N/A</v>
      </c>
    </row>
    <row r="13" spans="1:10" x14ac:dyDescent="0.25">
      <c r="A13" s="22"/>
      <c r="B13" s="22"/>
      <c r="C13" s="22"/>
      <c r="D13" s="16" t="e">
        <f>VLOOKUP(C13,'Price &amp; Farmers'!$J$1:$K$101,2,FALSE)</f>
        <v>#N/A</v>
      </c>
      <c r="E13" s="23"/>
      <c r="F13" s="16" t="e">
        <f>VLOOKUP(B13,'Price &amp; Farmers'!$A$1:$C$50,3,FALSE)</f>
        <v>#N/A</v>
      </c>
      <c r="G13" s="16" t="e">
        <f t="shared" si="0"/>
        <v>#N/A</v>
      </c>
    </row>
    <row r="14" spans="1:10" x14ac:dyDescent="0.25">
      <c r="A14" s="22"/>
      <c r="B14" s="22"/>
      <c r="C14" s="22"/>
      <c r="D14" s="16" t="e">
        <f>VLOOKUP(C14,'Price &amp; Farmers'!$J$1:$K$101,2,FALSE)</f>
        <v>#N/A</v>
      </c>
      <c r="E14" s="23"/>
      <c r="F14" s="16" t="e">
        <f>VLOOKUP(B14,'Price &amp; Farmers'!$A$1:$C$50,3,FALSE)</f>
        <v>#N/A</v>
      </c>
      <c r="G14" s="16" t="e">
        <f t="shared" si="0"/>
        <v>#N/A</v>
      </c>
    </row>
    <row r="15" spans="1:10" x14ac:dyDescent="0.25">
      <c r="A15" s="22"/>
      <c r="B15" s="22"/>
      <c r="C15" s="22"/>
      <c r="D15" s="16" t="e">
        <f>VLOOKUP(C15,'Price &amp; Farmers'!$J$1:$K$101,2,FALSE)</f>
        <v>#N/A</v>
      </c>
      <c r="E15" s="23"/>
      <c r="F15" s="16" t="e">
        <f>VLOOKUP(B15,'Price &amp; Farmers'!$A$1:$C$50,3,FALSE)</f>
        <v>#N/A</v>
      </c>
      <c r="G15" s="16" t="e">
        <f t="shared" si="0"/>
        <v>#N/A</v>
      </c>
    </row>
    <row r="16" spans="1:10" x14ac:dyDescent="0.25">
      <c r="A16" s="22"/>
      <c r="B16" s="22"/>
      <c r="C16" s="22"/>
      <c r="D16" s="16" t="e">
        <f>VLOOKUP(C16,'Price &amp; Farmers'!$J$1:$K$101,2,FALSE)</f>
        <v>#N/A</v>
      </c>
      <c r="E16" s="23"/>
      <c r="F16" s="16" t="e">
        <f>VLOOKUP(B16,'Price &amp; Farmers'!$A$1:$C$50,3,FALSE)</f>
        <v>#N/A</v>
      </c>
      <c r="G16" s="16" t="e">
        <f t="shared" si="0"/>
        <v>#N/A</v>
      </c>
    </row>
    <row r="17" spans="1:7" x14ac:dyDescent="0.25">
      <c r="A17" s="22"/>
      <c r="B17" s="22"/>
      <c r="C17" s="22"/>
      <c r="D17" s="16" t="e">
        <f>VLOOKUP(C17,'Price &amp; Farmers'!$J$1:$K$101,2,FALSE)</f>
        <v>#N/A</v>
      </c>
      <c r="E17" s="23"/>
      <c r="F17" s="16" t="e">
        <f>VLOOKUP(B17,'Price &amp; Farmers'!$A$1:$C$50,3,FALSE)</f>
        <v>#N/A</v>
      </c>
      <c r="G17" s="16" t="e">
        <f t="shared" si="0"/>
        <v>#N/A</v>
      </c>
    </row>
    <row r="18" spans="1:7" x14ac:dyDescent="0.25">
      <c r="A18" s="22"/>
      <c r="B18" s="22"/>
      <c r="C18" s="22"/>
      <c r="D18" s="16" t="e">
        <f>VLOOKUP(C18,'Price &amp; Farmers'!$J$1:$K$101,2,FALSE)</f>
        <v>#N/A</v>
      </c>
      <c r="E18" s="23"/>
      <c r="F18" s="16" t="e">
        <f>VLOOKUP(B18,'Price &amp; Farmers'!$A$1:$C$50,3,FALSE)</f>
        <v>#N/A</v>
      </c>
      <c r="G18" s="16" t="e">
        <f t="shared" si="0"/>
        <v>#N/A</v>
      </c>
    </row>
    <row r="19" spans="1:7" x14ac:dyDescent="0.25">
      <c r="A19" s="22"/>
      <c r="B19" s="22"/>
      <c r="C19" s="22"/>
      <c r="D19" s="16" t="e">
        <f>VLOOKUP(C19,'Price &amp; Farmers'!$J$1:$K$101,2,FALSE)</f>
        <v>#N/A</v>
      </c>
      <c r="E19" s="23"/>
      <c r="F19" s="16" t="e">
        <f>VLOOKUP(B19,'Price &amp; Farmers'!$A$1:$C$50,3,FALSE)</f>
        <v>#N/A</v>
      </c>
      <c r="G19" s="16" t="e">
        <f t="shared" si="0"/>
        <v>#N/A</v>
      </c>
    </row>
    <row r="20" spans="1:7" x14ac:dyDescent="0.25">
      <c r="A20" s="22"/>
      <c r="B20" s="22"/>
      <c r="C20" s="22"/>
      <c r="D20" s="16" t="e">
        <f>VLOOKUP(C20,'Price &amp; Farmers'!$J$1:$K$101,2,FALSE)</f>
        <v>#N/A</v>
      </c>
      <c r="E20" s="23"/>
      <c r="F20" s="16" t="e">
        <f>VLOOKUP(B20,'Price &amp; Farmers'!$A$1:$C$50,3,FALSE)</f>
        <v>#N/A</v>
      </c>
      <c r="G20" s="16" t="e">
        <f t="shared" si="0"/>
        <v>#N/A</v>
      </c>
    </row>
    <row r="21" spans="1:7" x14ac:dyDescent="0.25">
      <c r="A21" s="22"/>
      <c r="B21" s="22"/>
      <c r="C21" s="22"/>
      <c r="D21" s="16" t="e">
        <f>VLOOKUP(C21,'Price &amp; Farmers'!$J$1:$K$101,2,FALSE)</f>
        <v>#N/A</v>
      </c>
      <c r="E21" s="23"/>
      <c r="F21" s="16" t="e">
        <f>VLOOKUP(B21,'Price &amp; Farmers'!$A$1:$C$50,3,FALSE)</f>
        <v>#N/A</v>
      </c>
      <c r="G21" s="16" t="e">
        <f t="shared" si="0"/>
        <v>#N/A</v>
      </c>
    </row>
    <row r="22" spans="1:7" x14ac:dyDescent="0.25">
      <c r="A22" s="22"/>
      <c r="B22" s="22"/>
      <c r="C22" s="22"/>
      <c r="D22" s="16" t="e">
        <f>VLOOKUP(C22,'Price &amp; Farmers'!$J$1:$K$101,2,FALSE)</f>
        <v>#N/A</v>
      </c>
      <c r="E22" s="23"/>
      <c r="F22" s="16" t="e">
        <f>VLOOKUP(B22,'Price &amp; Farmers'!$A$1:$C$50,3,FALSE)</f>
        <v>#N/A</v>
      </c>
      <c r="G22" s="16" t="e">
        <f t="shared" si="0"/>
        <v>#N/A</v>
      </c>
    </row>
    <row r="23" spans="1:7" x14ac:dyDescent="0.25">
      <c r="A23" s="22"/>
      <c r="B23" s="22"/>
      <c r="C23" s="22"/>
      <c r="D23" s="16" t="e">
        <f>VLOOKUP(C23,'Price &amp; Farmers'!$J$1:$K$101,2,FALSE)</f>
        <v>#N/A</v>
      </c>
      <c r="E23" s="23"/>
      <c r="F23" s="16" t="e">
        <f>VLOOKUP(B23,'Price &amp; Farmers'!$A$1:$C$50,3,FALSE)</f>
        <v>#N/A</v>
      </c>
      <c r="G23" s="16" t="e">
        <f t="shared" si="0"/>
        <v>#N/A</v>
      </c>
    </row>
    <row r="24" spans="1:7" x14ac:dyDescent="0.25">
      <c r="A24" s="22"/>
      <c r="B24" s="22"/>
      <c r="C24" s="22"/>
      <c r="D24" s="16" t="e">
        <f>VLOOKUP(C24,'Price &amp; Farmers'!$J$1:$K$101,2,FALSE)</f>
        <v>#N/A</v>
      </c>
      <c r="E24" s="23"/>
      <c r="F24" s="16" t="e">
        <f>VLOOKUP(B24,'Price &amp; Farmers'!$A$1:$C$50,3,FALSE)</f>
        <v>#N/A</v>
      </c>
      <c r="G24" s="16" t="e">
        <f t="shared" si="0"/>
        <v>#N/A</v>
      </c>
    </row>
    <row r="25" spans="1:7" x14ac:dyDescent="0.25">
      <c r="A25" s="22"/>
      <c r="B25" s="22"/>
      <c r="C25" s="22"/>
      <c r="D25" s="16" t="e">
        <f>VLOOKUP(C25,'Price &amp; Farmers'!$J$1:$K$101,2,FALSE)</f>
        <v>#N/A</v>
      </c>
      <c r="E25" s="23"/>
      <c r="F25" s="16" t="e">
        <f>VLOOKUP(B25,'Price &amp; Farmers'!$A$1:$C$50,3,FALSE)</f>
        <v>#N/A</v>
      </c>
      <c r="G25" s="16" t="e">
        <f t="shared" si="0"/>
        <v>#N/A</v>
      </c>
    </row>
    <row r="26" spans="1:7" x14ac:dyDescent="0.25">
      <c r="A26" s="22"/>
      <c r="B26" s="22"/>
      <c r="C26" s="22"/>
      <c r="D26" s="16" t="e">
        <f>VLOOKUP(C26,'Price &amp; Farmers'!$J$1:$K$101,2,FALSE)</f>
        <v>#N/A</v>
      </c>
      <c r="E26" s="23"/>
      <c r="F26" s="16" t="e">
        <f>VLOOKUP(B26,'Price &amp; Farmers'!$A$1:$C$50,3,FALSE)</f>
        <v>#N/A</v>
      </c>
      <c r="G26" s="16" t="e">
        <f t="shared" si="0"/>
        <v>#N/A</v>
      </c>
    </row>
    <row r="27" spans="1:7" x14ac:dyDescent="0.25">
      <c r="A27" s="22"/>
      <c r="B27" s="22"/>
      <c r="C27" s="22"/>
      <c r="D27" s="16" t="e">
        <f>VLOOKUP(C27,'Price &amp; Farmers'!$J$1:$K$101,2,FALSE)</f>
        <v>#N/A</v>
      </c>
      <c r="E27" s="23"/>
      <c r="F27" s="16" t="e">
        <f>VLOOKUP(B27,'Price &amp; Farmers'!$A$1:$C$50,3,FALSE)</f>
        <v>#N/A</v>
      </c>
      <c r="G27" s="16" t="e">
        <f t="shared" si="0"/>
        <v>#N/A</v>
      </c>
    </row>
    <row r="28" spans="1:7" x14ac:dyDescent="0.25">
      <c r="A28" s="22"/>
      <c r="B28" s="22"/>
      <c r="C28" s="22"/>
      <c r="D28" s="16" t="e">
        <f>VLOOKUP(C28,'Price &amp; Farmers'!$J$1:$K$101,2,FALSE)</f>
        <v>#N/A</v>
      </c>
      <c r="E28" s="23"/>
      <c r="F28" s="16" t="e">
        <f>VLOOKUP(B28,'Price &amp; Farmers'!$A$1:$C$50,3,FALSE)</f>
        <v>#N/A</v>
      </c>
      <c r="G28" s="16" t="e">
        <f t="shared" si="0"/>
        <v>#N/A</v>
      </c>
    </row>
    <row r="29" spans="1:7" x14ac:dyDescent="0.25">
      <c r="A29" s="22"/>
      <c r="B29" s="22"/>
      <c r="C29" s="22"/>
      <c r="D29" s="16" t="e">
        <f>VLOOKUP(C29,'Price &amp; Farmers'!$J$1:$K$101,2,FALSE)</f>
        <v>#N/A</v>
      </c>
      <c r="E29" s="23"/>
      <c r="F29" s="16" t="e">
        <f>VLOOKUP(B29,'Price &amp; Farmers'!$A$1:$C$50,3,FALSE)</f>
        <v>#N/A</v>
      </c>
      <c r="G29" s="16" t="e">
        <f t="shared" si="0"/>
        <v>#N/A</v>
      </c>
    </row>
    <row r="30" spans="1:7" x14ac:dyDescent="0.25">
      <c r="A30" s="22"/>
      <c r="B30" s="22"/>
      <c r="C30" s="22"/>
      <c r="D30" s="16" t="e">
        <f>VLOOKUP(C30,'Price &amp; Farmers'!$J$1:$K$101,2,FALSE)</f>
        <v>#N/A</v>
      </c>
      <c r="E30" s="23"/>
      <c r="F30" s="16" t="e">
        <f>VLOOKUP(B30,'Price &amp; Farmers'!$A$1:$C$50,3,FALSE)</f>
        <v>#N/A</v>
      </c>
      <c r="G30" s="16" t="e">
        <f t="shared" si="0"/>
        <v>#N/A</v>
      </c>
    </row>
    <row r="31" spans="1:7" x14ac:dyDescent="0.25">
      <c r="A31" s="22"/>
      <c r="B31" s="22"/>
      <c r="C31" s="22"/>
      <c r="D31" s="16" t="e">
        <f>VLOOKUP(C31,'Price &amp; Farmers'!$J$1:$K$101,2,FALSE)</f>
        <v>#N/A</v>
      </c>
      <c r="E31" s="23"/>
      <c r="F31" s="16" t="e">
        <f>VLOOKUP(B31,'Price &amp; Farmers'!$A$1:$C$50,3,FALSE)</f>
        <v>#N/A</v>
      </c>
      <c r="G31" s="16" t="e">
        <f t="shared" si="0"/>
        <v>#N/A</v>
      </c>
    </row>
    <row r="32" spans="1:7" x14ac:dyDescent="0.25">
      <c r="A32" s="22"/>
      <c r="B32" s="22"/>
      <c r="C32" s="22"/>
      <c r="D32" s="16" t="e">
        <f>VLOOKUP(C32,'Price &amp; Farmers'!$J$1:$K$101,2,FALSE)</f>
        <v>#N/A</v>
      </c>
      <c r="E32" s="23"/>
      <c r="F32" s="16" t="e">
        <f>VLOOKUP(B32,'Price &amp; Farmers'!$A$1:$C$50,3,FALSE)</f>
        <v>#N/A</v>
      </c>
      <c r="G32" s="16" t="e">
        <f t="shared" si="0"/>
        <v>#N/A</v>
      </c>
    </row>
    <row r="33" spans="1:7" x14ac:dyDescent="0.25">
      <c r="A33" s="22"/>
      <c r="B33" s="22"/>
      <c r="C33" s="22"/>
      <c r="D33" s="16" t="e">
        <f>VLOOKUP(C33,'Price &amp; Farmers'!$J$1:$K$101,2,FALSE)</f>
        <v>#N/A</v>
      </c>
      <c r="E33" s="23"/>
      <c r="F33" s="16" t="e">
        <f>VLOOKUP(B33,'Price &amp; Farmers'!$A$1:$C$50,3,FALSE)</f>
        <v>#N/A</v>
      </c>
      <c r="G33" s="16" t="e">
        <f t="shared" si="0"/>
        <v>#N/A</v>
      </c>
    </row>
    <row r="34" spans="1:7" x14ac:dyDescent="0.25">
      <c r="A34" s="22"/>
      <c r="B34" s="22"/>
      <c r="C34" s="22"/>
      <c r="D34" s="16" t="e">
        <f>VLOOKUP(C34,'Price &amp; Farmers'!$J$1:$K$101,2,FALSE)</f>
        <v>#N/A</v>
      </c>
      <c r="E34" s="23"/>
      <c r="F34" s="16" t="e">
        <f>VLOOKUP(B34,'Price &amp; Farmers'!$A$1:$C$50,3,FALSE)</f>
        <v>#N/A</v>
      </c>
      <c r="G34" s="16" t="e">
        <f t="shared" si="0"/>
        <v>#N/A</v>
      </c>
    </row>
    <row r="35" spans="1:7" x14ac:dyDescent="0.25">
      <c r="A35" s="22"/>
      <c r="B35" s="22"/>
      <c r="C35" s="22"/>
      <c r="D35" s="16" t="e">
        <f>VLOOKUP(C35,'Price &amp; Farmers'!$J$1:$K$101,2,FALSE)</f>
        <v>#N/A</v>
      </c>
      <c r="E35" s="23"/>
      <c r="F35" s="16" t="e">
        <f>VLOOKUP(B35,'Price &amp; Farmers'!$A$1:$C$50,3,FALSE)</f>
        <v>#N/A</v>
      </c>
      <c r="G35" s="16" t="e">
        <f t="shared" si="0"/>
        <v>#N/A</v>
      </c>
    </row>
    <row r="36" spans="1:7" x14ac:dyDescent="0.25">
      <c r="A36" s="22"/>
      <c r="B36" s="22"/>
      <c r="C36" s="22"/>
      <c r="D36" s="16" t="e">
        <f>VLOOKUP(C36,'Price &amp; Farmers'!$J$1:$K$101,2,FALSE)</f>
        <v>#N/A</v>
      </c>
      <c r="E36" s="23"/>
      <c r="F36" s="16" t="e">
        <f>VLOOKUP(B36,'Price &amp; Farmers'!$A$1:$C$50,3,FALSE)</f>
        <v>#N/A</v>
      </c>
      <c r="G36" s="16" t="e">
        <f t="shared" si="0"/>
        <v>#N/A</v>
      </c>
    </row>
    <row r="37" spans="1:7" x14ac:dyDescent="0.25">
      <c r="A37" s="22"/>
      <c r="B37" s="22"/>
      <c r="C37" s="22"/>
      <c r="D37" s="16" t="e">
        <f>VLOOKUP(C37,'Price &amp; Farmers'!$J$1:$K$101,2,FALSE)</f>
        <v>#N/A</v>
      </c>
      <c r="E37" s="23"/>
      <c r="F37" s="16" t="e">
        <f>VLOOKUP(B37,'Price &amp; Farmers'!$A$1:$C$50,3,FALSE)</f>
        <v>#N/A</v>
      </c>
      <c r="G37" s="16" t="e">
        <f t="shared" si="0"/>
        <v>#N/A</v>
      </c>
    </row>
    <row r="38" spans="1:7" x14ac:dyDescent="0.25">
      <c r="A38" s="22"/>
      <c r="B38" s="22"/>
      <c r="C38" s="22"/>
      <c r="D38" s="16" t="e">
        <f>VLOOKUP(C38,'Price &amp; Farmers'!$J$1:$K$101,2,FALSE)</f>
        <v>#N/A</v>
      </c>
      <c r="E38" s="23"/>
      <c r="F38" s="16" t="e">
        <f>VLOOKUP(B38,'Price &amp; Farmers'!$A$1:$C$50,3,FALSE)</f>
        <v>#N/A</v>
      </c>
      <c r="G38" s="16" t="e">
        <f t="shared" si="0"/>
        <v>#N/A</v>
      </c>
    </row>
    <row r="39" spans="1:7" x14ac:dyDescent="0.25">
      <c r="A39" s="22"/>
      <c r="B39" s="22"/>
      <c r="C39" s="22"/>
      <c r="D39" s="16" t="e">
        <f>VLOOKUP(C39,'Price &amp; Farmers'!$J$1:$K$101,2,FALSE)</f>
        <v>#N/A</v>
      </c>
      <c r="E39" s="23"/>
      <c r="F39" s="16" t="e">
        <f>VLOOKUP(B39,'Price &amp; Farmers'!$A$1:$C$50,3,FALSE)</f>
        <v>#N/A</v>
      </c>
      <c r="G39" s="16" t="e">
        <f t="shared" si="0"/>
        <v>#N/A</v>
      </c>
    </row>
    <row r="40" spans="1:7" x14ac:dyDescent="0.25">
      <c r="A40" s="22"/>
      <c r="B40" s="22"/>
      <c r="C40" s="22"/>
      <c r="D40" s="16" t="e">
        <f>VLOOKUP(C40,'Price &amp; Farmers'!$J$1:$K$101,2,FALSE)</f>
        <v>#N/A</v>
      </c>
      <c r="E40" s="23"/>
      <c r="F40" s="16" t="e">
        <f>VLOOKUP(B40,'Price &amp; Farmers'!$A$1:$C$50,3,FALSE)</f>
        <v>#N/A</v>
      </c>
      <c r="G40" s="16" t="e">
        <f t="shared" si="0"/>
        <v>#N/A</v>
      </c>
    </row>
    <row r="41" spans="1:7" x14ac:dyDescent="0.25">
      <c r="A41" s="22"/>
      <c r="B41" s="22"/>
      <c r="C41" s="22"/>
      <c r="D41" s="16" t="e">
        <f>VLOOKUP(C41,'Price &amp; Farmers'!$J$1:$K$101,2,FALSE)</f>
        <v>#N/A</v>
      </c>
      <c r="E41" s="23"/>
      <c r="F41" s="16" t="e">
        <f>VLOOKUP(B41,'Price &amp; Farmers'!$A$1:$C$50,3,FALSE)</f>
        <v>#N/A</v>
      </c>
      <c r="G41" s="16" t="e">
        <f t="shared" si="0"/>
        <v>#N/A</v>
      </c>
    </row>
    <row r="42" spans="1:7" x14ac:dyDescent="0.25">
      <c r="A42" s="22"/>
      <c r="B42" s="22"/>
      <c r="C42" s="22"/>
      <c r="D42" s="16" t="e">
        <f>VLOOKUP(C42,'Price &amp; Farmers'!$J$1:$K$101,2,FALSE)</f>
        <v>#N/A</v>
      </c>
      <c r="E42" s="23"/>
      <c r="F42" s="16" t="e">
        <f>VLOOKUP(B42,'Price &amp; Farmers'!$A$1:$C$50,3,FALSE)</f>
        <v>#N/A</v>
      </c>
      <c r="G42" s="16" t="e">
        <f t="shared" si="0"/>
        <v>#N/A</v>
      </c>
    </row>
    <row r="43" spans="1:7" x14ac:dyDescent="0.25">
      <c r="A43" s="22"/>
      <c r="B43" s="22"/>
      <c r="C43" s="22"/>
      <c r="D43" s="16" t="e">
        <f>VLOOKUP(C43,'Price &amp; Farmers'!$J$1:$K$101,2,FALSE)</f>
        <v>#N/A</v>
      </c>
      <c r="E43" s="23"/>
      <c r="F43" s="16" t="e">
        <f>VLOOKUP(B43,'Price &amp; Farmers'!$A$1:$C$50,3,FALSE)</f>
        <v>#N/A</v>
      </c>
      <c r="G43" s="16" t="e">
        <f t="shared" si="0"/>
        <v>#N/A</v>
      </c>
    </row>
    <row r="44" spans="1:7" x14ac:dyDescent="0.25">
      <c r="A44" s="22"/>
      <c r="B44" s="22"/>
      <c r="C44" s="22"/>
      <c r="D44" s="16" t="e">
        <f>VLOOKUP(C44,'Price &amp; Farmers'!$J$1:$K$101,2,FALSE)</f>
        <v>#N/A</v>
      </c>
      <c r="E44" s="23"/>
      <c r="F44" s="16" t="e">
        <f>VLOOKUP(B44,'Price &amp; Farmers'!$A$1:$C$50,3,FALSE)</f>
        <v>#N/A</v>
      </c>
      <c r="G44" s="16" t="e">
        <f t="shared" si="0"/>
        <v>#N/A</v>
      </c>
    </row>
    <row r="45" spans="1:7" x14ac:dyDescent="0.25">
      <c r="A45" s="22"/>
      <c r="B45" s="22"/>
      <c r="C45" s="22"/>
      <c r="D45" s="16" t="e">
        <f>VLOOKUP(C45,'Price &amp; Farmers'!$J$1:$K$101,2,FALSE)</f>
        <v>#N/A</v>
      </c>
      <c r="E45" s="23"/>
      <c r="F45" s="16" t="e">
        <f>VLOOKUP(B45,'Price &amp; Farmers'!$A$1:$C$50,3,FALSE)</f>
        <v>#N/A</v>
      </c>
      <c r="G45" s="16" t="e">
        <f t="shared" si="0"/>
        <v>#N/A</v>
      </c>
    </row>
    <row r="46" spans="1:7" x14ac:dyDescent="0.25">
      <c r="A46" s="22"/>
      <c r="B46" s="22"/>
      <c r="C46" s="22"/>
      <c r="D46" s="16" t="e">
        <f>VLOOKUP(C46,'Price &amp; Farmers'!$J$1:$K$101,2,FALSE)</f>
        <v>#N/A</v>
      </c>
      <c r="E46" s="23"/>
      <c r="F46" s="16" t="e">
        <f>VLOOKUP(B46,'Price &amp; Farmers'!$A$1:$C$50,3,FALSE)</f>
        <v>#N/A</v>
      </c>
      <c r="G46" s="16" t="e">
        <f t="shared" si="0"/>
        <v>#N/A</v>
      </c>
    </row>
    <row r="47" spans="1:7" x14ac:dyDescent="0.25">
      <c r="A47" s="22"/>
      <c r="B47" s="22"/>
      <c r="C47" s="22"/>
      <c r="D47" s="16" t="e">
        <f>VLOOKUP(C47,'Price &amp; Farmers'!$J$1:$K$101,2,FALSE)</f>
        <v>#N/A</v>
      </c>
      <c r="E47" s="23"/>
      <c r="F47" s="16" t="e">
        <f>VLOOKUP(B47,'Price &amp; Farmers'!$A$1:$C$50,3,FALSE)</f>
        <v>#N/A</v>
      </c>
      <c r="G47" s="16" t="e">
        <f t="shared" si="0"/>
        <v>#N/A</v>
      </c>
    </row>
    <row r="48" spans="1:7" x14ac:dyDescent="0.25">
      <c r="A48" s="22"/>
      <c r="B48" s="22"/>
      <c r="C48" s="22"/>
      <c r="D48" s="16" t="e">
        <f>VLOOKUP(C48,'Price &amp; Farmers'!$J$1:$K$101,2,FALSE)</f>
        <v>#N/A</v>
      </c>
      <c r="E48" s="23"/>
      <c r="F48" s="16" t="e">
        <f>VLOOKUP(B48,'Price &amp; Farmers'!$A$1:$C$50,3,FALSE)</f>
        <v>#N/A</v>
      </c>
      <c r="G48" s="16" t="e">
        <f t="shared" si="0"/>
        <v>#N/A</v>
      </c>
    </row>
    <row r="49" spans="1:7" x14ac:dyDescent="0.25">
      <c r="A49" s="22"/>
      <c r="B49" s="22"/>
      <c r="C49" s="22"/>
      <c r="D49" s="16" t="e">
        <f>VLOOKUP(C49,'Price &amp; Farmers'!$J$1:$K$101,2,FALSE)</f>
        <v>#N/A</v>
      </c>
      <c r="E49" s="23"/>
      <c r="F49" s="16" t="e">
        <f>VLOOKUP(B49,'Price &amp; Farmers'!$A$1:$C$50,3,FALSE)</f>
        <v>#N/A</v>
      </c>
      <c r="G49" s="16" t="e">
        <f t="shared" si="0"/>
        <v>#N/A</v>
      </c>
    </row>
    <row r="50" spans="1:7" x14ac:dyDescent="0.25">
      <c r="A50" s="22"/>
      <c r="B50" s="22"/>
      <c r="C50" s="22"/>
      <c r="D50" s="16" t="e">
        <f>VLOOKUP(C50,'Price &amp; Farmers'!$J$1:$K$101,2,FALSE)</f>
        <v>#N/A</v>
      </c>
      <c r="E50" s="23"/>
      <c r="F50" s="16" t="e">
        <f>VLOOKUP(B50,'Price &amp; Farmers'!$A$1:$C$50,3,FALSE)</f>
        <v>#N/A</v>
      </c>
      <c r="G50" s="16" t="e">
        <f t="shared" si="0"/>
        <v>#N/A</v>
      </c>
    </row>
    <row r="51" spans="1:7" x14ac:dyDescent="0.25">
      <c r="A51" s="22"/>
      <c r="B51" s="22"/>
      <c r="C51" s="22"/>
      <c r="D51" s="16" t="e">
        <f>VLOOKUP(C51,'Price &amp; Farmers'!$J$1:$K$101,2,FALSE)</f>
        <v>#N/A</v>
      </c>
      <c r="E51" s="23"/>
      <c r="F51" s="16" t="e">
        <f>VLOOKUP(B51,'Price &amp; Farmers'!$A$1:$C$50,3,FALSE)</f>
        <v>#N/A</v>
      </c>
      <c r="G51" s="16" t="e">
        <f t="shared" si="0"/>
        <v>#N/A</v>
      </c>
    </row>
    <row r="52" spans="1:7" x14ac:dyDescent="0.25">
      <c r="A52" s="22"/>
      <c r="B52" s="22"/>
      <c r="C52" s="22"/>
      <c r="D52" s="16" t="e">
        <f>VLOOKUP(C52,'Price &amp; Farmers'!$J$1:$K$101,2,FALSE)</f>
        <v>#N/A</v>
      </c>
      <c r="E52" s="23"/>
      <c r="F52" s="16" t="e">
        <f>VLOOKUP(B52,'Price &amp; Farmers'!$A$1:$C$50,3,FALSE)</f>
        <v>#N/A</v>
      </c>
      <c r="G52" s="16" t="e">
        <f t="shared" si="0"/>
        <v>#N/A</v>
      </c>
    </row>
    <row r="53" spans="1:7" x14ac:dyDescent="0.25">
      <c r="A53" s="22"/>
      <c r="B53" s="22"/>
      <c r="C53" s="22"/>
      <c r="D53" s="16" t="e">
        <f>VLOOKUP(C53,'Price &amp; Farmers'!$J$1:$K$101,2,FALSE)</f>
        <v>#N/A</v>
      </c>
      <c r="E53" s="23"/>
      <c r="F53" s="16" t="e">
        <f>VLOOKUP(B53,'Price &amp; Farmers'!$A$1:$C$50,3,FALSE)</f>
        <v>#N/A</v>
      </c>
      <c r="G53" s="16" t="e">
        <f t="shared" si="0"/>
        <v>#N/A</v>
      </c>
    </row>
    <row r="54" spans="1:7" x14ac:dyDescent="0.25">
      <c r="A54" s="22"/>
      <c r="B54" s="22"/>
      <c r="C54" s="22"/>
      <c r="D54" s="16" t="e">
        <f>VLOOKUP(C54,'Price &amp; Farmers'!$J$1:$K$101,2,FALSE)</f>
        <v>#N/A</v>
      </c>
      <c r="E54" s="23"/>
      <c r="F54" s="16" t="e">
        <f>VLOOKUP(B54,'Price &amp; Farmers'!$A$1:$C$50,3,FALSE)</f>
        <v>#N/A</v>
      </c>
      <c r="G54" s="16" t="e">
        <f t="shared" si="0"/>
        <v>#N/A</v>
      </c>
    </row>
    <row r="55" spans="1:7" x14ac:dyDescent="0.25">
      <c r="A55" s="22"/>
      <c r="B55" s="22"/>
      <c r="C55" s="22"/>
      <c r="D55" s="16" t="e">
        <f>VLOOKUP(C55,'Price &amp; Farmers'!$J$1:$K$101,2,FALSE)</f>
        <v>#N/A</v>
      </c>
      <c r="E55" s="23"/>
      <c r="F55" s="16" t="e">
        <f>VLOOKUP(B55,'Price &amp; Farmers'!$A$1:$C$50,3,FALSE)</f>
        <v>#N/A</v>
      </c>
      <c r="G55" s="16" t="e">
        <f t="shared" si="0"/>
        <v>#N/A</v>
      </c>
    </row>
    <row r="56" spans="1:7" x14ac:dyDescent="0.25">
      <c r="A56" s="22"/>
      <c r="B56" s="22"/>
      <c r="C56" s="22"/>
      <c r="D56" s="16" t="e">
        <f>VLOOKUP(C56,'Price &amp; Farmers'!$J$1:$K$101,2,FALSE)</f>
        <v>#N/A</v>
      </c>
      <c r="E56" s="23"/>
      <c r="F56" s="16" t="e">
        <f>VLOOKUP(B56,'Price &amp; Farmers'!$A$1:$C$50,3,FALSE)</f>
        <v>#N/A</v>
      </c>
      <c r="G56" s="16" t="e">
        <f t="shared" si="0"/>
        <v>#N/A</v>
      </c>
    </row>
    <row r="57" spans="1:7" x14ac:dyDescent="0.25">
      <c r="A57" s="22"/>
      <c r="B57" s="22"/>
      <c r="C57" s="22"/>
      <c r="D57" s="16" t="e">
        <f>VLOOKUP(C57,'Price &amp; Farmers'!$J$1:$K$101,2,FALSE)</f>
        <v>#N/A</v>
      </c>
      <c r="E57" s="23"/>
      <c r="F57" s="16" t="e">
        <f>VLOOKUP(B57,'Price &amp; Farmers'!$A$1:$C$50,3,FALSE)</f>
        <v>#N/A</v>
      </c>
      <c r="G57" s="16" t="e">
        <f t="shared" si="0"/>
        <v>#N/A</v>
      </c>
    </row>
    <row r="58" spans="1:7" x14ac:dyDescent="0.25">
      <c r="A58" s="22"/>
      <c r="B58" s="22"/>
      <c r="C58" s="22"/>
      <c r="D58" s="16" t="e">
        <f>VLOOKUP(C58,'Price &amp; Farmers'!$J$1:$K$101,2,FALSE)</f>
        <v>#N/A</v>
      </c>
      <c r="E58" s="23"/>
      <c r="F58" s="16" t="e">
        <f>VLOOKUP(B58,'Price &amp; Farmers'!$A$1:$C$50,3,FALSE)</f>
        <v>#N/A</v>
      </c>
      <c r="G58" s="16" t="e">
        <f t="shared" si="0"/>
        <v>#N/A</v>
      </c>
    </row>
    <row r="59" spans="1:7" x14ac:dyDescent="0.25">
      <c r="A59" s="22"/>
      <c r="B59" s="22"/>
      <c r="C59" s="22"/>
      <c r="D59" s="16" t="e">
        <f>VLOOKUP(C59,'Price &amp; Farmers'!$J$1:$K$101,2,FALSE)</f>
        <v>#N/A</v>
      </c>
      <c r="E59" s="23"/>
      <c r="F59" s="16" t="e">
        <f>VLOOKUP(B59,'Price &amp; Farmers'!$A$1:$C$50,3,FALSE)</f>
        <v>#N/A</v>
      </c>
      <c r="G59" s="16" t="e">
        <f t="shared" si="0"/>
        <v>#N/A</v>
      </c>
    </row>
    <row r="60" spans="1:7" x14ac:dyDescent="0.25">
      <c r="A60" s="22"/>
      <c r="B60" s="22"/>
      <c r="C60" s="22"/>
      <c r="D60" s="16" t="e">
        <f>VLOOKUP(C60,'Price &amp; Farmers'!$J$1:$K$101,2,FALSE)</f>
        <v>#N/A</v>
      </c>
      <c r="E60" s="23"/>
      <c r="F60" s="16" t="e">
        <f>VLOOKUP(B60,'Price &amp; Farmers'!$A$1:$C$50,3,FALSE)</f>
        <v>#N/A</v>
      </c>
      <c r="G60" s="16" t="e">
        <f t="shared" si="0"/>
        <v>#N/A</v>
      </c>
    </row>
    <row r="61" spans="1:7" x14ac:dyDescent="0.25">
      <c r="A61" s="22"/>
      <c r="B61" s="22"/>
      <c r="C61" s="22"/>
      <c r="D61" s="16" t="e">
        <f>VLOOKUP(C61,'Price &amp; Farmers'!$J$1:$K$101,2,FALSE)</f>
        <v>#N/A</v>
      </c>
      <c r="E61" s="23"/>
      <c r="F61" s="16" t="e">
        <f>VLOOKUP(B61,'Price &amp; Farmers'!$A$1:$C$50,3,FALSE)</f>
        <v>#N/A</v>
      </c>
      <c r="G61" s="16" t="e">
        <f t="shared" si="0"/>
        <v>#N/A</v>
      </c>
    </row>
    <row r="62" spans="1:7" x14ac:dyDescent="0.25">
      <c r="A62" s="22"/>
      <c r="B62" s="22"/>
      <c r="C62" s="22"/>
      <c r="D62" s="16" t="e">
        <f>VLOOKUP(C62,'Price &amp; Farmers'!$J$1:$K$101,2,FALSE)</f>
        <v>#N/A</v>
      </c>
      <c r="E62" s="23"/>
      <c r="F62" s="16" t="e">
        <f>VLOOKUP(B62,'Price &amp; Farmers'!$A$1:$C$50,3,FALSE)</f>
        <v>#N/A</v>
      </c>
      <c r="G62" s="16" t="e">
        <f t="shared" si="0"/>
        <v>#N/A</v>
      </c>
    </row>
    <row r="63" spans="1:7" x14ac:dyDescent="0.25">
      <c r="A63" s="22"/>
      <c r="B63" s="22"/>
      <c r="C63" s="22"/>
      <c r="D63" s="16" t="e">
        <f>VLOOKUP(C63,'Price &amp; Farmers'!$J$1:$K$101,2,FALSE)</f>
        <v>#N/A</v>
      </c>
      <c r="E63" s="23"/>
      <c r="F63" s="16" t="e">
        <f>VLOOKUP(B63,'Price &amp; Farmers'!$A$1:$C$50,3,FALSE)</f>
        <v>#N/A</v>
      </c>
      <c r="G63" s="16" t="e">
        <f t="shared" si="0"/>
        <v>#N/A</v>
      </c>
    </row>
    <row r="64" spans="1:7" x14ac:dyDescent="0.25">
      <c r="A64" s="22"/>
      <c r="B64" s="22"/>
      <c r="C64" s="22"/>
      <c r="D64" s="16" t="e">
        <f>VLOOKUP(C64,'Price &amp; Farmers'!$J$1:$K$101,2,FALSE)</f>
        <v>#N/A</v>
      </c>
      <c r="E64" s="23"/>
      <c r="F64" s="16" t="e">
        <f>VLOOKUP(B64,'Price &amp; Farmers'!$A$1:$C$50,3,FALSE)</f>
        <v>#N/A</v>
      </c>
      <c r="G64" s="16" t="e">
        <f t="shared" si="0"/>
        <v>#N/A</v>
      </c>
    </row>
    <row r="65" spans="1:7" x14ac:dyDescent="0.25">
      <c r="A65" s="22"/>
      <c r="B65" s="22"/>
      <c r="C65" s="22"/>
      <c r="D65" s="16" t="e">
        <f>VLOOKUP(C65,'Price &amp; Farmers'!$J$1:$K$101,2,FALSE)</f>
        <v>#N/A</v>
      </c>
      <c r="E65" s="23"/>
      <c r="F65" s="16" t="e">
        <f>VLOOKUP(B65,'Price &amp; Farmers'!$A$1:$C$50,3,FALSE)</f>
        <v>#N/A</v>
      </c>
      <c r="G65" s="16" t="e">
        <f t="shared" si="0"/>
        <v>#N/A</v>
      </c>
    </row>
    <row r="66" spans="1:7" x14ac:dyDescent="0.25">
      <c r="A66" s="22"/>
      <c r="B66" s="22"/>
      <c r="C66" s="22"/>
      <c r="D66" s="16" t="e">
        <f>VLOOKUP(C66,'Price &amp; Farmers'!$J$1:$K$101,2,FALSE)</f>
        <v>#N/A</v>
      </c>
      <c r="E66" s="23"/>
      <c r="F66" s="16" t="e">
        <f>VLOOKUP(B66,'Price &amp; Farmers'!$A$1:$C$50,3,FALSE)</f>
        <v>#N/A</v>
      </c>
      <c r="G66" s="16" t="e">
        <f t="shared" si="0"/>
        <v>#N/A</v>
      </c>
    </row>
    <row r="67" spans="1:7" x14ac:dyDescent="0.25">
      <c r="A67" s="22"/>
      <c r="B67" s="22"/>
      <c r="C67" s="22"/>
      <c r="D67" s="16" t="e">
        <f>VLOOKUP(C67,'Price &amp; Farmers'!$J$1:$K$101,2,FALSE)</f>
        <v>#N/A</v>
      </c>
      <c r="E67" s="23"/>
      <c r="F67" s="16" t="e">
        <f>VLOOKUP(B67,'Price &amp; Farmers'!$A$1:$C$50,3,FALSE)</f>
        <v>#N/A</v>
      </c>
      <c r="G67" s="16" t="e">
        <f t="shared" ref="G67:G130" si="1">E67*F67</f>
        <v>#N/A</v>
      </c>
    </row>
    <row r="68" spans="1:7" x14ac:dyDescent="0.25">
      <c r="A68" s="22"/>
      <c r="B68" s="22"/>
      <c r="C68" s="22"/>
      <c r="D68" s="16" t="e">
        <f>VLOOKUP(C68,'Price &amp; Farmers'!$J$1:$K$101,2,FALSE)</f>
        <v>#N/A</v>
      </c>
      <c r="E68" s="23"/>
      <c r="F68" s="16" t="e">
        <f>VLOOKUP(B68,'Price &amp; Farmers'!$A$1:$C$50,3,FALSE)</f>
        <v>#N/A</v>
      </c>
      <c r="G68" s="16" t="e">
        <f t="shared" si="1"/>
        <v>#N/A</v>
      </c>
    </row>
    <row r="69" spans="1:7" x14ac:dyDescent="0.25">
      <c r="A69" s="22"/>
      <c r="B69" s="22"/>
      <c r="C69" s="22"/>
      <c r="D69" s="16" t="e">
        <f>VLOOKUP(C69,'Price &amp; Farmers'!$J$1:$K$101,2,FALSE)</f>
        <v>#N/A</v>
      </c>
      <c r="E69" s="23"/>
      <c r="F69" s="16" t="e">
        <f>VLOOKUP(B69,'Price &amp; Farmers'!$A$1:$C$50,3,FALSE)</f>
        <v>#N/A</v>
      </c>
      <c r="G69" s="16" t="e">
        <f t="shared" si="1"/>
        <v>#N/A</v>
      </c>
    </row>
    <row r="70" spans="1:7" x14ac:dyDescent="0.25">
      <c r="A70" s="22"/>
      <c r="B70" s="22"/>
      <c r="C70" s="22"/>
      <c r="D70" s="16" t="e">
        <f>VLOOKUP(C70,'Price &amp; Farmers'!$J$1:$K$101,2,FALSE)</f>
        <v>#N/A</v>
      </c>
      <c r="E70" s="23"/>
      <c r="F70" s="16" t="e">
        <f>VLOOKUP(B70,'Price &amp; Farmers'!$A$1:$C$50,3,FALSE)</f>
        <v>#N/A</v>
      </c>
      <c r="G70" s="16" t="e">
        <f t="shared" si="1"/>
        <v>#N/A</v>
      </c>
    </row>
    <row r="71" spans="1:7" x14ac:dyDescent="0.25">
      <c r="A71" s="22"/>
      <c r="B71" s="22"/>
      <c r="C71" s="22"/>
      <c r="D71" s="16" t="e">
        <f>VLOOKUP(C71,'Price &amp; Farmers'!$J$1:$K$101,2,FALSE)</f>
        <v>#N/A</v>
      </c>
      <c r="E71" s="23"/>
      <c r="F71" s="16" t="e">
        <f>VLOOKUP(B71,'Price &amp; Farmers'!$A$1:$C$50,3,FALSE)</f>
        <v>#N/A</v>
      </c>
      <c r="G71" s="16" t="e">
        <f t="shared" si="1"/>
        <v>#N/A</v>
      </c>
    </row>
    <row r="72" spans="1:7" x14ac:dyDescent="0.25">
      <c r="A72" s="22"/>
      <c r="B72" s="22"/>
      <c r="C72" s="22"/>
      <c r="D72" s="16" t="e">
        <f>VLOOKUP(C72,'Price &amp; Farmers'!$J$1:$K$101,2,FALSE)</f>
        <v>#N/A</v>
      </c>
      <c r="E72" s="23"/>
      <c r="F72" s="16" t="e">
        <f>VLOOKUP(B72,'Price &amp; Farmers'!$A$1:$C$50,3,FALSE)</f>
        <v>#N/A</v>
      </c>
      <c r="G72" s="16" t="e">
        <f t="shared" si="1"/>
        <v>#N/A</v>
      </c>
    </row>
    <row r="73" spans="1:7" x14ac:dyDescent="0.25">
      <c r="A73" s="22"/>
      <c r="B73" s="22"/>
      <c r="C73" s="22"/>
      <c r="D73" s="16" t="e">
        <f>VLOOKUP(C73,'Price &amp; Farmers'!$J$1:$K$101,2,FALSE)</f>
        <v>#N/A</v>
      </c>
      <c r="E73" s="23"/>
      <c r="F73" s="16" t="e">
        <f>VLOOKUP(B73,'Price &amp; Farmers'!$A$1:$C$50,3,FALSE)</f>
        <v>#N/A</v>
      </c>
      <c r="G73" s="16" t="e">
        <f t="shared" si="1"/>
        <v>#N/A</v>
      </c>
    </row>
    <row r="74" spans="1:7" x14ac:dyDescent="0.25">
      <c r="A74" s="22"/>
      <c r="B74" s="22"/>
      <c r="C74" s="22"/>
      <c r="D74" s="16" t="e">
        <f>VLOOKUP(C74,'Price &amp; Farmers'!$J$1:$K$101,2,FALSE)</f>
        <v>#N/A</v>
      </c>
      <c r="E74" s="23"/>
      <c r="F74" s="16" t="e">
        <f>VLOOKUP(B74,'Price &amp; Farmers'!$A$1:$C$50,3,FALSE)</f>
        <v>#N/A</v>
      </c>
      <c r="G74" s="16" t="e">
        <f t="shared" si="1"/>
        <v>#N/A</v>
      </c>
    </row>
    <row r="75" spans="1:7" x14ac:dyDescent="0.25">
      <c r="A75" s="22"/>
      <c r="B75" s="22"/>
      <c r="C75" s="22"/>
      <c r="D75" s="16" t="e">
        <f>VLOOKUP(C75,'Price &amp; Farmers'!$J$1:$K$101,2,FALSE)</f>
        <v>#N/A</v>
      </c>
      <c r="E75" s="23"/>
      <c r="F75" s="16" t="e">
        <f>VLOOKUP(B75,'Price &amp; Farmers'!$A$1:$C$50,3,FALSE)</f>
        <v>#N/A</v>
      </c>
      <c r="G75" s="16" t="e">
        <f t="shared" si="1"/>
        <v>#N/A</v>
      </c>
    </row>
    <row r="76" spans="1:7" x14ac:dyDescent="0.25">
      <c r="A76" s="22"/>
      <c r="B76" s="22"/>
      <c r="C76" s="22"/>
      <c r="D76" s="16" t="e">
        <f>VLOOKUP(C76,'Price &amp; Farmers'!$J$1:$K$101,2,FALSE)</f>
        <v>#N/A</v>
      </c>
      <c r="E76" s="23"/>
      <c r="F76" s="16" t="e">
        <f>VLOOKUP(B76,'Price &amp; Farmers'!$A$1:$C$50,3,FALSE)</f>
        <v>#N/A</v>
      </c>
      <c r="G76" s="16" t="e">
        <f t="shared" si="1"/>
        <v>#N/A</v>
      </c>
    </row>
    <row r="77" spans="1:7" x14ac:dyDescent="0.25">
      <c r="A77" s="22"/>
      <c r="B77" s="22"/>
      <c r="C77" s="22"/>
      <c r="D77" s="16" t="e">
        <f>VLOOKUP(C77,'Price &amp; Farmers'!$J$1:$K$101,2,FALSE)</f>
        <v>#N/A</v>
      </c>
      <c r="E77" s="23"/>
      <c r="F77" s="16" t="e">
        <f>VLOOKUP(B77,'Price &amp; Farmers'!$A$1:$C$50,3,FALSE)</f>
        <v>#N/A</v>
      </c>
      <c r="G77" s="16" t="e">
        <f t="shared" si="1"/>
        <v>#N/A</v>
      </c>
    </row>
    <row r="78" spans="1:7" x14ac:dyDescent="0.25">
      <c r="A78" s="22"/>
      <c r="B78" s="22"/>
      <c r="C78" s="22"/>
      <c r="D78" s="16" t="e">
        <f>VLOOKUP(C78,'Price &amp; Farmers'!$J$1:$K$101,2,FALSE)</f>
        <v>#N/A</v>
      </c>
      <c r="E78" s="23"/>
      <c r="F78" s="16" t="e">
        <f>VLOOKUP(B78,'Price &amp; Farmers'!$A$1:$C$50,3,FALSE)</f>
        <v>#N/A</v>
      </c>
      <c r="G78" s="16" t="e">
        <f t="shared" si="1"/>
        <v>#N/A</v>
      </c>
    </row>
    <row r="79" spans="1:7" x14ac:dyDescent="0.25">
      <c r="A79" s="22"/>
      <c r="B79" s="22"/>
      <c r="C79" s="22"/>
      <c r="D79" s="16" t="e">
        <f>VLOOKUP(C79,'Price &amp; Farmers'!$J$1:$K$101,2,FALSE)</f>
        <v>#N/A</v>
      </c>
      <c r="E79" s="23"/>
      <c r="F79" s="16" t="e">
        <f>VLOOKUP(B79,'Price &amp; Farmers'!$A$1:$C$50,3,FALSE)</f>
        <v>#N/A</v>
      </c>
      <c r="G79" s="16" t="e">
        <f t="shared" si="1"/>
        <v>#N/A</v>
      </c>
    </row>
    <row r="80" spans="1:7" x14ac:dyDescent="0.25">
      <c r="A80" s="22"/>
      <c r="B80" s="22"/>
      <c r="C80" s="22"/>
      <c r="D80" s="16" t="e">
        <f>VLOOKUP(C80,'Price &amp; Farmers'!$J$1:$K$101,2,FALSE)</f>
        <v>#N/A</v>
      </c>
      <c r="E80" s="23"/>
      <c r="F80" s="16" t="e">
        <f>VLOOKUP(B80,'Price &amp; Farmers'!$A$1:$C$50,3,FALSE)</f>
        <v>#N/A</v>
      </c>
      <c r="G80" s="16" t="e">
        <f t="shared" si="1"/>
        <v>#N/A</v>
      </c>
    </row>
    <row r="81" spans="1:7" x14ac:dyDescent="0.25">
      <c r="A81" s="22"/>
      <c r="B81" s="22"/>
      <c r="C81" s="22"/>
      <c r="D81" s="16" t="e">
        <f>VLOOKUP(C81,'Price &amp; Farmers'!$J$1:$K$101,2,FALSE)</f>
        <v>#N/A</v>
      </c>
      <c r="E81" s="23"/>
      <c r="F81" s="16" t="e">
        <f>VLOOKUP(B81,'Price &amp; Farmers'!$A$1:$C$50,3,FALSE)</f>
        <v>#N/A</v>
      </c>
      <c r="G81" s="16" t="e">
        <f t="shared" si="1"/>
        <v>#N/A</v>
      </c>
    </row>
    <row r="82" spans="1:7" x14ac:dyDescent="0.25">
      <c r="A82" s="22"/>
      <c r="B82" s="22"/>
      <c r="C82" s="22"/>
      <c r="D82" s="16" t="e">
        <f>VLOOKUP(C82,'Price &amp; Farmers'!$J$1:$K$101,2,FALSE)</f>
        <v>#N/A</v>
      </c>
      <c r="E82" s="23"/>
      <c r="F82" s="16" t="e">
        <f>VLOOKUP(B82,'Price &amp; Farmers'!$A$1:$C$50,3,FALSE)</f>
        <v>#N/A</v>
      </c>
      <c r="G82" s="16" t="e">
        <f t="shared" si="1"/>
        <v>#N/A</v>
      </c>
    </row>
    <row r="83" spans="1:7" x14ac:dyDescent="0.25">
      <c r="A83" s="22"/>
      <c r="B83" s="22"/>
      <c r="C83" s="22"/>
      <c r="D83" s="16" t="e">
        <f>VLOOKUP(C83,'Price &amp; Farmers'!$J$1:$K$101,2,FALSE)</f>
        <v>#N/A</v>
      </c>
      <c r="E83" s="23"/>
      <c r="F83" s="16" t="e">
        <f>VLOOKUP(B83,'Price &amp; Farmers'!$A$1:$C$50,3,FALSE)</f>
        <v>#N/A</v>
      </c>
      <c r="G83" s="16" t="e">
        <f t="shared" si="1"/>
        <v>#N/A</v>
      </c>
    </row>
    <row r="84" spans="1:7" x14ac:dyDescent="0.25">
      <c r="A84" s="22"/>
      <c r="B84" s="22"/>
      <c r="C84" s="22"/>
      <c r="D84" s="16" t="e">
        <f>VLOOKUP(C84,'Price &amp; Farmers'!$J$1:$K$101,2,FALSE)</f>
        <v>#N/A</v>
      </c>
      <c r="E84" s="23"/>
      <c r="F84" s="16" t="e">
        <f>VLOOKUP(B84,'Price &amp; Farmers'!$A$1:$C$50,3,FALSE)</f>
        <v>#N/A</v>
      </c>
      <c r="G84" s="16" t="e">
        <f t="shared" si="1"/>
        <v>#N/A</v>
      </c>
    </row>
    <row r="85" spans="1:7" x14ac:dyDescent="0.25">
      <c r="A85" s="22"/>
      <c r="B85" s="22"/>
      <c r="C85" s="22"/>
      <c r="D85" s="16" t="e">
        <f>VLOOKUP(C85,'Price &amp; Farmers'!$J$1:$K$101,2,FALSE)</f>
        <v>#N/A</v>
      </c>
      <c r="E85" s="23"/>
      <c r="F85" s="16" t="e">
        <f>VLOOKUP(B85,'Price &amp; Farmers'!$A$1:$C$50,3,FALSE)</f>
        <v>#N/A</v>
      </c>
      <c r="G85" s="16" t="e">
        <f t="shared" si="1"/>
        <v>#N/A</v>
      </c>
    </row>
    <row r="86" spans="1:7" x14ac:dyDescent="0.25">
      <c r="A86" s="22"/>
      <c r="B86" s="22"/>
      <c r="C86" s="22"/>
      <c r="D86" s="16" t="e">
        <f>VLOOKUP(C86,'Price &amp; Farmers'!$J$1:$K$101,2,FALSE)</f>
        <v>#N/A</v>
      </c>
      <c r="E86" s="23"/>
      <c r="F86" s="16" t="e">
        <f>VLOOKUP(B86,'Price &amp; Farmers'!$A$1:$C$50,3,FALSE)</f>
        <v>#N/A</v>
      </c>
      <c r="G86" s="16" t="e">
        <f t="shared" si="1"/>
        <v>#N/A</v>
      </c>
    </row>
    <row r="87" spans="1:7" x14ac:dyDescent="0.25">
      <c r="A87" s="22"/>
      <c r="B87" s="22"/>
      <c r="C87" s="22"/>
      <c r="D87" s="16" t="e">
        <f>VLOOKUP(C87,'Price &amp; Farmers'!$J$1:$K$101,2,FALSE)</f>
        <v>#N/A</v>
      </c>
      <c r="E87" s="23"/>
      <c r="F87" s="16" t="e">
        <f>VLOOKUP(B87,'Price &amp; Farmers'!$A$1:$C$50,3,FALSE)</f>
        <v>#N/A</v>
      </c>
      <c r="G87" s="16" t="e">
        <f t="shared" si="1"/>
        <v>#N/A</v>
      </c>
    </row>
    <row r="88" spans="1:7" x14ac:dyDescent="0.25">
      <c r="A88" s="22"/>
      <c r="B88" s="22"/>
      <c r="C88" s="22"/>
      <c r="D88" s="16" t="e">
        <f>VLOOKUP(C88,'Price &amp; Farmers'!$J$1:$K$101,2,FALSE)</f>
        <v>#N/A</v>
      </c>
      <c r="E88" s="23"/>
      <c r="F88" s="16" t="e">
        <f>VLOOKUP(B88,'Price &amp; Farmers'!$A$1:$C$50,3,FALSE)</f>
        <v>#N/A</v>
      </c>
      <c r="G88" s="16" t="e">
        <f t="shared" si="1"/>
        <v>#N/A</v>
      </c>
    </row>
    <row r="89" spans="1:7" x14ac:dyDescent="0.25">
      <c r="A89" s="22"/>
      <c r="B89" s="22"/>
      <c r="C89" s="22"/>
      <c r="D89" s="16" t="e">
        <f>VLOOKUP(C89,'Price &amp; Farmers'!$J$1:$K$101,2,FALSE)</f>
        <v>#N/A</v>
      </c>
      <c r="E89" s="23"/>
      <c r="F89" s="16" t="e">
        <f>VLOOKUP(B89,'Price &amp; Farmers'!$A$1:$C$50,3,FALSE)</f>
        <v>#N/A</v>
      </c>
      <c r="G89" s="16" t="e">
        <f t="shared" si="1"/>
        <v>#N/A</v>
      </c>
    </row>
    <row r="90" spans="1:7" x14ac:dyDescent="0.25">
      <c r="A90" s="22"/>
      <c r="B90" s="22"/>
      <c r="C90" s="22"/>
      <c r="D90" s="16" t="e">
        <f>VLOOKUP(C90,'Price &amp; Farmers'!$J$1:$K$101,2,FALSE)</f>
        <v>#N/A</v>
      </c>
      <c r="E90" s="23"/>
      <c r="F90" s="16" t="e">
        <f>VLOOKUP(B90,'Price &amp; Farmers'!$A$1:$C$50,3,FALSE)</f>
        <v>#N/A</v>
      </c>
      <c r="G90" s="16" t="e">
        <f t="shared" si="1"/>
        <v>#N/A</v>
      </c>
    </row>
    <row r="91" spans="1:7" x14ac:dyDescent="0.25">
      <c r="A91" s="22"/>
      <c r="B91" s="22"/>
      <c r="C91" s="22"/>
      <c r="D91" s="16" t="e">
        <f>VLOOKUP(C91,'Price &amp; Farmers'!$J$1:$K$101,2,FALSE)</f>
        <v>#N/A</v>
      </c>
      <c r="E91" s="23"/>
      <c r="F91" s="16" t="e">
        <f>VLOOKUP(B91,'Price &amp; Farmers'!$A$1:$C$50,3,FALSE)</f>
        <v>#N/A</v>
      </c>
      <c r="G91" s="16" t="e">
        <f t="shared" si="1"/>
        <v>#N/A</v>
      </c>
    </row>
    <row r="92" spans="1:7" x14ac:dyDescent="0.25">
      <c r="A92" s="22"/>
      <c r="B92" s="22"/>
      <c r="C92" s="22"/>
      <c r="D92" s="16" t="e">
        <f>VLOOKUP(C92,'Price &amp; Farmers'!$J$1:$K$101,2,FALSE)</f>
        <v>#N/A</v>
      </c>
      <c r="E92" s="23"/>
      <c r="F92" s="16" t="e">
        <f>VLOOKUP(B92,'Price &amp; Farmers'!$A$1:$C$50,3,FALSE)</f>
        <v>#N/A</v>
      </c>
      <c r="G92" s="16" t="e">
        <f t="shared" si="1"/>
        <v>#N/A</v>
      </c>
    </row>
    <row r="93" spans="1:7" x14ac:dyDescent="0.25">
      <c r="A93" s="22"/>
      <c r="B93" s="22"/>
      <c r="C93" s="22"/>
      <c r="D93" s="16" t="e">
        <f>VLOOKUP(C93,'Price &amp; Farmers'!$J$1:$K$101,2,FALSE)</f>
        <v>#N/A</v>
      </c>
      <c r="E93" s="23"/>
      <c r="F93" s="16" t="e">
        <f>VLOOKUP(B93,'Price &amp; Farmers'!$A$1:$C$50,3,FALSE)</f>
        <v>#N/A</v>
      </c>
      <c r="G93" s="16" t="e">
        <f t="shared" si="1"/>
        <v>#N/A</v>
      </c>
    </row>
    <row r="94" spans="1:7" x14ac:dyDescent="0.25">
      <c r="A94" s="22"/>
      <c r="B94" s="22"/>
      <c r="C94" s="22"/>
      <c r="D94" s="16" t="e">
        <f>VLOOKUP(C94,'Price &amp; Farmers'!$J$1:$K$101,2,FALSE)</f>
        <v>#N/A</v>
      </c>
      <c r="E94" s="23"/>
      <c r="F94" s="16" t="e">
        <f>VLOOKUP(B94,'Price &amp; Farmers'!$A$1:$C$50,3,FALSE)</f>
        <v>#N/A</v>
      </c>
      <c r="G94" s="16" t="e">
        <f t="shared" si="1"/>
        <v>#N/A</v>
      </c>
    </row>
    <row r="95" spans="1:7" x14ac:dyDescent="0.25">
      <c r="A95" s="22"/>
      <c r="B95" s="22"/>
      <c r="C95" s="22"/>
      <c r="D95" s="16" t="e">
        <f>VLOOKUP(C95,'Price &amp; Farmers'!$J$1:$K$101,2,FALSE)</f>
        <v>#N/A</v>
      </c>
      <c r="E95" s="23"/>
      <c r="F95" s="16" t="e">
        <f>VLOOKUP(B95,'Price &amp; Farmers'!$A$1:$C$50,3,FALSE)</f>
        <v>#N/A</v>
      </c>
      <c r="G95" s="16" t="e">
        <f t="shared" si="1"/>
        <v>#N/A</v>
      </c>
    </row>
    <row r="96" spans="1:7" x14ac:dyDescent="0.25">
      <c r="A96" s="22"/>
      <c r="B96" s="22"/>
      <c r="C96" s="22"/>
      <c r="D96" s="16" t="e">
        <f>VLOOKUP(C96,'Price &amp; Farmers'!$J$1:$K$101,2,FALSE)</f>
        <v>#N/A</v>
      </c>
      <c r="E96" s="23"/>
      <c r="F96" s="16" t="e">
        <f>VLOOKUP(B96,'Price &amp; Farmers'!$A$1:$C$50,3,FALSE)</f>
        <v>#N/A</v>
      </c>
      <c r="G96" s="16" t="e">
        <f t="shared" si="1"/>
        <v>#N/A</v>
      </c>
    </row>
    <row r="97" spans="1:7" x14ac:dyDescent="0.25">
      <c r="A97" s="22"/>
      <c r="B97" s="22"/>
      <c r="C97" s="22"/>
      <c r="D97" s="16" t="e">
        <f>VLOOKUP(C97,'Price &amp; Farmers'!$J$1:$K$101,2,FALSE)</f>
        <v>#N/A</v>
      </c>
      <c r="E97" s="23"/>
      <c r="F97" s="16" t="e">
        <f>VLOOKUP(B97,'Price &amp; Farmers'!$A$1:$C$50,3,FALSE)</f>
        <v>#N/A</v>
      </c>
      <c r="G97" s="16" t="e">
        <f t="shared" si="1"/>
        <v>#N/A</v>
      </c>
    </row>
    <row r="98" spans="1:7" x14ac:dyDescent="0.25">
      <c r="A98" s="22"/>
      <c r="B98" s="22"/>
      <c r="C98" s="22"/>
      <c r="D98" s="16" t="e">
        <f>VLOOKUP(C98,'Price &amp; Farmers'!$J$1:$K$101,2,FALSE)</f>
        <v>#N/A</v>
      </c>
      <c r="E98" s="23"/>
      <c r="F98" s="16" t="e">
        <f>VLOOKUP(B98,'Price &amp; Farmers'!$A$1:$C$50,3,FALSE)</f>
        <v>#N/A</v>
      </c>
      <c r="G98" s="16" t="e">
        <f t="shared" si="1"/>
        <v>#N/A</v>
      </c>
    </row>
    <row r="99" spans="1:7" x14ac:dyDescent="0.25">
      <c r="A99" s="22"/>
      <c r="B99" s="22"/>
      <c r="C99" s="22"/>
      <c r="D99" s="16" t="e">
        <f>VLOOKUP(C99,'Price &amp; Farmers'!$J$1:$K$101,2,FALSE)</f>
        <v>#N/A</v>
      </c>
      <c r="E99" s="23"/>
      <c r="F99" s="16" t="e">
        <f>VLOOKUP(B99,'Price &amp; Farmers'!$A$1:$C$50,3,FALSE)</f>
        <v>#N/A</v>
      </c>
      <c r="G99" s="16" t="e">
        <f t="shared" si="1"/>
        <v>#N/A</v>
      </c>
    </row>
    <row r="100" spans="1:7" x14ac:dyDescent="0.25">
      <c r="A100" s="22"/>
      <c r="B100" s="22"/>
      <c r="C100" s="22"/>
      <c r="D100" s="16" t="e">
        <f>VLOOKUP(C100,'Price &amp; Farmers'!$J$1:$K$101,2,FALSE)</f>
        <v>#N/A</v>
      </c>
      <c r="E100" s="23"/>
      <c r="F100" s="16" t="e">
        <f>VLOOKUP(B100,'Price &amp; Farmers'!$A$1:$C$50,3,FALSE)</f>
        <v>#N/A</v>
      </c>
      <c r="G100" s="16" t="e">
        <f t="shared" si="1"/>
        <v>#N/A</v>
      </c>
    </row>
    <row r="101" spans="1:7" x14ac:dyDescent="0.25">
      <c r="A101" s="22"/>
      <c r="B101" s="22"/>
      <c r="C101" s="22"/>
      <c r="D101" s="16" t="e">
        <f>VLOOKUP(C101,'Price &amp; Farmers'!$J$1:$K$101,2,FALSE)</f>
        <v>#N/A</v>
      </c>
      <c r="E101" s="23"/>
      <c r="F101" s="16" t="e">
        <f>VLOOKUP(B101,'Price &amp; Farmers'!$A$1:$C$50,3,FALSE)</f>
        <v>#N/A</v>
      </c>
      <c r="G101" s="16" t="e">
        <f t="shared" si="1"/>
        <v>#N/A</v>
      </c>
    </row>
    <row r="102" spans="1:7" x14ac:dyDescent="0.25">
      <c r="A102" s="22"/>
      <c r="B102" s="22"/>
      <c r="C102" s="22"/>
      <c r="D102" s="16" t="e">
        <f>VLOOKUP(C102,'Price &amp; Farmers'!$J$1:$K$101,2,FALSE)</f>
        <v>#N/A</v>
      </c>
      <c r="E102" s="23"/>
      <c r="F102" s="16" t="e">
        <f>VLOOKUP(B102,'Price &amp; Farmers'!$A$1:$C$50,3,FALSE)</f>
        <v>#N/A</v>
      </c>
      <c r="G102" s="16" t="e">
        <f t="shared" si="1"/>
        <v>#N/A</v>
      </c>
    </row>
    <row r="103" spans="1:7" x14ac:dyDescent="0.25">
      <c r="A103" s="22"/>
      <c r="B103" s="22"/>
      <c r="C103" s="22"/>
      <c r="D103" s="16" t="e">
        <f>VLOOKUP(C103,'Price &amp; Farmers'!$J$1:$K$101,2,FALSE)</f>
        <v>#N/A</v>
      </c>
      <c r="E103" s="23"/>
      <c r="F103" s="16" t="e">
        <f>VLOOKUP(B103,'Price &amp; Farmers'!$A$1:$C$50,3,FALSE)</f>
        <v>#N/A</v>
      </c>
      <c r="G103" s="16" t="e">
        <f t="shared" si="1"/>
        <v>#N/A</v>
      </c>
    </row>
    <row r="104" spans="1:7" x14ac:dyDescent="0.25">
      <c r="A104" s="22"/>
      <c r="B104" s="22"/>
      <c r="C104" s="22"/>
      <c r="D104" s="16" t="e">
        <f>VLOOKUP(C104,'Price &amp; Farmers'!$J$1:$K$101,2,FALSE)</f>
        <v>#N/A</v>
      </c>
      <c r="E104" s="23"/>
      <c r="F104" s="16" t="e">
        <f>VLOOKUP(B104,'Price &amp; Farmers'!$A$1:$C$50,3,FALSE)</f>
        <v>#N/A</v>
      </c>
      <c r="G104" s="16" t="e">
        <f t="shared" si="1"/>
        <v>#N/A</v>
      </c>
    </row>
    <row r="105" spans="1:7" x14ac:dyDescent="0.25">
      <c r="A105" s="22"/>
      <c r="B105" s="22"/>
      <c r="C105" s="22"/>
      <c r="D105" s="16" t="e">
        <f>VLOOKUP(C105,'Price &amp; Farmers'!$J$1:$K$101,2,FALSE)</f>
        <v>#N/A</v>
      </c>
      <c r="E105" s="23"/>
      <c r="F105" s="16" t="e">
        <f>VLOOKUP(B105,'Price &amp; Farmers'!$A$1:$C$50,3,FALSE)</f>
        <v>#N/A</v>
      </c>
      <c r="G105" s="16" t="e">
        <f t="shared" si="1"/>
        <v>#N/A</v>
      </c>
    </row>
    <row r="106" spans="1:7" x14ac:dyDescent="0.25">
      <c r="A106" s="22"/>
      <c r="B106" s="22"/>
      <c r="C106" s="22"/>
      <c r="D106" s="16" t="e">
        <f>VLOOKUP(C106,'Price &amp; Farmers'!$J$1:$K$101,2,FALSE)</f>
        <v>#N/A</v>
      </c>
      <c r="E106" s="23"/>
      <c r="F106" s="16" t="e">
        <f>VLOOKUP(B106,'Price &amp; Farmers'!$A$1:$C$50,3,FALSE)</f>
        <v>#N/A</v>
      </c>
      <c r="G106" s="16" t="e">
        <f t="shared" si="1"/>
        <v>#N/A</v>
      </c>
    </row>
    <row r="107" spans="1:7" x14ac:dyDescent="0.25">
      <c r="A107" s="22"/>
      <c r="B107" s="22"/>
      <c r="C107" s="22"/>
      <c r="D107" s="16" t="e">
        <f>VLOOKUP(C107,'Price &amp; Farmers'!$J$1:$K$101,2,FALSE)</f>
        <v>#N/A</v>
      </c>
      <c r="E107" s="23"/>
      <c r="F107" s="16" t="e">
        <f>VLOOKUP(B107,'Price &amp; Farmers'!$A$1:$C$50,3,FALSE)</f>
        <v>#N/A</v>
      </c>
      <c r="G107" s="16" t="e">
        <f t="shared" si="1"/>
        <v>#N/A</v>
      </c>
    </row>
    <row r="108" spans="1:7" x14ac:dyDescent="0.25">
      <c r="A108" s="22"/>
      <c r="B108" s="22"/>
      <c r="C108" s="22"/>
      <c r="D108" s="16" t="e">
        <f>VLOOKUP(C108,'Price &amp; Farmers'!$J$1:$K$101,2,FALSE)</f>
        <v>#N/A</v>
      </c>
      <c r="E108" s="23"/>
      <c r="F108" s="16" t="e">
        <f>VLOOKUP(B108,'Price &amp; Farmers'!$A$1:$C$50,3,FALSE)</f>
        <v>#N/A</v>
      </c>
      <c r="G108" s="16" t="e">
        <f t="shared" si="1"/>
        <v>#N/A</v>
      </c>
    </row>
    <row r="109" spans="1:7" x14ac:dyDescent="0.25">
      <c r="A109" s="22"/>
      <c r="B109" s="22"/>
      <c r="C109" s="22"/>
      <c r="D109" s="16" t="e">
        <f>VLOOKUP(C109,'Price &amp; Farmers'!$J$1:$K$101,2,FALSE)</f>
        <v>#N/A</v>
      </c>
      <c r="E109" s="23"/>
      <c r="F109" s="16" t="e">
        <f>VLOOKUP(B109,'Price &amp; Farmers'!$A$1:$C$50,3,FALSE)</f>
        <v>#N/A</v>
      </c>
      <c r="G109" s="16" t="e">
        <f t="shared" si="1"/>
        <v>#N/A</v>
      </c>
    </row>
    <row r="110" spans="1:7" x14ac:dyDescent="0.25">
      <c r="A110" s="22"/>
      <c r="B110" s="22"/>
      <c r="C110" s="22"/>
      <c r="D110" s="16" t="e">
        <f>VLOOKUP(C110,'Price &amp; Farmers'!$J$1:$K$101,2,FALSE)</f>
        <v>#N/A</v>
      </c>
      <c r="E110" s="23"/>
      <c r="F110" s="16" t="e">
        <f>VLOOKUP(B110,'Price &amp; Farmers'!$A$1:$C$50,3,FALSE)</f>
        <v>#N/A</v>
      </c>
      <c r="G110" s="16" t="e">
        <f t="shared" si="1"/>
        <v>#N/A</v>
      </c>
    </row>
    <row r="111" spans="1:7" x14ac:dyDescent="0.25">
      <c r="A111" s="22"/>
      <c r="B111" s="22"/>
      <c r="C111" s="22"/>
      <c r="D111" s="16" t="e">
        <f>VLOOKUP(C111,'Price &amp; Farmers'!$J$1:$K$101,2,FALSE)</f>
        <v>#N/A</v>
      </c>
      <c r="E111" s="23"/>
      <c r="F111" s="16" t="e">
        <f>VLOOKUP(B111,'Price &amp; Farmers'!$A$1:$C$50,3,FALSE)</f>
        <v>#N/A</v>
      </c>
      <c r="G111" s="16" t="e">
        <f t="shared" si="1"/>
        <v>#N/A</v>
      </c>
    </row>
    <row r="112" spans="1:7" x14ac:dyDescent="0.25">
      <c r="A112" s="22"/>
      <c r="B112" s="22"/>
      <c r="C112" s="22"/>
      <c r="D112" s="16" t="e">
        <f>VLOOKUP(C112,'Price &amp; Farmers'!$J$1:$K$101,2,FALSE)</f>
        <v>#N/A</v>
      </c>
      <c r="E112" s="23"/>
      <c r="F112" s="16" t="e">
        <f>VLOOKUP(B112,'Price &amp; Farmers'!$A$1:$C$50,3,FALSE)</f>
        <v>#N/A</v>
      </c>
      <c r="G112" s="16" t="e">
        <f t="shared" si="1"/>
        <v>#N/A</v>
      </c>
    </row>
    <row r="113" spans="1:7" x14ac:dyDescent="0.25">
      <c r="A113" s="22"/>
      <c r="B113" s="22"/>
      <c r="C113" s="22"/>
      <c r="D113" s="16" t="e">
        <f>VLOOKUP(C113,'Price &amp; Farmers'!$J$1:$K$101,2,FALSE)</f>
        <v>#N/A</v>
      </c>
      <c r="E113" s="23"/>
      <c r="F113" s="16" t="e">
        <f>VLOOKUP(B113,'Price &amp; Farmers'!$A$1:$C$50,3,FALSE)</f>
        <v>#N/A</v>
      </c>
      <c r="G113" s="16" t="e">
        <f t="shared" si="1"/>
        <v>#N/A</v>
      </c>
    </row>
    <row r="114" spans="1:7" x14ac:dyDescent="0.25">
      <c r="A114" s="22"/>
      <c r="B114" s="22"/>
      <c r="C114" s="22"/>
      <c r="D114" s="16" t="e">
        <f>VLOOKUP(C114,'Price &amp; Farmers'!$J$1:$K$101,2,FALSE)</f>
        <v>#N/A</v>
      </c>
      <c r="E114" s="23"/>
      <c r="F114" s="16" t="e">
        <f>VLOOKUP(B114,'Price &amp; Farmers'!$A$1:$C$50,3,FALSE)</f>
        <v>#N/A</v>
      </c>
      <c r="G114" s="16" t="e">
        <f t="shared" si="1"/>
        <v>#N/A</v>
      </c>
    </row>
    <row r="115" spans="1:7" x14ac:dyDescent="0.25">
      <c r="A115" s="22"/>
      <c r="B115" s="22"/>
      <c r="C115" s="22"/>
      <c r="D115" s="16" t="e">
        <f>VLOOKUP(C115,'Price &amp; Farmers'!$J$1:$K$101,2,FALSE)</f>
        <v>#N/A</v>
      </c>
      <c r="E115" s="23"/>
      <c r="F115" s="16" t="e">
        <f>VLOOKUP(B115,'Price &amp; Farmers'!$A$1:$C$50,3,FALSE)</f>
        <v>#N/A</v>
      </c>
      <c r="G115" s="16" t="e">
        <f t="shared" si="1"/>
        <v>#N/A</v>
      </c>
    </row>
    <row r="116" spans="1:7" x14ac:dyDescent="0.25">
      <c r="A116" s="22"/>
      <c r="B116" s="22"/>
      <c r="C116" s="22"/>
      <c r="D116" s="16" t="e">
        <f>VLOOKUP(C116,'Price &amp; Farmers'!$J$1:$K$101,2,FALSE)</f>
        <v>#N/A</v>
      </c>
      <c r="E116" s="23"/>
      <c r="F116" s="16" t="e">
        <f>VLOOKUP(B116,'Price &amp; Farmers'!$A$1:$C$50,3,FALSE)</f>
        <v>#N/A</v>
      </c>
      <c r="G116" s="16" t="e">
        <f t="shared" si="1"/>
        <v>#N/A</v>
      </c>
    </row>
    <row r="117" spans="1:7" x14ac:dyDescent="0.25">
      <c r="A117" s="22"/>
      <c r="B117" s="22"/>
      <c r="C117" s="22"/>
      <c r="D117" s="16" t="e">
        <f>VLOOKUP(C117,'Price &amp; Farmers'!$J$1:$K$101,2,FALSE)</f>
        <v>#N/A</v>
      </c>
      <c r="E117" s="23"/>
      <c r="F117" s="16" t="e">
        <f>VLOOKUP(B117,'Price &amp; Farmers'!$A$1:$C$50,3,FALSE)</f>
        <v>#N/A</v>
      </c>
      <c r="G117" s="16" t="e">
        <f t="shared" si="1"/>
        <v>#N/A</v>
      </c>
    </row>
    <row r="118" spans="1:7" x14ac:dyDescent="0.25">
      <c r="A118" s="22"/>
      <c r="B118" s="22"/>
      <c r="C118" s="22"/>
      <c r="D118" s="16" t="e">
        <f>VLOOKUP(C118,'Price &amp; Farmers'!$J$1:$K$101,2,FALSE)</f>
        <v>#N/A</v>
      </c>
      <c r="E118" s="23"/>
      <c r="F118" s="16" t="e">
        <f>VLOOKUP(B118,'Price &amp; Farmers'!$A$1:$C$50,3,FALSE)</f>
        <v>#N/A</v>
      </c>
      <c r="G118" s="16" t="e">
        <f t="shared" si="1"/>
        <v>#N/A</v>
      </c>
    </row>
    <row r="119" spans="1:7" x14ac:dyDescent="0.25">
      <c r="A119" s="22"/>
      <c r="B119" s="22"/>
      <c r="C119" s="22"/>
      <c r="D119" s="16" t="e">
        <f>VLOOKUP(C119,'Price &amp; Farmers'!$J$1:$K$101,2,FALSE)</f>
        <v>#N/A</v>
      </c>
      <c r="E119" s="23"/>
      <c r="F119" s="16" t="e">
        <f>VLOOKUP(B119,'Price &amp; Farmers'!$A$1:$C$50,3,FALSE)</f>
        <v>#N/A</v>
      </c>
      <c r="G119" s="16" t="e">
        <f t="shared" si="1"/>
        <v>#N/A</v>
      </c>
    </row>
    <row r="120" spans="1:7" x14ac:dyDescent="0.25">
      <c r="A120" s="22"/>
      <c r="B120" s="22"/>
      <c r="C120" s="22"/>
      <c r="D120" s="16" t="e">
        <f>VLOOKUP(C120,'Price &amp; Farmers'!$J$1:$K$101,2,FALSE)</f>
        <v>#N/A</v>
      </c>
      <c r="E120" s="23"/>
      <c r="F120" s="16" t="e">
        <f>VLOOKUP(B120,'Price &amp; Farmers'!$A$1:$C$50,3,FALSE)</f>
        <v>#N/A</v>
      </c>
      <c r="G120" s="16" t="e">
        <f t="shared" si="1"/>
        <v>#N/A</v>
      </c>
    </row>
    <row r="121" spans="1:7" x14ac:dyDescent="0.25">
      <c r="A121" s="22"/>
      <c r="B121" s="22"/>
      <c r="C121" s="22"/>
      <c r="D121" s="16" t="e">
        <f>VLOOKUP(C121,'Price &amp; Farmers'!$J$1:$K$101,2,FALSE)</f>
        <v>#N/A</v>
      </c>
      <c r="E121" s="23"/>
      <c r="F121" s="16" t="e">
        <f>VLOOKUP(B121,'Price &amp; Farmers'!$A$1:$C$50,3,FALSE)</f>
        <v>#N/A</v>
      </c>
      <c r="G121" s="16" t="e">
        <f t="shared" si="1"/>
        <v>#N/A</v>
      </c>
    </row>
    <row r="122" spans="1:7" x14ac:dyDescent="0.25">
      <c r="A122" s="22"/>
      <c r="B122" s="22"/>
      <c r="C122" s="22"/>
      <c r="D122" s="16" t="e">
        <f>VLOOKUP(C122,'Price &amp; Farmers'!$J$1:$K$101,2,FALSE)</f>
        <v>#N/A</v>
      </c>
      <c r="E122" s="23"/>
      <c r="F122" s="16" t="e">
        <f>VLOOKUP(B122,'Price &amp; Farmers'!$A$1:$C$50,3,FALSE)</f>
        <v>#N/A</v>
      </c>
      <c r="G122" s="16" t="e">
        <f t="shared" si="1"/>
        <v>#N/A</v>
      </c>
    </row>
    <row r="123" spans="1:7" x14ac:dyDescent="0.25">
      <c r="A123" s="22"/>
      <c r="B123" s="22"/>
      <c r="C123" s="22"/>
      <c r="D123" s="16" t="e">
        <f>VLOOKUP(C123,'Price &amp; Farmers'!$J$1:$K$101,2,FALSE)</f>
        <v>#N/A</v>
      </c>
      <c r="E123" s="23"/>
      <c r="F123" s="16" t="e">
        <f>VLOOKUP(B123,'Price &amp; Farmers'!$A$1:$C$50,3,FALSE)</f>
        <v>#N/A</v>
      </c>
      <c r="G123" s="16" t="e">
        <f t="shared" si="1"/>
        <v>#N/A</v>
      </c>
    </row>
    <row r="124" spans="1:7" x14ac:dyDescent="0.25">
      <c r="A124" s="22"/>
      <c r="B124" s="22"/>
      <c r="C124" s="22"/>
      <c r="D124" s="16" t="e">
        <f>VLOOKUP(C124,'Price &amp; Farmers'!$J$1:$K$101,2,FALSE)</f>
        <v>#N/A</v>
      </c>
      <c r="E124" s="23"/>
      <c r="F124" s="16" t="e">
        <f>VLOOKUP(B124,'Price &amp; Farmers'!$A$1:$C$50,3,FALSE)</f>
        <v>#N/A</v>
      </c>
      <c r="G124" s="16" t="e">
        <f t="shared" si="1"/>
        <v>#N/A</v>
      </c>
    </row>
    <row r="125" spans="1:7" x14ac:dyDescent="0.25">
      <c r="A125" s="22"/>
      <c r="B125" s="22"/>
      <c r="C125" s="22"/>
      <c r="D125" s="16" t="e">
        <f>VLOOKUP(C125,'Price &amp; Farmers'!$J$1:$K$101,2,FALSE)</f>
        <v>#N/A</v>
      </c>
      <c r="E125" s="23"/>
      <c r="F125" s="16" t="e">
        <f>VLOOKUP(B125,'Price &amp; Farmers'!$A$1:$C$50,3,FALSE)</f>
        <v>#N/A</v>
      </c>
      <c r="G125" s="16" t="e">
        <f t="shared" si="1"/>
        <v>#N/A</v>
      </c>
    </row>
    <row r="126" spans="1:7" x14ac:dyDescent="0.25">
      <c r="A126" s="22"/>
      <c r="B126" s="22"/>
      <c r="C126" s="22"/>
      <c r="D126" s="16" t="e">
        <f>VLOOKUP(C126,'Price &amp; Farmers'!$J$1:$K$101,2,FALSE)</f>
        <v>#N/A</v>
      </c>
      <c r="E126" s="23"/>
      <c r="F126" s="16" t="e">
        <f>VLOOKUP(B126,'Price &amp; Farmers'!$A$1:$C$50,3,FALSE)</f>
        <v>#N/A</v>
      </c>
      <c r="G126" s="16" t="e">
        <f t="shared" si="1"/>
        <v>#N/A</v>
      </c>
    </row>
    <row r="127" spans="1:7" x14ac:dyDescent="0.25">
      <c r="A127" s="22"/>
      <c r="B127" s="22"/>
      <c r="C127" s="22"/>
      <c r="D127" s="16" t="e">
        <f>VLOOKUP(C127,'Price &amp; Farmers'!$J$1:$K$101,2,FALSE)</f>
        <v>#N/A</v>
      </c>
      <c r="E127" s="23"/>
      <c r="F127" s="16" t="e">
        <f>VLOOKUP(B127,'Price &amp; Farmers'!$A$1:$C$50,3,FALSE)</f>
        <v>#N/A</v>
      </c>
      <c r="G127" s="16" t="e">
        <f t="shared" si="1"/>
        <v>#N/A</v>
      </c>
    </row>
    <row r="128" spans="1:7" x14ac:dyDescent="0.25">
      <c r="A128" s="22"/>
      <c r="B128" s="22"/>
      <c r="C128" s="22"/>
      <c r="D128" s="16" t="e">
        <f>VLOOKUP(C128,'Price &amp; Farmers'!$J$1:$K$101,2,FALSE)</f>
        <v>#N/A</v>
      </c>
      <c r="E128" s="23"/>
      <c r="F128" s="16" t="e">
        <f>VLOOKUP(B128,'Price &amp; Farmers'!$A$1:$C$50,3,FALSE)</f>
        <v>#N/A</v>
      </c>
      <c r="G128" s="16" t="e">
        <f t="shared" si="1"/>
        <v>#N/A</v>
      </c>
    </row>
    <row r="129" spans="1:7" x14ac:dyDescent="0.25">
      <c r="A129" s="22"/>
      <c r="B129" s="22"/>
      <c r="C129" s="22"/>
      <c r="D129" s="16" t="e">
        <f>VLOOKUP(C129,'Price &amp; Farmers'!$J$1:$K$101,2,FALSE)</f>
        <v>#N/A</v>
      </c>
      <c r="E129" s="23"/>
      <c r="F129" s="16" t="e">
        <f>VLOOKUP(B129,'Price &amp; Farmers'!$A$1:$C$50,3,FALSE)</f>
        <v>#N/A</v>
      </c>
      <c r="G129" s="16" t="e">
        <f t="shared" si="1"/>
        <v>#N/A</v>
      </c>
    </row>
    <row r="130" spans="1:7" x14ac:dyDescent="0.25">
      <c r="A130" s="22"/>
      <c r="B130" s="22"/>
      <c r="C130" s="22"/>
      <c r="D130" s="16" t="e">
        <f>VLOOKUP(C130,'Price &amp; Farmers'!$J$1:$K$101,2,FALSE)</f>
        <v>#N/A</v>
      </c>
      <c r="E130" s="23"/>
      <c r="F130" s="16" t="e">
        <f>VLOOKUP(B130,'Price &amp; Farmers'!$A$1:$C$50,3,FALSE)</f>
        <v>#N/A</v>
      </c>
      <c r="G130" s="16" t="e">
        <f t="shared" si="1"/>
        <v>#N/A</v>
      </c>
    </row>
    <row r="131" spans="1:7" x14ac:dyDescent="0.25">
      <c r="A131" s="22"/>
      <c r="B131" s="22"/>
      <c r="C131" s="22"/>
      <c r="D131" s="16" t="e">
        <f>VLOOKUP(C131,'Price &amp; Farmers'!$J$1:$K$101,2,FALSE)</f>
        <v>#N/A</v>
      </c>
      <c r="E131" s="23"/>
      <c r="F131" s="16" t="e">
        <f>VLOOKUP(B131,'Price &amp; Farmers'!$A$1:$C$50,3,FALSE)</f>
        <v>#N/A</v>
      </c>
      <c r="G131" s="16" t="e">
        <f t="shared" ref="G131:G194" si="2">E131*F131</f>
        <v>#N/A</v>
      </c>
    </row>
    <row r="132" spans="1:7" x14ac:dyDescent="0.25">
      <c r="A132" s="22"/>
      <c r="B132" s="22"/>
      <c r="C132" s="22"/>
      <c r="D132" s="16" t="e">
        <f>VLOOKUP(C132,'Price &amp; Farmers'!$J$1:$K$101,2,FALSE)</f>
        <v>#N/A</v>
      </c>
      <c r="E132" s="23"/>
      <c r="F132" s="16" t="e">
        <f>VLOOKUP(B132,'Price &amp; Farmers'!$A$1:$C$50,3,FALSE)</f>
        <v>#N/A</v>
      </c>
      <c r="G132" s="16" t="e">
        <f t="shared" si="2"/>
        <v>#N/A</v>
      </c>
    </row>
    <row r="133" spans="1:7" x14ac:dyDescent="0.25">
      <c r="A133" s="22"/>
      <c r="B133" s="22"/>
      <c r="C133" s="22"/>
      <c r="D133" s="16" t="e">
        <f>VLOOKUP(C133,'Price &amp; Farmers'!$J$1:$K$101,2,FALSE)</f>
        <v>#N/A</v>
      </c>
      <c r="E133" s="23"/>
      <c r="F133" s="16" t="e">
        <f>VLOOKUP(B133,'Price &amp; Farmers'!$A$1:$C$50,3,FALSE)</f>
        <v>#N/A</v>
      </c>
      <c r="G133" s="16" t="e">
        <f t="shared" si="2"/>
        <v>#N/A</v>
      </c>
    </row>
    <row r="134" spans="1:7" x14ac:dyDescent="0.25">
      <c r="A134" s="22"/>
      <c r="B134" s="22"/>
      <c r="C134" s="22"/>
      <c r="D134" s="16" t="e">
        <f>VLOOKUP(C134,'Price &amp; Farmers'!$J$1:$K$101,2,FALSE)</f>
        <v>#N/A</v>
      </c>
      <c r="E134" s="23"/>
      <c r="F134" s="16" t="e">
        <f>VLOOKUP(B134,'Price &amp; Farmers'!$A$1:$C$50,3,FALSE)</f>
        <v>#N/A</v>
      </c>
      <c r="G134" s="16" t="e">
        <f t="shared" si="2"/>
        <v>#N/A</v>
      </c>
    </row>
    <row r="135" spans="1:7" x14ac:dyDescent="0.25">
      <c r="A135" s="22"/>
      <c r="B135" s="22"/>
      <c r="C135" s="22"/>
      <c r="D135" s="16" t="e">
        <f>VLOOKUP(C135,'Price &amp; Farmers'!$J$1:$K$101,2,FALSE)</f>
        <v>#N/A</v>
      </c>
      <c r="E135" s="23"/>
      <c r="F135" s="16" t="e">
        <f>VLOOKUP(B135,'Price &amp; Farmers'!$A$1:$C$50,3,FALSE)</f>
        <v>#N/A</v>
      </c>
      <c r="G135" s="16" t="e">
        <f t="shared" si="2"/>
        <v>#N/A</v>
      </c>
    </row>
    <row r="136" spans="1:7" x14ac:dyDescent="0.25">
      <c r="A136" s="22"/>
      <c r="B136" s="22"/>
      <c r="C136" s="22"/>
      <c r="D136" s="16" t="e">
        <f>VLOOKUP(C136,'Price &amp; Farmers'!$J$1:$K$101,2,FALSE)</f>
        <v>#N/A</v>
      </c>
      <c r="E136" s="23"/>
      <c r="F136" s="16" t="e">
        <f>VLOOKUP(B136,'Price &amp; Farmers'!$A$1:$C$50,3,FALSE)</f>
        <v>#N/A</v>
      </c>
      <c r="G136" s="16" t="e">
        <f t="shared" si="2"/>
        <v>#N/A</v>
      </c>
    </row>
    <row r="137" spans="1:7" x14ac:dyDescent="0.25">
      <c r="A137" s="22"/>
      <c r="B137" s="22"/>
      <c r="C137" s="22"/>
      <c r="D137" s="16" t="e">
        <f>VLOOKUP(C137,'Price &amp; Farmers'!$J$1:$K$101,2,FALSE)</f>
        <v>#N/A</v>
      </c>
      <c r="E137" s="23"/>
      <c r="F137" s="16" t="e">
        <f>VLOOKUP(B137,'Price &amp; Farmers'!$A$1:$C$50,3,FALSE)</f>
        <v>#N/A</v>
      </c>
      <c r="G137" s="16" t="e">
        <f t="shared" si="2"/>
        <v>#N/A</v>
      </c>
    </row>
    <row r="138" spans="1:7" x14ac:dyDescent="0.25">
      <c r="A138" s="22"/>
      <c r="B138" s="22"/>
      <c r="C138" s="22"/>
      <c r="D138" s="16" t="e">
        <f>VLOOKUP(C138,'Price &amp; Farmers'!$J$1:$K$101,2,FALSE)</f>
        <v>#N/A</v>
      </c>
      <c r="E138" s="23"/>
      <c r="F138" s="16" t="e">
        <f>VLOOKUP(B138,'Price &amp; Farmers'!$A$1:$C$50,3,FALSE)</f>
        <v>#N/A</v>
      </c>
      <c r="G138" s="16" t="e">
        <f t="shared" si="2"/>
        <v>#N/A</v>
      </c>
    </row>
    <row r="139" spans="1:7" x14ac:dyDescent="0.25">
      <c r="A139" s="22"/>
      <c r="B139" s="22"/>
      <c r="C139" s="22"/>
      <c r="D139" s="16" t="e">
        <f>VLOOKUP(C139,'Price &amp; Farmers'!$J$1:$K$101,2,FALSE)</f>
        <v>#N/A</v>
      </c>
      <c r="E139" s="23"/>
      <c r="F139" s="16" t="e">
        <f>VLOOKUP(B139,'Price &amp; Farmers'!$A$1:$C$50,3,FALSE)</f>
        <v>#N/A</v>
      </c>
      <c r="G139" s="16" t="e">
        <f t="shared" si="2"/>
        <v>#N/A</v>
      </c>
    </row>
    <row r="140" spans="1:7" x14ac:dyDescent="0.25">
      <c r="A140" s="22"/>
      <c r="B140" s="22"/>
      <c r="C140" s="22"/>
      <c r="D140" s="16" t="e">
        <f>VLOOKUP(C140,'Price &amp; Farmers'!$J$1:$K$101,2,FALSE)</f>
        <v>#N/A</v>
      </c>
      <c r="E140" s="23"/>
      <c r="F140" s="16" t="e">
        <f>VLOOKUP(B140,'Price &amp; Farmers'!$A$1:$C$50,3,FALSE)</f>
        <v>#N/A</v>
      </c>
      <c r="G140" s="16" t="e">
        <f t="shared" si="2"/>
        <v>#N/A</v>
      </c>
    </row>
    <row r="141" spans="1:7" x14ac:dyDescent="0.25">
      <c r="A141" s="22"/>
      <c r="B141" s="22"/>
      <c r="C141" s="22"/>
      <c r="D141" s="16" t="e">
        <f>VLOOKUP(C141,'Price &amp; Farmers'!$J$1:$K$101,2,FALSE)</f>
        <v>#N/A</v>
      </c>
      <c r="E141" s="23"/>
      <c r="F141" s="16" t="e">
        <f>VLOOKUP(B141,'Price &amp; Farmers'!$A$1:$C$50,3,FALSE)</f>
        <v>#N/A</v>
      </c>
      <c r="G141" s="16" t="e">
        <f t="shared" si="2"/>
        <v>#N/A</v>
      </c>
    </row>
    <row r="142" spans="1:7" x14ac:dyDescent="0.25">
      <c r="A142" s="22"/>
      <c r="B142" s="22"/>
      <c r="C142" s="22"/>
      <c r="D142" s="16" t="e">
        <f>VLOOKUP(C142,'Price &amp; Farmers'!$J$1:$K$101,2,FALSE)</f>
        <v>#N/A</v>
      </c>
      <c r="E142" s="23"/>
      <c r="F142" s="16" t="e">
        <f>VLOOKUP(B142,'Price &amp; Farmers'!$A$1:$C$50,3,FALSE)</f>
        <v>#N/A</v>
      </c>
      <c r="G142" s="16" t="e">
        <f t="shared" si="2"/>
        <v>#N/A</v>
      </c>
    </row>
    <row r="143" spans="1:7" x14ac:dyDescent="0.25">
      <c r="A143" s="22"/>
      <c r="B143" s="22"/>
      <c r="C143" s="22"/>
      <c r="D143" s="16" t="e">
        <f>VLOOKUP(C143,'Price &amp; Farmers'!$J$1:$K$101,2,FALSE)</f>
        <v>#N/A</v>
      </c>
      <c r="E143" s="23"/>
      <c r="F143" s="16" t="e">
        <f>VLOOKUP(B143,'Price &amp; Farmers'!$A$1:$C$50,3,FALSE)</f>
        <v>#N/A</v>
      </c>
      <c r="G143" s="16" t="e">
        <f t="shared" si="2"/>
        <v>#N/A</v>
      </c>
    </row>
    <row r="144" spans="1:7" x14ac:dyDescent="0.25">
      <c r="A144" s="22"/>
      <c r="B144" s="22"/>
      <c r="C144" s="22"/>
      <c r="D144" s="16" t="e">
        <f>VLOOKUP(C144,'Price &amp; Farmers'!$J$1:$K$101,2,FALSE)</f>
        <v>#N/A</v>
      </c>
      <c r="E144" s="23"/>
      <c r="F144" s="16" t="e">
        <f>VLOOKUP(B144,'Price &amp; Farmers'!$A$1:$C$50,3,FALSE)</f>
        <v>#N/A</v>
      </c>
      <c r="G144" s="16" t="e">
        <f t="shared" si="2"/>
        <v>#N/A</v>
      </c>
    </row>
    <row r="145" spans="1:7" x14ac:dyDescent="0.25">
      <c r="A145" s="22"/>
      <c r="B145" s="22"/>
      <c r="C145" s="22"/>
      <c r="D145" s="16" t="e">
        <f>VLOOKUP(C145,'Price &amp; Farmers'!$J$1:$K$101,2,FALSE)</f>
        <v>#N/A</v>
      </c>
      <c r="E145" s="23"/>
      <c r="F145" s="16" t="e">
        <f>VLOOKUP(B145,'Price &amp; Farmers'!$A$1:$C$50,3,FALSE)</f>
        <v>#N/A</v>
      </c>
      <c r="G145" s="16" t="e">
        <f t="shared" si="2"/>
        <v>#N/A</v>
      </c>
    </row>
    <row r="146" spans="1:7" x14ac:dyDescent="0.25">
      <c r="A146" s="22"/>
      <c r="B146" s="22"/>
      <c r="C146" s="22"/>
      <c r="D146" s="16" t="e">
        <f>VLOOKUP(C146,'Price &amp; Farmers'!$J$1:$K$101,2,FALSE)</f>
        <v>#N/A</v>
      </c>
      <c r="E146" s="23"/>
      <c r="F146" s="16" t="e">
        <f>VLOOKUP(B146,'Price &amp; Farmers'!$A$1:$C$50,3,FALSE)</f>
        <v>#N/A</v>
      </c>
      <c r="G146" s="16" t="e">
        <f t="shared" si="2"/>
        <v>#N/A</v>
      </c>
    </row>
    <row r="147" spans="1:7" x14ac:dyDescent="0.25">
      <c r="A147" s="22"/>
      <c r="B147" s="22"/>
      <c r="C147" s="22"/>
      <c r="D147" s="16" t="e">
        <f>VLOOKUP(C147,'Price &amp; Farmers'!$J$1:$K$101,2,FALSE)</f>
        <v>#N/A</v>
      </c>
      <c r="E147" s="23"/>
      <c r="F147" s="16" t="e">
        <f>VLOOKUP(B147,'Price &amp; Farmers'!$A$1:$C$50,3,FALSE)</f>
        <v>#N/A</v>
      </c>
      <c r="G147" s="16" t="e">
        <f t="shared" si="2"/>
        <v>#N/A</v>
      </c>
    </row>
    <row r="148" spans="1:7" x14ac:dyDescent="0.25">
      <c r="A148" s="22"/>
      <c r="B148" s="22"/>
      <c r="C148" s="22"/>
      <c r="D148" s="16" t="e">
        <f>VLOOKUP(C148,'Price &amp; Farmers'!$J$1:$K$101,2,FALSE)</f>
        <v>#N/A</v>
      </c>
      <c r="E148" s="23"/>
      <c r="F148" s="16" t="e">
        <f>VLOOKUP(B148,'Price &amp; Farmers'!$A$1:$C$50,3,FALSE)</f>
        <v>#N/A</v>
      </c>
      <c r="G148" s="16" t="e">
        <f t="shared" si="2"/>
        <v>#N/A</v>
      </c>
    </row>
    <row r="149" spans="1:7" x14ac:dyDescent="0.25">
      <c r="A149" s="22"/>
      <c r="B149" s="22"/>
      <c r="C149" s="22"/>
      <c r="D149" s="16" t="e">
        <f>VLOOKUP(C149,'Price &amp; Farmers'!$J$1:$K$101,2,FALSE)</f>
        <v>#N/A</v>
      </c>
      <c r="E149" s="23"/>
      <c r="F149" s="16" t="e">
        <f>VLOOKUP(B149,'Price &amp; Farmers'!$A$1:$C$50,3,FALSE)</f>
        <v>#N/A</v>
      </c>
      <c r="G149" s="16" t="e">
        <f t="shared" si="2"/>
        <v>#N/A</v>
      </c>
    </row>
    <row r="150" spans="1:7" x14ac:dyDescent="0.25">
      <c r="A150" s="22"/>
      <c r="B150" s="22"/>
      <c r="C150" s="22"/>
      <c r="D150" s="16" t="e">
        <f>VLOOKUP(C150,'Price &amp; Farmers'!$J$1:$K$101,2,FALSE)</f>
        <v>#N/A</v>
      </c>
      <c r="E150" s="23"/>
      <c r="F150" s="16" t="e">
        <f>VLOOKUP(B150,'Price &amp; Farmers'!$A$1:$C$50,3,FALSE)</f>
        <v>#N/A</v>
      </c>
      <c r="G150" s="16" t="e">
        <f t="shared" si="2"/>
        <v>#N/A</v>
      </c>
    </row>
    <row r="151" spans="1:7" x14ac:dyDescent="0.25">
      <c r="A151" s="22"/>
      <c r="B151" s="22"/>
      <c r="C151" s="22"/>
      <c r="D151" s="16" t="e">
        <f>VLOOKUP(C151,'Price &amp; Farmers'!$J$1:$K$101,2,FALSE)</f>
        <v>#N/A</v>
      </c>
      <c r="E151" s="23"/>
      <c r="F151" s="16" t="e">
        <f>VLOOKUP(B151,'Price &amp; Farmers'!$A$1:$C$50,3,FALSE)</f>
        <v>#N/A</v>
      </c>
      <c r="G151" s="16" t="e">
        <f t="shared" si="2"/>
        <v>#N/A</v>
      </c>
    </row>
    <row r="152" spans="1:7" x14ac:dyDescent="0.25">
      <c r="A152" s="22"/>
      <c r="B152" s="22"/>
      <c r="C152" s="22"/>
      <c r="D152" s="16" t="e">
        <f>VLOOKUP(C152,'Price &amp; Farmers'!$J$1:$K$101,2,FALSE)</f>
        <v>#N/A</v>
      </c>
      <c r="E152" s="23"/>
      <c r="F152" s="16" t="e">
        <f>VLOOKUP(B152,'Price &amp; Farmers'!$A$1:$C$50,3,FALSE)</f>
        <v>#N/A</v>
      </c>
      <c r="G152" s="16" t="e">
        <f t="shared" si="2"/>
        <v>#N/A</v>
      </c>
    </row>
    <row r="153" spans="1:7" x14ac:dyDescent="0.25">
      <c r="A153" s="22"/>
      <c r="B153" s="22"/>
      <c r="C153" s="22"/>
      <c r="D153" s="16" t="e">
        <f>VLOOKUP(C153,'Price &amp; Farmers'!$J$1:$K$101,2,FALSE)</f>
        <v>#N/A</v>
      </c>
      <c r="E153" s="23"/>
      <c r="F153" s="16" t="e">
        <f>VLOOKUP(B153,'Price &amp; Farmers'!$A$1:$C$50,3,FALSE)</f>
        <v>#N/A</v>
      </c>
      <c r="G153" s="16" t="e">
        <f t="shared" si="2"/>
        <v>#N/A</v>
      </c>
    </row>
    <row r="154" spans="1:7" x14ac:dyDescent="0.25">
      <c r="A154" s="22"/>
      <c r="B154" s="22"/>
      <c r="C154" s="22"/>
      <c r="D154" s="16" t="e">
        <f>VLOOKUP(C154,'Price &amp; Farmers'!$J$1:$K$101,2,FALSE)</f>
        <v>#N/A</v>
      </c>
      <c r="E154" s="23"/>
      <c r="F154" s="16" t="e">
        <f>VLOOKUP(B154,'Price &amp; Farmers'!$A$1:$C$50,3,FALSE)</f>
        <v>#N/A</v>
      </c>
      <c r="G154" s="16" t="e">
        <f t="shared" si="2"/>
        <v>#N/A</v>
      </c>
    </row>
    <row r="155" spans="1:7" x14ac:dyDescent="0.25">
      <c r="A155" s="22"/>
      <c r="B155" s="22"/>
      <c r="C155" s="22"/>
      <c r="D155" s="16" t="e">
        <f>VLOOKUP(C155,'Price &amp; Farmers'!$J$1:$K$101,2,FALSE)</f>
        <v>#N/A</v>
      </c>
      <c r="E155" s="23"/>
      <c r="F155" s="16" t="e">
        <f>VLOOKUP(B155,'Price &amp; Farmers'!$A$1:$C$50,3,FALSE)</f>
        <v>#N/A</v>
      </c>
      <c r="G155" s="16" t="e">
        <f t="shared" si="2"/>
        <v>#N/A</v>
      </c>
    </row>
    <row r="156" spans="1:7" x14ac:dyDescent="0.25">
      <c r="A156" s="22"/>
      <c r="B156" s="22"/>
      <c r="C156" s="22"/>
      <c r="D156" s="16" t="e">
        <f>VLOOKUP(C156,'Price &amp; Farmers'!$J$1:$K$101,2,FALSE)</f>
        <v>#N/A</v>
      </c>
      <c r="E156" s="23"/>
      <c r="F156" s="16" t="e">
        <f>VLOOKUP(B156,'Price &amp; Farmers'!$A$1:$C$50,3,FALSE)</f>
        <v>#N/A</v>
      </c>
      <c r="G156" s="16" t="e">
        <f t="shared" si="2"/>
        <v>#N/A</v>
      </c>
    </row>
    <row r="157" spans="1:7" x14ac:dyDescent="0.25">
      <c r="A157" s="22"/>
      <c r="B157" s="22"/>
      <c r="C157" s="22"/>
      <c r="D157" s="16" t="e">
        <f>VLOOKUP(C157,'Price &amp; Farmers'!$J$1:$K$101,2,FALSE)</f>
        <v>#N/A</v>
      </c>
      <c r="E157" s="23"/>
      <c r="F157" s="16" t="e">
        <f>VLOOKUP(B157,'Price &amp; Farmers'!$A$1:$C$50,3,FALSE)</f>
        <v>#N/A</v>
      </c>
      <c r="G157" s="16" t="e">
        <f t="shared" si="2"/>
        <v>#N/A</v>
      </c>
    </row>
    <row r="158" spans="1:7" x14ac:dyDescent="0.25">
      <c r="A158" s="22"/>
      <c r="B158" s="22"/>
      <c r="C158" s="22"/>
      <c r="D158" s="16" t="e">
        <f>VLOOKUP(C158,'Price &amp; Farmers'!$J$1:$K$101,2,FALSE)</f>
        <v>#N/A</v>
      </c>
      <c r="E158" s="23"/>
      <c r="F158" s="16" t="e">
        <f>VLOOKUP(B158,'Price &amp; Farmers'!$A$1:$C$50,3,FALSE)</f>
        <v>#N/A</v>
      </c>
      <c r="G158" s="16" t="e">
        <f t="shared" si="2"/>
        <v>#N/A</v>
      </c>
    </row>
    <row r="159" spans="1:7" x14ac:dyDescent="0.25">
      <c r="A159" s="22"/>
      <c r="B159" s="22"/>
      <c r="C159" s="22"/>
      <c r="D159" s="16" t="e">
        <f>VLOOKUP(C159,'Price &amp; Farmers'!$J$1:$K$101,2,FALSE)</f>
        <v>#N/A</v>
      </c>
      <c r="E159" s="23"/>
      <c r="F159" s="16" t="e">
        <f>VLOOKUP(B159,'Price &amp; Farmers'!$A$1:$C$50,3,FALSE)</f>
        <v>#N/A</v>
      </c>
      <c r="G159" s="16" t="e">
        <f t="shared" si="2"/>
        <v>#N/A</v>
      </c>
    </row>
    <row r="160" spans="1:7" x14ac:dyDescent="0.25">
      <c r="A160" s="22"/>
      <c r="B160" s="22"/>
      <c r="C160" s="22"/>
      <c r="D160" s="16" t="e">
        <f>VLOOKUP(C160,'Price &amp; Farmers'!$J$1:$K$101,2,FALSE)</f>
        <v>#N/A</v>
      </c>
      <c r="E160" s="23"/>
      <c r="F160" s="16" t="e">
        <f>VLOOKUP(B160,'Price &amp; Farmers'!$A$1:$C$50,3,FALSE)</f>
        <v>#N/A</v>
      </c>
      <c r="G160" s="16" t="e">
        <f t="shared" si="2"/>
        <v>#N/A</v>
      </c>
    </row>
    <row r="161" spans="1:7" x14ac:dyDescent="0.25">
      <c r="A161" s="22"/>
      <c r="B161" s="22"/>
      <c r="C161" s="22"/>
      <c r="D161" s="16" t="e">
        <f>VLOOKUP(C161,'Price &amp; Farmers'!$J$1:$K$101,2,FALSE)</f>
        <v>#N/A</v>
      </c>
      <c r="E161" s="23"/>
      <c r="F161" s="16" t="e">
        <f>VLOOKUP(B161,'Price &amp; Farmers'!$A$1:$C$50,3,FALSE)</f>
        <v>#N/A</v>
      </c>
      <c r="G161" s="16" t="e">
        <f t="shared" si="2"/>
        <v>#N/A</v>
      </c>
    </row>
    <row r="162" spans="1:7" x14ac:dyDescent="0.25">
      <c r="A162" s="22"/>
      <c r="B162" s="22"/>
      <c r="C162" s="22"/>
      <c r="D162" s="16" t="e">
        <f>VLOOKUP(C162,'Price &amp; Farmers'!$J$1:$K$101,2,FALSE)</f>
        <v>#N/A</v>
      </c>
      <c r="E162" s="23"/>
      <c r="F162" s="16" t="e">
        <f>VLOOKUP(B162,'Price &amp; Farmers'!$A$1:$C$50,3,FALSE)</f>
        <v>#N/A</v>
      </c>
      <c r="G162" s="16" t="e">
        <f t="shared" si="2"/>
        <v>#N/A</v>
      </c>
    </row>
    <row r="163" spans="1:7" x14ac:dyDescent="0.25">
      <c r="A163" s="22"/>
      <c r="B163" s="22"/>
      <c r="C163" s="22"/>
      <c r="D163" s="16" t="e">
        <f>VLOOKUP(C163,'Price &amp; Farmers'!$J$1:$K$101,2,FALSE)</f>
        <v>#N/A</v>
      </c>
      <c r="E163" s="23"/>
      <c r="F163" s="16" t="e">
        <f>VLOOKUP(B163,'Price &amp; Farmers'!$A$1:$C$50,3,FALSE)</f>
        <v>#N/A</v>
      </c>
      <c r="G163" s="16" t="e">
        <f t="shared" si="2"/>
        <v>#N/A</v>
      </c>
    </row>
    <row r="164" spans="1:7" x14ac:dyDescent="0.25">
      <c r="A164" s="22"/>
      <c r="B164" s="22"/>
      <c r="C164" s="22"/>
      <c r="D164" s="16" t="e">
        <f>VLOOKUP(C164,'Price &amp; Farmers'!$J$1:$K$101,2,FALSE)</f>
        <v>#N/A</v>
      </c>
      <c r="E164" s="23"/>
      <c r="F164" s="16" t="e">
        <f>VLOOKUP(B164,'Price &amp; Farmers'!$A$1:$C$50,3,FALSE)</f>
        <v>#N/A</v>
      </c>
      <c r="G164" s="16" t="e">
        <f t="shared" si="2"/>
        <v>#N/A</v>
      </c>
    </row>
    <row r="165" spans="1:7" x14ac:dyDescent="0.25">
      <c r="A165" s="22"/>
      <c r="B165" s="22"/>
      <c r="C165" s="22"/>
      <c r="D165" s="16" t="e">
        <f>VLOOKUP(C165,'Price &amp; Farmers'!$J$1:$K$101,2,FALSE)</f>
        <v>#N/A</v>
      </c>
      <c r="E165" s="23"/>
      <c r="F165" s="16" t="e">
        <f>VLOOKUP(B165,'Price &amp; Farmers'!$A$1:$C$50,3,FALSE)</f>
        <v>#N/A</v>
      </c>
      <c r="G165" s="16" t="e">
        <f t="shared" si="2"/>
        <v>#N/A</v>
      </c>
    </row>
    <row r="166" spans="1:7" x14ac:dyDescent="0.25">
      <c r="A166" s="22"/>
      <c r="B166" s="22"/>
      <c r="C166" s="22"/>
      <c r="D166" s="16" t="e">
        <f>VLOOKUP(C166,'Price &amp; Farmers'!$J$1:$K$101,2,FALSE)</f>
        <v>#N/A</v>
      </c>
      <c r="E166" s="23"/>
      <c r="F166" s="16" t="e">
        <f>VLOOKUP(B166,'Price &amp; Farmers'!$A$1:$C$50,3,FALSE)</f>
        <v>#N/A</v>
      </c>
      <c r="G166" s="16" t="e">
        <f t="shared" si="2"/>
        <v>#N/A</v>
      </c>
    </row>
    <row r="167" spans="1:7" x14ac:dyDescent="0.25">
      <c r="A167" s="22"/>
      <c r="B167" s="22"/>
      <c r="C167" s="22"/>
      <c r="D167" s="16" t="e">
        <f>VLOOKUP(C167,'Price &amp; Farmers'!$J$1:$K$101,2,FALSE)</f>
        <v>#N/A</v>
      </c>
      <c r="E167" s="23"/>
      <c r="F167" s="16" t="e">
        <f>VLOOKUP(B167,'Price &amp; Farmers'!$A$1:$C$50,3,FALSE)</f>
        <v>#N/A</v>
      </c>
      <c r="G167" s="16" t="e">
        <f t="shared" si="2"/>
        <v>#N/A</v>
      </c>
    </row>
    <row r="168" spans="1:7" x14ac:dyDescent="0.25">
      <c r="A168" s="22"/>
      <c r="B168" s="22"/>
      <c r="C168" s="22"/>
      <c r="D168" s="16" t="e">
        <f>VLOOKUP(C168,'Price &amp; Farmers'!$J$1:$K$101,2,FALSE)</f>
        <v>#N/A</v>
      </c>
      <c r="E168" s="23"/>
      <c r="F168" s="16" t="e">
        <f>VLOOKUP(B168,'Price &amp; Farmers'!$A$1:$C$50,3,FALSE)</f>
        <v>#N/A</v>
      </c>
      <c r="G168" s="16" t="e">
        <f t="shared" si="2"/>
        <v>#N/A</v>
      </c>
    </row>
    <row r="169" spans="1:7" x14ac:dyDescent="0.25">
      <c r="A169" s="22"/>
      <c r="B169" s="22"/>
      <c r="C169" s="22"/>
      <c r="D169" s="16" t="e">
        <f>VLOOKUP(C169,'Price &amp; Farmers'!$J$1:$K$101,2,FALSE)</f>
        <v>#N/A</v>
      </c>
      <c r="E169" s="23"/>
      <c r="F169" s="16" t="e">
        <f>VLOOKUP(B169,'Price &amp; Farmers'!$A$1:$C$50,3,FALSE)</f>
        <v>#N/A</v>
      </c>
      <c r="G169" s="16" t="e">
        <f t="shared" si="2"/>
        <v>#N/A</v>
      </c>
    </row>
    <row r="170" spans="1:7" x14ac:dyDescent="0.25">
      <c r="A170" s="22"/>
      <c r="B170" s="22"/>
      <c r="C170" s="22"/>
      <c r="D170" s="16" t="e">
        <f>VLOOKUP(C170,'Price &amp; Farmers'!$J$1:$K$101,2,FALSE)</f>
        <v>#N/A</v>
      </c>
      <c r="E170" s="23"/>
      <c r="F170" s="16" t="e">
        <f>VLOOKUP(B170,'Price &amp; Farmers'!$A$1:$C$50,3,FALSE)</f>
        <v>#N/A</v>
      </c>
      <c r="G170" s="16" t="e">
        <f t="shared" si="2"/>
        <v>#N/A</v>
      </c>
    </row>
    <row r="171" spans="1:7" x14ac:dyDescent="0.25">
      <c r="A171" s="22"/>
      <c r="B171" s="22"/>
      <c r="C171" s="22"/>
      <c r="D171" s="16" t="e">
        <f>VLOOKUP(C171,'Price &amp; Farmers'!$J$1:$K$101,2,FALSE)</f>
        <v>#N/A</v>
      </c>
      <c r="E171" s="23"/>
      <c r="F171" s="16" t="e">
        <f>VLOOKUP(B171,'Price &amp; Farmers'!$A$1:$C$50,3,FALSE)</f>
        <v>#N/A</v>
      </c>
      <c r="G171" s="16" t="e">
        <f t="shared" si="2"/>
        <v>#N/A</v>
      </c>
    </row>
    <row r="172" spans="1:7" x14ac:dyDescent="0.25">
      <c r="A172" s="22"/>
      <c r="B172" s="22"/>
      <c r="C172" s="22"/>
      <c r="D172" s="16" t="e">
        <f>VLOOKUP(C172,'Price &amp; Farmers'!$J$1:$K$101,2,FALSE)</f>
        <v>#N/A</v>
      </c>
      <c r="E172" s="23"/>
      <c r="F172" s="16" t="e">
        <f>VLOOKUP(B172,'Price &amp; Farmers'!$A$1:$C$50,3,FALSE)</f>
        <v>#N/A</v>
      </c>
      <c r="G172" s="16" t="e">
        <f t="shared" si="2"/>
        <v>#N/A</v>
      </c>
    </row>
    <row r="173" spans="1:7" x14ac:dyDescent="0.25">
      <c r="A173" s="22"/>
      <c r="B173" s="22"/>
      <c r="C173" s="22"/>
      <c r="D173" s="16" t="e">
        <f>VLOOKUP(C173,'Price &amp; Farmers'!$J$1:$K$101,2,FALSE)</f>
        <v>#N/A</v>
      </c>
      <c r="E173" s="23"/>
      <c r="F173" s="16" t="e">
        <f>VLOOKUP(B173,'Price &amp; Farmers'!$A$1:$C$50,3,FALSE)</f>
        <v>#N/A</v>
      </c>
      <c r="G173" s="16" t="e">
        <f t="shared" si="2"/>
        <v>#N/A</v>
      </c>
    </row>
    <row r="174" spans="1:7" x14ac:dyDescent="0.25">
      <c r="A174" s="22"/>
      <c r="B174" s="22"/>
      <c r="C174" s="22"/>
      <c r="D174" s="16" t="e">
        <f>VLOOKUP(C174,'Price &amp; Farmers'!$J$1:$K$101,2,FALSE)</f>
        <v>#N/A</v>
      </c>
      <c r="E174" s="23"/>
      <c r="F174" s="16" t="e">
        <f>VLOOKUP(B174,'Price &amp; Farmers'!$A$1:$C$50,3,FALSE)</f>
        <v>#N/A</v>
      </c>
      <c r="G174" s="16" t="e">
        <f t="shared" si="2"/>
        <v>#N/A</v>
      </c>
    </row>
    <row r="175" spans="1:7" x14ac:dyDescent="0.25">
      <c r="A175" s="22"/>
      <c r="B175" s="22"/>
      <c r="C175" s="22"/>
      <c r="D175" s="16" t="e">
        <f>VLOOKUP(C175,'Price &amp; Farmers'!$J$1:$K$101,2,FALSE)</f>
        <v>#N/A</v>
      </c>
      <c r="E175" s="23"/>
      <c r="F175" s="16" t="e">
        <f>VLOOKUP(B175,'Price &amp; Farmers'!$A$1:$C$50,3,FALSE)</f>
        <v>#N/A</v>
      </c>
      <c r="G175" s="16" t="e">
        <f t="shared" si="2"/>
        <v>#N/A</v>
      </c>
    </row>
    <row r="176" spans="1:7" x14ac:dyDescent="0.25">
      <c r="A176" s="22"/>
      <c r="B176" s="22"/>
      <c r="C176" s="22"/>
      <c r="D176" s="16" t="e">
        <f>VLOOKUP(C176,'Price &amp; Farmers'!$J$1:$K$101,2,FALSE)</f>
        <v>#N/A</v>
      </c>
      <c r="E176" s="23"/>
      <c r="F176" s="16" t="e">
        <f>VLOOKUP(B176,'Price &amp; Farmers'!$A$1:$C$50,3,FALSE)</f>
        <v>#N/A</v>
      </c>
      <c r="G176" s="16" t="e">
        <f t="shared" si="2"/>
        <v>#N/A</v>
      </c>
    </row>
    <row r="177" spans="1:7" x14ac:dyDescent="0.25">
      <c r="A177" s="22"/>
      <c r="B177" s="22"/>
      <c r="C177" s="22"/>
      <c r="D177" s="16" t="e">
        <f>VLOOKUP(C177,'Price &amp; Farmers'!$J$1:$K$101,2,FALSE)</f>
        <v>#N/A</v>
      </c>
      <c r="E177" s="23"/>
      <c r="F177" s="16" t="e">
        <f>VLOOKUP(B177,'Price &amp; Farmers'!$A$1:$C$50,3,FALSE)</f>
        <v>#N/A</v>
      </c>
      <c r="G177" s="16" t="e">
        <f t="shared" si="2"/>
        <v>#N/A</v>
      </c>
    </row>
    <row r="178" spans="1:7" x14ac:dyDescent="0.25">
      <c r="A178" s="22"/>
      <c r="B178" s="22"/>
      <c r="C178" s="22"/>
      <c r="D178" s="16" t="e">
        <f>VLOOKUP(C178,'Price &amp; Farmers'!$J$1:$K$101,2,FALSE)</f>
        <v>#N/A</v>
      </c>
      <c r="E178" s="23"/>
      <c r="F178" s="16" t="e">
        <f>VLOOKUP(B178,'Price &amp; Farmers'!$A$1:$C$50,3,FALSE)</f>
        <v>#N/A</v>
      </c>
      <c r="G178" s="16" t="e">
        <f t="shared" si="2"/>
        <v>#N/A</v>
      </c>
    </row>
    <row r="179" spans="1:7" x14ac:dyDescent="0.25">
      <c r="A179" s="22"/>
      <c r="B179" s="22"/>
      <c r="C179" s="22"/>
      <c r="D179" s="16" t="e">
        <f>VLOOKUP(C179,'Price &amp; Farmers'!$J$1:$K$101,2,FALSE)</f>
        <v>#N/A</v>
      </c>
      <c r="E179" s="23"/>
      <c r="F179" s="16" t="e">
        <f>VLOOKUP(B179,'Price &amp; Farmers'!$A$1:$C$50,3,FALSE)</f>
        <v>#N/A</v>
      </c>
      <c r="G179" s="16" t="e">
        <f t="shared" si="2"/>
        <v>#N/A</v>
      </c>
    </row>
    <row r="180" spans="1:7" x14ac:dyDescent="0.25">
      <c r="A180" s="22"/>
      <c r="B180" s="22"/>
      <c r="C180" s="22"/>
      <c r="D180" s="16" t="e">
        <f>VLOOKUP(C180,'Price &amp; Farmers'!$J$1:$K$101,2,FALSE)</f>
        <v>#N/A</v>
      </c>
      <c r="E180" s="23"/>
      <c r="F180" s="16" t="e">
        <f>VLOOKUP(B180,'Price &amp; Farmers'!$A$1:$C$50,3,FALSE)</f>
        <v>#N/A</v>
      </c>
      <c r="G180" s="16" t="e">
        <f t="shared" si="2"/>
        <v>#N/A</v>
      </c>
    </row>
    <row r="181" spans="1:7" x14ac:dyDescent="0.25">
      <c r="A181" s="22"/>
      <c r="B181" s="22"/>
      <c r="C181" s="22"/>
      <c r="D181" s="16" t="e">
        <f>VLOOKUP(C181,'Price &amp; Farmers'!$J$1:$K$101,2,FALSE)</f>
        <v>#N/A</v>
      </c>
      <c r="E181" s="23"/>
      <c r="F181" s="16" t="e">
        <f>VLOOKUP(B181,'Price &amp; Farmers'!$A$1:$C$50,3,FALSE)</f>
        <v>#N/A</v>
      </c>
      <c r="G181" s="16" t="e">
        <f t="shared" si="2"/>
        <v>#N/A</v>
      </c>
    </row>
    <row r="182" spans="1:7" x14ac:dyDescent="0.25">
      <c r="A182" s="22"/>
      <c r="B182" s="22"/>
      <c r="C182" s="22"/>
      <c r="D182" s="16" t="e">
        <f>VLOOKUP(C182,'Price &amp; Farmers'!$J$1:$K$101,2,FALSE)</f>
        <v>#N/A</v>
      </c>
      <c r="E182" s="23"/>
      <c r="F182" s="16" t="e">
        <f>VLOOKUP(B182,'Price &amp; Farmers'!$A$1:$C$50,3,FALSE)</f>
        <v>#N/A</v>
      </c>
      <c r="G182" s="16" t="e">
        <f t="shared" si="2"/>
        <v>#N/A</v>
      </c>
    </row>
    <row r="183" spans="1:7" x14ac:dyDescent="0.25">
      <c r="A183" s="22"/>
      <c r="B183" s="22"/>
      <c r="C183" s="22"/>
      <c r="D183" s="16" t="e">
        <f>VLOOKUP(C183,'Price &amp; Farmers'!$J$1:$K$101,2,FALSE)</f>
        <v>#N/A</v>
      </c>
      <c r="E183" s="23"/>
      <c r="F183" s="16" t="e">
        <f>VLOOKUP(B183,'Price &amp; Farmers'!$A$1:$C$50,3,FALSE)</f>
        <v>#N/A</v>
      </c>
      <c r="G183" s="16" t="e">
        <f t="shared" si="2"/>
        <v>#N/A</v>
      </c>
    </row>
    <row r="184" spans="1:7" x14ac:dyDescent="0.25">
      <c r="A184" s="22"/>
      <c r="B184" s="22"/>
      <c r="C184" s="22"/>
      <c r="D184" s="16" t="e">
        <f>VLOOKUP(C184,'Price &amp; Farmers'!$J$1:$K$101,2,FALSE)</f>
        <v>#N/A</v>
      </c>
      <c r="E184" s="23"/>
      <c r="F184" s="16" t="e">
        <f>VLOOKUP(B184,'Price &amp; Farmers'!$A$1:$C$50,3,FALSE)</f>
        <v>#N/A</v>
      </c>
      <c r="G184" s="16" t="e">
        <f t="shared" si="2"/>
        <v>#N/A</v>
      </c>
    </row>
    <row r="185" spans="1:7" x14ac:dyDescent="0.25">
      <c r="A185" s="22"/>
      <c r="B185" s="22"/>
      <c r="C185" s="22"/>
      <c r="D185" s="16" t="e">
        <f>VLOOKUP(C185,'Price &amp; Farmers'!$J$1:$K$101,2,FALSE)</f>
        <v>#N/A</v>
      </c>
      <c r="E185" s="23"/>
      <c r="F185" s="16" t="e">
        <f>VLOOKUP(B185,'Price &amp; Farmers'!$A$1:$C$50,3,FALSE)</f>
        <v>#N/A</v>
      </c>
      <c r="G185" s="16" t="e">
        <f t="shared" si="2"/>
        <v>#N/A</v>
      </c>
    </row>
    <row r="186" spans="1:7" x14ac:dyDescent="0.25">
      <c r="A186" s="22"/>
      <c r="B186" s="22"/>
      <c r="C186" s="22"/>
      <c r="D186" s="16" t="e">
        <f>VLOOKUP(C186,'Price &amp; Farmers'!$J$1:$K$101,2,FALSE)</f>
        <v>#N/A</v>
      </c>
      <c r="E186" s="23"/>
      <c r="F186" s="16" t="e">
        <f>VLOOKUP(B186,'Price &amp; Farmers'!$A$1:$C$50,3,FALSE)</f>
        <v>#N/A</v>
      </c>
      <c r="G186" s="16" t="e">
        <f t="shared" si="2"/>
        <v>#N/A</v>
      </c>
    </row>
    <row r="187" spans="1:7" x14ac:dyDescent="0.25">
      <c r="A187" s="22"/>
      <c r="B187" s="22"/>
      <c r="C187" s="22"/>
      <c r="D187" s="16" t="e">
        <f>VLOOKUP(C187,'Price &amp; Farmers'!$J$1:$K$101,2,FALSE)</f>
        <v>#N/A</v>
      </c>
      <c r="E187" s="23"/>
      <c r="F187" s="16" t="e">
        <f>VLOOKUP(B187,'Price &amp; Farmers'!$A$1:$C$50,3,FALSE)</f>
        <v>#N/A</v>
      </c>
      <c r="G187" s="16" t="e">
        <f t="shared" si="2"/>
        <v>#N/A</v>
      </c>
    </row>
    <row r="188" spans="1:7" x14ac:dyDescent="0.25">
      <c r="A188" s="22"/>
      <c r="B188" s="22"/>
      <c r="C188" s="22"/>
      <c r="D188" s="16" t="e">
        <f>VLOOKUP(C188,'Price &amp; Farmers'!$J$1:$K$101,2,FALSE)</f>
        <v>#N/A</v>
      </c>
      <c r="E188" s="23"/>
      <c r="F188" s="16" t="e">
        <f>VLOOKUP(B188,'Price &amp; Farmers'!$A$1:$C$50,3,FALSE)</f>
        <v>#N/A</v>
      </c>
      <c r="G188" s="16" t="e">
        <f t="shared" si="2"/>
        <v>#N/A</v>
      </c>
    </row>
    <row r="189" spans="1:7" x14ac:dyDescent="0.25">
      <c r="A189" s="22"/>
      <c r="B189" s="22"/>
      <c r="C189" s="22"/>
      <c r="D189" s="16" t="e">
        <f>VLOOKUP(C189,'Price &amp; Farmers'!$J$1:$K$101,2,FALSE)</f>
        <v>#N/A</v>
      </c>
      <c r="E189" s="23"/>
      <c r="F189" s="16" t="e">
        <f>VLOOKUP(B189,'Price &amp; Farmers'!$A$1:$C$50,3,FALSE)</f>
        <v>#N/A</v>
      </c>
      <c r="G189" s="16" t="e">
        <f t="shared" si="2"/>
        <v>#N/A</v>
      </c>
    </row>
    <row r="190" spans="1:7" x14ac:dyDescent="0.25">
      <c r="A190" s="22"/>
      <c r="B190" s="22"/>
      <c r="C190" s="22"/>
      <c r="D190" s="16" t="e">
        <f>VLOOKUP(C190,'Price &amp; Farmers'!$J$1:$K$101,2,FALSE)</f>
        <v>#N/A</v>
      </c>
      <c r="E190" s="23"/>
      <c r="F190" s="16" t="e">
        <f>VLOOKUP(B190,'Price &amp; Farmers'!$A$1:$C$50,3,FALSE)</f>
        <v>#N/A</v>
      </c>
      <c r="G190" s="16" t="e">
        <f t="shared" si="2"/>
        <v>#N/A</v>
      </c>
    </row>
    <row r="191" spans="1:7" x14ac:dyDescent="0.25">
      <c r="A191" s="22"/>
      <c r="B191" s="22"/>
      <c r="C191" s="22"/>
      <c r="D191" s="16" t="e">
        <f>VLOOKUP(C191,'Price &amp; Farmers'!$J$1:$K$101,2,FALSE)</f>
        <v>#N/A</v>
      </c>
      <c r="E191" s="23"/>
      <c r="F191" s="16" t="e">
        <f>VLOOKUP(B191,'Price &amp; Farmers'!$A$1:$C$50,3,FALSE)</f>
        <v>#N/A</v>
      </c>
      <c r="G191" s="16" t="e">
        <f t="shared" si="2"/>
        <v>#N/A</v>
      </c>
    </row>
    <row r="192" spans="1:7" x14ac:dyDescent="0.25">
      <c r="A192" s="22"/>
      <c r="B192" s="22"/>
      <c r="C192" s="22"/>
      <c r="D192" s="16" t="e">
        <f>VLOOKUP(C192,'Price &amp; Farmers'!$J$1:$K$101,2,FALSE)</f>
        <v>#N/A</v>
      </c>
      <c r="E192" s="23"/>
      <c r="F192" s="16" t="e">
        <f>VLOOKUP(B192,'Price &amp; Farmers'!$A$1:$C$50,3,FALSE)</f>
        <v>#N/A</v>
      </c>
      <c r="G192" s="16" t="e">
        <f t="shared" si="2"/>
        <v>#N/A</v>
      </c>
    </row>
    <row r="193" spans="1:7" x14ac:dyDescent="0.25">
      <c r="A193" s="22"/>
      <c r="B193" s="22"/>
      <c r="C193" s="22"/>
      <c r="D193" s="16" t="e">
        <f>VLOOKUP(C193,'Price &amp; Farmers'!$J$1:$K$101,2,FALSE)</f>
        <v>#N/A</v>
      </c>
      <c r="E193" s="23"/>
      <c r="F193" s="16" t="e">
        <f>VLOOKUP(B193,'Price &amp; Farmers'!$A$1:$C$50,3,FALSE)</f>
        <v>#N/A</v>
      </c>
      <c r="G193" s="16" t="e">
        <f t="shared" si="2"/>
        <v>#N/A</v>
      </c>
    </row>
    <row r="194" spans="1:7" x14ac:dyDescent="0.25">
      <c r="A194" s="22"/>
      <c r="B194" s="22"/>
      <c r="C194" s="22"/>
      <c r="D194" s="16" t="e">
        <f>VLOOKUP(C194,'Price &amp; Farmers'!$J$1:$K$101,2,FALSE)</f>
        <v>#N/A</v>
      </c>
      <c r="E194" s="23"/>
      <c r="F194" s="16" t="e">
        <f>VLOOKUP(B194,'Price &amp; Farmers'!$A$1:$C$50,3,FALSE)</f>
        <v>#N/A</v>
      </c>
      <c r="G194" s="16" t="e">
        <f t="shared" si="2"/>
        <v>#N/A</v>
      </c>
    </row>
    <row r="195" spans="1:7" x14ac:dyDescent="0.25">
      <c r="A195" s="22"/>
      <c r="B195" s="22"/>
      <c r="C195" s="22"/>
      <c r="D195" s="16" t="e">
        <f>VLOOKUP(C195,'Price &amp; Farmers'!$J$1:$K$101,2,FALSE)</f>
        <v>#N/A</v>
      </c>
      <c r="E195" s="23"/>
      <c r="F195" s="16" t="e">
        <f>VLOOKUP(B195,'Price &amp; Farmers'!$A$1:$C$50,3,FALSE)</f>
        <v>#N/A</v>
      </c>
      <c r="G195" s="16" t="e">
        <f t="shared" ref="G195:G257" si="3">E195*F195</f>
        <v>#N/A</v>
      </c>
    </row>
    <row r="196" spans="1:7" x14ac:dyDescent="0.25">
      <c r="A196" s="22"/>
      <c r="B196" s="22"/>
      <c r="C196" s="22"/>
      <c r="D196" s="16" t="e">
        <f>VLOOKUP(C196,'Price &amp; Farmers'!$J$1:$K$101,2,FALSE)</f>
        <v>#N/A</v>
      </c>
      <c r="E196" s="23"/>
      <c r="F196" s="16" t="e">
        <f>VLOOKUP(B196,'Price &amp; Farmers'!$A$1:$C$50,3,FALSE)</f>
        <v>#N/A</v>
      </c>
      <c r="G196" s="16" t="e">
        <f t="shared" si="3"/>
        <v>#N/A</v>
      </c>
    </row>
    <row r="197" spans="1:7" x14ac:dyDescent="0.25">
      <c r="A197" s="22"/>
      <c r="B197" s="22"/>
      <c r="C197" s="22"/>
      <c r="D197" s="16" t="e">
        <f>VLOOKUP(C197,'Price &amp; Farmers'!$J$1:$K$101,2,FALSE)</f>
        <v>#N/A</v>
      </c>
      <c r="E197" s="23"/>
      <c r="F197" s="16" t="e">
        <f>VLOOKUP(B197,'Price &amp; Farmers'!$A$1:$C$50,3,FALSE)</f>
        <v>#N/A</v>
      </c>
      <c r="G197" s="16" t="e">
        <f t="shared" si="3"/>
        <v>#N/A</v>
      </c>
    </row>
    <row r="198" spans="1:7" x14ac:dyDescent="0.25">
      <c r="A198" s="22"/>
      <c r="B198" s="22"/>
      <c r="C198" s="22"/>
      <c r="D198" s="16" t="e">
        <f>VLOOKUP(C198,'Price &amp; Farmers'!$J$1:$K$101,2,FALSE)</f>
        <v>#N/A</v>
      </c>
      <c r="E198" s="23"/>
      <c r="F198" s="16" t="e">
        <f>VLOOKUP(B198,'Price &amp; Farmers'!$A$1:$C$50,3,FALSE)</f>
        <v>#N/A</v>
      </c>
      <c r="G198" s="16" t="e">
        <f t="shared" si="3"/>
        <v>#N/A</v>
      </c>
    </row>
    <row r="199" spans="1:7" x14ac:dyDescent="0.25">
      <c r="A199" s="22"/>
      <c r="B199" s="22"/>
      <c r="C199" s="22"/>
      <c r="D199" s="16" t="e">
        <f>VLOOKUP(C199,'Price &amp; Farmers'!$J$1:$K$101,2,FALSE)</f>
        <v>#N/A</v>
      </c>
      <c r="E199" s="23"/>
      <c r="F199" s="16" t="e">
        <f>VLOOKUP(B199,'Price &amp; Farmers'!$A$1:$C$50,3,FALSE)</f>
        <v>#N/A</v>
      </c>
      <c r="G199" s="16" t="e">
        <f t="shared" si="3"/>
        <v>#N/A</v>
      </c>
    </row>
    <row r="200" spans="1:7" x14ac:dyDescent="0.25">
      <c r="A200" s="22"/>
      <c r="B200" s="22"/>
      <c r="C200" s="22"/>
      <c r="D200" s="16" t="e">
        <f>VLOOKUP(C200,'Price &amp; Farmers'!$J$1:$K$101,2,FALSE)</f>
        <v>#N/A</v>
      </c>
      <c r="E200" s="23"/>
      <c r="F200" s="16" t="e">
        <f>VLOOKUP(B200,'Price &amp; Farmers'!$A$1:$C$50,3,FALSE)</f>
        <v>#N/A</v>
      </c>
      <c r="G200" s="16" t="e">
        <f t="shared" si="3"/>
        <v>#N/A</v>
      </c>
    </row>
    <row r="201" spans="1:7" x14ac:dyDescent="0.25">
      <c r="A201" s="22"/>
      <c r="B201" s="22"/>
      <c r="C201" s="22"/>
      <c r="D201" s="16" t="e">
        <f>VLOOKUP(C201,'Price &amp; Farmers'!$J$1:$K$101,2,FALSE)</f>
        <v>#N/A</v>
      </c>
      <c r="E201" s="23"/>
      <c r="F201" s="16" t="e">
        <f>VLOOKUP(B201,'Price &amp; Farmers'!$A$1:$C$50,3,FALSE)</f>
        <v>#N/A</v>
      </c>
      <c r="G201" s="16" t="e">
        <f t="shared" si="3"/>
        <v>#N/A</v>
      </c>
    </row>
    <row r="202" spans="1:7" x14ac:dyDescent="0.25">
      <c r="A202" s="22"/>
      <c r="B202" s="22"/>
      <c r="C202" s="22"/>
      <c r="D202" s="16" t="e">
        <f>VLOOKUP(C202,'Price &amp; Farmers'!$J$1:$K$101,2,FALSE)</f>
        <v>#N/A</v>
      </c>
      <c r="E202" s="23"/>
      <c r="F202" s="16" t="e">
        <f>VLOOKUP(B202,'Price &amp; Farmers'!$A$1:$C$50,3,FALSE)</f>
        <v>#N/A</v>
      </c>
      <c r="G202" s="16" t="e">
        <f t="shared" si="3"/>
        <v>#N/A</v>
      </c>
    </row>
    <row r="203" spans="1:7" x14ac:dyDescent="0.25">
      <c r="A203" s="22"/>
      <c r="B203" s="22"/>
      <c r="C203" s="22"/>
      <c r="D203" s="16" t="e">
        <f>VLOOKUP(C203,'Price &amp; Farmers'!$J$1:$K$101,2,FALSE)</f>
        <v>#N/A</v>
      </c>
      <c r="E203" s="23"/>
      <c r="F203" s="16" t="e">
        <f>VLOOKUP(B203,'Price &amp; Farmers'!$A$1:$C$50,3,FALSE)</f>
        <v>#N/A</v>
      </c>
      <c r="G203" s="16" t="e">
        <f t="shared" si="3"/>
        <v>#N/A</v>
      </c>
    </row>
    <row r="204" spans="1:7" x14ac:dyDescent="0.25">
      <c r="A204" s="22"/>
      <c r="B204" s="22"/>
      <c r="C204" s="22"/>
      <c r="D204" s="16" t="e">
        <f>VLOOKUP(C204,'Price &amp; Farmers'!$J$1:$K$101,2,FALSE)</f>
        <v>#N/A</v>
      </c>
      <c r="E204" s="23"/>
      <c r="F204" s="16" t="e">
        <f>VLOOKUP(B204,'Price &amp; Farmers'!$A$1:$C$50,3,FALSE)</f>
        <v>#N/A</v>
      </c>
      <c r="G204" s="16" t="e">
        <f t="shared" si="3"/>
        <v>#N/A</v>
      </c>
    </row>
    <row r="205" spans="1:7" x14ac:dyDescent="0.25">
      <c r="A205" s="22"/>
      <c r="B205" s="22"/>
      <c r="C205" s="22"/>
      <c r="D205" s="16" t="e">
        <f>VLOOKUP(C205,'Price &amp; Farmers'!$J$1:$K$101,2,FALSE)</f>
        <v>#N/A</v>
      </c>
      <c r="E205" s="23"/>
      <c r="F205" s="16" t="e">
        <f>VLOOKUP(B205,'Price &amp; Farmers'!$A$1:$C$50,3,FALSE)</f>
        <v>#N/A</v>
      </c>
      <c r="G205" s="16" t="e">
        <f t="shared" si="3"/>
        <v>#N/A</v>
      </c>
    </row>
    <row r="206" spans="1:7" x14ac:dyDescent="0.25">
      <c r="A206" s="22"/>
      <c r="B206" s="22"/>
      <c r="C206" s="22"/>
      <c r="D206" s="16" t="e">
        <f>VLOOKUP(C206,'Price &amp; Farmers'!$J$1:$K$101,2,FALSE)</f>
        <v>#N/A</v>
      </c>
      <c r="E206" s="23"/>
      <c r="F206" s="16" t="e">
        <f>VLOOKUP(B206,'Price &amp; Farmers'!$A$1:$C$50,3,FALSE)</f>
        <v>#N/A</v>
      </c>
      <c r="G206" s="16" t="e">
        <f t="shared" si="3"/>
        <v>#N/A</v>
      </c>
    </row>
    <row r="207" spans="1:7" x14ac:dyDescent="0.25">
      <c r="A207" s="22"/>
      <c r="B207" s="22"/>
      <c r="C207" s="22"/>
      <c r="D207" s="16" t="e">
        <f>VLOOKUP(C207,'Price &amp; Farmers'!$J$1:$K$101,2,FALSE)</f>
        <v>#N/A</v>
      </c>
      <c r="E207" s="23"/>
      <c r="F207" s="16" t="e">
        <f>VLOOKUP(B207,'Price &amp; Farmers'!$A$1:$C$50,3,FALSE)</f>
        <v>#N/A</v>
      </c>
      <c r="G207" s="16" t="e">
        <f t="shared" si="3"/>
        <v>#N/A</v>
      </c>
    </row>
    <row r="208" spans="1:7" x14ac:dyDescent="0.25">
      <c r="A208" s="22"/>
      <c r="B208" s="22"/>
      <c r="C208" s="22"/>
      <c r="D208" s="16" t="e">
        <f>VLOOKUP(C208,'Price &amp; Farmers'!$J$1:$K$101,2,FALSE)</f>
        <v>#N/A</v>
      </c>
      <c r="E208" s="23"/>
      <c r="F208" s="16" t="e">
        <f>VLOOKUP(B208,'Price &amp; Farmers'!$A$1:$C$50,3,FALSE)</f>
        <v>#N/A</v>
      </c>
      <c r="G208" s="16" t="e">
        <f t="shared" si="3"/>
        <v>#N/A</v>
      </c>
    </row>
    <row r="209" spans="1:7" x14ac:dyDescent="0.25">
      <c r="A209" s="22"/>
      <c r="B209" s="22"/>
      <c r="C209" s="22"/>
      <c r="D209" s="16" t="e">
        <f>VLOOKUP(C209,'Price &amp; Farmers'!$J$1:$K$101,2,FALSE)</f>
        <v>#N/A</v>
      </c>
      <c r="E209" s="23"/>
      <c r="F209" s="16" t="e">
        <f>VLOOKUP(B209,'Price &amp; Farmers'!$A$1:$C$50,3,FALSE)</f>
        <v>#N/A</v>
      </c>
      <c r="G209" s="16" t="e">
        <f t="shared" si="3"/>
        <v>#N/A</v>
      </c>
    </row>
    <row r="210" spans="1:7" x14ac:dyDescent="0.25">
      <c r="A210" s="22"/>
      <c r="B210" s="22"/>
      <c r="C210" s="22"/>
      <c r="D210" s="16" t="e">
        <f>VLOOKUP(C210,'Price &amp; Farmers'!$J$1:$K$101,2,FALSE)</f>
        <v>#N/A</v>
      </c>
      <c r="E210" s="23"/>
      <c r="F210" s="16" t="e">
        <f>VLOOKUP(B210,'Price &amp; Farmers'!$A$1:$C$50,3,FALSE)</f>
        <v>#N/A</v>
      </c>
      <c r="G210" s="16" t="e">
        <f t="shared" si="3"/>
        <v>#N/A</v>
      </c>
    </row>
    <row r="211" spans="1:7" x14ac:dyDescent="0.25">
      <c r="A211" s="22"/>
      <c r="B211" s="22"/>
      <c r="C211" s="22"/>
      <c r="D211" s="16" t="e">
        <f>VLOOKUP(C211,'Price &amp; Farmers'!$J$1:$K$101,2,FALSE)</f>
        <v>#N/A</v>
      </c>
      <c r="E211" s="23"/>
      <c r="F211" s="16" t="e">
        <f>VLOOKUP(B211,'Price &amp; Farmers'!$A$1:$C$50,3,FALSE)</f>
        <v>#N/A</v>
      </c>
      <c r="G211" s="16" t="e">
        <f t="shared" si="3"/>
        <v>#N/A</v>
      </c>
    </row>
    <row r="212" spans="1:7" x14ac:dyDescent="0.25">
      <c r="A212" s="22"/>
      <c r="B212" s="22"/>
      <c r="C212" s="22"/>
      <c r="D212" s="16" t="e">
        <f>VLOOKUP(C212,'Price &amp; Farmers'!$J$1:$K$101,2,FALSE)</f>
        <v>#N/A</v>
      </c>
      <c r="E212" s="23"/>
      <c r="F212" s="16" t="e">
        <f>VLOOKUP(B212,'Price &amp; Farmers'!$A$1:$C$50,3,FALSE)</f>
        <v>#N/A</v>
      </c>
      <c r="G212" s="16" t="e">
        <f t="shared" si="3"/>
        <v>#N/A</v>
      </c>
    </row>
    <row r="213" spans="1:7" x14ac:dyDescent="0.25">
      <c r="A213" s="22"/>
      <c r="B213" s="22"/>
      <c r="C213" s="22"/>
      <c r="D213" s="16" t="e">
        <f>VLOOKUP(C213,'Price &amp; Farmers'!$J$1:$K$101,2,FALSE)</f>
        <v>#N/A</v>
      </c>
      <c r="E213" s="23"/>
      <c r="F213" s="16" t="e">
        <f>VLOOKUP(B213,'Price &amp; Farmers'!$A$1:$C$50,3,FALSE)</f>
        <v>#N/A</v>
      </c>
      <c r="G213" s="16" t="e">
        <f t="shared" si="3"/>
        <v>#N/A</v>
      </c>
    </row>
    <row r="214" spans="1:7" x14ac:dyDescent="0.25">
      <c r="A214" s="22"/>
      <c r="B214" s="22"/>
      <c r="C214" s="22"/>
      <c r="D214" s="16" t="e">
        <f>VLOOKUP(C214,'Price &amp; Farmers'!$J$1:$K$101,2,FALSE)</f>
        <v>#N/A</v>
      </c>
      <c r="E214" s="23"/>
      <c r="F214" s="16" t="e">
        <f>VLOOKUP(B214,'Price &amp; Farmers'!$A$1:$C$50,3,FALSE)</f>
        <v>#N/A</v>
      </c>
      <c r="G214" s="16" t="e">
        <f t="shared" si="3"/>
        <v>#N/A</v>
      </c>
    </row>
    <row r="215" spans="1:7" x14ac:dyDescent="0.25">
      <c r="A215" s="22"/>
      <c r="B215" s="22"/>
      <c r="C215" s="22"/>
      <c r="D215" s="16" t="e">
        <f>VLOOKUP(C215,'Price &amp; Farmers'!$J$1:$K$101,2,FALSE)</f>
        <v>#N/A</v>
      </c>
      <c r="E215" s="23"/>
      <c r="F215" s="16" t="e">
        <f>VLOOKUP(B215,'Price &amp; Farmers'!$A$1:$C$50,3,FALSE)</f>
        <v>#N/A</v>
      </c>
      <c r="G215" s="16" t="e">
        <f t="shared" si="3"/>
        <v>#N/A</v>
      </c>
    </row>
    <row r="216" spans="1:7" x14ac:dyDescent="0.25">
      <c r="A216" s="22"/>
      <c r="B216" s="22"/>
      <c r="C216" s="22"/>
      <c r="D216" s="16" t="e">
        <f>VLOOKUP(C216,'Price &amp; Farmers'!$J$1:$K$101,2,FALSE)</f>
        <v>#N/A</v>
      </c>
      <c r="E216" s="23"/>
      <c r="F216" s="16" t="e">
        <f>VLOOKUP(B216,'Price &amp; Farmers'!$A$1:$C$50,3,FALSE)</f>
        <v>#N/A</v>
      </c>
      <c r="G216" s="16" t="e">
        <f t="shared" si="3"/>
        <v>#N/A</v>
      </c>
    </row>
    <row r="217" spans="1:7" x14ac:dyDescent="0.25">
      <c r="A217" s="22"/>
      <c r="B217" s="22"/>
      <c r="C217" s="22"/>
      <c r="D217" s="16" t="e">
        <f>VLOOKUP(C217,'Price &amp; Farmers'!$J$1:$K$101,2,FALSE)</f>
        <v>#N/A</v>
      </c>
      <c r="E217" s="23"/>
      <c r="F217" s="16" t="e">
        <f>VLOOKUP(B217,'Price &amp; Farmers'!$A$1:$C$50,3,FALSE)</f>
        <v>#N/A</v>
      </c>
      <c r="G217" s="16" t="e">
        <f t="shared" si="3"/>
        <v>#N/A</v>
      </c>
    </row>
    <row r="218" spans="1:7" x14ac:dyDescent="0.25">
      <c r="A218" s="22"/>
      <c r="B218" s="22"/>
      <c r="C218" s="22"/>
      <c r="D218" s="16" t="e">
        <f>VLOOKUP(C218,'Price &amp; Farmers'!$J$1:$K$101,2,FALSE)</f>
        <v>#N/A</v>
      </c>
      <c r="E218" s="23"/>
      <c r="F218" s="16" t="e">
        <f>VLOOKUP(B218,'Price &amp; Farmers'!$A$1:$C$50,3,FALSE)</f>
        <v>#N/A</v>
      </c>
      <c r="G218" s="16" t="e">
        <f t="shared" si="3"/>
        <v>#N/A</v>
      </c>
    </row>
    <row r="219" spans="1:7" x14ac:dyDescent="0.25">
      <c r="A219" s="22"/>
      <c r="B219" s="22"/>
      <c r="C219" s="22"/>
      <c r="D219" s="16" t="e">
        <f>VLOOKUP(C219,'Price &amp; Farmers'!$J$1:$K$101,2,FALSE)</f>
        <v>#N/A</v>
      </c>
      <c r="E219" s="23"/>
      <c r="F219" s="16" t="e">
        <f>VLOOKUP(B219,'Price &amp; Farmers'!$A$1:$C$50,3,FALSE)</f>
        <v>#N/A</v>
      </c>
      <c r="G219" s="16" t="e">
        <f t="shared" si="3"/>
        <v>#N/A</v>
      </c>
    </row>
    <row r="220" spans="1:7" x14ac:dyDescent="0.25">
      <c r="A220" s="22"/>
      <c r="B220" s="22"/>
      <c r="C220" s="22"/>
      <c r="D220" s="16" t="e">
        <f>VLOOKUP(C220,'Price &amp; Farmers'!$J$1:$K$101,2,FALSE)</f>
        <v>#N/A</v>
      </c>
      <c r="E220" s="23"/>
      <c r="F220" s="16" t="e">
        <f>VLOOKUP(B220,'Price &amp; Farmers'!$A$1:$C$50,3,FALSE)</f>
        <v>#N/A</v>
      </c>
      <c r="G220" s="16" t="e">
        <f t="shared" si="3"/>
        <v>#N/A</v>
      </c>
    </row>
    <row r="221" spans="1:7" x14ac:dyDescent="0.25">
      <c r="A221" s="22"/>
      <c r="B221" s="22"/>
      <c r="C221" s="22"/>
      <c r="D221" s="16" t="e">
        <f>VLOOKUP(C221,'Price &amp; Farmers'!$J$1:$K$101,2,FALSE)</f>
        <v>#N/A</v>
      </c>
      <c r="E221" s="23"/>
      <c r="F221" s="16" t="e">
        <f>VLOOKUP(B221,'Price &amp; Farmers'!$A$1:$C$50,3,FALSE)</f>
        <v>#N/A</v>
      </c>
      <c r="G221" s="16" t="e">
        <f t="shared" si="3"/>
        <v>#N/A</v>
      </c>
    </row>
    <row r="222" spans="1:7" x14ac:dyDescent="0.25">
      <c r="A222" s="22"/>
      <c r="B222" s="22"/>
      <c r="C222" s="22"/>
      <c r="D222" s="16" t="e">
        <f>VLOOKUP(C222,'Price &amp; Farmers'!$J$1:$K$101,2,FALSE)</f>
        <v>#N/A</v>
      </c>
      <c r="E222" s="23"/>
      <c r="F222" s="16" t="e">
        <f>VLOOKUP(B222,'Price &amp; Farmers'!$A$1:$C$50,3,FALSE)</f>
        <v>#N/A</v>
      </c>
      <c r="G222" s="16" t="e">
        <f t="shared" si="3"/>
        <v>#N/A</v>
      </c>
    </row>
    <row r="223" spans="1:7" x14ac:dyDescent="0.25">
      <c r="A223" s="22"/>
      <c r="B223" s="22"/>
      <c r="C223" s="22"/>
      <c r="D223" s="16" t="e">
        <f>VLOOKUP(C223,'Price &amp; Farmers'!$J$1:$K$101,2,FALSE)</f>
        <v>#N/A</v>
      </c>
      <c r="E223" s="23"/>
      <c r="F223" s="16" t="e">
        <f>VLOOKUP(B223,'Price &amp; Farmers'!$A$1:$C$50,3,FALSE)</f>
        <v>#N/A</v>
      </c>
      <c r="G223" s="16" t="e">
        <f t="shared" si="3"/>
        <v>#N/A</v>
      </c>
    </row>
    <row r="224" spans="1:7" x14ac:dyDescent="0.25">
      <c r="A224" s="22"/>
      <c r="B224" s="22"/>
      <c r="C224" s="22"/>
      <c r="D224" s="16" t="e">
        <f>VLOOKUP(C224,'Price &amp; Farmers'!$J$1:$K$101,2,FALSE)</f>
        <v>#N/A</v>
      </c>
      <c r="E224" s="23"/>
      <c r="F224" s="16" t="e">
        <f>VLOOKUP(B224,'Price &amp; Farmers'!$A$1:$C$50,3,FALSE)</f>
        <v>#N/A</v>
      </c>
      <c r="G224" s="16" t="e">
        <f t="shared" si="3"/>
        <v>#N/A</v>
      </c>
    </row>
    <row r="225" spans="1:7" x14ac:dyDescent="0.25">
      <c r="A225" s="22"/>
      <c r="B225" s="22"/>
      <c r="C225" s="22"/>
      <c r="D225" s="16" t="e">
        <f>VLOOKUP(C225,'Price &amp; Farmers'!$J$1:$K$101,2,FALSE)</f>
        <v>#N/A</v>
      </c>
      <c r="E225" s="23"/>
      <c r="F225" s="16" t="e">
        <f>VLOOKUP(B225,'Price &amp; Farmers'!$A$1:$C$50,3,FALSE)</f>
        <v>#N/A</v>
      </c>
      <c r="G225" s="16" t="e">
        <f t="shared" si="3"/>
        <v>#N/A</v>
      </c>
    </row>
    <row r="226" spans="1:7" x14ac:dyDescent="0.25">
      <c r="A226" s="22"/>
      <c r="B226" s="22"/>
      <c r="C226" s="22"/>
      <c r="D226" s="16" t="e">
        <f>VLOOKUP(C226,'Price &amp; Farmers'!$J$1:$K$101,2,FALSE)</f>
        <v>#N/A</v>
      </c>
      <c r="E226" s="23"/>
      <c r="F226" s="16" t="e">
        <f>VLOOKUP(B226,'Price &amp; Farmers'!$A$1:$C$50,3,FALSE)</f>
        <v>#N/A</v>
      </c>
      <c r="G226" s="16" t="e">
        <f t="shared" si="3"/>
        <v>#N/A</v>
      </c>
    </row>
    <row r="227" spans="1:7" x14ac:dyDescent="0.25">
      <c r="A227" s="22"/>
      <c r="B227" s="22"/>
      <c r="C227" s="22"/>
      <c r="D227" s="16" t="e">
        <f>VLOOKUP(C227,'Price &amp; Farmers'!$J$1:$K$101,2,FALSE)</f>
        <v>#N/A</v>
      </c>
      <c r="E227" s="23"/>
      <c r="F227" s="16" t="e">
        <f>VLOOKUP(B227,'Price &amp; Farmers'!$A$1:$C$50,3,FALSE)</f>
        <v>#N/A</v>
      </c>
      <c r="G227" s="16" t="e">
        <f t="shared" si="3"/>
        <v>#N/A</v>
      </c>
    </row>
    <row r="228" spans="1:7" x14ac:dyDescent="0.25">
      <c r="A228" s="22"/>
      <c r="B228" s="22"/>
      <c r="C228" s="22"/>
      <c r="D228" s="16" t="e">
        <f>VLOOKUP(C228,'Price &amp; Farmers'!$J$1:$K$101,2,FALSE)</f>
        <v>#N/A</v>
      </c>
      <c r="E228" s="23"/>
      <c r="F228" s="16" t="e">
        <f>VLOOKUP(B228,'Price &amp; Farmers'!$A$1:$C$50,3,FALSE)</f>
        <v>#N/A</v>
      </c>
      <c r="G228" s="16" t="e">
        <f t="shared" si="3"/>
        <v>#N/A</v>
      </c>
    </row>
    <row r="229" spans="1:7" x14ac:dyDescent="0.25">
      <c r="A229" s="22"/>
      <c r="B229" s="22"/>
      <c r="C229" s="22"/>
      <c r="D229" s="16" t="e">
        <f>VLOOKUP(C229,'Price &amp; Farmers'!$J$1:$K$101,2,FALSE)</f>
        <v>#N/A</v>
      </c>
      <c r="E229" s="23"/>
      <c r="F229" s="16" t="e">
        <f>VLOOKUP(B229,'Price &amp; Farmers'!$A$1:$C$50,3,FALSE)</f>
        <v>#N/A</v>
      </c>
      <c r="G229" s="16" t="e">
        <f t="shared" si="3"/>
        <v>#N/A</v>
      </c>
    </row>
    <row r="230" spans="1:7" x14ac:dyDescent="0.25">
      <c r="A230" s="22"/>
      <c r="B230" s="22"/>
      <c r="C230" s="22"/>
      <c r="D230" s="16" t="e">
        <f>VLOOKUP(C230,'Price &amp; Farmers'!$J$1:$K$101,2,FALSE)</f>
        <v>#N/A</v>
      </c>
      <c r="E230" s="23"/>
      <c r="F230" s="16" t="e">
        <f>VLOOKUP(B230,'Price &amp; Farmers'!$A$1:$C$50,3,FALSE)</f>
        <v>#N/A</v>
      </c>
      <c r="G230" s="16" t="e">
        <f t="shared" si="3"/>
        <v>#N/A</v>
      </c>
    </row>
    <row r="231" spans="1:7" x14ac:dyDescent="0.25">
      <c r="A231" s="22"/>
      <c r="B231" s="22"/>
      <c r="C231" s="22"/>
      <c r="D231" s="16" t="e">
        <f>VLOOKUP(C231,'Price &amp; Farmers'!$J$1:$K$101,2,FALSE)</f>
        <v>#N/A</v>
      </c>
      <c r="E231" s="23"/>
      <c r="F231" s="16" t="e">
        <f>VLOOKUP(B231,'Price &amp; Farmers'!$A$1:$C$50,3,FALSE)</f>
        <v>#N/A</v>
      </c>
      <c r="G231" s="16" t="e">
        <f t="shared" si="3"/>
        <v>#N/A</v>
      </c>
    </row>
    <row r="232" spans="1:7" x14ac:dyDescent="0.25">
      <c r="A232" s="22"/>
      <c r="B232" s="22"/>
      <c r="C232" s="22"/>
      <c r="D232" s="16" t="e">
        <f>VLOOKUP(C232,'Price &amp; Farmers'!$J$1:$K$101,2,FALSE)</f>
        <v>#N/A</v>
      </c>
      <c r="E232" s="23"/>
      <c r="F232" s="16" t="e">
        <f>VLOOKUP(B232,'Price &amp; Farmers'!$A$1:$C$50,3,FALSE)</f>
        <v>#N/A</v>
      </c>
      <c r="G232" s="16" t="e">
        <f t="shared" si="3"/>
        <v>#N/A</v>
      </c>
    </row>
    <row r="233" spans="1:7" x14ac:dyDescent="0.25">
      <c r="A233" s="22"/>
      <c r="B233" s="22"/>
      <c r="C233" s="22"/>
      <c r="D233" s="16" t="e">
        <f>VLOOKUP(C233,'Price &amp; Farmers'!$J$1:$K$101,2,FALSE)</f>
        <v>#N/A</v>
      </c>
      <c r="E233" s="23"/>
      <c r="F233" s="16" t="e">
        <f>VLOOKUP(B233,'Price &amp; Farmers'!$A$1:$C$50,3,FALSE)</f>
        <v>#N/A</v>
      </c>
      <c r="G233" s="16" t="e">
        <f t="shared" si="3"/>
        <v>#N/A</v>
      </c>
    </row>
    <row r="234" spans="1:7" x14ac:dyDescent="0.25">
      <c r="A234" s="22"/>
      <c r="B234" s="22"/>
      <c r="C234" s="22"/>
      <c r="D234" s="16" t="e">
        <f>VLOOKUP(C234,'Price &amp; Farmers'!$J$1:$K$101,2,FALSE)</f>
        <v>#N/A</v>
      </c>
      <c r="E234" s="23"/>
      <c r="F234" s="16" t="e">
        <f>VLOOKUP(B234,'Price &amp; Farmers'!$A$1:$C$50,3,FALSE)</f>
        <v>#N/A</v>
      </c>
      <c r="G234" s="16" t="e">
        <f t="shared" si="3"/>
        <v>#N/A</v>
      </c>
    </row>
    <row r="235" spans="1:7" x14ac:dyDescent="0.25">
      <c r="A235" s="22"/>
      <c r="B235" s="22"/>
      <c r="C235" s="22"/>
      <c r="D235" s="16" t="e">
        <f>VLOOKUP(C235,'Price &amp; Farmers'!$J$1:$K$101,2,FALSE)</f>
        <v>#N/A</v>
      </c>
      <c r="E235" s="23"/>
      <c r="F235" s="16" t="e">
        <f>VLOOKUP(B235,'Price &amp; Farmers'!$A$1:$C$50,3,FALSE)</f>
        <v>#N/A</v>
      </c>
      <c r="G235" s="16" t="e">
        <f t="shared" si="3"/>
        <v>#N/A</v>
      </c>
    </row>
    <row r="236" spans="1:7" x14ac:dyDescent="0.25">
      <c r="A236" s="22"/>
      <c r="B236" s="22"/>
      <c r="C236" s="22"/>
      <c r="D236" s="16" t="e">
        <f>VLOOKUP(C236,'Price &amp; Farmers'!$J$1:$K$101,2,FALSE)</f>
        <v>#N/A</v>
      </c>
      <c r="E236" s="23"/>
      <c r="F236" s="16" t="e">
        <f>VLOOKUP(B236,'Price &amp; Farmers'!$A$1:$C$50,3,FALSE)</f>
        <v>#N/A</v>
      </c>
      <c r="G236" s="16" t="e">
        <f t="shared" si="3"/>
        <v>#N/A</v>
      </c>
    </row>
    <row r="237" spans="1:7" x14ac:dyDescent="0.25">
      <c r="A237" s="22"/>
      <c r="B237" s="22"/>
      <c r="C237" s="22"/>
      <c r="D237" s="16" t="e">
        <f>VLOOKUP(C237,'Price &amp; Farmers'!$J$1:$K$101,2,FALSE)</f>
        <v>#N/A</v>
      </c>
      <c r="E237" s="23"/>
      <c r="F237" s="16" t="e">
        <f>VLOOKUP(B237,'Price &amp; Farmers'!$A$1:$C$50,3,FALSE)</f>
        <v>#N/A</v>
      </c>
      <c r="G237" s="16" t="e">
        <f t="shared" si="3"/>
        <v>#N/A</v>
      </c>
    </row>
    <row r="238" spans="1:7" x14ac:dyDescent="0.25">
      <c r="A238" s="22"/>
      <c r="B238" s="22"/>
      <c r="C238" s="22"/>
      <c r="D238" s="16" t="e">
        <f>VLOOKUP(C238,'Price &amp; Farmers'!$J$1:$K$101,2,FALSE)</f>
        <v>#N/A</v>
      </c>
      <c r="E238" s="23"/>
      <c r="F238" s="16" t="e">
        <f>VLOOKUP(B238,'Price &amp; Farmers'!$A$1:$C$50,3,FALSE)</f>
        <v>#N/A</v>
      </c>
      <c r="G238" s="16" t="e">
        <f t="shared" si="3"/>
        <v>#N/A</v>
      </c>
    </row>
    <row r="239" spans="1:7" x14ac:dyDescent="0.25">
      <c r="A239" s="22"/>
      <c r="B239" s="22"/>
      <c r="C239" s="22"/>
      <c r="D239" s="16" t="e">
        <f>VLOOKUP(C239,'Price &amp; Farmers'!$J$1:$K$101,2,FALSE)</f>
        <v>#N/A</v>
      </c>
      <c r="E239" s="23"/>
      <c r="F239" s="16" t="e">
        <f>VLOOKUP(B239,'Price &amp; Farmers'!$A$1:$C$50,3,FALSE)</f>
        <v>#N/A</v>
      </c>
      <c r="G239" s="16" t="e">
        <f t="shared" si="3"/>
        <v>#N/A</v>
      </c>
    </row>
    <row r="240" spans="1:7" x14ac:dyDescent="0.25">
      <c r="A240" s="22"/>
      <c r="B240" s="22"/>
      <c r="C240" s="22"/>
      <c r="D240" s="16" t="e">
        <f>VLOOKUP(C240,'Price &amp; Farmers'!$J$1:$K$101,2,FALSE)</f>
        <v>#N/A</v>
      </c>
      <c r="E240" s="23"/>
      <c r="F240" s="16" t="e">
        <f>VLOOKUP(B240,'Price &amp; Farmers'!$A$1:$C$50,3,FALSE)</f>
        <v>#N/A</v>
      </c>
      <c r="G240" s="16" t="e">
        <f t="shared" si="3"/>
        <v>#N/A</v>
      </c>
    </row>
    <row r="241" spans="1:7" x14ac:dyDescent="0.25">
      <c r="A241" s="22"/>
      <c r="B241" s="22"/>
      <c r="C241" s="22"/>
      <c r="D241" s="16" t="e">
        <f>VLOOKUP(C241,'Price &amp; Farmers'!$J$1:$K$101,2,FALSE)</f>
        <v>#N/A</v>
      </c>
      <c r="E241" s="23"/>
      <c r="F241" s="16" t="e">
        <f>VLOOKUP(B241,'Price &amp; Farmers'!$A$1:$C$50,3,FALSE)</f>
        <v>#N/A</v>
      </c>
      <c r="G241" s="16" t="e">
        <f t="shared" si="3"/>
        <v>#N/A</v>
      </c>
    </row>
    <row r="242" spans="1:7" x14ac:dyDescent="0.25">
      <c r="A242" s="22"/>
      <c r="B242" s="22"/>
      <c r="C242" s="22"/>
      <c r="D242" s="16" t="e">
        <f>VLOOKUP(C242,'Price &amp; Farmers'!$J$1:$K$101,2,FALSE)</f>
        <v>#N/A</v>
      </c>
      <c r="E242" s="23"/>
      <c r="F242" s="16" t="e">
        <f>VLOOKUP(B242,'Price &amp; Farmers'!$A$1:$C$50,3,FALSE)</f>
        <v>#N/A</v>
      </c>
      <c r="G242" s="16" t="e">
        <f t="shared" si="3"/>
        <v>#N/A</v>
      </c>
    </row>
    <row r="243" spans="1:7" x14ac:dyDescent="0.25">
      <c r="A243" s="22"/>
      <c r="B243" s="22"/>
      <c r="C243" s="22"/>
      <c r="D243" s="16" t="e">
        <f>VLOOKUP(C243,'Price &amp; Farmers'!$J$1:$K$101,2,FALSE)</f>
        <v>#N/A</v>
      </c>
      <c r="E243" s="23"/>
      <c r="F243" s="16" t="e">
        <f>VLOOKUP(B243,'Price &amp; Farmers'!$A$1:$C$50,3,FALSE)</f>
        <v>#N/A</v>
      </c>
      <c r="G243" s="16" t="e">
        <f t="shared" si="3"/>
        <v>#N/A</v>
      </c>
    </row>
    <row r="244" spans="1:7" x14ac:dyDescent="0.25">
      <c r="A244" s="22"/>
      <c r="B244" s="22"/>
      <c r="C244" s="22"/>
      <c r="D244" s="16" t="e">
        <f>VLOOKUP(C244,'Price &amp; Farmers'!$J$1:$K$101,2,FALSE)</f>
        <v>#N/A</v>
      </c>
      <c r="E244" s="23"/>
      <c r="F244" s="16" t="e">
        <f>VLOOKUP(B244,'Price &amp; Farmers'!$A$1:$C$50,3,FALSE)</f>
        <v>#N/A</v>
      </c>
      <c r="G244" s="16" t="e">
        <f t="shared" si="3"/>
        <v>#N/A</v>
      </c>
    </row>
    <row r="245" spans="1:7" x14ac:dyDescent="0.25">
      <c r="A245" s="22"/>
      <c r="B245" s="22"/>
      <c r="C245" s="22"/>
      <c r="D245" s="16" t="e">
        <f>VLOOKUP(C245,'Price &amp; Farmers'!$J$1:$K$101,2,FALSE)</f>
        <v>#N/A</v>
      </c>
      <c r="E245" s="23"/>
      <c r="F245" s="16" t="e">
        <f>VLOOKUP(B245,'Price &amp; Farmers'!$A$1:$C$50,3,FALSE)</f>
        <v>#N/A</v>
      </c>
      <c r="G245" s="16" t="e">
        <f t="shared" si="3"/>
        <v>#N/A</v>
      </c>
    </row>
    <row r="246" spans="1:7" x14ac:dyDescent="0.25">
      <c r="A246" s="22"/>
      <c r="B246" s="22"/>
      <c r="C246" s="22"/>
      <c r="D246" s="16" t="e">
        <f>VLOOKUP(C246,'Price &amp; Farmers'!$J$1:$K$101,2,FALSE)</f>
        <v>#N/A</v>
      </c>
      <c r="E246" s="23"/>
      <c r="F246" s="16" t="e">
        <f>VLOOKUP(B246,'Price &amp; Farmers'!$A$1:$C$50,3,FALSE)</f>
        <v>#N/A</v>
      </c>
      <c r="G246" s="16" t="e">
        <f t="shared" si="3"/>
        <v>#N/A</v>
      </c>
    </row>
    <row r="247" spans="1:7" x14ac:dyDescent="0.25">
      <c r="A247" s="22"/>
      <c r="B247" s="22"/>
      <c r="C247" s="22"/>
      <c r="D247" s="16" t="e">
        <f>VLOOKUP(C247,'Price &amp; Farmers'!$J$1:$K$101,2,FALSE)</f>
        <v>#N/A</v>
      </c>
      <c r="E247" s="23"/>
      <c r="F247" s="16" t="e">
        <f>VLOOKUP(B247,'Price &amp; Farmers'!$A$1:$C$50,3,FALSE)</f>
        <v>#N/A</v>
      </c>
      <c r="G247" s="16" t="e">
        <f t="shared" si="3"/>
        <v>#N/A</v>
      </c>
    </row>
    <row r="248" spans="1:7" x14ac:dyDescent="0.25">
      <c r="A248" s="22"/>
      <c r="B248" s="22"/>
      <c r="C248" s="22"/>
      <c r="D248" s="16" t="e">
        <f>VLOOKUP(C248,'Price &amp; Farmers'!$J$1:$K$101,2,FALSE)</f>
        <v>#N/A</v>
      </c>
      <c r="E248" s="23"/>
      <c r="F248" s="16" t="e">
        <f>VLOOKUP(B248,'Price &amp; Farmers'!$A$1:$C$50,3,FALSE)</f>
        <v>#N/A</v>
      </c>
      <c r="G248" s="16" t="e">
        <f t="shared" si="3"/>
        <v>#N/A</v>
      </c>
    </row>
    <row r="249" spans="1:7" x14ac:dyDescent="0.25">
      <c r="A249" s="22"/>
      <c r="B249" s="22"/>
      <c r="C249" s="22"/>
      <c r="D249" s="16" t="e">
        <f>VLOOKUP(C249,'Price &amp; Farmers'!$J$1:$K$101,2,FALSE)</f>
        <v>#N/A</v>
      </c>
      <c r="E249" s="23"/>
      <c r="F249" s="16" t="e">
        <f>VLOOKUP(B249,'Price &amp; Farmers'!$A$1:$C$50,3,FALSE)</f>
        <v>#N/A</v>
      </c>
      <c r="G249" s="16" t="e">
        <f t="shared" si="3"/>
        <v>#N/A</v>
      </c>
    </row>
    <row r="250" spans="1:7" x14ac:dyDescent="0.25">
      <c r="A250" s="22"/>
      <c r="B250" s="22"/>
      <c r="C250" s="22"/>
      <c r="D250" s="16" t="e">
        <f>VLOOKUP(C250,'Price &amp; Farmers'!$J$1:$K$101,2,FALSE)</f>
        <v>#N/A</v>
      </c>
      <c r="E250" s="23"/>
      <c r="F250" s="16" t="e">
        <f>VLOOKUP(B250,'Price &amp; Farmers'!$A$1:$C$50,3,FALSE)</f>
        <v>#N/A</v>
      </c>
      <c r="G250" s="16" t="e">
        <f t="shared" si="3"/>
        <v>#N/A</v>
      </c>
    </row>
    <row r="251" spans="1:7" x14ac:dyDescent="0.25">
      <c r="A251" s="22"/>
      <c r="B251" s="22"/>
      <c r="C251" s="22"/>
      <c r="D251" s="16" t="e">
        <f>VLOOKUP(C251,'Price &amp; Farmers'!$J$1:$K$101,2,FALSE)</f>
        <v>#N/A</v>
      </c>
      <c r="E251" s="23"/>
      <c r="F251" s="16" t="e">
        <f>VLOOKUP(B251,'Price &amp; Farmers'!$A$1:$C$50,3,FALSE)</f>
        <v>#N/A</v>
      </c>
      <c r="G251" s="16" t="e">
        <f t="shared" si="3"/>
        <v>#N/A</v>
      </c>
    </row>
    <row r="252" spans="1:7" x14ac:dyDescent="0.25">
      <c r="A252" s="22"/>
      <c r="B252" s="22"/>
      <c r="C252" s="22"/>
      <c r="D252" s="16" t="e">
        <f>VLOOKUP(C252,'Price &amp; Farmers'!$J$1:$K$101,2,FALSE)</f>
        <v>#N/A</v>
      </c>
      <c r="E252" s="23"/>
      <c r="F252" s="16" t="e">
        <f>VLOOKUP(B252,'Price &amp; Farmers'!$A$1:$C$50,3,FALSE)</f>
        <v>#N/A</v>
      </c>
      <c r="G252" s="16" t="e">
        <f t="shared" si="3"/>
        <v>#N/A</v>
      </c>
    </row>
    <row r="253" spans="1:7" x14ac:dyDescent="0.25">
      <c r="A253" s="22"/>
      <c r="B253" s="22"/>
      <c r="C253" s="22"/>
      <c r="D253" s="16" t="e">
        <f>VLOOKUP(C253,'Price &amp; Farmers'!$J$1:$K$101,2,FALSE)</f>
        <v>#N/A</v>
      </c>
      <c r="E253" s="23"/>
      <c r="F253" s="16" t="e">
        <f>VLOOKUP(B253,'Price &amp; Farmers'!$A$1:$C$50,3,FALSE)</f>
        <v>#N/A</v>
      </c>
      <c r="G253" s="16" t="e">
        <f t="shared" si="3"/>
        <v>#N/A</v>
      </c>
    </row>
    <row r="254" spans="1:7" x14ac:dyDescent="0.25">
      <c r="A254" s="22"/>
      <c r="B254" s="22"/>
      <c r="C254" s="22"/>
      <c r="D254" s="16" t="e">
        <f>VLOOKUP(C254,'Price &amp; Farmers'!$J$1:$K$101,2,FALSE)</f>
        <v>#N/A</v>
      </c>
      <c r="E254" s="23"/>
      <c r="F254" s="16" t="e">
        <f>VLOOKUP(B254,'Price &amp; Farmers'!$A$1:$C$50,3,FALSE)</f>
        <v>#N/A</v>
      </c>
      <c r="G254" s="16" t="e">
        <f t="shared" si="3"/>
        <v>#N/A</v>
      </c>
    </row>
    <row r="255" spans="1:7" x14ac:dyDescent="0.25">
      <c r="A255" s="22"/>
      <c r="B255" s="22"/>
      <c r="C255" s="22"/>
      <c r="D255" s="16" t="e">
        <f>VLOOKUP(C255,'Price &amp; Farmers'!$J$1:$K$101,2,FALSE)</f>
        <v>#N/A</v>
      </c>
      <c r="E255" s="23"/>
      <c r="F255" s="16" t="e">
        <f>VLOOKUP(B255,'Price &amp; Farmers'!$A$1:$C$50,3,FALSE)</f>
        <v>#N/A</v>
      </c>
      <c r="G255" s="16" t="e">
        <f t="shared" si="3"/>
        <v>#N/A</v>
      </c>
    </row>
    <row r="256" spans="1:7" x14ac:dyDescent="0.25">
      <c r="A256" s="22"/>
      <c r="B256" s="22"/>
      <c r="C256" s="22"/>
      <c r="D256" s="16" t="e">
        <f>VLOOKUP(C256,'Price &amp; Farmers'!$J$1:$K$101,2,FALSE)</f>
        <v>#N/A</v>
      </c>
      <c r="E256" s="23"/>
      <c r="F256" s="16" t="e">
        <f>VLOOKUP(B256,'Price &amp; Farmers'!$A$1:$C$50,3,FALSE)</f>
        <v>#N/A</v>
      </c>
      <c r="G256" s="16" t="e">
        <f t="shared" si="3"/>
        <v>#N/A</v>
      </c>
    </row>
    <row r="257" spans="1:7" x14ac:dyDescent="0.25">
      <c r="A257" s="22"/>
      <c r="B257" s="22"/>
      <c r="C257" s="22"/>
      <c r="D257" s="16" t="e">
        <f>VLOOKUP(C257,'Price &amp; Farmers'!$J$1:$K$101,2,FALSE)</f>
        <v>#N/A</v>
      </c>
      <c r="E257" s="23"/>
      <c r="F257" s="16" t="e">
        <f>VLOOKUP(B257,'Price &amp; Farmers'!$A$1:$C$50,3,FALSE)</f>
        <v>#N/A</v>
      </c>
      <c r="G257" s="16" t="e">
        <f t="shared" si="3"/>
        <v>#N/A</v>
      </c>
    </row>
    <row r="258" spans="1:7" x14ac:dyDescent="0.25">
      <c r="A258" s="22"/>
      <c r="B258" s="22"/>
      <c r="C258" s="22"/>
      <c r="D258" s="16" t="e">
        <f>VLOOKUP(C258,'Price &amp; Farmers'!$J$1:$K$101,2,FALSE)</f>
        <v>#N/A</v>
      </c>
      <c r="E258" s="23"/>
      <c r="F258" s="16"/>
      <c r="G258" s="16"/>
    </row>
    <row r="259" spans="1:7" x14ac:dyDescent="0.25">
      <c r="A259" s="22"/>
      <c r="B259" s="22"/>
      <c r="C259" s="22"/>
      <c r="D259" s="16" t="e">
        <f>VLOOKUP(C259,'Price &amp; Farmers'!$J$1:$K$101,2,FALSE)</f>
        <v>#N/A</v>
      </c>
      <c r="E259" s="23"/>
      <c r="F259" s="16"/>
      <c r="G259" s="16"/>
    </row>
    <row r="260" spans="1:7" x14ac:dyDescent="0.25">
      <c r="A260" s="22"/>
      <c r="B260" s="22"/>
      <c r="C260" s="22"/>
      <c r="D260" s="16" t="e">
        <f>VLOOKUP(C260,'Price &amp; Farmers'!$J$1:$K$101,2,FALSE)</f>
        <v>#N/A</v>
      </c>
      <c r="E260" s="23"/>
      <c r="F260" s="16"/>
      <c r="G260" s="16"/>
    </row>
    <row r="261" spans="1:7" x14ac:dyDescent="0.25">
      <c r="A261" s="22"/>
      <c r="B261" s="22"/>
      <c r="C261" s="22"/>
      <c r="D261" s="16" t="e">
        <f>VLOOKUP(C261,'Price &amp; Farmers'!$J$1:$K$101,2,FALSE)</f>
        <v>#N/A</v>
      </c>
      <c r="E261" s="23"/>
      <c r="F261" s="16"/>
      <c r="G261" s="16"/>
    </row>
    <row r="262" spans="1:7" x14ac:dyDescent="0.25">
      <c r="A262" s="22"/>
      <c r="B262" s="22"/>
      <c r="C262" s="22"/>
      <c r="D262" s="16" t="e">
        <f>VLOOKUP(C262,'Price &amp; Farmers'!$J$1:$K$101,2,FALSE)</f>
        <v>#N/A</v>
      </c>
      <c r="E262" s="23"/>
      <c r="F262" s="16"/>
      <c r="G262" s="16"/>
    </row>
    <row r="263" spans="1:7" x14ac:dyDescent="0.25">
      <c r="A263" s="22"/>
      <c r="B263" s="22"/>
      <c r="C263" s="22"/>
      <c r="D263" s="16" t="e">
        <f>VLOOKUP(C263,'Price &amp; Farmers'!$J$1:$K$101,2,FALSE)</f>
        <v>#N/A</v>
      </c>
      <c r="E263" s="23"/>
      <c r="F263" s="16"/>
      <c r="G263" s="16"/>
    </row>
    <row r="264" spans="1:7" x14ac:dyDescent="0.25">
      <c r="A264" s="22"/>
      <c r="B264" s="22"/>
      <c r="C264" s="22"/>
      <c r="D264" s="16" t="e">
        <f>VLOOKUP(C264,'Price &amp; Farmers'!$J$1:$K$101,2,FALSE)</f>
        <v>#N/A</v>
      </c>
      <c r="E264" s="23"/>
      <c r="F264" s="16"/>
      <c r="G264" s="16"/>
    </row>
    <row r="265" spans="1:7" x14ac:dyDescent="0.25">
      <c r="A265" s="22"/>
      <c r="B265" s="22"/>
      <c r="C265" s="22"/>
      <c r="D265" s="16" t="e">
        <f>VLOOKUP(C265,'Price &amp; Farmers'!$J$1:$K$101,2,FALSE)</f>
        <v>#N/A</v>
      </c>
      <c r="E265" s="23"/>
      <c r="F265" s="16"/>
      <c r="G265" s="16"/>
    </row>
    <row r="266" spans="1:7" x14ac:dyDescent="0.25">
      <c r="A266" s="22"/>
      <c r="B266" s="22"/>
      <c r="C266" s="22"/>
      <c r="D266" s="16" t="e">
        <f>VLOOKUP(C266,'Price &amp; Farmers'!$J$1:$K$101,2,FALSE)</f>
        <v>#N/A</v>
      </c>
      <c r="E266" s="23"/>
      <c r="F266" s="16"/>
      <c r="G266" s="16"/>
    </row>
    <row r="267" spans="1:7" x14ac:dyDescent="0.25">
      <c r="A267" s="22"/>
      <c r="B267" s="22"/>
      <c r="C267" s="22"/>
      <c r="D267" s="16" t="e">
        <f>VLOOKUP(C267,'Price &amp; Farmers'!$J$1:$K$101,2,FALSE)</f>
        <v>#N/A</v>
      </c>
      <c r="E267" s="23"/>
      <c r="F267" s="16"/>
      <c r="G267" s="16"/>
    </row>
    <row r="268" spans="1:7" x14ac:dyDescent="0.25">
      <c r="A268" s="22"/>
      <c r="B268" s="22"/>
      <c r="C268" s="22"/>
      <c r="D268" s="16" t="e">
        <f>VLOOKUP(C268,'Price &amp; Farmers'!$J$1:$K$101,2,FALSE)</f>
        <v>#N/A</v>
      </c>
      <c r="E268" s="23"/>
      <c r="F268" s="16"/>
      <c r="G268" s="16"/>
    </row>
    <row r="269" spans="1:7" x14ac:dyDescent="0.25">
      <c r="A269" s="22"/>
      <c r="B269" s="22"/>
      <c r="C269" s="22"/>
      <c r="D269" s="16" t="e">
        <f>VLOOKUP(C269,'Price &amp; Farmers'!$J$1:$K$101,2,FALSE)</f>
        <v>#N/A</v>
      </c>
      <c r="E269" s="23"/>
      <c r="F269" s="16"/>
      <c r="G269" s="16"/>
    </row>
    <row r="270" spans="1:7" x14ac:dyDescent="0.25">
      <c r="A270" s="22"/>
      <c r="B270" s="22"/>
      <c r="C270" s="22"/>
      <c r="D270" s="16" t="e">
        <f>VLOOKUP(C270,'Price &amp; Farmers'!$J$1:$K$101,2,FALSE)</f>
        <v>#N/A</v>
      </c>
      <c r="E270" s="23"/>
      <c r="F270" s="16"/>
      <c r="G270" s="16"/>
    </row>
    <row r="271" spans="1:7" x14ac:dyDescent="0.25">
      <c r="A271" s="22"/>
      <c r="B271" s="22"/>
      <c r="C271" s="22"/>
      <c r="D271" s="16" t="e">
        <f>VLOOKUP(C271,'Price &amp; Farmers'!$J$1:$K$101,2,FALSE)</f>
        <v>#N/A</v>
      </c>
      <c r="E271" s="23"/>
      <c r="F271" s="16"/>
      <c r="G271" s="16"/>
    </row>
    <row r="272" spans="1:7" x14ac:dyDescent="0.25">
      <c r="A272" s="22"/>
      <c r="B272" s="22"/>
      <c r="C272" s="22"/>
      <c r="D272" s="16" t="e">
        <f>VLOOKUP(C272,'Price &amp; Farmers'!$J$1:$K$101,2,FALSE)</f>
        <v>#N/A</v>
      </c>
      <c r="E272" s="23"/>
      <c r="F272" s="16"/>
      <c r="G272" s="16"/>
    </row>
    <row r="273" spans="1:7" x14ac:dyDescent="0.25">
      <c r="A273" s="22"/>
      <c r="B273" s="22"/>
      <c r="C273" s="22"/>
      <c r="D273" s="16" t="e">
        <f>VLOOKUP(C273,'Price &amp; Farmers'!$J$1:$K$101,2,FALSE)</f>
        <v>#N/A</v>
      </c>
      <c r="E273" s="23"/>
      <c r="F273" s="16"/>
      <c r="G273" s="16"/>
    </row>
    <row r="274" spans="1:7" x14ac:dyDescent="0.25">
      <c r="A274" s="22"/>
      <c r="B274" s="22"/>
      <c r="C274" s="22"/>
      <c r="D274" s="16" t="e">
        <f>VLOOKUP(C274,'Price &amp; Farmers'!$J$1:$K$101,2,FALSE)</f>
        <v>#N/A</v>
      </c>
      <c r="E274" s="23"/>
      <c r="F274" s="16"/>
      <c r="G274" s="16"/>
    </row>
    <row r="275" spans="1:7" x14ac:dyDescent="0.25">
      <c r="A275" s="22"/>
      <c r="B275" s="22"/>
      <c r="C275" s="22"/>
      <c r="D275" s="16" t="e">
        <f>VLOOKUP(C275,'Price &amp; Farmers'!$J$1:$K$101,2,FALSE)</f>
        <v>#N/A</v>
      </c>
      <c r="E275" s="23"/>
      <c r="F275" s="16"/>
      <c r="G275" s="16"/>
    </row>
    <row r="276" spans="1:7" x14ac:dyDescent="0.25">
      <c r="A276" s="22"/>
      <c r="B276" s="22"/>
      <c r="C276" s="22"/>
      <c r="D276" s="16" t="e">
        <f>VLOOKUP(C276,'Price &amp; Farmers'!$J$1:$K$101,2,FALSE)</f>
        <v>#N/A</v>
      </c>
      <c r="E276" s="23"/>
      <c r="F276" s="16"/>
      <c r="G276" s="16"/>
    </row>
    <row r="277" spans="1:7" x14ac:dyDescent="0.25">
      <c r="A277" s="22"/>
      <c r="B277" s="22"/>
      <c r="C277" s="22"/>
      <c r="D277" s="16" t="e">
        <f>VLOOKUP(C277,'Price &amp; Farmers'!$J$1:$K$101,2,FALSE)</f>
        <v>#N/A</v>
      </c>
      <c r="E277" s="23"/>
      <c r="F277" s="16"/>
      <c r="G277" s="16"/>
    </row>
    <row r="278" spans="1:7" x14ac:dyDescent="0.25">
      <c r="A278" s="22"/>
      <c r="B278" s="22"/>
      <c r="C278" s="22"/>
      <c r="D278" s="16" t="e">
        <f>VLOOKUP(C278,'Price &amp; Farmers'!$J$1:$K$101,2,FALSE)</f>
        <v>#N/A</v>
      </c>
      <c r="E278" s="23"/>
      <c r="F278" s="16"/>
      <c r="G278" s="16"/>
    </row>
    <row r="279" spans="1:7" x14ac:dyDescent="0.25">
      <c r="A279" s="22"/>
      <c r="B279" s="22"/>
      <c r="C279" s="22"/>
      <c r="D279" s="16" t="e">
        <f>VLOOKUP(C279,'Price &amp; Farmers'!$J$1:$K$101,2,FALSE)</f>
        <v>#N/A</v>
      </c>
      <c r="E279" s="23"/>
      <c r="F279" s="16"/>
      <c r="G279" s="16"/>
    </row>
    <row r="280" spans="1:7" x14ac:dyDescent="0.25">
      <c r="A280" s="22"/>
      <c r="B280" s="22"/>
      <c r="C280" s="22"/>
      <c r="D280" s="16" t="e">
        <f>VLOOKUP(C280,'Price &amp; Farmers'!$J$1:$K$101,2,FALSE)</f>
        <v>#N/A</v>
      </c>
      <c r="E280" s="23"/>
      <c r="F280" s="16"/>
      <c r="G280" s="16"/>
    </row>
    <row r="281" spans="1:7" x14ac:dyDescent="0.25">
      <c r="A281" s="22"/>
      <c r="B281" s="22"/>
      <c r="C281" s="22"/>
      <c r="D281" s="16" t="e">
        <f>VLOOKUP(C281,'Price &amp; Farmers'!$J$1:$K$101,2,FALSE)</f>
        <v>#N/A</v>
      </c>
      <c r="E281" s="23"/>
      <c r="F281" s="16"/>
      <c r="G281" s="16"/>
    </row>
    <row r="282" spans="1:7" x14ac:dyDescent="0.25">
      <c r="A282" s="22"/>
      <c r="B282" s="22"/>
      <c r="C282" s="22"/>
      <c r="D282" s="16" t="e">
        <f>VLOOKUP(C282,'Price &amp; Farmers'!$J$1:$K$101,2,FALSE)</f>
        <v>#N/A</v>
      </c>
      <c r="E282" s="23"/>
      <c r="F282" s="16"/>
      <c r="G282" s="16"/>
    </row>
    <row r="283" spans="1:7" x14ac:dyDescent="0.25">
      <c r="A283" s="22"/>
      <c r="B283" s="22"/>
      <c r="C283" s="22"/>
      <c r="D283" s="16" t="e">
        <f>VLOOKUP(C283,'Price &amp; Farmers'!$J$1:$K$101,2,FALSE)</f>
        <v>#N/A</v>
      </c>
      <c r="E283" s="23"/>
      <c r="F283" s="16"/>
      <c r="G283" s="16"/>
    </row>
    <row r="284" spans="1:7" x14ac:dyDescent="0.25">
      <c r="A284" s="22"/>
      <c r="B284" s="22"/>
      <c r="C284" s="22"/>
      <c r="D284" s="16" t="e">
        <f>VLOOKUP(C284,'Price &amp; Farmers'!$J$1:$K$101,2,FALSE)</f>
        <v>#N/A</v>
      </c>
      <c r="E284" s="23"/>
      <c r="F284" s="16"/>
      <c r="G284" s="16"/>
    </row>
    <row r="285" spans="1:7" x14ac:dyDescent="0.25">
      <c r="A285" s="22"/>
      <c r="B285" s="22"/>
      <c r="C285" s="22"/>
      <c r="D285" s="16" t="e">
        <f>VLOOKUP(C285,'Price &amp; Farmers'!$J$1:$K$101,2,FALSE)</f>
        <v>#N/A</v>
      </c>
      <c r="E285" s="23"/>
      <c r="F285" s="16"/>
      <c r="G285" s="16"/>
    </row>
    <row r="286" spans="1:7" x14ac:dyDescent="0.25">
      <c r="A286" s="22"/>
      <c r="B286" s="22"/>
      <c r="C286" s="22"/>
      <c r="D286" s="16" t="e">
        <f>VLOOKUP(C286,'Price &amp; Farmers'!$J$1:$K$101,2,FALSE)</f>
        <v>#N/A</v>
      </c>
      <c r="E286" s="23"/>
      <c r="F286" s="16"/>
      <c r="G286" s="16"/>
    </row>
    <row r="287" spans="1:7" x14ac:dyDescent="0.25">
      <c r="A287" s="22"/>
      <c r="B287" s="22"/>
      <c r="C287" s="22"/>
      <c r="D287" s="16" t="e">
        <f>VLOOKUP(C287,'Price &amp; Farmers'!$J$1:$K$101,2,FALSE)</f>
        <v>#N/A</v>
      </c>
      <c r="E287" s="23"/>
      <c r="F287" s="16"/>
      <c r="G287" s="16"/>
    </row>
    <row r="288" spans="1:7" x14ac:dyDescent="0.25">
      <c r="A288" s="22"/>
      <c r="B288" s="22"/>
      <c r="C288" s="22"/>
      <c r="D288" s="16" t="e">
        <f>VLOOKUP(C288,'Price &amp; Farmers'!$J$1:$K$101,2,FALSE)</f>
        <v>#N/A</v>
      </c>
      <c r="E288" s="23"/>
      <c r="F288" s="16"/>
      <c r="G288" s="16"/>
    </row>
    <row r="289" spans="1:7" x14ac:dyDescent="0.25">
      <c r="A289" s="22"/>
      <c r="B289" s="22"/>
      <c r="C289" s="22"/>
      <c r="D289" s="16" t="e">
        <f>VLOOKUP(C289,'Price &amp; Farmers'!$J$1:$K$101,2,FALSE)</f>
        <v>#N/A</v>
      </c>
      <c r="E289" s="23"/>
      <c r="F289" s="16"/>
      <c r="G289" s="16"/>
    </row>
    <row r="290" spans="1:7" x14ac:dyDescent="0.25">
      <c r="A290" s="22"/>
      <c r="B290" s="22"/>
      <c r="C290" s="22"/>
      <c r="D290" s="16" t="e">
        <f>VLOOKUP(C290,'Price &amp; Farmers'!$J$1:$K$101,2,FALSE)</f>
        <v>#N/A</v>
      </c>
      <c r="E290" s="23"/>
      <c r="F290" s="16"/>
      <c r="G290" s="16"/>
    </row>
    <row r="291" spans="1:7" x14ac:dyDescent="0.25">
      <c r="A291" s="22"/>
      <c r="B291" s="22"/>
      <c r="C291" s="22"/>
      <c r="D291" s="16" t="e">
        <f>VLOOKUP(C291,'Price &amp; Farmers'!$J$1:$K$101,2,FALSE)</f>
        <v>#N/A</v>
      </c>
      <c r="E291" s="23"/>
      <c r="F291" s="16"/>
      <c r="G291" s="16"/>
    </row>
    <row r="292" spans="1:7" x14ac:dyDescent="0.25">
      <c r="A292" s="22"/>
      <c r="B292" s="22"/>
      <c r="C292" s="22"/>
      <c r="D292" s="16" t="e">
        <f>VLOOKUP(C292,'Price &amp; Farmers'!$J$1:$K$101,2,FALSE)</f>
        <v>#N/A</v>
      </c>
      <c r="E292" s="23"/>
      <c r="F292" s="16"/>
      <c r="G292" s="16"/>
    </row>
    <row r="293" spans="1:7" x14ac:dyDescent="0.25">
      <c r="A293" s="22"/>
      <c r="B293" s="22"/>
      <c r="C293" s="22"/>
      <c r="D293" s="16" t="e">
        <f>VLOOKUP(C293,'Price &amp; Farmers'!$J$1:$K$101,2,FALSE)</f>
        <v>#N/A</v>
      </c>
      <c r="E293" s="23"/>
      <c r="F293" s="16"/>
      <c r="G293" s="16"/>
    </row>
    <row r="294" spans="1:7" x14ac:dyDescent="0.25">
      <c r="A294" s="22"/>
      <c r="B294" s="22"/>
      <c r="C294" s="22"/>
      <c r="D294" s="16" t="e">
        <f>VLOOKUP(C294,'Price &amp; Farmers'!$J$1:$K$101,2,FALSE)</f>
        <v>#N/A</v>
      </c>
      <c r="E294" s="23"/>
      <c r="F294" s="16"/>
      <c r="G294" s="16"/>
    </row>
    <row r="295" spans="1:7" x14ac:dyDescent="0.25">
      <c r="A295" s="22"/>
      <c r="B295" s="22"/>
      <c r="C295" s="22"/>
      <c r="D295" s="16" t="e">
        <f>VLOOKUP(C295,'Price &amp; Farmers'!$J$1:$K$101,2,FALSE)</f>
        <v>#N/A</v>
      </c>
      <c r="E295" s="23"/>
      <c r="F295" s="16"/>
      <c r="G295" s="16"/>
    </row>
    <row r="296" spans="1:7" x14ac:dyDescent="0.25">
      <c r="A296" s="22"/>
      <c r="B296" s="22"/>
      <c r="C296" s="22"/>
      <c r="D296" s="16" t="e">
        <f>VLOOKUP(C296,'Price &amp; Farmers'!$J$1:$K$101,2,FALSE)</f>
        <v>#N/A</v>
      </c>
      <c r="E296" s="23"/>
      <c r="F296" s="16"/>
      <c r="G296" s="16"/>
    </row>
    <row r="297" spans="1:7" x14ac:dyDescent="0.25">
      <c r="A297" s="22"/>
      <c r="B297" s="22"/>
      <c r="C297" s="22"/>
      <c r="D297" s="16" t="e">
        <f>VLOOKUP(C297,'Price &amp; Farmers'!$J$1:$K$101,2,FALSE)</f>
        <v>#N/A</v>
      </c>
      <c r="E297" s="23"/>
      <c r="F297" s="16"/>
      <c r="G297" s="16"/>
    </row>
    <row r="298" spans="1:7" x14ac:dyDescent="0.25">
      <c r="A298" s="22"/>
      <c r="B298" s="22"/>
      <c r="C298" s="22"/>
      <c r="D298" s="16" t="e">
        <f>VLOOKUP(C298,'Price &amp; Farmers'!$J$1:$K$101,2,FALSE)</f>
        <v>#N/A</v>
      </c>
      <c r="E298" s="23"/>
      <c r="F298" s="16"/>
      <c r="G298" s="16"/>
    </row>
    <row r="299" spans="1:7" x14ac:dyDescent="0.25">
      <c r="A299" s="22"/>
      <c r="B299" s="22"/>
      <c r="C299" s="22"/>
      <c r="D299" s="16" t="e">
        <f>VLOOKUP(C299,'Price &amp; Farmers'!$J$1:$K$101,2,FALSE)</f>
        <v>#N/A</v>
      </c>
      <c r="E299" s="23"/>
      <c r="F299" s="16"/>
      <c r="G299" s="16"/>
    </row>
    <row r="300" spans="1:7" x14ac:dyDescent="0.25">
      <c r="A300" s="22"/>
      <c r="B300" s="22"/>
      <c r="C300" s="22"/>
      <c r="D300" s="16" t="e">
        <f>VLOOKUP(C300,'Price &amp; Farmers'!$J$1:$K$101,2,FALSE)</f>
        <v>#N/A</v>
      </c>
      <c r="E300" s="23"/>
      <c r="F300" s="16"/>
      <c r="G300" s="16"/>
    </row>
    <row r="301" spans="1:7" x14ac:dyDescent="0.25">
      <c r="A301" s="22"/>
      <c r="B301" s="22"/>
      <c r="C301" s="22"/>
      <c r="D301" s="16" t="e">
        <f>VLOOKUP(C301,'Price &amp; Farmers'!$J$1:$K$101,2,FALSE)</f>
        <v>#N/A</v>
      </c>
      <c r="E301" s="23"/>
      <c r="F301" s="16"/>
      <c r="G301" s="16"/>
    </row>
    <row r="302" spans="1:7" x14ac:dyDescent="0.25">
      <c r="A302" s="22"/>
      <c r="B302" s="22"/>
      <c r="C302" s="22"/>
      <c r="D302" s="16" t="e">
        <f>VLOOKUP(C302,'Price &amp; Farmers'!$J$1:$K$101,2,FALSE)</f>
        <v>#N/A</v>
      </c>
      <c r="E302" s="23"/>
      <c r="F302" s="16"/>
      <c r="G302" s="16"/>
    </row>
    <row r="303" spans="1:7" x14ac:dyDescent="0.25">
      <c r="A303" s="22"/>
      <c r="B303" s="22"/>
      <c r="C303" s="22"/>
      <c r="D303" s="16" t="e">
        <f>VLOOKUP(C303,'Price &amp; Farmers'!$J$1:$K$101,2,FALSE)</f>
        <v>#N/A</v>
      </c>
      <c r="E303" s="23"/>
      <c r="F303" s="16"/>
      <c r="G303" s="16"/>
    </row>
    <row r="304" spans="1:7" x14ac:dyDescent="0.25">
      <c r="A304" s="22"/>
      <c r="B304" s="22"/>
      <c r="C304" s="22"/>
      <c r="D304" s="16" t="e">
        <f>VLOOKUP(C304,'Price &amp; Farmers'!$J$1:$K$101,2,FALSE)</f>
        <v>#N/A</v>
      </c>
      <c r="E304" s="23"/>
      <c r="F304" s="16"/>
      <c r="G304" s="16"/>
    </row>
    <row r="305" spans="1:7" x14ac:dyDescent="0.25">
      <c r="A305" s="22"/>
      <c r="B305" s="22"/>
      <c r="C305" s="22"/>
      <c r="D305" s="16" t="e">
        <f>VLOOKUP(C305,'Price &amp; Farmers'!$J$1:$K$101,2,FALSE)</f>
        <v>#N/A</v>
      </c>
      <c r="E305" s="23"/>
      <c r="F305" s="16"/>
      <c r="G305" s="16"/>
    </row>
    <row r="306" spans="1:7" x14ac:dyDescent="0.25">
      <c r="A306" s="22"/>
      <c r="B306" s="22"/>
      <c r="C306" s="22"/>
      <c r="D306" s="16" t="e">
        <f>VLOOKUP(C306,'Price &amp; Farmers'!$J$1:$K$101,2,FALSE)</f>
        <v>#N/A</v>
      </c>
      <c r="E306" s="23"/>
      <c r="F306" s="16"/>
      <c r="G306" s="16"/>
    </row>
    <row r="307" spans="1:7" x14ac:dyDescent="0.25">
      <c r="A307" s="22"/>
      <c r="B307" s="22"/>
      <c r="C307" s="22"/>
      <c r="D307" s="16" t="e">
        <f>VLOOKUP(C307,'Price &amp; Farmers'!$J$1:$K$101,2,FALSE)</f>
        <v>#N/A</v>
      </c>
      <c r="E307" s="23"/>
      <c r="F307" s="16"/>
      <c r="G307" s="16"/>
    </row>
    <row r="308" spans="1:7" x14ac:dyDescent="0.25">
      <c r="A308" s="22"/>
      <c r="B308" s="22"/>
      <c r="C308" s="22"/>
      <c r="D308" s="16" t="e">
        <f>VLOOKUP(C308,'Price &amp; Farmers'!$J$1:$K$101,2,FALSE)</f>
        <v>#N/A</v>
      </c>
      <c r="E308" s="23"/>
      <c r="F308" s="16"/>
      <c r="G308" s="16"/>
    </row>
    <row r="309" spans="1:7" x14ac:dyDescent="0.25">
      <c r="A309" s="22"/>
      <c r="B309" s="22"/>
      <c r="C309" s="22"/>
      <c r="D309" s="16" t="e">
        <f>VLOOKUP(C309,'Price &amp; Farmers'!$J$1:$K$101,2,FALSE)</f>
        <v>#N/A</v>
      </c>
      <c r="E309" s="23"/>
      <c r="F309" s="16"/>
      <c r="G309" s="16"/>
    </row>
    <row r="310" spans="1:7" x14ac:dyDescent="0.25">
      <c r="A310" s="22"/>
      <c r="B310" s="22"/>
      <c r="C310" s="22"/>
      <c r="D310" s="16" t="e">
        <f>VLOOKUP(C310,'Price &amp; Farmers'!$J$1:$K$101,2,FALSE)</f>
        <v>#N/A</v>
      </c>
      <c r="E310" s="23"/>
      <c r="F310" s="16"/>
      <c r="G310" s="16"/>
    </row>
    <row r="311" spans="1:7" x14ac:dyDescent="0.25">
      <c r="A311" s="22"/>
      <c r="B311" s="22"/>
      <c r="C311" s="22"/>
      <c r="D311" s="16" t="e">
        <f>VLOOKUP(C311,'Price &amp; Farmers'!$J$1:$K$101,2,FALSE)</f>
        <v>#N/A</v>
      </c>
      <c r="E311" s="23"/>
      <c r="F311" s="16"/>
      <c r="G311" s="16"/>
    </row>
    <row r="312" spans="1:7" x14ac:dyDescent="0.25">
      <c r="A312" s="22"/>
      <c r="B312" s="22"/>
      <c r="C312" s="22"/>
      <c r="D312" s="16" t="e">
        <f>VLOOKUP(C312,'Price &amp; Farmers'!$J$1:$K$101,2,FALSE)</f>
        <v>#N/A</v>
      </c>
      <c r="E312" s="23"/>
      <c r="F312" s="16"/>
      <c r="G312" s="16"/>
    </row>
    <row r="313" spans="1:7" x14ac:dyDescent="0.25">
      <c r="A313" s="22"/>
      <c r="B313" s="22"/>
      <c r="C313" s="22"/>
      <c r="D313" s="16" t="e">
        <f>VLOOKUP(C313,'Price &amp; Farmers'!$J$1:$K$101,2,FALSE)</f>
        <v>#N/A</v>
      </c>
      <c r="E313" s="23"/>
      <c r="F313" s="16"/>
      <c r="G313" s="16"/>
    </row>
    <row r="314" spans="1:7" x14ac:dyDescent="0.25">
      <c r="A314" s="22"/>
      <c r="B314" s="22"/>
      <c r="C314" s="22"/>
      <c r="D314" s="16" t="e">
        <f>VLOOKUP(C314,'Price &amp; Farmers'!$J$1:$K$101,2,FALSE)</f>
        <v>#N/A</v>
      </c>
      <c r="E314" s="23"/>
      <c r="F314" s="16"/>
      <c r="G314" s="16"/>
    </row>
    <row r="315" spans="1:7" x14ac:dyDescent="0.25">
      <c r="A315" s="22"/>
      <c r="B315" s="22"/>
      <c r="C315" s="22"/>
      <c r="D315" s="16" t="e">
        <f>VLOOKUP(C315,'Price &amp; Farmers'!$J$1:$K$101,2,FALSE)</f>
        <v>#N/A</v>
      </c>
      <c r="E315" s="23"/>
      <c r="F315" s="16"/>
      <c r="G315" s="16"/>
    </row>
    <row r="316" spans="1:7" x14ac:dyDescent="0.25">
      <c r="A316" s="22"/>
      <c r="B316" s="22"/>
      <c r="C316" s="22"/>
      <c r="D316" s="16" t="e">
        <f>VLOOKUP(C316,'Price &amp; Farmers'!$J$1:$K$101,2,FALSE)</f>
        <v>#N/A</v>
      </c>
      <c r="E316" s="23"/>
      <c r="F316" s="16"/>
      <c r="G316" s="16"/>
    </row>
    <row r="317" spans="1:7" x14ac:dyDescent="0.25">
      <c r="A317" s="22"/>
      <c r="B317" s="22"/>
      <c r="C317" s="22"/>
      <c r="D317" s="16" t="e">
        <f>VLOOKUP(C317,'Price &amp; Farmers'!$J$1:$K$101,2,FALSE)</f>
        <v>#N/A</v>
      </c>
      <c r="E317" s="23"/>
      <c r="F317" s="16"/>
      <c r="G317" s="16"/>
    </row>
    <row r="318" spans="1:7" x14ac:dyDescent="0.25">
      <c r="A318" s="22"/>
      <c r="B318" s="22"/>
      <c r="C318" s="22"/>
      <c r="D318" s="16" t="e">
        <f>VLOOKUP(C318,'Price &amp; Farmers'!$J$1:$K$101,2,FALSE)</f>
        <v>#N/A</v>
      </c>
      <c r="E318" s="23"/>
      <c r="F318" s="16"/>
      <c r="G318" s="16"/>
    </row>
    <row r="319" spans="1:7" x14ac:dyDescent="0.25">
      <c r="A319" s="22"/>
      <c r="B319" s="22"/>
      <c r="C319" s="22"/>
      <c r="D319" s="16" t="e">
        <f>VLOOKUP(C319,'Price &amp; Farmers'!$J$1:$K$101,2,FALSE)</f>
        <v>#N/A</v>
      </c>
      <c r="E319" s="23"/>
      <c r="F319" s="16"/>
      <c r="G319" s="16"/>
    </row>
    <row r="320" spans="1:7" x14ac:dyDescent="0.25">
      <c r="A320" s="22"/>
      <c r="B320" s="22"/>
      <c r="C320" s="22"/>
      <c r="D320" s="16" t="e">
        <f>VLOOKUP(C320,'Price &amp; Farmers'!$J$1:$K$101,2,FALSE)</f>
        <v>#N/A</v>
      </c>
      <c r="E320" s="23"/>
      <c r="F320" s="16"/>
      <c r="G320" s="16"/>
    </row>
    <row r="321" spans="1:7" x14ac:dyDescent="0.25">
      <c r="A321" s="22"/>
      <c r="B321" s="22"/>
      <c r="C321" s="22"/>
      <c r="D321" s="16" t="e">
        <f>VLOOKUP(C321,'Price &amp; Farmers'!$J$1:$K$101,2,FALSE)</f>
        <v>#N/A</v>
      </c>
      <c r="E321" s="23"/>
      <c r="F321" s="16"/>
      <c r="G321" s="16"/>
    </row>
    <row r="322" spans="1:7" x14ac:dyDescent="0.25">
      <c r="A322" s="22"/>
      <c r="B322" s="22"/>
      <c r="C322" s="22"/>
      <c r="D322" s="16" t="e">
        <f>VLOOKUP(C322,'Price &amp; Farmers'!$J$1:$K$101,2,FALSE)</f>
        <v>#N/A</v>
      </c>
      <c r="E322" s="23"/>
      <c r="F322" s="16"/>
      <c r="G322" s="16"/>
    </row>
    <row r="323" spans="1:7" x14ac:dyDescent="0.25">
      <c r="A323" s="22"/>
      <c r="B323" s="22"/>
      <c r="C323" s="22"/>
      <c r="D323" s="16" t="e">
        <f>VLOOKUP(C323,'Price &amp; Farmers'!$J$1:$K$101,2,FALSE)</f>
        <v>#N/A</v>
      </c>
      <c r="E323" s="23"/>
      <c r="F323" s="16"/>
      <c r="G323" s="16"/>
    </row>
    <row r="324" spans="1:7" x14ac:dyDescent="0.25">
      <c r="A324" s="22"/>
      <c r="B324" s="22"/>
      <c r="C324" s="22"/>
      <c r="D324" s="16" t="e">
        <f>VLOOKUP(C324,'Price &amp; Farmers'!$J$1:$K$101,2,FALSE)</f>
        <v>#N/A</v>
      </c>
      <c r="E324" s="23"/>
      <c r="F324" s="16"/>
      <c r="G324" s="16"/>
    </row>
    <row r="325" spans="1:7" x14ac:dyDescent="0.25">
      <c r="A325" s="22"/>
      <c r="B325" s="22"/>
      <c r="C325" s="22"/>
      <c r="D325" s="16" t="e">
        <f>VLOOKUP(C325,'Price &amp; Farmers'!$J$1:$K$101,2,FALSE)</f>
        <v>#N/A</v>
      </c>
      <c r="E325" s="23"/>
      <c r="F325" s="16"/>
      <c r="G325" s="16"/>
    </row>
    <row r="326" spans="1:7" x14ac:dyDescent="0.25">
      <c r="A326" s="22"/>
      <c r="B326" s="22"/>
      <c r="C326" s="22"/>
      <c r="D326" s="16" t="e">
        <f>VLOOKUP(C326,'Price &amp; Farmers'!$J$1:$K$101,2,FALSE)</f>
        <v>#N/A</v>
      </c>
      <c r="E326" s="23"/>
      <c r="F326" s="16"/>
      <c r="G326" s="16"/>
    </row>
    <row r="327" spans="1:7" x14ac:dyDescent="0.25">
      <c r="A327" s="22"/>
      <c r="B327" s="22"/>
      <c r="C327" s="22"/>
      <c r="D327" s="16" t="e">
        <f>VLOOKUP(C327,'Price &amp; Farmers'!$J$1:$K$101,2,FALSE)</f>
        <v>#N/A</v>
      </c>
      <c r="E327" s="23"/>
      <c r="F327" s="16"/>
      <c r="G327" s="16"/>
    </row>
    <row r="328" spans="1:7" x14ac:dyDescent="0.25">
      <c r="A328" s="22"/>
      <c r="B328" s="22"/>
      <c r="C328" s="22"/>
      <c r="D328" s="16" t="e">
        <f>VLOOKUP(C328,'Price &amp; Farmers'!$J$1:$K$101,2,FALSE)</f>
        <v>#N/A</v>
      </c>
      <c r="E328" s="23"/>
      <c r="F328" s="16"/>
      <c r="G328" s="16"/>
    </row>
    <row r="329" spans="1:7" x14ac:dyDescent="0.25">
      <c r="A329" s="22"/>
      <c r="B329" s="22"/>
      <c r="C329" s="22"/>
      <c r="D329" s="16" t="e">
        <f>VLOOKUP(C329,'Price &amp; Farmers'!$J$1:$K$101,2,FALSE)</f>
        <v>#N/A</v>
      </c>
      <c r="E329" s="23"/>
      <c r="F329" s="16"/>
      <c r="G329" s="16"/>
    </row>
    <row r="330" spans="1:7" x14ac:dyDescent="0.25">
      <c r="A330" s="22"/>
      <c r="B330" s="22"/>
      <c r="C330" s="22"/>
      <c r="D330" s="16" t="e">
        <f>VLOOKUP(C330,'Price &amp; Farmers'!$J$1:$K$101,2,FALSE)</f>
        <v>#N/A</v>
      </c>
      <c r="E330" s="23"/>
      <c r="F330" s="16"/>
      <c r="G330" s="16"/>
    </row>
    <row r="331" spans="1:7" x14ac:dyDescent="0.25">
      <c r="A331" s="22"/>
      <c r="B331" s="22"/>
      <c r="C331" s="22"/>
      <c r="D331" s="16" t="e">
        <f>VLOOKUP(C331,'Price &amp; Farmers'!$J$1:$K$101,2,FALSE)</f>
        <v>#N/A</v>
      </c>
      <c r="E331" s="23"/>
      <c r="F331" s="16"/>
      <c r="G331" s="16"/>
    </row>
    <row r="332" spans="1:7" x14ac:dyDescent="0.25">
      <c r="A332" s="22"/>
      <c r="B332" s="22"/>
      <c r="C332" s="22"/>
      <c r="D332" s="16" t="e">
        <f>VLOOKUP(C332,'Price &amp; Farmers'!$J$1:$K$101,2,FALSE)</f>
        <v>#N/A</v>
      </c>
      <c r="E332" s="23"/>
      <c r="F332" s="16"/>
      <c r="G332" s="16"/>
    </row>
    <row r="333" spans="1:7" x14ac:dyDescent="0.25">
      <c r="A333" s="22"/>
      <c r="B333" s="22"/>
      <c r="C333" s="22"/>
      <c r="D333" s="16" t="e">
        <f>VLOOKUP(C333,'Price &amp; Farmers'!$J$1:$K$101,2,FALSE)</f>
        <v>#N/A</v>
      </c>
      <c r="E333" s="23"/>
      <c r="F333" s="16"/>
      <c r="G333" s="16"/>
    </row>
    <row r="334" spans="1:7" x14ac:dyDescent="0.25">
      <c r="A334" s="22"/>
      <c r="B334" s="22"/>
      <c r="C334" s="22"/>
      <c r="D334" s="16" t="e">
        <f>VLOOKUP(C334,'Price &amp; Farmers'!$J$1:$K$101,2,FALSE)</f>
        <v>#N/A</v>
      </c>
      <c r="E334" s="23"/>
      <c r="F334" s="16"/>
      <c r="G334" s="16"/>
    </row>
    <row r="335" spans="1:7" x14ac:dyDescent="0.25">
      <c r="A335" s="22"/>
      <c r="B335" s="22"/>
      <c r="C335" s="22"/>
      <c r="D335" s="16" t="e">
        <f>VLOOKUP(C335,'Price &amp; Farmers'!$J$1:$K$101,2,FALSE)</f>
        <v>#N/A</v>
      </c>
      <c r="E335" s="23"/>
      <c r="F335" s="16"/>
      <c r="G335" s="16"/>
    </row>
    <row r="336" spans="1:7" x14ac:dyDescent="0.25">
      <c r="A336" s="22"/>
      <c r="B336" s="22"/>
      <c r="C336" s="22"/>
      <c r="D336" s="16" t="e">
        <f>VLOOKUP(C336,'Price &amp; Farmers'!$J$1:$K$101,2,FALSE)</f>
        <v>#N/A</v>
      </c>
      <c r="E336" s="23"/>
      <c r="F336" s="16"/>
      <c r="G336" s="16"/>
    </row>
    <row r="337" spans="1:7" x14ac:dyDescent="0.25">
      <c r="A337" s="22"/>
      <c r="B337" s="22"/>
      <c r="C337" s="22"/>
      <c r="D337" s="16" t="e">
        <f>VLOOKUP(C337,'Price &amp; Farmers'!$J$1:$K$101,2,FALSE)</f>
        <v>#N/A</v>
      </c>
      <c r="E337" s="23"/>
      <c r="F337" s="16"/>
      <c r="G337" s="16"/>
    </row>
    <row r="338" spans="1:7" x14ac:dyDescent="0.25">
      <c r="A338" s="22"/>
      <c r="B338" s="22"/>
      <c r="C338" s="22"/>
      <c r="D338" s="16" t="e">
        <f>VLOOKUP(C338,'Price &amp; Farmers'!$J$1:$K$101,2,FALSE)</f>
        <v>#N/A</v>
      </c>
      <c r="E338" s="23"/>
      <c r="F338" s="16"/>
      <c r="G338" s="16"/>
    </row>
    <row r="339" spans="1:7" x14ac:dyDescent="0.25">
      <c r="A339" s="22"/>
      <c r="B339" s="22"/>
      <c r="C339" s="22"/>
      <c r="D339" s="16" t="e">
        <f>VLOOKUP(C339,'Price &amp; Farmers'!$J$1:$K$101,2,FALSE)</f>
        <v>#N/A</v>
      </c>
      <c r="E339" s="23"/>
      <c r="F339" s="16"/>
      <c r="G339" s="16"/>
    </row>
    <row r="340" spans="1:7" x14ac:dyDescent="0.25">
      <c r="A340" s="22"/>
      <c r="B340" s="22"/>
      <c r="C340" s="22"/>
      <c r="D340" s="16" t="e">
        <f>VLOOKUP(C340,'Price &amp; Farmers'!$J$1:$K$101,2,FALSE)</f>
        <v>#N/A</v>
      </c>
      <c r="E340" s="23"/>
      <c r="F340" s="16"/>
      <c r="G340" s="16"/>
    </row>
    <row r="341" spans="1:7" x14ac:dyDescent="0.25">
      <c r="A341" s="22"/>
      <c r="B341" s="22"/>
      <c r="C341" s="22"/>
      <c r="D341" s="16" t="e">
        <f>VLOOKUP(C341,'Price &amp; Farmers'!$J$1:$K$101,2,FALSE)</f>
        <v>#N/A</v>
      </c>
      <c r="E341" s="23"/>
      <c r="F341" s="16"/>
      <c r="G341" s="16"/>
    </row>
    <row r="342" spans="1:7" x14ac:dyDescent="0.25">
      <c r="A342" s="22"/>
      <c r="B342" s="22"/>
      <c r="C342" s="22"/>
      <c r="D342" s="16" t="e">
        <f>VLOOKUP(C342,'Price &amp; Farmers'!$J$1:$K$101,2,FALSE)</f>
        <v>#N/A</v>
      </c>
      <c r="E342" s="23"/>
      <c r="F342" s="16"/>
      <c r="G342" s="16"/>
    </row>
    <row r="343" spans="1:7" x14ac:dyDescent="0.25">
      <c r="A343" s="22"/>
      <c r="B343" s="22"/>
      <c r="C343" s="22"/>
      <c r="D343" s="16" t="e">
        <f>VLOOKUP(C343,'Price &amp; Farmers'!$J$1:$K$101,2,FALSE)</f>
        <v>#N/A</v>
      </c>
      <c r="E343" s="23"/>
      <c r="F343" s="16"/>
      <c r="G343" s="16"/>
    </row>
    <row r="344" spans="1:7" x14ac:dyDescent="0.25">
      <c r="A344" s="22"/>
      <c r="B344" s="22"/>
      <c r="C344" s="22"/>
      <c r="D344" s="16" t="e">
        <f>VLOOKUP(C344,'Price &amp; Farmers'!$J$1:$K$101,2,FALSE)</f>
        <v>#N/A</v>
      </c>
      <c r="E344" s="23"/>
      <c r="F344" s="16"/>
      <c r="G344" s="16"/>
    </row>
    <row r="345" spans="1:7" x14ac:dyDescent="0.25">
      <c r="A345" s="22"/>
      <c r="B345" s="22"/>
      <c r="C345" s="22"/>
      <c r="D345" s="16" t="e">
        <f>VLOOKUP(C345,'Price &amp; Farmers'!$J$1:$K$101,2,FALSE)</f>
        <v>#N/A</v>
      </c>
      <c r="E345" s="23"/>
      <c r="F345" s="16"/>
      <c r="G345" s="16"/>
    </row>
    <row r="346" spans="1:7" x14ac:dyDescent="0.25">
      <c r="A346" s="22"/>
      <c r="B346" s="22"/>
      <c r="C346" s="22"/>
      <c r="D346" s="16" t="e">
        <f>VLOOKUP(C346,'Price &amp; Farmers'!$J$1:$K$101,2,FALSE)</f>
        <v>#N/A</v>
      </c>
      <c r="E346" s="23"/>
      <c r="F346" s="16"/>
      <c r="G346" s="16"/>
    </row>
    <row r="347" spans="1:7" x14ac:dyDescent="0.25">
      <c r="A347" s="22"/>
      <c r="B347" s="22"/>
      <c r="C347" s="22"/>
      <c r="D347" s="16" t="e">
        <f>VLOOKUP(C347,'Price &amp; Farmers'!$J$1:$K$101,2,FALSE)</f>
        <v>#N/A</v>
      </c>
      <c r="E347" s="23"/>
      <c r="F347" s="16"/>
      <c r="G347" s="16"/>
    </row>
    <row r="348" spans="1:7" x14ac:dyDescent="0.25">
      <c r="A348" s="22"/>
      <c r="B348" s="22"/>
      <c r="C348" s="22"/>
      <c r="D348" s="16" t="e">
        <f>VLOOKUP(C348,'Price &amp; Farmers'!$J$1:$K$101,2,FALSE)</f>
        <v>#N/A</v>
      </c>
      <c r="E348" s="23"/>
      <c r="F348" s="16"/>
      <c r="G348" s="16"/>
    </row>
    <row r="349" spans="1:7" x14ac:dyDescent="0.25">
      <c r="A349" s="22"/>
      <c r="B349" s="22"/>
      <c r="C349" s="22"/>
      <c r="D349" s="16" t="e">
        <f>VLOOKUP(C349,'Price &amp; Farmers'!$J$1:$K$101,2,FALSE)</f>
        <v>#N/A</v>
      </c>
      <c r="E349" s="23"/>
      <c r="F349" s="16"/>
      <c r="G349" s="16"/>
    </row>
    <row r="350" spans="1:7" x14ac:dyDescent="0.25">
      <c r="A350" s="22"/>
      <c r="B350" s="22"/>
      <c r="C350" s="22"/>
      <c r="D350" s="16" t="e">
        <f>VLOOKUP(C350,'Price &amp; Farmers'!$J$1:$K$101,2,FALSE)</f>
        <v>#N/A</v>
      </c>
      <c r="E350" s="23"/>
      <c r="F350" s="16"/>
      <c r="G350" s="16"/>
    </row>
    <row r="351" spans="1:7" x14ac:dyDescent="0.25">
      <c r="A351" s="22"/>
      <c r="B351" s="22"/>
      <c r="C351" s="22"/>
      <c r="D351" s="16" t="e">
        <f>VLOOKUP(C351,'Price &amp; Farmers'!$J$1:$K$101,2,FALSE)</f>
        <v>#N/A</v>
      </c>
      <c r="E351" s="23"/>
      <c r="F351" s="16"/>
      <c r="G351" s="16"/>
    </row>
    <row r="352" spans="1:7" x14ac:dyDescent="0.25">
      <c r="A352" s="22"/>
      <c r="B352" s="22"/>
      <c r="C352" s="22"/>
      <c r="D352" s="16" t="e">
        <f>VLOOKUP(C352,'Price &amp; Farmers'!$J$1:$K$101,2,FALSE)</f>
        <v>#N/A</v>
      </c>
      <c r="E352" s="23"/>
      <c r="F352" s="16"/>
      <c r="G352" s="16"/>
    </row>
    <row r="353" spans="1:7" x14ac:dyDescent="0.25">
      <c r="A353" s="22"/>
      <c r="B353" s="22"/>
      <c r="C353" s="22"/>
      <c r="D353" s="16" t="e">
        <f>VLOOKUP(C353,'Price &amp; Farmers'!$J$1:$K$101,2,FALSE)</f>
        <v>#N/A</v>
      </c>
      <c r="E353" s="23"/>
      <c r="F353" s="16"/>
      <c r="G353" s="16"/>
    </row>
    <row r="354" spans="1:7" x14ac:dyDescent="0.25">
      <c r="A354" s="22"/>
      <c r="B354" s="22"/>
      <c r="C354" s="22"/>
      <c r="D354" s="16" t="e">
        <f>VLOOKUP(C354,'Price &amp; Farmers'!$J$1:$K$101,2,FALSE)</f>
        <v>#N/A</v>
      </c>
      <c r="E354" s="23"/>
      <c r="F354" s="16"/>
      <c r="G354" s="16"/>
    </row>
    <row r="355" spans="1:7" x14ac:dyDescent="0.25">
      <c r="A355" s="22"/>
      <c r="B355" s="22"/>
      <c r="C355" s="22"/>
      <c r="D355" s="16" t="e">
        <f>VLOOKUP(C355,'Price &amp; Farmers'!$J$1:$K$101,2,FALSE)</f>
        <v>#N/A</v>
      </c>
      <c r="E355" s="23"/>
      <c r="F355" s="16"/>
      <c r="G355" s="16"/>
    </row>
    <row r="356" spans="1:7" x14ac:dyDescent="0.25">
      <c r="A356" s="22"/>
      <c r="B356" s="22"/>
      <c r="C356" s="22"/>
      <c r="D356" s="16" t="e">
        <f>VLOOKUP(C356,'Price &amp; Farmers'!$J$1:$K$101,2,FALSE)</f>
        <v>#N/A</v>
      </c>
      <c r="E356" s="23"/>
      <c r="F356" s="16"/>
      <c r="G356" s="16"/>
    </row>
    <row r="357" spans="1:7" x14ac:dyDescent="0.25">
      <c r="A357" s="22"/>
      <c r="B357" s="22"/>
      <c r="C357" s="22"/>
      <c r="D357" s="16" t="e">
        <f>VLOOKUP(C357,'Price &amp; Farmers'!$J$1:$K$101,2,FALSE)</f>
        <v>#N/A</v>
      </c>
      <c r="E357" s="23"/>
      <c r="F357" s="16"/>
      <c r="G357" s="16"/>
    </row>
    <row r="358" spans="1:7" x14ac:dyDescent="0.25">
      <c r="A358" s="22"/>
      <c r="B358" s="22"/>
      <c r="C358" s="22"/>
      <c r="D358" s="16" t="e">
        <f>VLOOKUP(C358,'Price &amp; Farmers'!$J$1:$K$101,2,FALSE)</f>
        <v>#N/A</v>
      </c>
      <c r="E358" s="23"/>
      <c r="F358" s="16"/>
      <c r="G358" s="16"/>
    </row>
    <row r="359" spans="1:7" x14ac:dyDescent="0.25">
      <c r="A359" s="22"/>
      <c r="B359" s="22"/>
      <c r="C359" s="22"/>
      <c r="D359" s="16" t="e">
        <f>VLOOKUP(C359,'Price &amp; Farmers'!$J$1:$K$101,2,FALSE)</f>
        <v>#N/A</v>
      </c>
      <c r="E359" s="23"/>
      <c r="F359" s="16"/>
      <c r="G359" s="16"/>
    </row>
    <row r="360" spans="1:7" x14ac:dyDescent="0.25">
      <c r="A360" s="22"/>
      <c r="B360" s="22"/>
      <c r="C360" s="22"/>
      <c r="D360" s="16" t="e">
        <f>VLOOKUP(C360,'Price &amp; Farmers'!$J$1:$K$101,2,FALSE)</f>
        <v>#N/A</v>
      </c>
      <c r="E360" s="23"/>
      <c r="F360" s="16"/>
      <c r="G360" s="16"/>
    </row>
    <row r="361" spans="1:7" x14ac:dyDescent="0.25">
      <c r="A361" s="22"/>
      <c r="B361" s="22"/>
      <c r="C361" s="22"/>
      <c r="D361" s="16" t="e">
        <f>VLOOKUP(C361,'Price &amp; Farmers'!$J$1:$K$101,2,FALSE)</f>
        <v>#N/A</v>
      </c>
      <c r="E361" s="23"/>
      <c r="F361" s="16"/>
      <c r="G361" s="16"/>
    </row>
    <row r="362" spans="1:7" x14ac:dyDescent="0.25">
      <c r="A362" s="22"/>
      <c r="B362" s="22"/>
      <c r="C362" s="22"/>
      <c r="D362" s="16" t="e">
        <f>VLOOKUP(C362,'Price &amp; Farmers'!$J$1:$K$101,2,FALSE)</f>
        <v>#N/A</v>
      </c>
      <c r="E362" s="23"/>
      <c r="F362" s="16"/>
      <c r="G362" s="16"/>
    </row>
    <row r="363" spans="1:7" x14ac:dyDescent="0.25">
      <c r="A363" s="22"/>
      <c r="B363" s="22"/>
      <c r="C363" s="22"/>
      <c r="D363" s="16" t="e">
        <f>VLOOKUP(C363,'Price &amp; Farmers'!$J$1:$K$101,2,FALSE)</f>
        <v>#N/A</v>
      </c>
      <c r="E363" s="23"/>
      <c r="F363" s="16"/>
      <c r="G363" s="16"/>
    </row>
    <row r="364" spans="1:7" x14ac:dyDescent="0.25">
      <c r="A364" s="22"/>
      <c r="B364" s="22"/>
      <c r="C364" s="22"/>
      <c r="D364" s="16" t="e">
        <f>VLOOKUP(C364,'Price &amp; Farmers'!$J$1:$K$101,2,FALSE)</f>
        <v>#N/A</v>
      </c>
      <c r="E364" s="23"/>
      <c r="F364" s="16"/>
      <c r="G364" s="16"/>
    </row>
    <row r="365" spans="1:7" x14ac:dyDescent="0.25">
      <c r="A365" s="22"/>
      <c r="B365" s="22"/>
      <c r="C365" s="22"/>
      <c r="D365" s="16" t="e">
        <f>VLOOKUP(C365,'Price &amp; Farmers'!$J$1:$K$101,2,FALSE)</f>
        <v>#N/A</v>
      </c>
      <c r="E365" s="23"/>
      <c r="F365" s="16"/>
      <c r="G365" s="16"/>
    </row>
    <row r="366" spans="1:7" x14ac:dyDescent="0.25">
      <c r="A366" s="22"/>
      <c r="B366" s="22"/>
      <c r="C366" s="22"/>
      <c r="D366" s="16" t="e">
        <f>VLOOKUP(C366,'Price &amp; Farmers'!$J$1:$K$101,2,FALSE)</f>
        <v>#N/A</v>
      </c>
      <c r="E366" s="23"/>
      <c r="F366" s="16"/>
      <c r="G366" s="16"/>
    </row>
    <row r="367" spans="1:7" x14ac:dyDescent="0.25">
      <c r="A367" s="22"/>
      <c r="B367" s="22"/>
      <c r="C367" s="22"/>
      <c r="D367" s="16" t="e">
        <f>VLOOKUP(C367,'Price &amp; Farmers'!$J$1:$K$101,2,FALSE)</f>
        <v>#N/A</v>
      </c>
      <c r="E367" s="23"/>
      <c r="F367" s="16"/>
      <c r="G367" s="16"/>
    </row>
    <row r="368" spans="1:7" x14ac:dyDescent="0.25">
      <c r="A368" s="22"/>
      <c r="B368" s="22"/>
      <c r="C368" s="22"/>
      <c r="D368" s="16" t="e">
        <f>VLOOKUP(C368,'Price &amp; Farmers'!$J$1:$K$101,2,FALSE)</f>
        <v>#N/A</v>
      </c>
      <c r="E368" s="23"/>
      <c r="F368" s="16"/>
      <c r="G368" s="16"/>
    </row>
    <row r="369" spans="1:7" x14ac:dyDescent="0.25">
      <c r="A369" s="22"/>
      <c r="B369" s="22"/>
      <c r="C369" s="22"/>
      <c r="D369" s="16" t="e">
        <f>VLOOKUP(C369,'Price &amp; Farmers'!$J$1:$K$101,2,FALSE)</f>
        <v>#N/A</v>
      </c>
      <c r="E369" s="23"/>
      <c r="F369" s="16"/>
      <c r="G369" s="16"/>
    </row>
    <row r="370" spans="1:7" x14ac:dyDescent="0.25">
      <c r="A370" s="22"/>
      <c r="B370" s="22"/>
      <c r="C370" s="22"/>
      <c r="D370" s="16" t="e">
        <f>VLOOKUP(C370,'Price &amp; Farmers'!$J$1:$K$101,2,FALSE)</f>
        <v>#N/A</v>
      </c>
      <c r="E370" s="23"/>
      <c r="F370" s="16"/>
      <c r="G370" s="16"/>
    </row>
    <row r="371" spans="1:7" x14ac:dyDescent="0.25">
      <c r="A371" s="22"/>
      <c r="B371" s="22"/>
      <c r="C371" s="22"/>
      <c r="D371" s="16" t="e">
        <f>VLOOKUP(C371,'Price &amp; Farmers'!$J$1:$K$101,2,FALSE)</f>
        <v>#N/A</v>
      </c>
      <c r="E371" s="23"/>
      <c r="F371" s="16"/>
      <c r="G371" s="16"/>
    </row>
    <row r="372" spans="1:7" x14ac:dyDescent="0.25">
      <c r="A372" s="22"/>
      <c r="B372" s="22"/>
      <c r="C372" s="22"/>
      <c r="D372" s="16" t="e">
        <f>VLOOKUP(C372,'Price &amp; Farmers'!$J$1:$K$101,2,FALSE)</f>
        <v>#N/A</v>
      </c>
      <c r="E372" s="23"/>
      <c r="F372" s="16"/>
      <c r="G372" s="16"/>
    </row>
    <row r="373" spans="1:7" x14ac:dyDescent="0.25">
      <c r="A373" s="22"/>
      <c r="B373" s="22"/>
      <c r="C373" s="22"/>
      <c r="D373" s="16" t="e">
        <f>VLOOKUP(C373,'Price &amp; Farmers'!$J$1:$K$101,2,FALSE)</f>
        <v>#N/A</v>
      </c>
      <c r="E373" s="23"/>
      <c r="F373" s="16"/>
      <c r="G373" s="16"/>
    </row>
    <row r="374" spans="1:7" x14ac:dyDescent="0.25">
      <c r="A374" s="22"/>
      <c r="B374" s="22"/>
      <c r="C374" s="22"/>
      <c r="D374" s="16" t="e">
        <f>VLOOKUP(C374,'Price &amp; Farmers'!$J$1:$K$101,2,FALSE)</f>
        <v>#N/A</v>
      </c>
      <c r="E374" s="23"/>
      <c r="F374" s="16"/>
      <c r="G374" s="16"/>
    </row>
    <row r="375" spans="1:7" x14ac:dyDescent="0.25">
      <c r="A375" s="22"/>
      <c r="B375" s="22"/>
      <c r="C375" s="22"/>
      <c r="D375" s="16" t="e">
        <f>VLOOKUP(C375,'Price &amp; Farmers'!$J$1:$K$101,2,FALSE)</f>
        <v>#N/A</v>
      </c>
      <c r="E375" s="23"/>
      <c r="F375" s="16"/>
      <c r="G375" s="16"/>
    </row>
    <row r="376" spans="1:7" x14ac:dyDescent="0.25">
      <c r="A376" s="22"/>
      <c r="B376" s="22"/>
      <c r="C376" s="22"/>
      <c r="D376" s="16" t="e">
        <f>VLOOKUP(C376,'Price &amp; Farmers'!$J$1:$K$101,2,FALSE)</f>
        <v>#N/A</v>
      </c>
      <c r="E376" s="23"/>
      <c r="F376" s="16"/>
      <c r="G376" s="16"/>
    </row>
    <row r="377" spans="1:7" x14ac:dyDescent="0.25">
      <c r="A377" s="22"/>
      <c r="B377" s="22"/>
      <c r="C377" s="22"/>
      <c r="D377" s="16" t="e">
        <f>VLOOKUP(C377,'Price &amp; Farmers'!$J$1:$K$101,2,FALSE)</f>
        <v>#N/A</v>
      </c>
      <c r="E377" s="23"/>
      <c r="F377" s="16"/>
      <c r="G377" s="16"/>
    </row>
    <row r="378" spans="1:7" x14ac:dyDescent="0.25">
      <c r="A378" s="22"/>
      <c r="B378" s="22"/>
      <c r="C378" s="22"/>
      <c r="D378" s="16" t="e">
        <f>VLOOKUP(C378,'Price &amp; Farmers'!$J$1:$K$101,2,FALSE)</f>
        <v>#N/A</v>
      </c>
      <c r="E378" s="23"/>
      <c r="F378" s="16"/>
      <c r="G378" s="16"/>
    </row>
    <row r="379" spans="1:7" x14ac:dyDescent="0.25">
      <c r="A379" s="22"/>
      <c r="B379" s="22"/>
      <c r="C379" s="22"/>
      <c r="D379" s="16" t="e">
        <f>VLOOKUP(C379,'Price &amp; Farmers'!$J$1:$K$101,2,FALSE)</f>
        <v>#N/A</v>
      </c>
      <c r="E379" s="23"/>
      <c r="F379" s="16"/>
      <c r="G379" s="16"/>
    </row>
    <row r="380" spans="1:7" x14ac:dyDescent="0.25">
      <c r="A380" s="22"/>
      <c r="B380" s="22"/>
      <c r="C380" s="22"/>
      <c r="D380" s="16" t="e">
        <f>VLOOKUP(C380,'Price &amp; Farmers'!$J$1:$K$101,2,FALSE)</f>
        <v>#N/A</v>
      </c>
      <c r="E380" s="23"/>
      <c r="F380" s="16"/>
      <c r="G380" s="16"/>
    </row>
    <row r="381" spans="1:7" x14ac:dyDescent="0.25">
      <c r="A381" s="22"/>
      <c r="B381" s="22"/>
      <c r="C381" s="22"/>
      <c r="D381" s="16" t="e">
        <f>VLOOKUP(C381,'Price &amp; Farmers'!$J$1:$K$101,2,FALSE)</f>
        <v>#N/A</v>
      </c>
      <c r="E381" s="23"/>
      <c r="F381" s="16"/>
      <c r="G381" s="16"/>
    </row>
    <row r="382" spans="1:7" x14ac:dyDescent="0.25">
      <c r="A382" s="22"/>
      <c r="B382" s="22"/>
      <c r="C382" s="22"/>
      <c r="D382" s="16" t="e">
        <f>VLOOKUP(C382,'Price &amp; Farmers'!$J$1:$K$101,2,FALSE)</f>
        <v>#N/A</v>
      </c>
      <c r="E382" s="23"/>
      <c r="F382" s="16"/>
      <c r="G382" s="16"/>
    </row>
    <row r="383" spans="1:7" x14ac:dyDescent="0.25">
      <c r="A383" s="22"/>
      <c r="B383" s="22"/>
      <c r="C383" s="22"/>
      <c r="D383" s="16" t="e">
        <f>VLOOKUP(C383,'Price &amp; Farmers'!$J$1:$K$101,2,FALSE)</f>
        <v>#N/A</v>
      </c>
      <c r="E383" s="23"/>
      <c r="F383" s="16"/>
      <c r="G383" s="16"/>
    </row>
    <row r="384" spans="1:7" x14ac:dyDescent="0.25">
      <c r="A384" s="22"/>
      <c r="B384" s="22"/>
      <c r="C384" s="22"/>
      <c r="D384" s="16" t="e">
        <f>VLOOKUP(C384,'Price &amp; Farmers'!$J$1:$K$101,2,FALSE)</f>
        <v>#N/A</v>
      </c>
      <c r="E384" s="23"/>
      <c r="F384" s="16"/>
      <c r="G384" s="16"/>
    </row>
    <row r="385" spans="1:7" x14ac:dyDescent="0.25">
      <c r="A385" s="22"/>
      <c r="B385" s="22"/>
      <c r="C385" s="22"/>
      <c r="D385" s="16" t="e">
        <f>VLOOKUP(C385,'Price &amp; Farmers'!$J$1:$K$101,2,FALSE)</f>
        <v>#N/A</v>
      </c>
      <c r="E385" s="23"/>
      <c r="F385" s="16"/>
      <c r="G385" s="16"/>
    </row>
    <row r="386" spans="1:7" x14ac:dyDescent="0.25">
      <c r="A386" s="22"/>
      <c r="B386" s="22"/>
      <c r="C386" s="22"/>
      <c r="D386" s="16" t="e">
        <f>VLOOKUP(C386,'Price &amp; Farmers'!$J$1:$K$101,2,FALSE)</f>
        <v>#N/A</v>
      </c>
      <c r="E386" s="23"/>
      <c r="F386" s="16"/>
      <c r="G386" s="16"/>
    </row>
    <row r="387" spans="1:7" x14ac:dyDescent="0.25">
      <c r="A387" s="22"/>
      <c r="B387" s="22"/>
      <c r="C387" s="22"/>
      <c r="D387" s="16" t="e">
        <f>VLOOKUP(C387,'Price &amp; Farmers'!$J$1:$K$101,2,FALSE)</f>
        <v>#N/A</v>
      </c>
      <c r="E387" s="23"/>
      <c r="F387" s="16"/>
      <c r="G387" s="16"/>
    </row>
    <row r="388" spans="1:7" x14ac:dyDescent="0.25">
      <c r="A388" s="22"/>
      <c r="B388" s="22"/>
      <c r="C388" s="22"/>
      <c r="D388" s="16" t="e">
        <f>VLOOKUP(C388,'Price &amp; Farmers'!$J$1:$K$101,2,FALSE)</f>
        <v>#N/A</v>
      </c>
      <c r="E388" s="23"/>
      <c r="F388" s="16"/>
      <c r="G388" s="16"/>
    </row>
    <row r="389" spans="1:7" x14ac:dyDescent="0.25">
      <c r="A389" s="22"/>
      <c r="B389" s="22"/>
      <c r="C389" s="22"/>
      <c r="D389" s="16" t="e">
        <f>VLOOKUP(C389,'Price &amp; Farmers'!$J$1:$K$101,2,FALSE)</f>
        <v>#N/A</v>
      </c>
      <c r="E389" s="23"/>
      <c r="F389" s="16"/>
      <c r="G389" s="16"/>
    </row>
    <row r="390" spans="1:7" x14ac:dyDescent="0.25">
      <c r="A390" s="22"/>
      <c r="B390" s="22"/>
      <c r="C390" s="22"/>
      <c r="D390" s="16" t="e">
        <f>VLOOKUP(C390,'Price &amp; Farmers'!$J$1:$K$101,2,FALSE)</f>
        <v>#N/A</v>
      </c>
      <c r="E390" s="23"/>
      <c r="F390" s="16"/>
      <c r="G390" s="16"/>
    </row>
    <row r="391" spans="1:7" x14ac:dyDescent="0.25">
      <c r="A391" s="22"/>
      <c r="B391" s="22"/>
      <c r="C391" s="22"/>
      <c r="D391" s="16" t="e">
        <f>VLOOKUP(C391,'Price &amp; Farmers'!$J$1:$K$101,2,FALSE)</f>
        <v>#N/A</v>
      </c>
      <c r="E391" s="23"/>
      <c r="F391" s="16"/>
      <c r="G391" s="16"/>
    </row>
    <row r="392" spans="1:7" x14ac:dyDescent="0.25">
      <c r="A392" s="22"/>
      <c r="B392" s="22"/>
      <c r="C392" s="22"/>
      <c r="D392" s="16" t="e">
        <f>VLOOKUP(C392,'Price &amp; Farmers'!$J$1:$K$101,2,FALSE)</f>
        <v>#N/A</v>
      </c>
      <c r="E392" s="23"/>
      <c r="F392" s="16"/>
      <c r="G392" s="16"/>
    </row>
    <row r="393" spans="1:7" x14ac:dyDescent="0.25">
      <c r="A393" s="22"/>
      <c r="B393" s="22"/>
      <c r="C393" s="22"/>
      <c r="D393" s="16" t="e">
        <f>VLOOKUP(C393,'Price &amp; Farmers'!$J$1:$K$101,2,FALSE)</f>
        <v>#N/A</v>
      </c>
      <c r="E393" s="23"/>
      <c r="F393" s="16"/>
      <c r="G393" s="16"/>
    </row>
    <row r="394" spans="1:7" x14ac:dyDescent="0.25">
      <c r="A394" s="22"/>
      <c r="B394" s="22"/>
      <c r="C394" s="22"/>
      <c r="D394" s="16" t="e">
        <f>VLOOKUP(C394,'Price &amp; Farmers'!$J$1:$K$101,2,FALSE)</f>
        <v>#N/A</v>
      </c>
      <c r="E394" s="23"/>
      <c r="F394" s="16"/>
      <c r="G394" s="16"/>
    </row>
    <row r="395" spans="1:7" x14ac:dyDescent="0.25">
      <c r="A395" s="22"/>
      <c r="B395" s="22"/>
      <c r="C395" s="22"/>
      <c r="D395" s="16" t="e">
        <f>VLOOKUP(C395,'Price &amp; Farmers'!$J$1:$K$101,2,FALSE)</f>
        <v>#N/A</v>
      </c>
      <c r="E395" s="23"/>
      <c r="F395" s="16"/>
      <c r="G395" s="16"/>
    </row>
    <row r="396" spans="1:7" x14ac:dyDescent="0.25">
      <c r="A396" s="22"/>
      <c r="B396" s="22"/>
      <c r="C396" s="22"/>
      <c r="D396" s="16" t="e">
        <f>VLOOKUP(C396,'Price &amp; Farmers'!$J$1:$K$101,2,FALSE)</f>
        <v>#N/A</v>
      </c>
      <c r="E396" s="23"/>
      <c r="F396" s="16"/>
      <c r="G396" s="16"/>
    </row>
    <row r="397" spans="1:7" x14ac:dyDescent="0.25">
      <c r="A397" s="22"/>
      <c r="B397" s="22"/>
      <c r="C397" s="22"/>
      <c r="D397" s="16" t="e">
        <f>VLOOKUP(C397,'Price &amp; Farmers'!$J$1:$K$101,2,FALSE)</f>
        <v>#N/A</v>
      </c>
      <c r="E397" s="23"/>
      <c r="F397" s="16"/>
      <c r="G397" s="16"/>
    </row>
    <row r="398" spans="1:7" x14ac:dyDescent="0.25">
      <c r="A398" s="22"/>
      <c r="B398" s="22"/>
      <c r="C398" s="22"/>
      <c r="D398" s="16" t="e">
        <f>VLOOKUP(C398,'Price &amp; Farmers'!$J$1:$K$101,2,FALSE)</f>
        <v>#N/A</v>
      </c>
      <c r="E398" s="23"/>
      <c r="F398" s="16"/>
      <c r="G398" s="16"/>
    </row>
    <row r="399" spans="1:7" x14ac:dyDescent="0.25">
      <c r="A399" s="22"/>
      <c r="B399" s="22"/>
      <c r="C399" s="22"/>
      <c r="D399" s="16" t="e">
        <f>VLOOKUP(C399,'Price &amp; Farmers'!$J$1:$K$101,2,FALSE)</f>
        <v>#N/A</v>
      </c>
      <c r="E399" s="23"/>
      <c r="F399" s="16"/>
      <c r="G399" s="16"/>
    </row>
    <row r="400" spans="1:7" x14ac:dyDescent="0.25">
      <c r="A400" s="22"/>
      <c r="B400" s="22"/>
      <c r="C400" s="22"/>
      <c r="D400" s="16" t="e">
        <f>VLOOKUP(C400,'Price &amp; Farmers'!$J$1:$K$101,2,FALSE)</f>
        <v>#N/A</v>
      </c>
      <c r="E400" s="23"/>
      <c r="F400" s="16"/>
      <c r="G400" s="16"/>
    </row>
    <row r="401" spans="1:7" x14ac:dyDescent="0.25">
      <c r="A401" s="22"/>
      <c r="B401" s="22"/>
      <c r="C401" s="22"/>
      <c r="D401" s="16" t="e">
        <f>VLOOKUP(C401,'Price &amp; Farmers'!$J$1:$K$101,2,FALSE)</f>
        <v>#N/A</v>
      </c>
      <c r="E401" s="23"/>
      <c r="F401" s="16"/>
      <c r="G401" s="16"/>
    </row>
    <row r="402" spans="1:7" x14ac:dyDescent="0.25">
      <c r="A402" s="22"/>
      <c r="B402" s="22"/>
      <c r="C402" s="22"/>
      <c r="D402" s="16" t="e">
        <f>VLOOKUP(C402,'Price &amp; Farmers'!$J$1:$K$101,2,FALSE)</f>
        <v>#N/A</v>
      </c>
      <c r="E402" s="23"/>
      <c r="F402" s="16"/>
      <c r="G402" s="16"/>
    </row>
    <row r="403" spans="1:7" x14ac:dyDescent="0.25">
      <c r="A403" s="22"/>
      <c r="B403" s="22"/>
      <c r="C403" s="22"/>
      <c r="D403" s="16" t="e">
        <f>VLOOKUP(C403,'Price &amp; Farmers'!$J$1:$K$101,2,FALSE)</f>
        <v>#N/A</v>
      </c>
      <c r="E403" s="23"/>
      <c r="F403" s="16"/>
      <c r="G403" s="16"/>
    </row>
    <row r="404" spans="1:7" x14ac:dyDescent="0.25">
      <c r="A404" s="22"/>
      <c r="B404" s="22"/>
      <c r="C404" s="22"/>
      <c r="D404" s="16" t="e">
        <f>VLOOKUP(C404,'Price &amp; Farmers'!$J$1:$K$101,2,FALSE)</f>
        <v>#N/A</v>
      </c>
      <c r="E404" s="23"/>
      <c r="F404" s="16"/>
      <c r="G404" s="16"/>
    </row>
    <row r="405" spans="1:7" x14ac:dyDescent="0.25">
      <c r="A405" s="22"/>
      <c r="B405" s="22"/>
      <c r="C405" s="22"/>
      <c r="D405" s="16" t="e">
        <f>VLOOKUP(C405,'Price &amp; Farmers'!$J$1:$K$101,2,FALSE)</f>
        <v>#N/A</v>
      </c>
      <c r="E405" s="23"/>
      <c r="F405" s="16"/>
      <c r="G405" s="16"/>
    </row>
    <row r="406" spans="1:7" x14ac:dyDescent="0.25">
      <c r="A406" s="22"/>
      <c r="B406" s="22"/>
      <c r="C406" s="22"/>
      <c r="D406" s="16" t="e">
        <f>VLOOKUP(C406,'Price &amp; Farmers'!$J$1:$K$101,2,FALSE)</f>
        <v>#N/A</v>
      </c>
      <c r="E406" s="23"/>
      <c r="F406" s="16"/>
      <c r="G406" s="16"/>
    </row>
    <row r="407" spans="1:7" x14ac:dyDescent="0.25">
      <c r="A407" s="22"/>
      <c r="B407" s="22"/>
      <c r="C407" s="22"/>
      <c r="D407" s="16" t="e">
        <f>VLOOKUP(C407,'Price &amp; Farmers'!$J$1:$K$101,2,FALSE)</f>
        <v>#N/A</v>
      </c>
      <c r="E407" s="23"/>
      <c r="F407" s="16"/>
      <c r="G407" s="16"/>
    </row>
    <row r="408" spans="1:7" x14ac:dyDescent="0.25">
      <c r="A408" s="22"/>
      <c r="B408" s="22"/>
      <c r="C408" s="22"/>
      <c r="D408" s="16" t="e">
        <f>VLOOKUP(C408,'Price &amp; Farmers'!$J$1:$K$101,2,FALSE)</f>
        <v>#N/A</v>
      </c>
      <c r="E408" s="23"/>
      <c r="F408" s="16"/>
      <c r="G408" s="16"/>
    </row>
    <row r="409" spans="1:7" x14ac:dyDescent="0.25">
      <c r="A409" s="22"/>
      <c r="B409" s="22"/>
      <c r="C409" s="22"/>
      <c r="D409" s="16" t="e">
        <f>VLOOKUP(C409,'Price &amp; Farmers'!$J$1:$K$101,2,FALSE)</f>
        <v>#N/A</v>
      </c>
      <c r="E409" s="23"/>
      <c r="F409" s="16"/>
      <c r="G409" s="16"/>
    </row>
    <row r="410" spans="1:7" x14ac:dyDescent="0.25">
      <c r="A410" s="22"/>
      <c r="B410" s="22"/>
      <c r="C410" s="22"/>
      <c r="D410" s="16" t="e">
        <f>VLOOKUP(C410,'Price &amp; Farmers'!$J$1:$K$101,2,FALSE)</f>
        <v>#N/A</v>
      </c>
      <c r="E410" s="23"/>
      <c r="F410" s="16"/>
      <c r="G410" s="16"/>
    </row>
    <row r="411" spans="1:7" x14ac:dyDescent="0.25">
      <c r="A411" s="22"/>
      <c r="B411" s="22"/>
      <c r="C411" s="22"/>
      <c r="D411" s="16" t="e">
        <f>VLOOKUP(C411,'Price &amp; Farmers'!$J$1:$K$101,2,FALSE)</f>
        <v>#N/A</v>
      </c>
      <c r="E411" s="23"/>
      <c r="F411" s="16"/>
      <c r="G411" s="16"/>
    </row>
    <row r="412" spans="1:7" x14ac:dyDescent="0.25">
      <c r="A412" s="22"/>
      <c r="B412" s="22"/>
      <c r="C412" s="22"/>
      <c r="D412" s="16" t="e">
        <f>VLOOKUP(C412,'Price &amp; Farmers'!$J$1:$K$101,2,FALSE)</f>
        <v>#N/A</v>
      </c>
      <c r="E412" s="23"/>
      <c r="F412" s="16"/>
      <c r="G412" s="16"/>
    </row>
    <row r="413" spans="1:7" x14ac:dyDescent="0.25">
      <c r="A413" s="22"/>
      <c r="B413" s="22"/>
      <c r="C413" s="22"/>
      <c r="D413" s="16" t="e">
        <f>VLOOKUP(C413,'Price &amp; Farmers'!$J$1:$K$101,2,FALSE)</f>
        <v>#N/A</v>
      </c>
      <c r="E413" s="23"/>
      <c r="F413" s="16"/>
      <c r="G413" s="16"/>
    </row>
    <row r="414" spans="1:7" x14ac:dyDescent="0.25">
      <c r="A414" s="22"/>
      <c r="B414" s="22"/>
      <c r="C414" s="22"/>
      <c r="D414" s="16" t="e">
        <f>VLOOKUP(C414,'Price &amp; Farmers'!$J$1:$K$101,2,FALSE)</f>
        <v>#N/A</v>
      </c>
      <c r="E414" s="23"/>
      <c r="F414" s="16"/>
      <c r="G414" s="16"/>
    </row>
    <row r="415" spans="1:7" x14ac:dyDescent="0.25">
      <c r="A415" s="22"/>
      <c r="B415" s="22"/>
      <c r="C415" s="22"/>
      <c r="D415" s="16" t="e">
        <f>VLOOKUP(C415,'Price &amp; Farmers'!$J$1:$K$101,2,FALSE)</f>
        <v>#N/A</v>
      </c>
      <c r="E415" s="23"/>
      <c r="F415" s="16"/>
      <c r="G415" s="16"/>
    </row>
    <row r="416" spans="1:7" x14ac:dyDescent="0.25">
      <c r="A416" s="22"/>
      <c r="B416" s="22"/>
      <c r="C416" s="22"/>
      <c r="D416" s="16" t="e">
        <f>VLOOKUP(C416,'Price &amp; Farmers'!$J$1:$K$101,2,FALSE)</f>
        <v>#N/A</v>
      </c>
      <c r="E416" s="23"/>
      <c r="F416" s="16"/>
      <c r="G416" s="16"/>
    </row>
    <row r="417" spans="1:7" x14ac:dyDescent="0.25">
      <c r="A417" s="22"/>
      <c r="B417" s="22"/>
      <c r="C417" s="22"/>
      <c r="D417" s="16" t="e">
        <f>VLOOKUP(C417,'Price &amp; Farmers'!$J$1:$K$101,2,FALSE)</f>
        <v>#N/A</v>
      </c>
      <c r="E417" s="23"/>
      <c r="F417" s="16"/>
      <c r="G417" s="16"/>
    </row>
    <row r="418" spans="1:7" x14ac:dyDescent="0.25">
      <c r="A418" s="22"/>
      <c r="B418" s="22"/>
      <c r="C418" s="22"/>
      <c r="D418" s="16" t="e">
        <f>VLOOKUP(C418,'Price &amp; Farmers'!$J$1:$K$101,2,FALSE)</f>
        <v>#N/A</v>
      </c>
      <c r="E418" s="23"/>
      <c r="F418" s="16"/>
      <c r="G418" s="16"/>
    </row>
    <row r="419" spans="1:7" x14ac:dyDescent="0.25">
      <c r="A419" s="22"/>
      <c r="B419" s="22"/>
      <c r="C419" s="22"/>
      <c r="D419" s="16" t="e">
        <f>VLOOKUP(C419,'Price &amp; Farmers'!$J$1:$K$101,2,FALSE)</f>
        <v>#N/A</v>
      </c>
      <c r="E419" s="23"/>
      <c r="F419" s="16"/>
      <c r="G419" s="16"/>
    </row>
    <row r="420" spans="1:7" x14ac:dyDescent="0.25">
      <c r="A420" s="22"/>
      <c r="B420" s="22"/>
      <c r="C420" s="22"/>
      <c r="D420" s="16" t="e">
        <f>VLOOKUP(C420,'Price &amp; Farmers'!$J$1:$K$101,2,FALSE)</f>
        <v>#N/A</v>
      </c>
      <c r="E420" s="23"/>
      <c r="F420" s="16"/>
      <c r="G420" s="16"/>
    </row>
    <row r="421" spans="1:7" x14ac:dyDescent="0.25">
      <c r="A421" s="22"/>
      <c r="B421" s="22"/>
      <c r="C421" s="22"/>
      <c r="D421" s="16" t="e">
        <f>VLOOKUP(C421,'Price &amp; Farmers'!$J$1:$K$101,2,FALSE)</f>
        <v>#N/A</v>
      </c>
      <c r="E421" s="23"/>
      <c r="F421" s="16"/>
      <c r="G421" s="16"/>
    </row>
    <row r="422" spans="1:7" x14ac:dyDescent="0.25">
      <c r="A422" s="22"/>
      <c r="B422" s="22"/>
      <c r="C422" s="22"/>
      <c r="D422" s="16" t="e">
        <f>VLOOKUP(C422,'Price &amp; Farmers'!$J$1:$K$101,2,FALSE)</f>
        <v>#N/A</v>
      </c>
      <c r="E422" s="23"/>
      <c r="F422" s="16"/>
      <c r="G422" s="16"/>
    </row>
    <row r="423" spans="1:7" x14ac:dyDescent="0.25">
      <c r="A423" s="22"/>
      <c r="B423" s="22"/>
      <c r="C423" s="22"/>
      <c r="D423" s="16" t="e">
        <f>VLOOKUP(C423,'Price &amp; Farmers'!$J$1:$K$101,2,FALSE)</f>
        <v>#N/A</v>
      </c>
      <c r="E423" s="23"/>
      <c r="F423" s="16"/>
      <c r="G423" s="16"/>
    </row>
    <row r="424" spans="1:7" x14ac:dyDescent="0.25">
      <c r="A424" s="22"/>
      <c r="B424" s="22"/>
      <c r="C424" s="22"/>
      <c r="D424" s="16" t="e">
        <f>VLOOKUP(C424,'Price &amp; Farmers'!$J$1:$K$101,2,FALSE)</f>
        <v>#N/A</v>
      </c>
      <c r="E424" s="23"/>
      <c r="F424" s="16"/>
      <c r="G424" s="16"/>
    </row>
    <row r="425" spans="1:7" x14ac:dyDescent="0.25">
      <c r="A425" s="22"/>
      <c r="B425" s="22"/>
      <c r="C425" s="22"/>
      <c r="D425" s="16" t="e">
        <f>VLOOKUP(C425,'Price &amp; Farmers'!$J$1:$K$101,2,FALSE)</f>
        <v>#N/A</v>
      </c>
      <c r="E425" s="23"/>
      <c r="F425" s="16"/>
      <c r="G425" s="16"/>
    </row>
    <row r="426" spans="1:7" x14ac:dyDescent="0.25">
      <c r="A426" s="22"/>
      <c r="B426" s="22"/>
      <c r="C426" s="22"/>
      <c r="D426" s="16" t="e">
        <f>VLOOKUP(C426,'Price &amp; Farmers'!$J$1:$K$101,2,FALSE)</f>
        <v>#N/A</v>
      </c>
      <c r="E426" s="23"/>
      <c r="F426" s="16"/>
      <c r="G426" s="16"/>
    </row>
    <row r="427" spans="1:7" x14ac:dyDescent="0.25">
      <c r="A427" s="22"/>
      <c r="B427" s="22"/>
      <c r="C427" s="22"/>
      <c r="D427" s="16" t="e">
        <f>VLOOKUP(C427,'Price &amp; Farmers'!$J$1:$K$101,2,FALSE)</f>
        <v>#N/A</v>
      </c>
      <c r="E427" s="23"/>
      <c r="F427" s="16"/>
      <c r="G427" s="16"/>
    </row>
    <row r="428" spans="1:7" x14ac:dyDescent="0.25">
      <c r="A428" s="22"/>
      <c r="B428" s="22"/>
      <c r="C428" s="22"/>
      <c r="D428" s="16" t="e">
        <f>VLOOKUP(C428,'Price &amp; Farmers'!$J$1:$K$101,2,FALSE)</f>
        <v>#N/A</v>
      </c>
      <c r="E428" s="23"/>
      <c r="F428" s="16"/>
      <c r="G428" s="16"/>
    </row>
    <row r="429" spans="1:7" x14ac:dyDescent="0.25">
      <c r="A429" s="22"/>
      <c r="B429" s="22"/>
      <c r="C429" s="22"/>
      <c r="D429" s="16" t="e">
        <f>VLOOKUP(C429,'Price &amp; Farmers'!$J$1:$K$101,2,FALSE)</f>
        <v>#N/A</v>
      </c>
      <c r="E429" s="23"/>
      <c r="F429" s="16"/>
      <c r="G429" s="16"/>
    </row>
    <row r="430" spans="1:7" x14ac:dyDescent="0.25">
      <c r="A430" s="22"/>
      <c r="B430" s="22"/>
      <c r="C430" s="22"/>
      <c r="D430" s="16" t="e">
        <f>VLOOKUP(C430,'Price &amp; Farmers'!$J$1:$K$101,2,FALSE)</f>
        <v>#N/A</v>
      </c>
      <c r="E430" s="23"/>
      <c r="F430" s="16"/>
      <c r="G430" s="16"/>
    </row>
    <row r="431" spans="1:7" x14ac:dyDescent="0.25">
      <c r="A431" s="22"/>
      <c r="B431" s="22"/>
      <c r="C431" s="22"/>
      <c r="D431" s="16" t="e">
        <f>VLOOKUP(C431,'Price &amp; Farmers'!$J$1:$K$101,2,FALSE)</f>
        <v>#N/A</v>
      </c>
      <c r="E431" s="23"/>
      <c r="F431" s="16"/>
      <c r="G431" s="16"/>
    </row>
    <row r="432" spans="1:7" x14ac:dyDescent="0.25">
      <c r="A432" s="22"/>
      <c r="B432" s="22"/>
      <c r="C432" s="22"/>
      <c r="D432" s="16" t="e">
        <f>VLOOKUP(C432,'Price &amp; Farmers'!$J$1:$K$101,2,FALSE)</f>
        <v>#N/A</v>
      </c>
      <c r="E432" s="23"/>
      <c r="F432" s="16"/>
      <c r="G432" s="16"/>
    </row>
    <row r="433" spans="1:7" x14ac:dyDescent="0.25">
      <c r="A433" s="22"/>
      <c r="B433" s="22"/>
      <c r="C433" s="22"/>
      <c r="D433" s="16" t="e">
        <f>VLOOKUP(C433,'Price &amp; Farmers'!$J$1:$K$101,2,FALSE)</f>
        <v>#N/A</v>
      </c>
      <c r="E433" s="23"/>
      <c r="F433" s="16"/>
      <c r="G433" s="16"/>
    </row>
    <row r="434" spans="1:7" x14ac:dyDescent="0.25">
      <c r="A434" s="22"/>
      <c r="B434" s="22"/>
      <c r="C434" s="22"/>
      <c r="D434" s="16" t="e">
        <f>VLOOKUP(C434,'Price &amp; Farmers'!$J$1:$K$101,2,FALSE)</f>
        <v>#N/A</v>
      </c>
      <c r="E434" s="23"/>
      <c r="F434" s="16"/>
      <c r="G434" s="16"/>
    </row>
    <row r="435" spans="1:7" x14ac:dyDescent="0.25">
      <c r="A435" s="22"/>
      <c r="B435" s="22"/>
      <c r="C435" s="22"/>
      <c r="D435" s="16" t="e">
        <f>VLOOKUP(C435,'Price &amp; Farmers'!$J$1:$K$101,2,FALSE)</f>
        <v>#N/A</v>
      </c>
      <c r="E435" s="23"/>
      <c r="F435" s="16"/>
      <c r="G435" s="16"/>
    </row>
    <row r="436" spans="1:7" x14ac:dyDescent="0.25">
      <c r="A436" s="22"/>
      <c r="B436" s="22"/>
      <c r="C436" s="22"/>
      <c r="D436" s="16" t="e">
        <f>VLOOKUP(C436,'Price &amp; Farmers'!$J$1:$K$101,2,FALSE)</f>
        <v>#N/A</v>
      </c>
      <c r="E436" s="23"/>
      <c r="F436" s="16"/>
      <c r="G436" s="16"/>
    </row>
    <row r="437" spans="1:7" x14ac:dyDescent="0.25">
      <c r="A437" s="22"/>
      <c r="B437" s="22"/>
      <c r="C437" s="22"/>
      <c r="D437" s="16" t="e">
        <f>VLOOKUP(C437,'Price &amp; Farmers'!$J$1:$K$101,2,FALSE)</f>
        <v>#N/A</v>
      </c>
      <c r="E437" s="23"/>
      <c r="F437" s="16"/>
      <c r="G437" s="16"/>
    </row>
    <row r="438" spans="1:7" x14ac:dyDescent="0.25">
      <c r="A438" s="22"/>
      <c r="B438" s="22"/>
      <c r="C438" s="22"/>
      <c r="D438" s="16" t="e">
        <f>VLOOKUP(C438,'Price &amp; Farmers'!$J$1:$K$101,2,FALSE)</f>
        <v>#N/A</v>
      </c>
      <c r="E438" s="23"/>
      <c r="F438" s="16"/>
      <c r="G438" s="16"/>
    </row>
    <row r="439" spans="1:7" x14ac:dyDescent="0.25">
      <c r="A439" s="22"/>
      <c r="B439" s="22"/>
      <c r="C439" s="22"/>
      <c r="D439" s="16" t="e">
        <f>VLOOKUP(C439,'Price &amp; Farmers'!$J$1:$K$101,2,FALSE)</f>
        <v>#N/A</v>
      </c>
      <c r="E439" s="23"/>
      <c r="F439" s="16"/>
      <c r="G439" s="16"/>
    </row>
    <row r="440" spans="1:7" x14ac:dyDescent="0.25">
      <c r="A440" s="22"/>
      <c r="B440" s="22"/>
      <c r="C440" s="22"/>
      <c r="D440" s="16" t="e">
        <f>VLOOKUP(C440,'Price &amp; Farmers'!$J$1:$K$101,2,FALSE)</f>
        <v>#N/A</v>
      </c>
      <c r="E440" s="23"/>
      <c r="F440" s="16"/>
      <c r="G440" s="16"/>
    </row>
    <row r="441" spans="1:7" x14ac:dyDescent="0.25">
      <c r="A441" s="22"/>
      <c r="B441" s="22"/>
      <c r="C441" s="22"/>
      <c r="D441" s="16" t="e">
        <f>VLOOKUP(C441,'Price &amp; Farmers'!$J$1:$K$101,2,FALSE)</f>
        <v>#N/A</v>
      </c>
      <c r="E441" s="23"/>
      <c r="F441" s="16"/>
      <c r="G441" s="16"/>
    </row>
    <row r="442" spans="1:7" x14ac:dyDescent="0.25">
      <c r="A442" s="22"/>
      <c r="B442" s="22"/>
      <c r="C442" s="22"/>
      <c r="D442" s="16" t="e">
        <f>VLOOKUP(C442,'Price &amp; Farmers'!$J$1:$K$101,2,FALSE)</f>
        <v>#N/A</v>
      </c>
      <c r="E442" s="23"/>
      <c r="F442" s="16"/>
      <c r="G442" s="16"/>
    </row>
    <row r="443" spans="1:7" x14ac:dyDescent="0.25">
      <c r="A443" s="22"/>
      <c r="B443" s="22"/>
      <c r="C443" s="22"/>
      <c r="D443" s="16" t="e">
        <f>VLOOKUP(C443,'Price &amp; Farmers'!$J$1:$K$101,2,FALSE)</f>
        <v>#N/A</v>
      </c>
      <c r="E443" s="23"/>
      <c r="F443" s="16"/>
      <c r="G443" s="16"/>
    </row>
    <row r="444" spans="1:7" x14ac:dyDescent="0.25">
      <c r="A444" s="22"/>
      <c r="B444" s="22"/>
      <c r="C444" s="22"/>
      <c r="D444" s="16" t="e">
        <f>VLOOKUP(C444,'Price &amp; Farmers'!$J$1:$K$101,2,FALSE)</f>
        <v>#N/A</v>
      </c>
      <c r="E444" s="23"/>
      <c r="F444" s="16"/>
      <c r="G444" s="16"/>
    </row>
    <row r="445" spans="1:7" x14ac:dyDescent="0.25">
      <c r="A445" s="22"/>
      <c r="B445" s="22"/>
      <c r="C445" s="22"/>
      <c r="D445" s="16" t="e">
        <f>VLOOKUP(C445,'Price &amp; Farmers'!$J$1:$K$101,2,FALSE)</f>
        <v>#N/A</v>
      </c>
      <c r="E445" s="23"/>
      <c r="F445" s="16"/>
      <c r="G445" s="16"/>
    </row>
    <row r="446" spans="1:7" x14ac:dyDescent="0.25">
      <c r="A446" s="22"/>
      <c r="B446" s="22"/>
      <c r="C446" s="22"/>
      <c r="D446" s="16" t="e">
        <f>VLOOKUP(C446,'Price &amp; Farmers'!$J$1:$K$101,2,FALSE)</f>
        <v>#N/A</v>
      </c>
      <c r="E446" s="23"/>
      <c r="F446" s="16"/>
      <c r="G446" s="16"/>
    </row>
    <row r="447" spans="1:7" x14ac:dyDescent="0.25">
      <c r="A447" s="22"/>
      <c r="B447" s="22"/>
      <c r="C447" s="22"/>
      <c r="D447" s="16" t="e">
        <f>VLOOKUP(C447,'Price &amp; Farmers'!$J$1:$K$101,2,FALSE)</f>
        <v>#N/A</v>
      </c>
      <c r="E447" s="23"/>
      <c r="F447" s="16"/>
      <c r="G447" s="16"/>
    </row>
    <row r="448" spans="1:7" x14ac:dyDescent="0.25">
      <c r="A448" s="22"/>
      <c r="B448" s="22"/>
      <c r="C448" s="22"/>
      <c r="D448" s="16" t="e">
        <f>VLOOKUP(C448,'Price &amp; Farmers'!$J$1:$K$101,2,FALSE)</f>
        <v>#N/A</v>
      </c>
      <c r="E448" s="23"/>
      <c r="F448" s="16"/>
      <c r="G448" s="16"/>
    </row>
    <row r="449" spans="1:7" x14ac:dyDescent="0.25">
      <c r="A449" s="22"/>
      <c r="B449" s="22"/>
      <c r="C449" s="22"/>
      <c r="D449" s="16" t="e">
        <f>VLOOKUP(C449,'Price &amp; Farmers'!$J$1:$K$101,2,FALSE)</f>
        <v>#N/A</v>
      </c>
      <c r="E449" s="23"/>
      <c r="F449" s="16"/>
      <c r="G449" s="16"/>
    </row>
    <row r="450" spans="1:7" x14ac:dyDescent="0.25">
      <c r="A450" s="22"/>
      <c r="B450" s="22"/>
      <c r="C450" s="22"/>
      <c r="D450" s="16" t="e">
        <f>VLOOKUP(C450,'Price &amp; Farmers'!$J$1:$K$101,2,FALSE)</f>
        <v>#N/A</v>
      </c>
      <c r="E450" s="23"/>
      <c r="F450" s="16"/>
      <c r="G450" s="16"/>
    </row>
    <row r="451" spans="1:7" x14ac:dyDescent="0.25">
      <c r="A451" s="22"/>
      <c r="B451" s="22"/>
      <c r="C451" s="22"/>
      <c r="D451" s="16" t="e">
        <f>VLOOKUP(C451,'Price &amp; Farmers'!$J$1:$K$101,2,FALSE)</f>
        <v>#N/A</v>
      </c>
      <c r="E451" s="23"/>
      <c r="F451" s="16"/>
      <c r="G451" s="16"/>
    </row>
    <row r="452" spans="1:7" x14ac:dyDescent="0.25">
      <c r="A452" s="22"/>
      <c r="B452" s="22"/>
      <c r="C452" s="22"/>
      <c r="D452" s="16" t="e">
        <f>VLOOKUP(C452,'Price &amp; Farmers'!$J$1:$K$101,2,FALSE)</f>
        <v>#N/A</v>
      </c>
      <c r="E452" s="23"/>
      <c r="F452" s="16"/>
      <c r="G452" s="16"/>
    </row>
    <row r="453" spans="1:7" x14ac:dyDescent="0.25">
      <c r="A453" s="22"/>
      <c r="B453" s="22"/>
      <c r="C453" s="22"/>
      <c r="D453" s="16" t="e">
        <f>VLOOKUP(C453,'Price &amp; Farmers'!$J$1:$K$101,2,FALSE)</f>
        <v>#N/A</v>
      </c>
      <c r="E453" s="23"/>
      <c r="F453" s="16"/>
      <c r="G453" s="16"/>
    </row>
    <row r="454" spans="1:7" x14ac:dyDescent="0.25">
      <c r="A454" s="22"/>
      <c r="B454" s="22"/>
      <c r="C454" s="22"/>
      <c r="D454" s="16" t="e">
        <f>VLOOKUP(C454,'Price &amp; Farmers'!$J$1:$K$101,2,FALSE)</f>
        <v>#N/A</v>
      </c>
      <c r="E454" s="23"/>
      <c r="F454" s="16"/>
      <c r="G454" s="16"/>
    </row>
    <row r="455" spans="1:7" x14ac:dyDescent="0.25">
      <c r="A455" s="22"/>
      <c r="B455" s="22"/>
      <c r="C455" s="22"/>
      <c r="D455" s="16" t="e">
        <f>VLOOKUP(C455,'Price &amp; Farmers'!$J$1:$K$101,2,FALSE)</f>
        <v>#N/A</v>
      </c>
      <c r="E455" s="23"/>
      <c r="F455" s="16"/>
      <c r="G455" s="16"/>
    </row>
    <row r="456" spans="1:7" x14ac:dyDescent="0.25">
      <c r="A456" s="22"/>
      <c r="B456" s="22"/>
      <c r="C456" s="22"/>
      <c r="D456" s="16" t="e">
        <f>VLOOKUP(C456,'Price &amp; Farmers'!$J$1:$K$101,2,FALSE)</f>
        <v>#N/A</v>
      </c>
      <c r="E456" s="23"/>
      <c r="F456" s="16"/>
      <c r="G456" s="16"/>
    </row>
    <row r="457" spans="1:7" x14ac:dyDescent="0.25">
      <c r="A457" s="22"/>
      <c r="B457" s="22"/>
      <c r="C457" s="22"/>
      <c r="D457" s="16" t="e">
        <f>VLOOKUP(C457,'Price &amp; Farmers'!$J$1:$K$101,2,FALSE)</f>
        <v>#N/A</v>
      </c>
      <c r="E457" s="23"/>
      <c r="F457" s="16"/>
      <c r="G457" s="16"/>
    </row>
    <row r="458" spans="1:7" x14ac:dyDescent="0.25">
      <c r="A458" s="22"/>
      <c r="B458" s="22"/>
      <c r="C458" s="22"/>
      <c r="D458" s="16" t="e">
        <f>VLOOKUP(C458,'Price &amp; Farmers'!$J$1:$K$101,2,FALSE)</f>
        <v>#N/A</v>
      </c>
      <c r="E458" s="23"/>
      <c r="F458" s="16"/>
      <c r="G458" s="16"/>
    </row>
    <row r="459" spans="1:7" x14ac:dyDescent="0.25">
      <c r="A459" s="22"/>
      <c r="B459" s="22"/>
      <c r="C459" s="22"/>
      <c r="D459" s="16" t="e">
        <f>VLOOKUP(C459,'Price &amp; Farmers'!$J$1:$K$101,2,FALSE)</f>
        <v>#N/A</v>
      </c>
      <c r="E459" s="23"/>
      <c r="F459" s="16"/>
      <c r="G459" s="16"/>
    </row>
    <row r="460" spans="1:7" x14ac:dyDescent="0.25">
      <c r="A460" s="22"/>
      <c r="B460" s="22"/>
      <c r="C460" s="22"/>
      <c r="D460" s="16" t="e">
        <f>VLOOKUP(C460,'Price &amp; Farmers'!$J$1:$K$101,2,FALSE)</f>
        <v>#N/A</v>
      </c>
      <c r="E460" s="23"/>
      <c r="F460" s="16"/>
      <c r="G460" s="16"/>
    </row>
    <row r="461" spans="1:7" x14ac:dyDescent="0.25">
      <c r="A461" s="22"/>
      <c r="B461" s="22"/>
      <c r="C461" s="22"/>
      <c r="D461" s="16" t="e">
        <f>VLOOKUP(C461,'Price &amp; Farmers'!$J$1:$K$101,2,FALSE)</f>
        <v>#N/A</v>
      </c>
      <c r="E461" s="23"/>
      <c r="F461" s="16"/>
      <c r="G461" s="16"/>
    </row>
    <row r="462" spans="1:7" x14ac:dyDescent="0.25">
      <c r="A462" s="22"/>
      <c r="B462" s="22"/>
      <c r="C462" s="22"/>
      <c r="D462" s="16" t="e">
        <f>VLOOKUP(C462,'Price &amp; Farmers'!$J$1:$K$101,2,FALSE)</f>
        <v>#N/A</v>
      </c>
      <c r="E462" s="23"/>
      <c r="F462" s="16"/>
      <c r="G462" s="16"/>
    </row>
    <row r="463" spans="1:7" x14ac:dyDescent="0.25">
      <c r="A463" s="22"/>
      <c r="B463" s="22"/>
      <c r="C463" s="22"/>
      <c r="D463" s="16" t="e">
        <f>VLOOKUP(C463,'Price &amp; Farmers'!$J$1:$K$101,2,FALSE)</f>
        <v>#N/A</v>
      </c>
      <c r="E463" s="23"/>
      <c r="F463" s="16"/>
      <c r="G463" s="16"/>
    </row>
    <row r="464" spans="1:7" x14ac:dyDescent="0.25">
      <c r="A464" s="22"/>
      <c r="B464" s="22"/>
      <c r="C464" s="22"/>
      <c r="D464" s="16" t="e">
        <f>VLOOKUP(C464,'Price &amp; Farmers'!$J$1:$K$101,2,FALSE)</f>
        <v>#N/A</v>
      </c>
      <c r="E464" s="23"/>
      <c r="F464" s="16"/>
      <c r="G464" s="16"/>
    </row>
    <row r="465" spans="1:7" x14ac:dyDescent="0.25">
      <c r="A465" s="22"/>
      <c r="B465" s="22"/>
      <c r="C465" s="22"/>
      <c r="D465" s="16" t="e">
        <f>VLOOKUP(C465,'Price &amp; Farmers'!$J$1:$K$101,2,FALSE)</f>
        <v>#N/A</v>
      </c>
      <c r="E465" s="23"/>
      <c r="F465" s="16"/>
      <c r="G465" s="16"/>
    </row>
    <row r="466" spans="1:7" x14ac:dyDescent="0.25">
      <c r="A466" s="22"/>
      <c r="B466" s="22"/>
      <c r="C466" s="22"/>
      <c r="D466" s="16" t="e">
        <f>VLOOKUP(C466,'Price &amp; Farmers'!$J$1:$K$101,2,FALSE)</f>
        <v>#N/A</v>
      </c>
      <c r="E466" s="23"/>
      <c r="F466" s="16"/>
      <c r="G466" s="16"/>
    </row>
    <row r="467" spans="1:7" x14ac:dyDescent="0.25">
      <c r="A467" s="22"/>
      <c r="B467" s="22"/>
      <c r="C467" s="22"/>
      <c r="D467" s="16" t="e">
        <f>VLOOKUP(C467,'Price &amp; Farmers'!$J$1:$K$101,2,FALSE)</f>
        <v>#N/A</v>
      </c>
      <c r="E467" s="23"/>
      <c r="F467" s="16"/>
      <c r="G467" s="16"/>
    </row>
    <row r="468" spans="1:7" x14ac:dyDescent="0.25">
      <c r="A468" s="22"/>
      <c r="B468" s="22"/>
      <c r="C468" s="22"/>
      <c r="D468" s="16" t="e">
        <f>VLOOKUP(C468,'Price &amp; Farmers'!$J$1:$K$101,2,FALSE)</f>
        <v>#N/A</v>
      </c>
      <c r="E468" s="23"/>
      <c r="F468" s="16"/>
      <c r="G468" s="16"/>
    </row>
    <row r="469" spans="1:7" x14ac:dyDescent="0.25">
      <c r="A469" s="22"/>
      <c r="B469" s="22"/>
      <c r="C469" s="22"/>
      <c r="D469" s="16" t="e">
        <f>VLOOKUP(C469,'Price &amp; Farmers'!$J$1:$K$101,2,FALSE)</f>
        <v>#N/A</v>
      </c>
      <c r="E469" s="23"/>
      <c r="F469" s="16"/>
      <c r="G469" s="16"/>
    </row>
    <row r="470" spans="1:7" x14ac:dyDescent="0.25">
      <c r="A470" s="22"/>
      <c r="B470" s="22"/>
      <c r="C470" s="22"/>
      <c r="D470" s="16" t="e">
        <f>VLOOKUP(C470,'Price &amp; Farmers'!$J$1:$K$101,2,FALSE)</f>
        <v>#N/A</v>
      </c>
      <c r="E470" s="23"/>
      <c r="F470" s="16"/>
      <c r="G470" s="16"/>
    </row>
    <row r="471" spans="1:7" x14ac:dyDescent="0.25">
      <c r="A471" s="22"/>
      <c r="B471" s="22"/>
      <c r="C471" s="22"/>
      <c r="D471" s="16" t="e">
        <f>VLOOKUP(C471,'Price &amp; Farmers'!$J$1:$K$101,2,FALSE)</f>
        <v>#N/A</v>
      </c>
      <c r="E471" s="23"/>
      <c r="F471" s="16"/>
      <c r="G471" s="16"/>
    </row>
    <row r="472" spans="1:7" x14ac:dyDescent="0.25">
      <c r="A472" s="22"/>
      <c r="B472" s="22"/>
      <c r="C472" s="22"/>
      <c r="D472" s="16" t="e">
        <f>VLOOKUP(C472,'Price &amp; Farmers'!$J$1:$K$101,2,FALSE)</f>
        <v>#N/A</v>
      </c>
      <c r="E472" s="23"/>
      <c r="F472" s="16"/>
      <c r="G472" s="16"/>
    </row>
    <row r="473" spans="1:7" x14ac:dyDescent="0.25">
      <c r="A473" s="22"/>
      <c r="B473" s="22"/>
      <c r="C473" s="22"/>
      <c r="D473" s="16" t="e">
        <f>VLOOKUP(C473,'Price &amp; Farmers'!$J$1:$K$101,2,FALSE)</f>
        <v>#N/A</v>
      </c>
      <c r="E473" s="23"/>
      <c r="F473" s="16"/>
      <c r="G473" s="16"/>
    </row>
    <row r="474" spans="1:7" x14ac:dyDescent="0.25">
      <c r="A474" s="22"/>
      <c r="B474" s="22"/>
      <c r="C474" s="22"/>
      <c r="D474" s="16" t="e">
        <f>VLOOKUP(C474,'Price &amp; Farmers'!$J$1:$K$101,2,FALSE)</f>
        <v>#N/A</v>
      </c>
      <c r="E474" s="23"/>
      <c r="F474" s="16"/>
      <c r="G474" s="16"/>
    </row>
    <row r="475" spans="1:7" x14ac:dyDescent="0.25">
      <c r="A475" s="22"/>
      <c r="B475" s="22"/>
      <c r="C475" s="22"/>
      <c r="D475" s="16" t="e">
        <f>VLOOKUP(C475,'Price &amp; Farmers'!$J$1:$K$101,2,FALSE)</f>
        <v>#N/A</v>
      </c>
      <c r="E475" s="23"/>
      <c r="F475" s="16"/>
      <c r="G475" s="16"/>
    </row>
    <row r="476" spans="1:7" x14ac:dyDescent="0.25">
      <c r="A476" s="22"/>
      <c r="B476" s="22"/>
      <c r="C476" s="22"/>
      <c r="D476" s="16" t="e">
        <f>VLOOKUP(C476,'Price &amp; Farmers'!$J$1:$K$101,2,FALSE)</f>
        <v>#N/A</v>
      </c>
      <c r="E476" s="23"/>
      <c r="F476" s="16"/>
      <c r="G476" s="16"/>
    </row>
    <row r="477" spans="1:7" x14ac:dyDescent="0.25">
      <c r="A477" s="22"/>
      <c r="B477" s="22"/>
      <c r="C477" s="22"/>
      <c r="D477" s="16" t="e">
        <f>VLOOKUP(C477,'Price &amp; Farmers'!$J$1:$K$101,2,FALSE)</f>
        <v>#N/A</v>
      </c>
      <c r="E477" s="23"/>
      <c r="F477" s="16"/>
      <c r="G477" s="16"/>
    </row>
    <row r="478" spans="1:7" x14ac:dyDescent="0.25">
      <c r="A478" s="22"/>
      <c r="B478" s="22"/>
      <c r="C478" s="22"/>
      <c r="D478" s="16" t="e">
        <f>VLOOKUP(C478,'Price &amp; Farmers'!$J$1:$K$101,2,FALSE)</f>
        <v>#N/A</v>
      </c>
      <c r="E478" s="23"/>
      <c r="F478" s="16"/>
      <c r="G478" s="16"/>
    </row>
    <row r="479" spans="1:7" x14ac:dyDescent="0.25">
      <c r="A479" s="22"/>
      <c r="B479" s="22"/>
      <c r="C479" s="22"/>
      <c r="D479" s="16" t="e">
        <f>VLOOKUP(C479,'Price &amp; Farmers'!$J$1:$K$101,2,FALSE)</f>
        <v>#N/A</v>
      </c>
      <c r="E479" s="23"/>
      <c r="F479" s="16"/>
      <c r="G479" s="16"/>
    </row>
    <row r="480" spans="1:7" x14ac:dyDescent="0.25">
      <c r="A480" s="22"/>
      <c r="B480" s="22"/>
      <c r="C480" s="22"/>
      <c r="D480" s="16" t="e">
        <f>VLOOKUP(C480,'Price &amp; Farmers'!$J$1:$K$101,2,FALSE)</f>
        <v>#N/A</v>
      </c>
      <c r="E480" s="23"/>
      <c r="F480" s="16"/>
      <c r="G480" s="16"/>
    </row>
    <row r="481" spans="1:7" x14ac:dyDescent="0.25">
      <c r="A481" s="22"/>
      <c r="B481" s="22"/>
      <c r="C481" s="22"/>
      <c r="D481" s="16" t="e">
        <f>VLOOKUP(C481,'Price &amp; Farmers'!$J$1:$K$101,2,FALSE)</f>
        <v>#N/A</v>
      </c>
      <c r="E481" s="23"/>
      <c r="F481" s="16"/>
      <c r="G481" s="16"/>
    </row>
    <row r="482" spans="1:7" x14ac:dyDescent="0.25">
      <c r="A482" s="22"/>
      <c r="B482" s="22"/>
      <c r="C482" s="22"/>
      <c r="D482" s="16" t="e">
        <f>VLOOKUP(C482,'Price &amp; Farmers'!$J$1:$K$101,2,FALSE)</f>
        <v>#N/A</v>
      </c>
      <c r="E482" s="23"/>
      <c r="F482" s="16"/>
      <c r="G482" s="16"/>
    </row>
    <row r="483" spans="1:7" x14ac:dyDescent="0.25">
      <c r="A483" s="22"/>
      <c r="B483" s="22"/>
      <c r="C483" s="22"/>
      <c r="D483" s="16" t="e">
        <f>VLOOKUP(C483,'Price &amp; Farmers'!$J$1:$K$101,2,FALSE)</f>
        <v>#N/A</v>
      </c>
      <c r="E483" s="23"/>
      <c r="F483" s="16"/>
      <c r="G483" s="16"/>
    </row>
    <row r="484" spans="1:7" x14ac:dyDescent="0.25">
      <c r="A484" s="22"/>
      <c r="B484" s="22"/>
      <c r="C484" s="22"/>
      <c r="D484" s="16" t="e">
        <f>VLOOKUP(C484,'Price &amp; Farmers'!$J$1:$K$101,2,FALSE)</f>
        <v>#N/A</v>
      </c>
      <c r="E484" s="23"/>
      <c r="F484" s="16"/>
      <c r="G484" s="16"/>
    </row>
    <row r="485" spans="1:7" x14ac:dyDescent="0.25">
      <c r="A485" s="22"/>
      <c r="B485" s="22"/>
      <c r="C485" s="22"/>
      <c r="D485" s="16" t="e">
        <f>VLOOKUP(C485,'Price &amp; Farmers'!$J$1:$K$101,2,FALSE)</f>
        <v>#N/A</v>
      </c>
      <c r="E485" s="23"/>
      <c r="F485" s="16"/>
      <c r="G485" s="16"/>
    </row>
    <row r="486" spans="1:7" x14ac:dyDescent="0.25">
      <c r="A486" s="22"/>
      <c r="B486" s="22"/>
      <c r="C486" s="22"/>
      <c r="D486" s="16" t="e">
        <f>VLOOKUP(C486,'Price &amp; Farmers'!$J$1:$K$101,2,FALSE)</f>
        <v>#N/A</v>
      </c>
      <c r="E486" s="23"/>
      <c r="F486" s="16"/>
      <c r="G486" s="16"/>
    </row>
    <row r="487" spans="1:7" x14ac:dyDescent="0.25">
      <c r="A487" s="22"/>
      <c r="B487" s="22"/>
      <c r="C487" s="22"/>
      <c r="D487" s="16" t="e">
        <f>VLOOKUP(C487,'Price &amp; Farmers'!$J$1:$K$101,2,FALSE)</f>
        <v>#N/A</v>
      </c>
      <c r="E487" s="23"/>
      <c r="F487" s="16"/>
      <c r="G487" s="16"/>
    </row>
    <row r="488" spans="1:7" x14ac:dyDescent="0.25">
      <c r="A488" s="22"/>
      <c r="B488" s="22"/>
      <c r="C488" s="22"/>
      <c r="D488" s="16" t="e">
        <f>VLOOKUP(C488,'Price &amp; Farmers'!$J$1:$K$101,2,FALSE)</f>
        <v>#N/A</v>
      </c>
      <c r="E488" s="23"/>
      <c r="F488" s="16"/>
      <c r="G488" s="16"/>
    </row>
    <row r="489" spans="1:7" x14ac:dyDescent="0.25">
      <c r="A489" s="22"/>
      <c r="B489" s="22"/>
      <c r="C489" s="22"/>
      <c r="D489" s="16" t="e">
        <f>VLOOKUP(C489,'Price &amp; Farmers'!$J$1:$K$101,2,FALSE)</f>
        <v>#N/A</v>
      </c>
      <c r="E489" s="23"/>
      <c r="F489" s="16"/>
      <c r="G489" s="16"/>
    </row>
    <row r="490" spans="1:7" x14ac:dyDescent="0.25">
      <c r="A490" s="22"/>
      <c r="B490" s="22"/>
      <c r="C490" s="22"/>
      <c r="D490" s="16" t="e">
        <f>VLOOKUP(C490,'Price &amp; Farmers'!$J$1:$K$101,2,FALSE)</f>
        <v>#N/A</v>
      </c>
      <c r="E490" s="23"/>
      <c r="F490" s="16"/>
      <c r="G490" s="16"/>
    </row>
    <row r="491" spans="1:7" x14ac:dyDescent="0.25">
      <c r="A491" s="22"/>
      <c r="B491" s="22"/>
      <c r="C491" s="22"/>
      <c r="D491" s="16" t="e">
        <f>VLOOKUP(C491,'Price &amp; Farmers'!$J$1:$K$101,2,FALSE)</f>
        <v>#N/A</v>
      </c>
      <c r="E491" s="23"/>
      <c r="F491" s="16"/>
      <c r="G491" s="16"/>
    </row>
    <row r="492" spans="1:7" x14ac:dyDescent="0.25">
      <c r="A492" s="22"/>
      <c r="B492" s="22"/>
      <c r="C492" s="22"/>
      <c r="D492" s="16" t="e">
        <f>VLOOKUP(C492,'Price &amp; Farmers'!$J$1:$K$101,2,FALSE)</f>
        <v>#N/A</v>
      </c>
      <c r="E492" s="23"/>
      <c r="F492" s="16"/>
      <c r="G492" s="16"/>
    </row>
    <row r="493" spans="1:7" x14ac:dyDescent="0.25">
      <c r="A493" s="22"/>
      <c r="B493" s="22"/>
      <c r="C493" s="22"/>
      <c r="D493" s="16" t="e">
        <f>VLOOKUP(C493,'Price &amp; Farmers'!$J$1:$K$101,2,FALSE)</f>
        <v>#N/A</v>
      </c>
      <c r="E493" s="23"/>
      <c r="F493" s="16"/>
      <c r="G493" s="16"/>
    </row>
    <row r="494" spans="1:7" x14ac:dyDescent="0.25">
      <c r="A494" s="22"/>
      <c r="B494" s="22"/>
      <c r="C494" s="22"/>
      <c r="D494" s="16" t="e">
        <f>VLOOKUP(C494,'Price &amp; Farmers'!$J$1:$K$101,2,FALSE)</f>
        <v>#N/A</v>
      </c>
      <c r="E494" s="23"/>
      <c r="F494" s="16"/>
      <c r="G494" s="16"/>
    </row>
    <row r="495" spans="1:7" x14ac:dyDescent="0.25">
      <c r="A495" s="22"/>
      <c r="B495" s="22"/>
      <c r="C495" s="22"/>
      <c r="D495" s="16" t="e">
        <f>VLOOKUP(C495,'Price &amp; Farmers'!$J$1:$K$101,2,FALSE)</f>
        <v>#N/A</v>
      </c>
      <c r="E495" s="23"/>
      <c r="F495" s="16"/>
      <c r="G495" s="16"/>
    </row>
    <row r="496" spans="1:7" x14ac:dyDescent="0.25">
      <c r="A496" s="22"/>
      <c r="B496" s="22"/>
      <c r="C496" s="22"/>
      <c r="D496" s="16" t="e">
        <f>VLOOKUP(C496,'Price &amp; Farmers'!$J$1:$K$101,2,FALSE)</f>
        <v>#N/A</v>
      </c>
      <c r="E496" s="23"/>
      <c r="F496" s="16"/>
      <c r="G496" s="16"/>
    </row>
    <row r="497" spans="1:7" x14ac:dyDescent="0.25">
      <c r="A497" s="22"/>
      <c r="B497" s="22"/>
      <c r="C497" s="22"/>
      <c r="D497" s="16" t="e">
        <f>VLOOKUP(C497,'Price &amp; Farmers'!$J$1:$K$101,2,FALSE)</f>
        <v>#N/A</v>
      </c>
      <c r="E497" s="23"/>
      <c r="F497" s="16"/>
      <c r="G497" s="16"/>
    </row>
    <row r="498" spans="1:7" x14ac:dyDescent="0.25">
      <c r="A498" s="22"/>
      <c r="B498" s="22"/>
      <c r="C498" s="22"/>
      <c r="D498" s="16" t="e">
        <f>VLOOKUP(C498,'Price &amp; Farmers'!$J$1:$K$101,2,FALSE)</f>
        <v>#N/A</v>
      </c>
      <c r="E498" s="23"/>
      <c r="F498" s="16"/>
      <c r="G498" s="16"/>
    </row>
    <row r="499" spans="1:7" x14ac:dyDescent="0.25">
      <c r="A499" s="22"/>
      <c r="B499" s="22"/>
      <c r="C499" s="22"/>
      <c r="D499" s="16" t="e">
        <f>VLOOKUP(C499,'Price &amp; Farmers'!$J$1:$K$101,2,FALSE)</f>
        <v>#N/A</v>
      </c>
      <c r="E499" s="23"/>
      <c r="F499" s="16"/>
      <c r="G499" s="16"/>
    </row>
    <row r="500" spans="1:7" x14ac:dyDescent="0.25">
      <c r="A500" s="22"/>
      <c r="B500" s="22"/>
      <c r="C500" s="22"/>
      <c r="D500" s="16" t="e">
        <f>VLOOKUP(C500,'Price &amp; Farmers'!$J$1:$K$101,2,FALSE)</f>
        <v>#N/A</v>
      </c>
      <c r="E500" s="23"/>
      <c r="F500" s="16"/>
      <c r="G500" s="16"/>
    </row>
    <row r="501" spans="1:7" x14ac:dyDescent="0.25">
      <c r="A501" s="22"/>
      <c r="B501" s="22"/>
      <c r="C501" s="22"/>
      <c r="D501" s="16" t="e">
        <f>VLOOKUP(C501,'Price &amp; Farmers'!$J$1:$K$101,2,FALSE)</f>
        <v>#N/A</v>
      </c>
      <c r="E501" s="23"/>
      <c r="F501" s="16"/>
      <c r="G501" s="16"/>
    </row>
  </sheetData>
  <sheetProtection algorithmName="SHA-512" hashValue="A4cb83LBso14mYfF/og8P8w0neUTA8F1DMYWsERjXvT4pDnefU4MsTDG6llwsQm4oYYl5QEHCBXGXueXmUYF9Q==" saltValue="QUxG5oBOqg/ryJqq1PE9pQ==" spinCount="100000" sheet="1" objects="1" scenarios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'Price &amp; Farmers'!$A$1:$A$51</xm:f>
          </x14:formula1>
          <xm:sqref>B2:B501</xm:sqref>
        </x14:dataValidation>
        <x14:dataValidation type="list" allowBlank="1" showInputMessage="1" showErrorMessage="1" xr:uid="{00000000-0002-0000-0300-000001000000}">
          <x14:formula1>
            <xm:f>'Price &amp; Farmers'!$J$2:$J$101</xm:f>
          </x14:formula1>
          <xm:sqref>C2:C501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"/>
  <sheetViews>
    <sheetView workbookViewId="0">
      <selection activeCell="H28" sqref="H28"/>
    </sheetView>
  </sheetViews>
  <sheetFormatPr defaultRowHeight="15" x14ac:dyDescent="0.25"/>
  <cols>
    <col min="1" max="1" width="9.140625" style="4"/>
    <col min="2" max="2" width="22.5703125" style="31" bestFit="1" customWidth="1"/>
    <col min="3" max="3" width="8.7109375" style="4"/>
    <col min="4" max="4" width="9.140625" style="4"/>
    <col min="5" max="5" width="10.85546875" style="4" bestFit="1" customWidth="1"/>
    <col min="6" max="6" width="9.140625" style="40"/>
    <col min="7" max="7" width="13.140625" style="45" bestFit="1" customWidth="1"/>
    <col min="8" max="9" width="9.140625" style="4"/>
    <col min="10" max="10" width="9.140625" style="40"/>
    <col min="11" max="11" width="21.85546875" style="31" customWidth="1"/>
    <col min="12" max="12" width="13.5703125" style="4" customWidth="1"/>
    <col min="13" max="13" width="21.140625" style="4" customWidth="1"/>
    <col min="14" max="14" width="19.140625" style="4" customWidth="1"/>
    <col min="15" max="16384" width="9.140625" style="4"/>
  </cols>
  <sheetData>
    <row r="1" spans="1:14" x14ac:dyDescent="0.25">
      <c r="A1" s="14" t="s">
        <v>80</v>
      </c>
      <c r="B1" s="30" t="s">
        <v>64</v>
      </c>
      <c r="C1" s="14" t="s">
        <v>56</v>
      </c>
      <c r="D1" s="14" t="s">
        <v>56</v>
      </c>
      <c r="E1" s="14" t="s">
        <v>113</v>
      </c>
      <c r="F1" s="39" t="s">
        <v>116</v>
      </c>
      <c r="G1" s="42" t="s">
        <v>0</v>
      </c>
      <c r="J1" s="39" t="s">
        <v>80</v>
      </c>
      <c r="K1" s="30" t="s">
        <v>91</v>
      </c>
      <c r="L1" s="14" t="s">
        <v>92</v>
      </c>
      <c r="M1" s="14" t="s">
        <v>93</v>
      </c>
      <c r="N1" s="14" t="s">
        <v>94</v>
      </c>
    </row>
    <row r="2" spans="1:14" x14ac:dyDescent="0.25">
      <c r="A2" s="5" t="s">
        <v>104</v>
      </c>
      <c r="B2" s="28" t="s">
        <v>111</v>
      </c>
      <c r="C2" s="5">
        <f>F2*D2</f>
        <v>210</v>
      </c>
      <c r="D2" s="5">
        <v>30</v>
      </c>
      <c r="E2" s="5">
        <v>250</v>
      </c>
      <c r="F2" s="38">
        <v>7</v>
      </c>
      <c r="G2" s="43" t="s">
        <v>114</v>
      </c>
      <c r="J2" s="38" t="s">
        <v>83</v>
      </c>
      <c r="K2" s="28" t="s">
        <v>84</v>
      </c>
      <c r="L2" s="5">
        <f>SUMIF('Billing Sheet'!$C$1:$C$501,J2,'Billing Sheet'!$G$1:$G$501)</f>
        <v>37.5</v>
      </c>
      <c r="M2" s="5">
        <f>L2*0.9</f>
        <v>33.75</v>
      </c>
      <c r="N2" s="5">
        <f>L2*0.1</f>
        <v>3.75</v>
      </c>
    </row>
    <row r="3" spans="1:14" x14ac:dyDescent="0.25">
      <c r="A3" s="5" t="s">
        <v>104</v>
      </c>
      <c r="B3" s="28" t="s">
        <v>110</v>
      </c>
      <c r="C3" s="5">
        <f>D3*F3</f>
        <v>40</v>
      </c>
      <c r="D3" s="5">
        <v>20</v>
      </c>
      <c r="E3" s="5">
        <v>200</v>
      </c>
      <c r="F3" s="38">
        <v>2</v>
      </c>
      <c r="G3" s="43" t="s">
        <v>114</v>
      </c>
      <c r="J3" s="38" t="s">
        <v>85</v>
      </c>
      <c r="K3" s="28" t="s">
        <v>86</v>
      </c>
      <c r="L3" s="5" t="e">
        <f>SUMIF('Billing Sheet'!$C$1:$C$501,J3,'Billing Sheet'!$G$1:$G$501)</f>
        <v>#N/A</v>
      </c>
      <c r="M3" s="5" t="e">
        <f t="shared" ref="M3:M66" si="0">L3*0.9</f>
        <v>#N/A</v>
      </c>
      <c r="N3" s="5" t="e">
        <f t="shared" ref="N3:N66" si="1">L3*0.1</f>
        <v>#N/A</v>
      </c>
    </row>
    <row r="4" spans="1:14" x14ac:dyDescent="0.25">
      <c r="A4" s="5" t="s">
        <v>104</v>
      </c>
      <c r="B4" s="28" t="s">
        <v>117</v>
      </c>
      <c r="C4" s="5">
        <v>80</v>
      </c>
      <c r="D4" s="5" t="s">
        <v>119</v>
      </c>
      <c r="E4" s="5" t="s">
        <v>118</v>
      </c>
      <c r="F4" s="38">
        <v>2</v>
      </c>
      <c r="G4" s="43" t="s">
        <v>114</v>
      </c>
      <c r="J4" s="38" t="s">
        <v>87</v>
      </c>
      <c r="K4" s="28" t="s">
        <v>61</v>
      </c>
      <c r="L4" s="5">
        <f>SUMIF('Billing Sheet'!$C$1:$C$501,J4,'Billing Sheet'!$G$1:$G$501)</f>
        <v>60</v>
      </c>
      <c r="M4" s="5">
        <f t="shared" si="0"/>
        <v>54</v>
      </c>
      <c r="N4" s="5">
        <f t="shared" si="1"/>
        <v>6</v>
      </c>
    </row>
    <row r="5" spans="1:14" x14ac:dyDescent="0.25">
      <c r="A5" s="5" t="s">
        <v>105</v>
      </c>
      <c r="B5" s="28" t="s">
        <v>120</v>
      </c>
      <c r="C5" s="5">
        <f>D5*F5</f>
        <v>400</v>
      </c>
      <c r="D5" s="5">
        <v>50</v>
      </c>
      <c r="E5" s="5" t="s">
        <v>122</v>
      </c>
      <c r="F5" s="38">
        <v>8</v>
      </c>
      <c r="G5" s="43" t="s">
        <v>121</v>
      </c>
      <c r="J5" s="38" t="s">
        <v>88</v>
      </c>
      <c r="K5" s="28" t="s">
        <v>51</v>
      </c>
      <c r="L5" s="5">
        <f>SUMIF('Billing Sheet'!$C$1:$C$501,J5,'Billing Sheet'!$G$1:$G$501)</f>
        <v>0</v>
      </c>
      <c r="M5" s="5">
        <f t="shared" si="0"/>
        <v>0</v>
      </c>
      <c r="N5" s="5">
        <f t="shared" si="1"/>
        <v>0</v>
      </c>
    </row>
    <row r="6" spans="1:14" x14ac:dyDescent="0.25">
      <c r="A6" s="5" t="s">
        <v>105</v>
      </c>
      <c r="B6" s="28" t="s">
        <v>123</v>
      </c>
      <c r="C6" s="5">
        <v>25</v>
      </c>
      <c r="D6" s="5">
        <v>25</v>
      </c>
      <c r="E6" s="5">
        <v>500</v>
      </c>
      <c r="F6" s="38">
        <v>1</v>
      </c>
      <c r="G6" s="43" t="s">
        <v>121</v>
      </c>
      <c r="J6" s="38" t="s">
        <v>100</v>
      </c>
      <c r="K6" s="28" t="s">
        <v>52</v>
      </c>
      <c r="L6" s="5">
        <f>SUMIF('Billing Sheet'!$C$1:$C$501,J6,'Billing Sheet'!$G$1:$G$501)</f>
        <v>0</v>
      </c>
      <c r="M6" s="5">
        <f t="shared" si="0"/>
        <v>0</v>
      </c>
      <c r="N6" s="5">
        <f t="shared" si="1"/>
        <v>0</v>
      </c>
    </row>
    <row r="7" spans="1:14" x14ac:dyDescent="0.25">
      <c r="A7" s="5" t="s">
        <v>106</v>
      </c>
      <c r="B7" s="28" t="s">
        <v>124</v>
      </c>
      <c r="C7" s="5">
        <f>F7*D7</f>
        <v>200</v>
      </c>
      <c r="D7" s="5">
        <v>25</v>
      </c>
      <c r="E7" s="5">
        <v>20</v>
      </c>
      <c r="F7" s="38">
        <v>8</v>
      </c>
      <c r="G7" s="43" t="s">
        <v>125</v>
      </c>
      <c r="J7" s="38" t="s">
        <v>101</v>
      </c>
      <c r="K7" s="28" t="s">
        <v>53</v>
      </c>
      <c r="L7" s="5">
        <f>SUMIF('Billing Sheet'!$C$1:$C$501,J7,'Billing Sheet'!$G$1:$G$501)</f>
        <v>0</v>
      </c>
      <c r="M7" s="5">
        <f t="shared" si="0"/>
        <v>0</v>
      </c>
      <c r="N7" s="5">
        <f t="shared" si="1"/>
        <v>0</v>
      </c>
    </row>
    <row r="8" spans="1:14" x14ac:dyDescent="0.25">
      <c r="A8" s="5" t="s">
        <v>106</v>
      </c>
      <c r="B8" s="28" t="s">
        <v>124</v>
      </c>
      <c r="C8" s="5">
        <f>F8*D8</f>
        <v>30</v>
      </c>
      <c r="D8" s="5">
        <v>30</v>
      </c>
      <c r="E8" s="5">
        <v>25</v>
      </c>
      <c r="F8" s="38">
        <v>1</v>
      </c>
      <c r="G8" s="43" t="s">
        <v>125</v>
      </c>
      <c r="J8" s="38" t="s">
        <v>102</v>
      </c>
      <c r="K8" s="28" t="s">
        <v>103</v>
      </c>
      <c r="L8" s="5">
        <f>SUMIF('Billing Sheet'!$C$1:$C$501,J8,'Billing Sheet'!$G$1:$G$501)</f>
        <v>0</v>
      </c>
      <c r="M8" s="5">
        <f t="shared" si="0"/>
        <v>0</v>
      </c>
      <c r="N8" s="5">
        <f t="shared" si="1"/>
        <v>0</v>
      </c>
    </row>
    <row r="9" spans="1:14" x14ac:dyDescent="0.25">
      <c r="A9" s="5" t="s">
        <v>107</v>
      </c>
      <c r="B9" s="28" t="s">
        <v>127</v>
      </c>
      <c r="C9" s="5">
        <f>F9*D9</f>
        <v>75</v>
      </c>
      <c r="D9" s="5">
        <v>25</v>
      </c>
      <c r="E9" s="5">
        <v>250</v>
      </c>
      <c r="F9" s="38">
        <v>3</v>
      </c>
      <c r="G9" s="44" t="s">
        <v>126</v>
      </c>
      <c r="J9" s="38"/>
      <c r="K9" s="28"/>
      <c r="L9" s="5">
        <f>SUMIF('Billing Sheet'!$C$1:$C$501,J9,'Billing Sheet'!$G$1:$G$501)</f>
        <v>0</v>
      </c>
      <c r="M9" s="5">
        <f t="shared" si="0"/>
        <v>0</v>
      </c>
      <c r="N9" s="5">
        <f t="shared" si="1"/>
        <v>0</v>
      </c>
    </row>
    <row r="10" spans="1:14" x14ac:dyDescent="0.25">
      <c r="A10" s="5" t="s">
        <v>107</v>
      </c>
      <c r="B10" s="28" t="s">
        <v>128</v>
      </c>
      <c r="C10" s="5">
        <v>10</v>
      </c>
      <c r="D10" s="5">
        <v>10</v>
      </c>
      <c r="E10" s="5">
        <v>250</v>
      </c>
      <c r="F10" s="38">
        <v>1</v>
      </c>
      <c r="G10" s="44" t="s">
        <v>126</v>
      </c>
      <c r="J10" s="38"/>
      <c r="K10" s="28"/>
      <c r="L10" s="5">
        <f>SUMIF('Billing Sheet'!$C$1:$C$501,J10,'Billing Sheet'!$G$1:$G$501)</f>
        <v>0</v>
      </c>
      <c r="M10" s="5">
        <f t="shared" si="0"/>
        <v>0</v>
      </c>
      <c r="N10" s="5">
        <f t="shared" si="1"/>
        <v>0</v>
      </c>
    </row>
    <row r="11" spans="1:14" x14ac:dyDescent="0.25">
      <c r="A11" s="5" t="s">
        <v>108</v>
      </c>
      <c r="B11" s="29" t="s">
        <v>99</v>
      </c>
      <c r="C11" s="5"/>
      <c r="D11" s="5"/>
      <c r="E11" s="27" t="s">
        <v>137</v>
      </c>
      <c r="F11" s="38"/>
      <c r="G11" s="44" t="s">
        <v>154</v>
      </c>
      <c r="J11" s="38"/>
      <c r="K11" s="28"/>
      <c r="L11" s="5">
        <f>SUMIF('Billing Sheet'!$C$1:$C$501,J11,'Billing Sheet'!$G$1:$G$501)</f>
        <v>0</v>
      </c>
      <c r="M11" s="5">
        <f t="shared" si="0"/>
        <v>0</v>
      </c>
      <c r="N11" s="5">
        <f t="shared" si="1"/>
        <v>0</v>
      </c>
    </row>
    <row r="12" spans="1:14" x14ac:dyDescent="0.25">
      <c r="A12" s="5" t="s">
        <v>108</v>
      </c>
      <c r="B12" s="29" t="s">
        <v>129</v>
      </c>
      <c r="C12" s="5"/>
      <c r="D12" s="5"/>
      <c r="E12" s="27" t="s">
        <v>138</v>
      </c>
      <c r="F12" s="38"/>
      <c r="G12" s="44" t="s">
        <v>154</v>
      </c>
      <c r="J12" s="38"/>
      <c r="K12" s="28"/>
      <c r="L12" s="5">
        <f>SUMIF('Billing Sheet'!$C$1:$C$501,J12,'Billing Sheet'!$G$1:$G$501)</f>
        <v>0</v>
      </c>
      <c r="M12" s="5">
        <f t="shared" si="0"/>
        <v>0</v>
      </c>
      <c r="N12" s="5">
        <f t="shared" si="1"/>
        <v>0</v>
      </c>
    </row>
    <row r="13" spans="1:14" x14ac:dyDescent="0.25">
      <c r="A13" s="5" t="s">
        <v>108</v>
      </c>
      <c r="B13" s="29" t="s">
        <v>130</v>
      </c>
      <c r="C13" s="5"/>
      <c r="D13" s="5"/>
      <c r="E13" s="27" t="s">
        <v>139</v>
      </c>
      <c r="F13" s="38"/>
      <c r="G13" s="44" t="s">
        <v>154</v>
      </c>
      <c r="J13" s="38"/>
      <c r="K13" s="28"/>
      <c r="L13" s="5">
        <f>SUMIF('Billing Sheet'!$C$1:$C$501,J13,'Billing Sheet'!$G$1:$G$501)</f>
        <v>0</v>
      </c>
      <c r="M13" s="5">
        <f t="shared" si="0"/>
        <v>0</v>
      </c>
      <c r="N13" s="5">
        <f t="shared" si="1"/>
        <v>0</v>
      </c>
    </row>
    <row r="14" spans="1:14" x14ac:dyDescent="0.25">
      <c r="A14" s="5" t="s">
        <v>108</v>
      </c>
      <c r="B14" s="29" t="s">
        <v>131</v>
      </c>
      <c r="C14" s="5"/>
      <c r="D14" s="5"/>
      <c r="E14" s="27" t="s">
        <v>140</v>
      </c>
      <c r="F14" s="38"/>
      <c r="G14" s="44" t="s">
        <v>154</v>
      </c>
      <c r="J14" s="38"/>
      <c r="K14" s="28"/>
      <c r="L14" s="5">
        <f>SUMIF('Billing Sheet'!$C$1:$C$501,J14,'Billing Sheet'!$G$1:$G$501)</f>
        <v>0</v>
      </c>
      <c r="M14" s="5">
        <f t="shared" si="0"/>
        <v>0</v>
      </c>
      <c r="N14" s="5">
        <f t="shared" si="1"/>
        <v>0</v>
      </c>
    </row>
    <row r="15" spans="1:14" x14ac:dyDescent="0.25">
      <c r="A15" s="5" t="s">
        <v>108</v>
      </c>
      <c r="B15" s="29" t="s">
        <v>132</v>
      </c>
      <c r="C15" s="5"/>
      <c r="D15" s="5"/>
      <c r="E15" s="27" t="s">
        <v>141</v>
      </c>
      <c r="F15" s="38"/>
      <c r="G15" s="44" t="s">
        <v>154</v>
      </c>
      <c r="J15" s="38"/>
      <c r="K15" s="28"/>
      <c r="L15" s="5">
        <f>SUMIF('Billing Sheet'!$C$1:$C$501,J15,'Billing Sheet'!$G$1:$G$501)</f>
        <v>0</v>
      </c>
      <c r="M15" s="5">
        <f t="shared" si="0"/>
        <v>0</v>
      </c>
      <c r="N15" s="5">
        <f t="shared" si="1"/>
        <v>0</v>
      </c>
    </row>
    <row r="16" spans="1:14" x14ac:dyDescent="0.25">
      <c r="A16" s="5" t="s">
        <v>108</v>
      </c>
      <c r="B16" s="29" t="s">
        <v>20</v>
      </c>
      <c r="C16" s="5"/>
      <c r="D16" s="5"/>
      <c r="E16" s="27" t="s">
        <v>142</v>
      </c>
      <c r="F16" s="38"/>
      <c r="G16" s="44" t="s">
        <v>154</v>
      </c>
      <c r="J16" s="38"/>
      <c r="K16" s="28"/>
      <c r="L16" s="5">
        <f>SUMIF('Billing Sheet'!$C$1:$C$501,J16,'Billing Sheet'!$G$1:$G$501)</f>
        <v>0</v>
      </c>
      <c r="M16" s="5">
        <f t="shared" si="0"/>
        <v>0</v>
      </c>
      <c r="N16" s="5">
        <f t="shared" si="1"/>
        <v>0</v>
      </c>
    </row>
    <row r="17" spans="1:14" x14ac:dyDescent="0.25">
      <c r="A17" s="5" t="s">
        <v>108</v>
      </c>
      <c r="B17" s="29" t="s">
        <v>133</v>
      </c>
      <c r="C17" s="5"/>
      <c r="D17" s="5"/>
      <c r="E17" s="27" t="s">
        <v>143</v>
      </c>
      <c r="F17" s="38"/>
      <c r="G17" s="44" t="s">
        <v>154</v>
      </c>
      <c r="J17" s="38"/>
      <c r="K17" s="28"/>
      <c r="L17" s="5">
        <f>SUMIF('Billing Sheet'!$C$1:$C$501,J17,'Billing Sheet'!$G$1:$G$501)</f>
        <v>0</v>
      </c>
      <c r="M17" s="5">
        <f t="shared" si="0"/>
        <v>0</v>
      </c>
      <c r="N17" s="5">
        <f t="shared" si="1"/>
        <v>0</v>
      </c>
    </row>
    <row r="18" spans="1:14" x14ac:dyDescent="0.25">
      <c r="A18" s="5" t="s">
        <v>108</v>
      </c>
      <c r="B18" s="29" t="s">
        <v>134</v>
      </c>
      <c r="C18" s="5"/>
      <c r="D18" s="5"/>
      <c r="E18" s="27" t="s">
        <v>144</v>
      </c>
      <c r="F18" s="38"/>
      <c r="G18" s="44" t="s">
        <v>154</v>
      </c>
      <c r="J18" s="38"/>
      <c r="K18" s="28"/>
      <c r="L18" s="5">
        <f>SUMIF('Billing Sheet'!$C$1:$C$501,J18,'Billing Sheet'!$G$1:$G$501)</f>
        <v>0</v>
      </c>
      <c r="M18" s="5">
        <f t="shared" si="0"/>
        <v>0</v>
      </c>
      <c r="N18" s="5">
        <f t="shared" si="1"/>
        <v>0</v>
      </c>
    </row>
    <row r="19" spans="1:14" x14ac:dyDescent="0.25">
      <c r="A19" s="5" t="s">
        <v>108</v>
      </c>
      <c r="B19" s="29" t="s">
        <v>135</v>
      </c>
      <c r="C19" s="5"/>
      <c r="D19" s="5"/>
      <c r="E19" s="27" t="s">
        <v>145</v>
      </c>
      <c r="F19" s="38"/>
      <c r="G19" s="44" t="s">
        <v>154</v>
      </c>
      <c r="J19" s="38"/>
      <c r="K19" s="28"/>
      <c r="L19" s="5">
        <f>SUMIF('Billing Sheet'!$C$1:$C$501,J19,'Billing Sheet'!$G$1:$G$501)</f>
        <v>0</v>
      </c>
      <c r="M19" s="5">
        <f t="shared" si="0"/>
        <v>0</v>
      </c>
      <c r="N19" s="5">
        <f t="shared" si="1"/>
        <v>0</v>
      </c>
    </row>
    <row r="20" spans="1:14" x14ac:dyDescent="0.25">
      <c r="A20" s="5" t="s">
        <v>108</v>
      </c>
      <c r="B20" s="29" t="s">
        <v>136</v>
      </c>
      <c r="C20" s="5"/>
      <c r="D20" s="5"/>
      <c r="E20" s="27" t="s">
        <v>146</v>
      </c>
      <c r="F20" s="38"/>
      <c r="G20" s="44" t="s">
        <v>154</v>
      </c>
      <c r="J20" s="38"/>
      <c r="K20" s="28"/>
      <c r="L20" s="5">
        <f>SUMIF('Billing Sheet'!$C$1:$C$501,J20,'Billing Sheet'!$G$1:$G$501)</f>
        <v>0</v>
      </c>
      <c r="M20" s="5">
        <f t="shared" si="0"/>
        <v>0</v>
      </c>
      <c r="N20" s="5">
        <f t="shared" si="1"/>
        <v>0</v>
      </c>
    </row>
    <row r="21" spans="1:14" x14ac:dyDescent="0.25">
      <c r="A21" s="5" t="s">
        <v>108</v>
      </c>
      <c r="B21" s="29" t="s">
        <v>147</v>
      </c>
      <c r="C21" s="5"/>
      <c r="D21" s="5"/>
      <c r="E21" s="27" t="s">
        <v>151</v>
      </c>
      <c r="F21" s="38"/>
      <c r="G21" s="44" t="s">
        <v>154</v>
      </c>
      <c r="J21" s="38"/>
      <c r="K21" s="28"/>
      <c r="L21" s="5">
        <f>SUMIF('Billing Sheet'!$C$1:$C$501,J21,'Billing Sheet'!$G$1:$G$501)</f>
        <v>0</v>
      </c>
      <c r="M21" s="5">
        <f t="shared" si="0"/>
        <v>0</v>
      </c>
      <c r="N21" s="5">
        <f t="shared" si="1"/>
        <v>0</v>
      </c>
    </row>
    <row r="22" spans="1:14" x14ac:dyDescent="0.25">
      <c r="A22" s="5" t="s">
        <v>108</v>
      </c>
      <c r="B22" s="29" t="s">
        <v>148</v>
      </c>
      <c r="C22" s="5"/>
      <c r="D22" s="5"/>
      <c r="E22" s="27" t="s">
        <v>152</v>
      </c>
      <c r="F22" s="38"/>
      <c r="G22" s="44" t="s">
        <v>154</v>
      </c>
      <c r="J22" s="38"/>
      <c r="K22" s="28"/>
      <c r="L22" s="5">
        <f>SUMIF('Billing Sheet'!$C$1:$C$501,J22,'Billing Sheet'!$G$1:$G$501)</f>
        <v>0</v>
      </c>
      <c r="M22" s="5">
        <f t="shared" si="0"/>
        <v>0</v>
      </c>
      <c r="N22" s="5">
        <f t="shared" si="1"/>
        <v>0</v>
      </c>
    </row>
    <row r="23" spans="1:14" x14ac:dyDescent="0.25">
      <c r="A23" s="5" t="s">
        <v>108</v>
      </c>
      <c r="B23" s="29" t="s">
        <v>149</v>
      </c>
      <c r="C23" s="5"/>
      <c r="D23" s="5"/>
      <c r="E23" s="27" t="s">
        <v>153</v>
      </c>
      <c r="F23" s="38"/>
      <c r="G23" s="44" t="s">
        <v>154</v>
      </c>
      <c r="J23" s="38"/>
      <c r="K23" s="28"/>
      <c r="L23" s="5">
        <f>SUMIF('Billing Sheet'!$C$1:$C$501,J23,'Billing Sheet'!$G$1:$G$501)</f>
        <v>0</v>
      </c>
      <c r="M23" s="5">
        <f t="shared" si="0"/>
        <v>0</v>
      </c>
      <c r="N23" s="5">
        <f t="shared" si="1"/>
        <v>0</v>
      </c>
    </row>
    <row r="24" spans="1:14" x14ac:dyDescent="0.25">
      <c r="A24" s="5" t="s">
        <v>108</v>
      </c>
      <c r="B24" s="29" t="s">
        <v>150</v>
      </c>
      <c r="C24" s="5"/>
      <c r="D24" s="5"/>
      <c r="E24" s="27" t="s">
        <v>153</v>
      </c>
      <c r="F24" s="38"/>
      <c r="G24" s="44" t="s">
        <v>154</v>
      </c>
      <c r="J24" s="38"/>
      <c r="K24" s="28"/>
      <c r="L24" s="5">
        <f>SUMIF('Billing Sheet'!$C$1:$C$501,J24,'Billing Sheet'!$G$1:$G$501)</f>
        <v>0</v>
      </c>
      <c r="M24" s="5">
        <f t="shared" si="0"/>
        <v>0</v>
      </c>
      <c r="N24" s="5">
        <f t="shared" si="1"/>
        <v>0</v>
      </c>
    </row>
    <row r="25" spans="1:14" x14ac:dyDescent="0.25">
      <c r="A25" s="5" t="s">
        <v>108</v>
      </c>
      <c r="B25" s="29" t="s">
        <v>155</v>
      </c>
      <c r="C25" s="5"/>
      <c r="D25" s="5"/>
      <c r="E25" s="27" t="s">
        <v>139</v>
      </c>
      <c r="F25" s="38"/>
      <c r="G25" s="44" t="s">
        <v>154</v>
      </c>
      <c r="J25" s="38"/>
      <c r="K25" s="28"/>
      <c r="L25" s="5">
        <f>SUMIF('Billing Sheet'!$C$1:$C$501,J25,'Billing Sheet'!$G$1:$G$501)</f>
        <v>0</v>
      </c>
      <c r="M25" s="5">
        <f t="shared" si="0"/>
        <v>0</v>
      </c>
      <c r="N25" s="5">
        <f t="shared" si="1"/>
        <v>0</v>
      </c>
    </row>
    <row r="26" spans="1:14" x14ac:dyDescent="0.25">
      <c r="A26" s="5" t="s">
        <v>108</v>
      </c>
      <c r="B26" s="29" t="s">
        <v>99</v>
      </c>
      <c r="C26" s="5"/>
      <c r="D26" s="5"/>
      <c r="E26" s="27" t="s">
        <v>137</v>
      </c>
      <c r="F26" s="38"/>
      <c r="G26" s="44" t="s">
        <v>154</v>
      </c>
      <c r="J26" s="38"/>
      <c r="K26" s="28"/>
      <c r="L26" s="5">
        <f>SUMIF('Billing Sheet'!$C$1:$C$501,J26,'Billing Sheet'!$G$1:$G$501)</f>
        <v>0</v>
      </c>
      <c r="M26" s="5">
        <f t="shared" si="0"/>
        <v>0</v>
      </c>
      <c r="N26" s="5">
        <f t="shared" si="1"/>
        <v>0</v>
      </c>
    </row>
    <row r="27" spans="1:14" x14ac:dyDescent="0.25">
      <c r="A27" s="5" t="s">
        <v>109</v>
      </c>
      <c r="B27" s="28" t="s">
        <v>156</v>
      </c>
      <c r="C27" s="5">
        <f t="shared" ref="C27:C32" si="2">D27*F27</f>
        <v>100</v>
      </c>
      <c r="D27" s="5">
        <v>20</v>
      </c>
      <c r="E27" s="5" t="s">
        <v>115</v>
      </c>
      <c r="F27" s="38">
        <v>5</v>
      </c>
      <c r="G27" s="44" t="s">
        <v>50</v>
      </c>
      <c r="J27" s="38"/>
      <c r="K27" s="28"/>
      <c r="L27" s="5">
        <f>SUMIF('Billing Sheet'!$C$1:$C$501,J27,'Billing Sheet'!$G$1:$G$501)</f>
        <v>0</v>
      </c>
      <c r="M27" s="5">
        <f t="shared" si="0"/>
        <v>0</v>
      </c>
      <c r="N27" s="5">
        <f t="shared" si="1"/>
        <v>0</v>
      </c>
    </row>
    <row r="28" spans="1:14" x14ac:dyDescent="0.25">
      <c r="A28" s="5" t="s">
        <v>109</v>
      </c>
      <c r="B28" s="28" t="s">
        <v>98</v>
      </c>
      <c r="C28" s="5">
        <f t="shared" si="2"/>
        <v>80</v>
      </c>
      <c r="D28" s="5">
        <v>20</v>
      </c>
      <c r="E28" s="5" t="s">
        <v>115</v>
      </c>
      <c r="F28" s="38">
        <v>4</v>
      </c>
      <c r="G28" s="44" t="s">
        <v>50</v>
      </c>
      <c r="J28" s="38"/>
      <c r="K28" s="28"/>
      <c r="L28" s="5">
        <f>SUMIF('Billing Sheet'!$C$1:$C$501,J28,'Billing Sheet'!$G$1:$G$501)</f>
        <v>0</v>
      </c>
      <c r="M28" s="5">
        <f t="shared" si="0"/>
        <v>0</v>
      </c>
      <c r="N28" s="5">
        <f t="shared" si="1"/>
        <v>0</v>
      </c>
    </row>
    <row r="29" spans="1:14" x14ac:dyDescent="0.25">
      <c r="A29" s="5" t="s">
        <v>109</v>
      </c>
      <c r="B29" s="28" t="s">
        <v>157</v>
      </c>
      <c r="C29" s="5">
        <f t="shared" si="2"/>
        <v>60</v>
      </c>
      <c r="D29" s="5">
        <v>20</v>
      </c>
      <c r="E29" s="5" t="s">
        <v>115</v>
      </c>
      <c r="F29" s="38">
        <v>3</v>
      </c>
      <c r="G29" s="44" t="s">
        <v>50</v>
      </c>
      <c r="J29" s="38"/>
      <c r="K29" s="28"/>
      <c r="L29" s="5">
        <f>SUMIF('Billing Sheet'!$C$1:$C$501,J29,'Billing Sheet'!$G$1:$G$501)</f>
        <v>0</v>
      </c>
      <c r="M29" s="5">
        <f t="shared" si="0"/>
        <v>0</v>
      </c>
      <c r="N29" s="5">
        <f t="shared" si="1"/>
        <v>0</v>
      </c>
    </row>
    <row r="30" spans="1:14" x14ac:dyDescent="0.25">
      <c r="A30" s="33" t="s">
        <v>109</v>
      </c>
      <c r="B30" s="34" t="s">
        <v>158</v>
      </c>
      <c r="C30" s="33">
        <f t="shared" si="2"/>
        <v>45</v>
      </c>
      <c r="D30" s="33">
        <v>15</v>
      </c>
      <c r="E30" s="33" t="s">
        <v>115</v>
      </c>
      <c r="F30" s="37">
        <v>3</v>
      </c>
      <c r="G30" s="43" t="s">
        <v>50</v>
      </c>
      <c r="J30" s="38"/>
      <c r="K30" s="28"/>
      <c r="L30" s="5">
        <f>SUMIF('Billing Sheet'!$C$1:$C$501,J30,'Billing Sheet'!$G$1:$G$501)</f>
        <v>0</v>
      </c>
      <c r="M30" s="5">
        <f t="shared" si="0"/>
        <v>0</v>
      </c>
      <c r="N30" s="5">
        <f t="shared" si="1"/>
        <v>0</v>
      </c>
    </row>
    <row r="31" spans="1:14" x14ac:dyDescent="0.25">
      <c r="A31" s="5" t="s">
        <v>109</v>
      </c>
      <c r="B31" s="28" t="s">
        <v>99</v>
      </c>
      <c r="C31" s="5">
        <f t="shared" si="2"/>
        <v>150</v>
      </c>
      <c r="D31" s="5">
        <v>25</v>
      </c>
      <c r="E31" s="5" t="s">
        <v>115</v>
      </c>
      <c r="F31" s="38">
        <v>6</v>
      </c>
      <c r="G31" s="44" t="s">
        <v>50</v>
      </c>
      <c r="J31" s="38"/>
      <c r="K31" s="28"/>
      <c r="L31" s="5">
        <f>SUMIF('Billing Sheet'!$C$1:$C$501,J31,'Billing Sheet'!$G$1:$G$501)</f>
        <v>0</v>
      </c>
      <c r="M31" s="5">
        <f t="shared" si="0"/>
        <v>0</v>
      </c>
      <c r="N31" s="5">
        <f t="shared" si="1"/>
        <v>0</v>
      </c>
    </row>
    <row r="32" spans="1:14" x14ac:dyDescent="0.25">
      <c r="A32" s="5" t="s">
        <v>109</v>
      </c>
      <c r="B32" s="28" t="s">
        <v>99</v>
      </c>
      <c r="C32" s="5">
        <f t="shared" si="2"/>
        <v>40</v>
      </c>
      <c r="D32" s="5">
        <v>20</v>
      </c>
      <c r="E32" s="5" t="s">
        <v>159</v>
      </c>
      <c r="F32" s="38">
        <v>2</v>
      </c>
      <c r="G32" s="44" t="s">
        <v>50</v>
      </c>
      <c r="J32" s="38"/>
      <c r="K32" s="28"/>
      <c r="L32" s="5">
        <f>SUMIF('Billing Sheet'!$C$1:$C$501,J32,'Billing Sheet'!$G$1:$G$501)</f>
        <v>0</v>
      </c>
      <c r="M32" s="5">
        <f t="shared" si="0"/>
        <v>0</v>
      </c>
      <c r="N32" s="5">
        <f t="shared" si="1"/>
        <v>0</v>
      </c>
    </row>
    <row r="33" spans="1:14" x14ac:dyDescent="0.25">
      <c r="A33" s="5"/>
      <c r="B33" s="28"/>
      <c r="C33" s="5"/>
      <c r="D33" s="5"/>
      <c r="E33" s="5"/>
      <c r="F33" s="38"/>
      <c r="G33" s="44"/>
      <c r="J33" s="38"/>
      <c r="K33" s="28"/>
      <c r="L33" s="5">
        <f>SUMIF('Billing Sheet'!$C$1:$C$501,J33,'Billing Sheet'!$G$1:$G$501)</f>
        <v>0</v>
      </c>
      <c r="M33" s="5">
        <f t="shared" si="0"/>
        <v>0</v>
      </c>
      <c r="N33" s="5">
        <f t="shared" si="1"/>
        <v>0</v>
      </c>
    </row>
    <row r="34" spans="1:14" x14ac:dyDescent="0.25">
      <c r="A34" s="5"/>
      <c r="B34" s="28"/>
      <c r="C34" s="5"/>
      <c r="D34" s="5"/>
      <c r="E34" s="5"/>
      <c r="F34" s="38"/>
      <c r="G34" s="44"/>
      <c r="J34" s="38"/>
      <c r="K34" s="28"/>
      <c r="L34" s="5">
        <f>SUMIF('Billing Sheet'!$C$1:$C$501,J34,'Billing Sheet'!$G$1:$G$501)</f>
        <v>0</v>
      </c>
      <c r="M34" s="5">
        <f t="shared" si="0"/>
        <v>0</v>
      </c>
      <c r="N34" s="5">
        <f t="shared" si="1"/>
        <v>0</v>
      </c>
    </row>
    <row r="35" spans="1:14" x14ac:dyDescent="0.25">
      <c r="A35" s="5"/>
      <c r="B35" s="28"/>
      <c r="C35" s="5"/>
      <c r="D35" s="5"/>
      <c r="E35" s="5"/>
      <c r="F35" s="38"/>
      <c r="G35" s="44"/>
      <c r="J35" s="38"/>
      <c r="K35" s="28"/>
      <c r="L35" s="5">
        <f>SUMIF('Billing Sheet'!$C$1:$C$501,J35,'Billing Sheet'!$G$1:$G$501)</f>
        <v>0</v>
      </c>
      <c r="M35" s="5">
        <f t="shared" si="0"/>
        <v>0</v>
      </c>
      <c r="N35" s="5">
        <f t="shared" si="1"/>
        <v>0</v>
      </c>
    </row>
    <row r="36" spans="1:14" x14ac:dyDescent="0.25">
      <c r="A36" s="5"/>
      <c r="B36" s="28"/>
      <c r="C36" s="5"/>
      <c r="D36" s="5"/>
      <c r="E36" s="5"/>
      <c r="F36" s="38"/>
      <c r="G36" s="44"/>
      <c r="J36" s="38"/>
      <c r="K36" s="28"/>
      <c r="L36" s="5">
        <f>SUMIF('Billing Sheet'!$C$1:$C$501,J36,'Billing Sheet'!$G$1:$G$501)</f>
        <v>0</v>
      </c>
      <c r="M36" s="5">
        <f t="shared" si="0"/>
        <v>0</v>
      </c>
      <c r="N36" s="5">
        <f t="shared" si="1"/>
        <v>0</v>
      </c>
    </row>
    <row r="37" spans="1:14" x14ac:dyDescent="0.25">
      <c r="A37" s="5"/>
      <c r="B37" s="28"/>
      <c r="C37" s="5"/>
      <c r="D37" s="5"/>
      <c r="E37" s="5"/>
      <c r="F37" s="38"/>
      <c r="G37" s="44"/>
      <c r="J37" s="38"/>
      <c r="K37" s="28"/>
      <c r="L37" s="5">
        <f>SUMIF('Billing Sheet'!$C$1:$C$501,J37,'Billing Sheet'!$G$1:$G$501)</f>
        <v>0</v>
      </c>
      <c r="M37" s="5">
        <f t="shared" si="0"/>
        <v>0</v>
      </c>
      <c r="N37" s="5">
        <f t="shared" si="1"/>
        <v>0</v>
      </c>
    </row>
    <row r="38" spans="1:14" x14ac:dyDescent="0.25">
      <c r="A38" s="5"/>
      <c r="B38" s="28"/>
      <c r="C38" s="5"/>
      <c r="D38" s="5"/>
      <c r="E38" s="5"/>
      <c r="F38" s="38"/>
      <c r="G38" s="44"/>
      <c r="J38" s="38"/>
      <c r="K38" s="28"/>
      <c r="L38" s="5">
        <f>SUMIF('Billing Sheet'!$C$1:$C$501,J38,'Billing Sheet'!$G$1:$G$501)</f>
        <v>0</v>
      </c>
      <c r="M38" s="5">
        <f t="shared" si="0"/>
        <v>0</v>
      </c>
      <c r="N38" s="5">
        <f t="shared" si="1"/>
        <v>0</v>
      </c>
    </row>
    <row r="39" spans="1:14" x14ac:dyDescent="0.25">
      <c r="A39" s="5"/>
      <c r="B39" s="28"/>
      <c r="C39" s="5"/>
      <c r="D39" s="5"/>
      <c r="E39" s="5"/>
      <c r="F39" s="38"/>
      <c r="G39" s="44"/>
      <c r="J39" s="38"/>
      <c r="K39" s="28"/>
      <c r="L39" s="5">
        <f>SUMIF('Billing Sheet'!$C$1:$C$501,J39,'Billing Sheet'!$G$1:$G$501)</f>
        <v>0</v>
      </c>
      <c r="M39" s="5">
        <f t="shared" si="0"/>
        <v>0</v>
      </c>
      <c r="N39" s="5">
        <f t="shared" si="1"/>
        <v>0</v>
      </c>
    </row>
    <row r="40" spans="1:14" x14ac:dyDescent="0.25">
      <c r="A40" s="5"/>
      <c r="B40" s="28"/>
      <c r="C40" s="5"/>
      <c r="D40" s="5"/>
      <c r="E40" s="5"/>
      <c r="F40" s="38"/>
      <c r="G40" s="44"/>
      <c r="J40" s="38"/>
      <c r="K40" s="28"/>
      <c r="L40" s="5">
        <f>SUMIF('Billing Sheet'!$C$1:$C$501,J40,'Billing Sheet'!$G$1:$G$501)</f>
        <v>0</v>
      </c>
      <c r="M40" s="5">
        <f t="shared" si="0"/>
        <v>0</v>
      </c>
      <c r="N40" s="5">
        <f t="shared" si="1"/>
        <v>0</v>
      </c>
    </row>
    <row r="41" spans="1:14" x14ac:dyDescent="0.25">
      <c r="A41" s="5"/>
      <c r="B41" s="28"/>
      <c r="C41" s="5"/>
      <c r="D41" s="5"/>
      <c r="E41" s="5"/>
      <c r="F41" s="38"/>
      <c r="G41" s="44"/>
      <c r="J41" s="38"/>
      <c r="K41" s="28"/>
      <c r="L41" s="5">
        <f>SUMIF('Billing Sheet'!$C$1:$C$501,J41,'Billing Sheet'!$G$1:$G$501)</f>
        <v>0</v>
      </c>
      <c r="M41" s="5">
        <f t="shared" si="0"/>
        <v>0</v>
      </c>
      <c r="N41" s="5">
        <f t="shared" si="1"/>
        <v>0</v>
      </c>
    </row>
    <row r="42" spans="1:14" x14ac:dyDescent="0.25">
      <c r="A42" s="5"/>
      <c r="B42" s="28"/>
      <c r="C42" s="5"/>
      <c r="D42" s="5"/>
      <c r="E42" s="5"/>
      <c r="F42" s="38"/>
      <c r="G42" s="44"/>
      <c r="J42" s="38"/>
      <c r="K42" s="28"/>
      <c r="L42" s="5">
        <f>SUMIF('Billing Sheet'!$C$1:$C$501,J42,'Billing Sheet'!$G$1:$G$501)</f>
        <v>0</v>
      </c>
      <c r="M42" s="5">
        <f t="shared" si="0"/>
        <v>0</v>
      </c>
      <c r="N42" s="5">
        <f t="shared" si="1"/>
        <v>0</v>
      </c>
    </row>
    <row r="43" spans="1:14" x14ac:dyDescent="0.25">
      <c r="A43" s="5"/>
      <c r="B43" s="28"/>
      <c r="C43" s="5"/>
      <c r="D43" s="5"/>
      <c r="E43" s="5"/>
      <c r="F43" s="38"/>
      <c r="G43" s="44"/>
      <c r="J43" s="38"/>
      <c r="K43" s="28"/>
      <c r="L43" s="5">
        <f>SUMIF('Billing Sheet'!$C$1:$C$501,J43,'Billing Sheet'!$G$1:$G$501)</f>
        <v>0</v>
      </c>
      <c r="M43" s="5">
        <f t="shared" si="0"/>
        <v>0</v>
      </c>
      <c r="N43" s="5">
        <f t="shared" si="1"/>
        <v>0</v>
      </c>
    </row>
    <row r="44" spans="1:14" x14ac:dyDescent="0.25">
      <c r="A44" s="5"/>
      <c r="B44" s="28"/>
      <c r="C44" s="5"/>
      <c r="D44" s="5"/>
      <c r="E44" s="5"/>
      <c r="F44" s="38"/>
      <c r="G44" s="44"/>
      <c r="J44" s="38"/>
      <c r="K44" s="28"/>
      <c r="L44" s="5">
        <f>SUMIF('Billing Sheet'!$C$1:$C$501,J44,'Billing Sheet'!$G$1:$G$501)</f>
        <v>0</v>
      </c>
      <c r="M44" s="5">
        <f t="shared" si="0"/>
        <v>0</v>
      </c>
      <c r="N44" s="5">
        <f t="shared" si="1"/>
        <v>0</v>
      </c>
    </row>
    <row r="45" spans="1:14" x14ac:dyDescent="0.25">
      <c r="A45" s="5"/>
      <c r="B45" s="28"/>
      <c r="C45" s="5"/>
      <c r="D45" s="5"/>
      <c r="E45" s="5"/>
      <c r="F45" s="38"/>
      <c r="G45" s="44"/>
      <c r="J45" s="38"/>
      <c r="K45" s="28"/>
      <c r="L45" s="5">
        <f>SUMIF('Billing Sheet'!$C$1:$C$501,J45,'Billing Sheet'!$G$1:$G$501)</f>
        <v>0</v>
      </c>
      <c r="M45" s="5">
        <f t="shared" si="0"/>
        <v>0</v>
      </c>
      <c r="N45" s="5">
        <f t="shared" si="1"/>
        <v>0</v>
      </c>
    </row>
    <row r="46" spans="1:14" x14ac:dyDescent="0.25">
      <c r="A46" s="26"/>
      <c r="B46" s="41"/>
      <c r="C46" s="26"/>
      <c r="D46" s="25"/>
      <c r="J46" s="38"/>
      <c r="K46" s="28"/>
      <c r="L46" s="5">
        <f>SUMIF('Billing Sheet'!$C$1:$C$501,J46,'Billing Sheet'!$G$1:$G$501)</f>
        <v>0</v>
      </c>
      <c r="M46" s="5">
        <f t="shared" si="0"/>
        <v>0</v>
      </c>
      <c r="N46" s="5">
        <f t="shared" si="1"/>
        <v>0</v>
      </c>
    </row>
    <row r="47" spans="1:14" x14ac:dyDescent="0.25">
      <c r="A47" s="5"/>
      <c r="B47" s="28"/>
      <c r="C47" s="5"/>
      <c r="D47" s="25"/>
      <c r="J47" s="38"/>
      <c r="K47" s="28"/>
      <c r="L47" s="5">
        <f>SUMIF('Billing Sheet'!$C$1:$C$501,J47,'Billing Sheet'!$G$1:$G$501)</f>
        <v>0</v>
      </c>
      <c r="M47" s="5">
        <f t="shared" si="0"/>
        <v>0</v>
      </c>
      <c r="N47" s="5">
        <f t="shared" si="1"/>
        <v>0</v>
      </c>
    </row>
    <row r="48" spans="1:14" x14ac:dyDescent="0.25">
      <c r="A48" s="5"/>
      <c r="B48" s="28"/>
      <c r="C48" s="5"/>
      <c r="D48" s="25"/>
      <c r="J48" s="38"/>
      <c r="K48" s="28"/>
      <c r="L48" s="5">
        <f>SUMIF('Billing Sheet'!$C$1:$C$501,J48,'Billing Sheet'!$G$1:$G$501)</f>
        <v>0</v>
      </c>
      <c r="M48" s="5">
        <f t="shared" si="0"/>
        <v>0</v>
      </c>
      <c r="N48" s="5">
        <f t="shared" si="1"/>
        <v>0</v>
      </c>
    </row>
    <row r="49" spans="1:14" x14ac:dyDescent="0.25">
      <c r="A49" s="5"/>
      <c r="B49" s="28"/>
      <c r="C49" s="5"/>
      <c r="D49" s="25"/>
      <c r="J49" s="38"/>
      <c r="K49" s="28"/>
      <c r="L49" s="5">
        <f>SUMIF('Billing Sheet'!$C$1:$C$501,J49,'Billing Sheet'!$G$1:$G$501)</f>
        <v>0</v>
      </c>
      <c r="M49" s="5">
        <f t="shared" si="0"/>
        <v>0</v>
      </c>
      <c r="N49" s="5">
        <f t="shared" si="1"/>
        <v>0</v>
      </c>
    </row>
    <row r="50" spans="1:14" x14ac:dyDescent="0.25">
      <c r="A50" s="5"/>
      <c r="B50" s="28"/>
      <c r="C50" s="5"/>
      <c r="D50" s="25"/>
      <c r="J50" s="38"/>
      <c r="K50" s="28"/>
      <c r="L50" s="5">
        <f>SUMIF('Billing Sheet'!$C$1:$C$501,J50,'Billing Sheet'!$G$1:$G$501)</f>
        <v>0</v>
      </c>
      <c r="M50" s="5">
        <f t="shared" si="0"/>
        <v>0</v>
      </c>
      <c r="N50" s="5">
        <f t="shared" si="1"/>
        <v>0</v>
      </c>
    </row>
    <row r="51" spans="1:14" x14ac:dyDescent="0.25">
      <c r="A51" s="5"/>
      <c r="B51" s="28"/>
      <c r="C51" s="5"/>
      <c r="D51" s="25"/>
      <c r="J51" s="38"/>
      <c r="K51" s="28"/>
      <c r="L51" s="5">
        <f>SUMIF('Billing Sheet'!$C$1:$C$501,J51,'Billing Sheet'!$G$1:$G$501)</f>
        <v>0</v>
      </c>
      <c r="M51" s="5">
        <f t="shared" si="0"/>
        <v>0</v>
      </c>
      <c r="N51" s="5">
        <f t="shared" si="1"/>
        <v>0</v>
      </c>
    </row>
    <row r="52" spans="1:14" x14ac:dyDescent="0.25">
      <c r="A52" s="5"/>
      <c r="B52" s="28"/>
      <c r="C52" s="5"/>
      <c r="D52" s="25"/>
      <c r="J52" s="38"/>
      <c r="K52" s="28"/>
      <c r="L52" s="5">
        <f>SUMIF('Billing Sheet'!$C$1:$C$501,J52,'Billing Sheet'!$G$1:$G$501)</f>
        <v>0</v>
      </c>
      <c r="M52" s="5">
        <f t="shared" si="0"/>
        <v>0</v>
      </c>
      <c r="N52" s="5">
        <f t="shared" si="1"/>
        <v>0</v>
      </c>
    </row>
    <row r="53" spans="1:14" x14ac:dyDescent="0.25">
      <c r="A53" s="5"/>
      <c r="B53" s="28"/>
      <c r="C53" s="5"/>
      <c r="D53" s="25"/>
      <c r="J53" s="38"/>
      <c r="K53" s="28"/>
      <c r="L53" s="5">
        <f>SUMIF('Billing Sheet'!$C$1:$C$501,J53,'Billing Sheet'!$G$1:$G$501)</f>
        <v>0</v>
      </c>
      <c r="M53" s="5">
        <f t="shared" si="0"/>
        <v>0</v>
      </c>
      <c r="N53" s="5">
        <f t="shared" si="1"/>
        <v>0</v>
      </c>
    </row>
    <row r="54" spans="1:14" x14ac:dyDescent="0.25">
      <c r="A54" s="5"/>
      <c r="B54" s="28"/>
      <c r="C54" s="5"/>
      <c r="D54" s="25"/>
      <c r="J54" s="38"/>
      <c r="K54" s="28"/>
      <c r="L54" s="5">
        <f>SUMIF('Billing Sheet'!$C$1:$C$501,J54,'Billing Sheet'!$G$1:$G$501)</f>
        <v>0</v>
      </c>
      <c r="M54" s="5">
        <f t="shared" si="0"/>
        <v>0</v>
      </c>
      <c r="N54" s="5">
        <f t="shared" si="1"/>
        <v>0</v>
      </c>
    </row>
    <row r="55" spans="1:14" x14ac:dyDescent="0.25">
      <c r="A55" s="5"/>
      <c r="B55" s="28"/>
      <c r="C55" s="5"/>
      <c r="D55" s="25"/>
      <c r="J55" s="38"/>
      <c r="K55" s="28"/>
      <c r="L55" s="5">
        <f>SUMIF('Billing Sheet'!$C$1:$C$501,J55,'Billing Sheet'!$G$1:$G$501)</f>
        <v>0</v>
      </c>
      <c r="M55" s="5">
        <f t="shared" si="0"/>
        <v>0</v>
      </c>
      <c r="N55" s="5">
        <f t="shared" si="1"/>
        <v>0</v>
      </c>
    </row>
    <row r="56" spans="1:14" x14ac:dyDescent="0.25">
      <c r="A56" s="5"/>
      <c r="B56" s="28"/>
      <c r="C56" s="5"/>
      <c r="D56" s="25"/>
      <c r="J56" s="38"/>
      <c r="K56" s="28"/>
      <c r="L56" s="5">
        <f>SUMIF('Billing Sheet'!$C$1:$C$501,J56,'Billing Sheet'!$G$1:$G$501)</f>
        <v>0</v>
      </c>
      <c r="M56" s="5">
        <f t="shared" si="0"/>
        <v>0</v>
      </c>
      <c r="N56" s="5">
        <f t="shared" si="1"/>
        <v>0</v>
      </c>
    </row>
    <row r="57" spans="1:14" x14ac:dyDescent="0.25">
      <c r="A57" s="5"/>
      <c r="B57" s="28"/>
      <c r="C57" s="5"/>
      <c r="D57" s="25"/>
      <c r="J57" s="38"/>
      <c r="K57" s="28"/>
      <c r="L57" s="5">
        <f>SUMIF('Billing Sheet'!$C$1:$C$501,J57,'Billing Sheet'!$G$1:$G$501)</f>
        <v>0</v>
      </c>
      <c r="M57" s="5">
        <f t="shared" si="0"/>
        <v>0</v>
      </c>
      <c r="N57" s="5">
        <f t="shared" si="1"/>
        <v>0</v>
      </c>
    </row>
    <row r="58" spans="1:14" x14ac:dyDescent="0.25">
      <c r="A58" s="5"/>
      <c r="B58" s="28"/>
      <c r="C58" s="5"/>
      <c r="D58" s="25"/>
      <c r="J58" s="38"/>
      <c r="K58" s="28"/>
      <c r="L58" s="5">
        <f>SUMIF('Billing Sheet'!$C$1:$C$501,J58,'Billing Sheet'!$G$1:$G$501)</f>
        <v>0</v>
      </c>
      <c r="M58" s="5">
        <f t="shared" si="0"/>
        <v>0</v>
      </c>
      <c r="N58" s="5">
        <f t="shared" si="1"/>
        <v>0</v>
      </c>
    </row>
    <row r="59" spans="1:14" x14ac:dyDescent="0.25">
      <c r="A59" s="5"/>
      <c r="B59" s="28"/>
      <c r="C59" s="5"/>
      <c r="D59" s="25"/>
      <c r="J59" s="38"/>
      <c r="K59" s="28"/>
      <c r="L59" s="5">
        <f>SUMIF('Billing Sheet'!$C$1:$C$501,J59,'Billing Sheet'!$G$1:$G$501)</f>
        <v>0</v>
      </c>
      <c r="M59" s="5">
        <f t="shared" si="0"/>
        <v>0</v>
      </c>
      <c r="N59" s="5">
        <f t="shared" si="1"/>
        <v>0</v>
      </c>
    </row>
    <row r="60" spans="1:14" x14ac:dyDescent="0.25">
      <c r="A60" s="5"/>
      <c r="B60" s="28"/>
      <c r="C60" s="5"/>
      <c r="D60" s="25"/>
      <c r="J60" s="38"/>
      <c r="K60" s="28"/>
      <c r="L60" s="5">
        <f>SUMIF('Billing Sheet'!$C$1:$C$501,J60,'Billing Sheet'!$G$1:$G$501)</f>
        <v>0</v>
      </c>
      <c r="M60" s="5">
        <f t="shared" si="0"/>
        <v>0</v>
      </c>
      <c r="N60" s="5">
        <f t="shared" si="1"/>
        <v>0</v>
      </c>
    </row>
    <row r="61" spans="1:14" x14ac:dyDescent="0.25">
      <c r="A61" s="5"/>
      <c r="B61" s="28"/>
      <c r="C61" s="5"/>
      <c r="D61" s="25"/>
      <c r="J61" s="38"/>
      <c r="K61" s="28"/>
      <c r="L61" s="5">
        <f>SUMIF('Billing Sheet'!$C$1:$C$501,J61,'Billing Sheet'!$G$1:$G$501)</f>
        <v>0</v>
      </c>
      <c r="M61" s="5">
        <f t="shared" si="0"/>
        <v>0</v>
      </c>
      <c r="N61" s="5">
        <f t="shared" si="1"/>
        <v>0</v>
      </c>
    </row>
    <row r="62" spans="1:14" x14ac:dyDescent="0.25">
      <c r="A62" s="5"/>
      <c r="B62" s="28"/>
      <c r="C62" s="5"/>
      <c r="D62" s="25"/>
      <c r="J62" s="38"/>
      <c r="K62" s="28"/>
      <c r="L62" s="5">
        <f>SUMIF('Billing Sheet'!$C$1:$C$501,J62,'Billing Sheet'!$G$1:$G$501)</f>
        <v>0</v>
      </c>
      <c r="M62" s="5">
        <f t="shared" si="0"/>
        <v>0</v>
      </c>
      <c r="N62" s="5">
        <f t="shared" si="1"/>
        <v>0</v>
      </c>
    </row>
    <row r="63" spans="1:14" x14ac:dyDescent="0.25">
      <c r="A63" s="5"/>
      <c r="B63" s="28"/>
      <c r="C63" s="5"/>
      <c r="D63" s="25"/>
      <c r="J63" s="38"/>
      <c r="K63" s="28"/>
      <c r="L63" s="5">
        <f>SUMIF('Billing Sheet'!$C$1:$C$501,J63,'Billing Sheet'!$G$1:$G$501)</f>
        <v>0</v>
      </c>
      <c r="M63" s="5">
        <f t="shared" si="0"/>
        <v>0</v>
      </c>
      <c r="N63" s="5">
        <f t="shared" si="1"/>
        <v>0</v>
      </c>
    </row>
    <row r="64" spans="1:14" x14ac:dyDescent="0.25">
      <c r="A64" s="5"/>
      <c r="B64" s="28"/>
      <c r="C64" s="5"/>
      <c r="D64" s="25"/>
      <c r="J64" s="38"/>
      <c r="K64" s="28"/>
      <c r="L64" s="5">
        <f>SUMIF('Billing Sheet'!$C$1:$C$501,J64,'Billing Sheet'!$G$1:$G$501)</f>
        <v>0</v>
      </c>
      <c r="M64" s="5">
        <f t="shared" si="0"/>
        <v>0</v>
      </c>
      <c r="N64" s="5">
        <f t="shared" si="1"/>
        <v>0</v>
      </c>
    </row>
    <row r="65" spans="1:14" x14ac:dyDescent="0.25">
      <c r="A65" s="5"/>
      <c r="B65" s="28"/>
      <c r="C65" s="5"/>
      <c r="D65" s="25"/>
      <c r="J65" s="38"/>
      <c r="K65" s="28"/>
      <c r="L65" s="5">
        <f>SUMIF('Billing Sheet'!$C$1:$C$501,J65,'Billing Sheet'!$G$1:$G$501)</f>
        <v>0</v>
      </c>
      <c r="M65" s="5">
        <f t="shared" si="0"/>
        <v>0</v>
      </c>
      <c r="N65" s="5">
        <f t="shared" si="1"/>
        <v>0</v>
      </c>
    </row>
    <row r="66" spans="1:14" x14ac:dyDescent="0.25">
      <c r="A66" s="5"/>
      <c r="B66" s="28"/>
      <c r="C66" s="5"/>
      <c r="D66" s="25"/>
      <c r="J66" s="38"/>
      <c r="K66" s="28"/>
      <c r="L66" s="5">
        <f>SUMIF('Billing Sheet'!$C$1:$C$501,J66,'Billing Sheet'!$G$1:$G$501)</f>
        <v>0</v>
      </c>
      <c r="M66" s="5">
        <f t="shared" si="0"/>
        <v>0</v>
      </c>
      <c r="N66" s="5">
        <f t="shared" si="1"/>
        <v>0</v>
      </c>
    </row>
    <row r="67" spans="1:14" x14ac:dyDescent="0.25">
      <c r="A67" s="5"/>
      <c r="B67" s="28"/>
      <c r="C67" s="5"/>
      <c r="D67" s="25"/>
      <c r="J67" s="38"/>
      <c r="K67" s="28"/>
      <c r="L67" s="5">
        <f>SUMIF('Billing Sheet'!$C$1:$C$501,J67,'Billing Sheet'!$G$1:$G$501)</f>
        <v>0</v>
      </c>
      <c r="M67" s="5">
        <f t="shared" ref="M67:M101" si="3">L67*0.9</f>
        <v>0</v>
      </c>
      <c r="N67" s="5">
        <f t="shared" ref="N67:N101" si="4">L67*0.1</f>
        <v>0</v>
      </c>
    </row>
    <row r="68" spans="1:14" x14ac:dyDescent="0.25">
      <c r="A68" s="5"/>
      <c r="B68" s="28"/>
      <c r="C68" s="5"/>
      <c r="D68" s="25"/>
      <c r="J68" s="38"/>
      <c r="K68" s="28"/>
      <c r="L68" s="5">
        <f>SUMIF('Billing Sheet'!$C$1:$C$501,J68,'Billing Sheet'!$G$1:$G$501)</f>
        <v>0</v>
      </c>
      <c r="M68" s="5">
        <f t="shared" si="3"/>
        <v>0</v>
      </c>
      <c r="N68" s="5">
        <f t="shared" si="4"/>
        <v>0</v>
      </c>
    </row>
    <row r="69" spans="1:14" x14ac:dyDescent="0.25">
      <c r="A69" s="5"/>
      <c r="B69" s="28"/>
      <c r="C69" s="5"/>
      <c r="D69" s="25"/>
      <c r="J69" s="38"/>
      <c r="K69" s="28"/>
      <c r="L69" s="5">
        <f>SUMIF('Billing Sheet'!$C$1:$C$501,J69,'Billing Sheet'!$G$1:$G$501)</f>
        <v>0</v>
      </c>
      <c r="M69" s="5">
        <f t="shared" si="3"/>
        <v>0</v>
      </c>
      <c r="N69" s="5">
        <f t="shared" si="4"/>
        <v>0</v>
      </c>
    </row>
    <row r="70" spans="1:14" x14ac:dyDescent="0.25">
      <c r="A70" s="5"/>
      <c r="B70" s="28"/>
      <c r="C70" s="5"/>
      <c r="D70" s="25"/>
      <c r="J70" s="38"/>
      <c r="K70" s="28"/>
      <c r="L70" s="5">
        <f>SUMIF('Billing Sheet'!$C$1:$C$501,J70,'Billing Sheet'!$G$1:$G$501)</f>
        <v>0</v>
      </c>
      <c r="M70" s="5">
        <f t="shared" si="3"/>
        <v>0</v>
      </c>
      <c r="N70" s="5">
        <f t="shared" si="4"/>
        <v>0</v>
      </c>
    </row>
    <row r="71" spans="1:14" x14ac:dyDescent="0.25">
      <c r="A71" s="5"/>
      <c r="B71" s="28"/>
      <c r="C71" s="5"/>
      <c r="D71" s="25"/>
      <c r="J71" s="38"/>
      <c r="K71" s="28"/>
      <c r="L71" s="5">
        <f>SUMIF('Billing Sheet'!$C$1:$C$501,J71,'Billing Sheet'!$G$1:$G$501)</f>
        <v>0</v>
      </c>
      <c r="M71" s="5">
        <f t="shared" si="3"/>
        <v>0</v>
      </c>
      <c r="N71" s="5">
        <f t="shared" si="4"/>
        <v>0</v>
      </c>
    </row>
    <row r="72" spans="1:14" x14ac:dyDescent="0.25">
      <c r="A72" s="5"/>
      <c r="B72" s="28"/>
      <c r="C72" s="5"/>
      <c r="D72" s="25"/>
      <c r="J72" s="38"/>
      <c r="K72" s="28"/>
      <c r="L72" s="5">
        <f>SUMIF('Billing Sheet'!$C$1:$C$501,J72,'Billing Sheet'!$G$1:$G$501)</f>
        <v>0</v>
      </c>
      <c r="M72" s="5">
        <f t="shared" si="3"/>
        <v>0</v>
      </c>
      <c r="N72" s="5">
        <f t="shared" si="4"/>
        <v>0</v>
      </c>
    </row>
    <row r="73" spans="1:14" x14ac:dyDescent="0.25">
      <c r="A73" s="5"/>
      <c r="B73" s="28"/>
      <c r="C73" s="5"/>
      <c r="D73" s="25"/>
      <c r="J73" s="38"/>
      <c r="K73" s="28"/>
      <c r="L73" s="5">
        <f>SUMIF('Billing Sheet'!$C$1:$C$501,J73,'Billing Sheet'!$G$1:$G$501)</f>
        <v>0</v>
      </c>
      <c r="M73" s="5">
        <f t="shared" si="3"/>
        <v>0</v>
      </c>
      <c r="N73" s="5">
        <f t="shared" si="4"/>
        <v>0</v>
      </c>
    </row>
    <row r="74" spans="1:14" x14ac:dyDescent="0.25">
      <c r="A74" s="5"/>
      <c r="B74" s="28"/>
      <c r="C74" s="5"/>
      <c r="D74" s="25"/>
      <c r="J74" s="38"/>
      <c r="K74" s="28"/>
      <c r="L74" s="5">
        <f>SUMIF('Billing Sheet'!$C$1:$C$501,J74,'Billing Sheet'!$G$1:$G$501)</f>
        <v>0</v>
      </c>
      <c r="M74" s="5">
        <f t="shared" si="3"/>
        <v>0</v>
      </c>
      <c r="N74" s="5">
        <f t="shared" si="4"/>
        <v>0</v>
      </c>
    </row>
    <row r="75" spans="1:14" x14ac:dyDescent="0.25">
      <c r="A75" s="5"/>
      <c r="B75" s="28"/>
      <c r="C75" s="5"/>
      <c r="D75" s="25"/>
      <c r="J75" s="38"/>
      <c r="K75" s="28"/>
      <c r="L75" s="5">
        <f>SUMIF('Billing Sheet'!$C$1:$C$501,J75,'Billing Sheet'!$G$1:$G$501)</f>
        <v>0</v>
      </c>
      <c r="M75" s="5">
        <f t="shared" si="3"/>
        <v>0</v>
      </c>
      <c r="N75" s="5">
        <f t="shared" si="4"/>
        <v>0</v>
      </c>
    </row>
    <row r="76" spans="1:14" x14ac:dyDescent="0.25">
      <c r="A76" s="5"/>
      <c r="B76" s="28"/>
      <c r="C76" s="5"/>
      <c r="D76" s="25"/>
      <c r="J76" s="38"/>
      <c r="K76" s="28"/>
      <c r="L76" s="5">
        <f>SUMIF('Billing Sheet'!$C$1:$C$501,J76,'Billing Sheet'!$G$1:$G$501)</f>
        <v>0</v>
      </c>
      <c r="M76" s="5">
        <f t="shared" si="3"/>
        <v>0</v>
      </c>
      <c r="N76" s="5">
        <f t="shared" si="4"/>
        <v>0</v>
      </c>
    </row>
    <row r="77" spans="1:14" x14ac:dyDescent="0.25">
      <c r="A77" s="5"/>
      <c r="B77" s="28"/>
      <c r="C77" s="5"/>
      <c r="D77" s="25"/>
      <c r="J77" s="38"/>
      <c r="K77" s="28"/>
      <c r="L77" s="5">
        <f>SUMIF('Billing Sheet'!$C$1:$C$501,J77,'Billing Sheet'!$G$1:$G$501)</f>
        <v>0</v>
      </c>
      <c r="M77" s="5">
        <f t="shared" si="3"/>
        <v>0</v>
      </c>
      <c r="N77" s="5">
        <f t="shared" si="4"/>
        <v>0</v>
      </c>
    </row>
    <row r="78" spans="1:14" x14ac:dyDescent="0.25">
      <c r="A78" s="5"/>
      <c r="B78" s="28"/>
      <c r="C78" s="5"/>
      <c r="D78" s="25"/>
      <c r="J78" s="38"/>
      <c r="K78" s="28"/>
      <c r="L78" s="5">
        <f>SUMIF('Billing Sheet'!$C$1:$C$501,J78,'Billing Sheet'!$G$1:$G$501)</f>
        <v>0</v>
      </c>
      <c r="M78" s="5">
        <f t="shared" si="3"/>
        <v>0</v>
      </c>
      <c r="N78" s="5">
        <f t="shared" si="4"/>
        <v>0</v>
      </c>
    </row>
    <row r="79" spans="1:14" x14ac:dyDescent="0.25">
      <c r="A79" s="5"/>
      <c r="B79" s="28"/>
      <c r="C79" s="5"/>
      <c r="D79" s="25"/>
      <c r="J79" s="38"/>
      <c r="K79" s="28"/>
      <c r="L79" s="5">
        <f>SUMIF('Billing Sheet'!$C$1:$C$501,J79,'Billing Sheet'!$G$1:$G$501)</f>
        <v>0</v>
      </c>
      <c r="M79" s="5">
        <f t="shared" si="3"/>
        <v>0</v>
      </c>
      <c r="N79" s="5">
        <f t="shared" si="4"/>
        <v>0</v>
      </c>
    </row>
    <row r="80" spans="1:14" x14ac:dyDescent="0.25">
      <c r="A80" s="5"/>
      <c r="B80" s="28"/>
      <c r="C80" s="5"/>
      <c r="D80" s="25"/>
      <c r="J80" s="38"/>
      <c r="K80" s="28"/>
      <c r="L80" s="5">
        <f>SUMIF('Billing Sheet'!$C$1:$C$501,J80,'Billing Sheet'!$G$1:$G$501)</f>
        <v>0</v>
      </c>
      <c r="M80" s="5">
        <f t="shared" si="3"/>
        <v>0</v>
      </c>
      <c r="N80" s="5">
        <f t="shared" si="4"/>
        <v>0</v>
      </c>
    </row>
    <row r="81" spans="1:14" x14ac:dyDescent="0.25">
      <c r="A81" s="5"/>
      <c r="B81" s="28"/>
      <c r="C81" s="5"/>
      <c r="D81" s="25"/>
      <c r="J81" s="38"/>
      <c r="K81" s="28"/>
      <c r="L81" s="5">
        <f>SUMIF('Billing Sheet'!$C$1:$C$501,J81,'Billing Sheet'!$G$1:$G$501)</f>
        <v>0</v>
      </c>
      <c r="M81" s="5">
        <f t="shared" si="3"/>
        <v>0</v>
      </c>
      <c r="N81" s="5">
        <f t="shared" si="4"/>
        <v>0</v>
      </c>
    </row>
    <row r="82" spans="1:14" x14ac:dyDescent="0.25">
      <c r="A82" s="5"/>
      <c r="B82" s="28"/>
      <c r="C82" s="5"/>
      <c r="D82" s="25"/>
      <c r="J82" s="38"/>
      <c r="K82" s="28"/>
      <c r="L82" s="5">
        <f>SUMIF('Billing Sheet'!$C$1:$C$501,J82,'Billing Sheet'!$G$1:$G$501)</f>
        <v>0</v>
      </c>
      <c r="M82" s="5">
        <f t="shared" si="3"/>
        <v>0</v>
      </c>
      <c r="N82" s="5">
        <f t="shared" si="4"/>
        <v>0</v>
      </c>
    </row>
    <row r="83" spans="1:14" x14ac:dyDescent="0.25">
      <c r="A83" s="5"/>
      <c r="B83" s="28"/>
      <c r="C83" s="5"/>
      <c r="D83" s="25"/>
      <c r="J83" s="38"/>
      <c r="K83" s="28"/>
      <c r="L83" s="5">
        <f>SUMIF('Billing Sheet'!$C$1:$C$501,J83,'Billing Sheet'!$G$1:$G$501)</f>
        <v>0</v>
      </c>
      <c r="M83" s="5">
        <f t="shared" si="3"/>
        <v>0</v>
      </c>
      <c r="N83" s="5">
        <f t="shared" si="4"/>
        <v>0</v>
      </c>
    </row>
    <row r="84" spans="1:14" x14ac:dyDescent="0.25">
      <c r="A84" s="5"/>
      <c r="B84" s="28"/>
      <c r="C84" s="5"/>
      <c r="D84" s="25"/>
      <c r="J84" s="38"/>
      <c r="K84" s="28"/>
      <c r="L84" s="5">
        <f>SUMIF('Billing Sheet'!$C$1:$C$501,J84,'Billing Sheet'!$G$1:$G$501)</f>
        <v>0</v>
      </c>
      <c r="M84" s="5">
        <f t="shared" si="3"/>
        <v>0</v>
      </c>
      <c r="N84" s="5">
        <f t="shared" si="4"/>
        <v>0</v>
      </c>
    </row>
    <row r="85" spans="1:14" x14ac:dyDescent="0.25">
      <c r="A85" s="5"/>
      <c r="B85" s="28"/>
      <c r="C85" s="5"/>
      <c r="D85" s="25"/>
      <c r="J85" s="38"/>
      <c r="K85" s="28"/>
      <c r="L85" s="5">
        <f>SUMIF('Billing Sheet'!$C$1:$C$501,J85,'Billing Sheet'!$G$1:$G$501)</f>
        <v>0</v>
      </c>
      <c r="M85" s="5">
        <f t="shared" si="3"/>
        <v>0</v>
      </c>
      <c r="N85" s="5">
        <f t="shared" si="4"/>
        <v>0</v>
      </c>
    </row>
    <row r="86" spans="1:14" x14ac:dyDescent="0.25">
      <c r="A86" s="5"/>
      <c r="B86" s="28"/>
      <c r="C86" s="5"/>
      <c r="D86" s="25"/>
      <c r="J86" s="38"/>
      <c r="K86" s="28"/>
      <c r="L86" s="5">
        <f>SUMIF('Billing Sheet'!$C$1:$C$501,J86,'Billing Sheet'!$G$1:$G$501)</f>
        <v>0</v>
      </c>
      <c r="M86" s="5">
        <f t="shared" si="3"/>
        <v>0</v>
      </c>
      <c r="N86" s="5">
        <f t="shared" si="4"/>
        <v>0</v>
      </c>
    </row>
    <row r="87" spans="1:14" x14ac:dyDescent="0.25">
      <c r="A87" s="5"/>
      <c r="B87" s="28"/>
      <c r="C87" s="5"/>
      <c r="D87" s="25"/>
      <c r="J87" s="38"/>
      <c r="K87" s="28"/>
      <c r="L87" s="5">
        <f>SUMIF('Billing Sheet'!$C$1:$C$501,J87,'Billing Sheet'!$G$1:$G$501)</f>
        <v>0</v>
      </c>
      <c r="M87" s="5">
        <f t="shared" si="3"/>
        <v>0</v>
      </c>
      <c r="N87" s="5">
        <f t="shared" si="4"/>
        <v>0</v>
      </c>
    </row>
    <row r="88" spans="1:14" x14ac:dyDescent="0.25">
      <c r="A88" s="5"/>
      <c r="B88" s="28"/>
      <c r="C88" s="5"/>
      <c r="D88" s="25"/>
      <c r="J88" s="38"/>
      <c r="K88" s="28"/>
      <c r="L88" s="5">
        <f>SUMIF('Billing Sheet'!$C$1:$C$501,J88,'Billing Sheet'!$G$1:$G$501)</f>
        <v>0</v>
      </c>
      <c r="M88" s="5">
        <f t="shared" si="3"/>
        <v>0</v>
      </c>
      <c r="N88" s="5">
        <f t="shared" si="4"/>
        <v>0</v>
      </c>
    </row>
    <row r="89" spans="1:14" x14ac:dyDescent="0.25">
      <c r="A89" s="5"/>
      <c r="B89" s="28"/>
      <c r="C89" s="5"/>
      <c r="D89" s="25"/>
      <c r="J89" s="38"/>
      <c r="K89" s="28"/>
      <c r="L89" s="5">
        <f>SUMIF('Billing Sheet'!$C$1:$C$501,J89,'Billing Sheet'!$G$1:$G$501)</f>
        <v>0</v>
      </c>
      <c r="M89" s="5">
        <f t="shared" si="3"/>
        <v>0</v>
      </c>
      <c r="N89" s="5">
        <f t="shared" si="4"/>
        <v>0</v>
      </c>
    </row>
    <row r="90" spans="1:14" x14ac:dyDescent="0.25">
      <c r="A90" s="5"/>
      <c r="B90" s="28"/>
      <c r="C90" s="5"/>
      <c r="D90" s="25"/>
      <c r="J90" s="38"/>
      <c r="K90" s="28"/>
      <c r="L90" s="5">
        <f>SUMIF('Billing Sheet'!$C$1:$C$501,J90,'Billing Sheet'!$G$1:$G$501)</f>
        <v>0</v>
      </c>
      <c r="M90" s="5">
        <f t="shared" si="3"/>
        <v>0</v>
      </c>
      <c r="N90" s="5">
        <f t="shared" si="4"/>
        <v>0</v>
      </c>
    </row>
    <row r="91" spans="1:14" x14ac:dyDescent="0.25">
      <c r="A91" s="5"/>
      <c r="B91" s="28"/>
      <c r="C91" s="5"/>
      <c r="D91" s="25"/>
      <c r="J91" s="38"/>
      <c r="K91" s="28"/>
      <c r="L91" s="5">
        <f>SUMIF('Billing Sheet'!$C$1:$C$501,J91,'Billing Sheet'!$G$1:$G$501)</f>
        <v>0</v>
      </c>
      <c r="M91" s="5">
        <f t="shared" si="3"/>
        <v>0</v>
      </c>
      <c r="N91" s="5">
        <f t="shared" si="4"/>
        <v>0</v>
      </c>
    </row>
    <row r="92" spans="1:14" x14ac:dyDescent="0.25">
      <c r="A92" s="5"/>
      <c r="B92" s="28"/>
      <c r="C92" s="5"/>
      <c r="D92" s="25"/>
      <c r="J92" s="38"/>
      <c r="K92" s="28"/>
      <c r="L92" s="5">
        <f>SUMIF('Billing Sheet'!$C$1:$C$501,J92,'Billing Sheet'!$G$1:$G$501)</f>
        <v>0</v>
      </c>
      <c r="M92" s="5">
        <f t="shared" si="3"/>
        <v>0</v>
      </c>
      <c r="N92" s="5">
        <f t="shared" si="4"/>
        <v>0</v>
      </c>
    </row>
    <row r="93" spans="1:14" x14ac:dyDescent="0.25">
      <c r="A93" s="5"/>
      <c r="B93" s="28"/>
      <c r="C93" s="5"/>
      <c r="D93" s="25"/>
      <c r="J93" s="38"/>
      <c r="K93" s="28"/>
      <c r="L93" s="5">
        <f>SUMIF('Billing Sheet'!$C$1:$C$501,J93,'Billing Sheet'!$G$1:$G$501)</f>
        <v>0</v>
      </c>
      <c r="M93" s="5">
        <f t="shared" si="3"/>
        <v>0</v>
      </c>
      <c r="N93" s="5">
        <f t="shared" si="4"/>
        <v>0</v>
      </c>
    </row>
    <row r="94" spans="1:14" x14ac:dyDescent="0.25">
      <c r="A94" s="5"/>
      <c r="B94" s="28"/>
      <c r="C94" s="5"/>
      <c r="D94" s="25"/>
      <c r="J94" s="38"/>
      <c r="K94" s="28"/>
      <c r="L94" s="5">
        <f>SUMIF('Billing Sheet'!$C$1:$C$501,J94,'Billing Sheet'!$G$1:$G$501)</f>
        <v>0</v>
      </c>
      <c r="M94" s="5">
        <f t="shared" si="3"/>
        <v>0</v>
      </c>
      <c r="N94" s="5">
        <f t="shared" si="4"/>
        <v>0</v>
      </c>
    </row>
    <row r="95" spans="1:14" x14ac:dyDescent="0.25">
      <c r="A95" s="5"/>
      <c r="B95" s="28"/>
      <c r="C95" s="5"/>
      <c r="D95" s="25"/>
      <c r="J95" s="38"/>
      <c r="K95" s="28"/>
      <c r="L95" s="5">
        <f>SUMIF('Billing Sheet'!$C$1:$C$501,J95,'Billing Sheet'!$G$1:$G$501)</f>
        <v>0</v>
      </c>
      <c r="M95" s="5">
        <f t="shared" si="3"/>
        <v>0</v>
      </c>
      <c r="N95" s="5">
        <f t="shared" si="4"/>
        <v>0</v>
      </c>
    </row>
    <row r="96" spans="1:14" x14ac:dyDescent="0.25">
      <c r="A96" s="5"/>
      <c r="B96" s="28"/>
      <c r="C96" s="5"/>
      <c r="D96" s="25"/>
      <c r="J96" s="38"/>
      <c r="K96" s="28"/>
      <c r="L96" s="5">
        <f>SUMIF('Billing Sheet'!$C$1:$C$501,J96,'Billing Sheet'!$G$1:$G$501)</f>
        <v>0</v>
      </c>
      <c r="M96" s="5">
        <f t="shared" si="3"/>
        <v>0</v>
      </c>
      <c r="N96" s="5">
        <f t="shared" si="4"/>
        <v>0</v>
      </c>
    </row>
    <row r="97" spans="1:14" x14ac:dyDescent="0.25">
      <c r="A97" s="5"/>
      <c r="B97" s="28"/>
      <c r="C97" s="5"/>
      <c r="D97" s="25"/>
      <c r="J97" s="38"/>
      <c r="K97" s="28"/>
      <c r="L97" s="5">
        <f>SUMIF('Billing Sheet'!$C$1:$C$501,J97,'Billing Sheet'!$G$1:$G$501)</f>
        <v>0</v>
      </c>
      <c r="M97" s="5">
        <f t="shared" si="3"/>
        <v>0</v>
      </c>
      <c r="N97" s="5">
        <f t="shared" si="4"/>
        <v>0</v>
      </c>
    </row>
    <row r="98" spans="1:14" x14ac:dyDescent="0.25">
      <c r="A98" s="5"/>
      <c r="B98" s="28"/>
      <c r="C98" s="5"/>
      <c r="D98" s="25"/>
      <c r="J98" s="38"/>
      <c r="K98" s="28"/>
      <c r="L98" s="5">
        <f>SUMIF('Billing Sheet'!$C$1:$C$501,J98,'Billing Sheet'!$G$1:$G$501)</f>
        <v>0</v>
      </c>
      <c r="M98" s="5">
        <f t="shared" si="3"/>
        <v>0</v>
      </c>
      <c r="N98" s="5">
        <f t="shared" si="4"/>
        <v>0</v>
      </c>
    </row>
    <row r="99" spans="1:14" x14ac:dyDescent="0.25">
      <c r="A99" s="5"/>
      <c r="B99" s="28"/>
      <c r="C99" s="5"/>
      <c r="D99" s="25"/>
      <c r="J99" s="38"/>
      <c r="K99" s="28"/>
      <c r="L99" s="5">
        <f>SUMIF('Billing Sheet'!$C$1:$C$501,J99,'Billing Sheet'!$G$1:$G$501)</f>
        <v>0</v>
      </c>
      <c r="M99" s="5">
        <f t="shared" si="3"/>
        <v>0</v>
      </c>
      <c r="N99" s="5">
        <f t="shared" si="4"/>
        <v>0</v>
      </c>
    </row>
    <row r="100" spans="1:14" x14ac:dyDescent="0.25">
      <c r="A100" s="5"/>
      <c r="B100" s="28"/>
      <c r="C100" s="5"/>
      <c r="D100" s="25"/>
      <c r="J100" s="38"/>
      <c r="K100" s="28"/>
      <c r="L100" s="5">
        <f>SUMIF('Billing Sheet'!$C$1:$C$501,J100,'Billing Sheet'!$G$1:$G$501)</f>
        <v>0</v>
      </c>
      <c r="M100" s="5">
        <f t="shared" si="3"/>
        <v>0</v>
      </c>
      <c r="N100" s="5">
        <f t="shared" si="4"/>
        <v>0</v>
      </c>
    </row>
    <row r="101" spans="1:14" x14ac:dyDescent="0.25">
      <c r="A101" s="5"/>
      <c r="B101" s="28"/>
      <c r="C101" s="5"/>
      <c r="D101" s="25"/>
      <c r="J101" s="38"/>
      <c r="K101" s="28"/>
      <c r="L101" s="5">
        <f>SUMIF('Billing Sheet'!$C$1:$C$501,J101,'Billing Sheet'!$G$1:$G$501)</f>
        <v>0</v>
      </c>
      <c r="M101" s="5">
        <f t="shared" si="3"/>
        <v>0</v>
      </c>
      <c r="N101" s="5">
        <f t="shared" si="4"/>
        <v>0</v>
      </c>
    </row>
  </sheetData>
  <autoFilter ref="B1:B101" xr:uid="{39DEDE21-2CD8-4A58-BD14-2C50710DEE9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6"/>
  <sheetViews>
    <sheetView workbookViewId="0">
      <selection activeCell="L15" sqref="L15"/>
    </sheetView>
  </sheetViews>
  <sheetFormatPr defaultRowHeight="15" x14ac:dyDescent="0.25"/>
  <cols>
    <col min="1" max="1" width="10.7109375" customWidth="1"/>
    <col min="2" max="2" width="19.85546875" customWidth="1"/>
    <col min="3" max="4" width="9.140625" style="4"/>
    <col min="5" max="5" width="12" style="4" customWidth="1"/>
    <col min="6" max="6" width="12.7109375" style="4" customWidth="1"/>
    <col min="7" max="7" width="9.140625" style="4"/>
  </cols>
  <sheetData>
    <row r="1" spans="1:9" x14ac:dyDescent="0.25">
      <c r="E1" s="36" t="s">
        <v>213</v>
      </c>
      <c r="F1" s="36"/>
      <c r="G1" s="36"/>
      <c r="H1" s="36"/>
      <c r="I1" s="36"/>
    </row>
    <row r="3" spans="1:9" x14ac:dyDescent="0.25">
      <c r="A3" s="13" t="s">
        <v>0</v>
      </c>
      <c r="B3" s="13" t="s">
        <v>64</v>
      </c>
      <c r="C3" s="14" t="s">
        <v>113</v>
      </c>
      <c r="D3" s="14" t="s">
        <v>56</v>
      </c>
      <c r="E3" s="46" t="s">
        <v>214</v>
      </c>
      <c r="F3" s="46" t="s">
        <v>215</v>
      </c>
      <c r="G3" s="46" t="s">
        <v>210</v>
      </c>
    </row>
    <row r="4" spans="1:9" x14ac:dyDescent="0.25">
      <c r="A4" t="s">
        <v>161</v>
      </c>
      <c r="B4" t="s">
        <v>160</v>
      </c>
      <c r="C4" s="4">
        <v>1</v>
      </c>
      <c r="D4" s="4">
        <v>10</v>
      </c>
      <c r="E4" s="4">
        <v>10</v>
      </c>
      <c r="G4" s="4" t="s">
        <v>107</v>
      </c>
    </row>
    <row r="5" spans="1:9" x14ac:dyDescent="0.25">
      <c r="A5" t="s">
        <v>161</v>
      </c>
      <c r="B5" t="s">
        <v>111</v>
      </c>
      <c r="C5" s="4">
        <v>1</v>
      </c>
      <c r="D5" s="4">
        <v>30</v>
      </c>
      <c r="G5" s="25" t="s">
        <v>104</v>
      </c>
    </row>
    <row r="6" spans="1:9" x14ac:dyDescent="0.25">
      <c r="A6" t="s">
        <v>161</v>
      </c>
      <c r="B6" t="s">
        <v>162</v>
      </c>
      <c r="C6" s="4">
        <v>2</v>
      </c>
      <c r="D6" s="4">
        <v>30</v>
      </c>
      <c r="G6" s="25" t="s">
        <v>109</v>
      </c>
    </row>
    <row r="7" spans="1:9" x14ac:dyDescent="0.25">
      <c r="A7" t="s">
        <v>163</v>
      </c>
      <c r="B7" t="s">
        <v>162</v>
      </c>
      <c r="C7" s="4">
        <v>1</v>
      </c>
      <c r="D7" s="4">
        <v>15</v>
      </c>
      <c r="G7" s="25" t="s">
        <v>109</v>
      </c>
    </row>
    <row r="8" spans="1:9" x14ac:dyDescent="0.25">
      <c r="A8" t="s">
        <v>163</v>
      </c>
      <c r="B8" s="32" t="s">
        <v>164</v>
      </c>
      <c r="C8" s="4">
        <v>1</v>
      </c>
      <c r="D8" s="4">
        <v>25</v>
      </c>
      <c r="G8" s="25" t="s">
        <v>107</v>
      </c>
    </row>
    <row r="9" spans="1:9" x14ac:dyDescent="0.25">
      <c r="A9" t="s">
        <v>163</v>
      </c>
      <c r="B9" t="s">
        <v>165</v>
      </c>
      <c r="C9" s="4">
        <v>1</v>
      </c>
      <c r="D9" s="4">
        <v>20</v>
      </c>
      <c r="G9" s="25" t="s">
        <v>109</v>
      </c>
    </row>
    <row r="10" spans="1:9" x14ac:dyDescent="0.25">
      <c r="A10" t="s">
        <v>168</v>
      </c>
      <c r="B10" t="s">
        <v>166</v>
      </c>
      <c r="C10" s="4">
        <v>1</v>
      </c>
      <c r="D10" s="4">
        <v>20</v>
      </c>
      <c r="G10" s="25" t="s">
        <v>104</v>
      </c>
    </row>
    <row r="11" spans="1:9" x14ac:dyDescent="0.25">
      <c r="A11" t="s">
        <v>168</v>
      </c>
      <c r="B11" t="s">
        <v>167</v>
      </c>
      <c r="C11" s="4">
        <v>1</v>
      </c>
      <c r="D11" s="4">
        <v>20</v>
      </c>
      <c r="G11" s="25" t="s">
        <v>109</v>
      </c>
    </row>
    <row r="12" spans="1:9" x14ac:dyDescent="0.25">
      <c r="A12" t="s">
        <v>170</v>
      </c>
      <c r="B12" t="s">
        <v>172</v>
      </c>
      <c r="C12" s="4">
        <v>2</v>
      </c>
      <c r="D12" s="4">
        <v>40</v>
      </c>
      <c r="F12" s="4">
        <v>30</v>
      </c>
      <c r="G12" s="25" t="s">
        <v>109</v>
      </c>
    </row>
    <row r="13" spans="1:9" x14ac:dyDescent="0.25">
      <c r="A13" t="s">
        <v>170</v>
      </c>
      <c r="B13" t="s">
        <v>171</v>
      </c>
      <c r="C13" s="4">
        <v>1</v>
      </c>
      <c r="D13" s="4">
        <v>30</v>
      </c>
      <c r="G13" s="25" t="s">
        <v>104</v>
      </c>
    </row>
    <row r="14" spans="1:9" x14ac:dyDescent="0.25">
      <c r="A14" t="s">
        <v>175</v>
      </c>
      <c r="B14" t="s">
        <v>173</v>
      </c>
      <c r="C14" s="4">
        <v>2</v>
      </c>
      <c r="D14" s="4">
        <v>40</v>
      </c>
      <c r="E14" s="4">
        <v>270</v>
      </c>
      <c r="G14" s="25" t="s">
        <v>109</v>
      </c>
    </row>
    <row r="15" spans="1:9" x14ac:dyDescent="0.25">
      <c r="A15" t="s">
        <v>175</v>
      </c>
      <c r="B15" t="s">
        <v>174</v>
      </c>
      <c r="C15" s="4">
        <v>2</v>
      </c>
      <c r="D15" s="4">
        <v>60</v>
      </c>
      <c r="G15" s="25" t="s">
        <v>104</v>
      </c>
    </row>
    <row r="16" spans="1:9" x14ac:dyDescent="0.25">
      <c r="A16" t="s">
        <v>175</v>
      </c>
      <c r="B16" t="s">
        <v>176</v>
      </c>
      <c r="C16" s="4">
        <v>2</v>
      </c>
      <c r="D16" s="4">
        <v>50</v>
      </c>
      <c r="G16" s="53" t="s">
        <v>108</v>
      </c>
    </row>
    <row r="17" spans="1:7" x14ac:dyDescent="0.25">
      <c r="A17" t="s">
        <v>175</v>
      </c>
      <c r="B17" t="s">
        <v>178</v>
      </c>
      <c r="C17" s="4">
        <v>1</v>
      </c>
      <c r="D17" s="4">
        <v>80</v>
      </c>
      <c r="G17" s="25" t="s">
        <v>108</v>
      </c>
    </row>
    <row r="18" spans="1:7" x14ac:dyDescent="0.25">
      <c r="A18" t="s">
        <v>177</v>
      </c>
      <c r="B18" t="s">
        <v>99</v>
      </c>
      <c r="C18" s="4">
        <v>2</v>
      </c>
      <c r="D18" s="4">
        <v>50</v>
      </c>
      <c r="G18" s="25" t="s">
        <v>109</v>
      </c>
    </row>
    <row r="19" spans="1:7" x14ac:dyDescent="0.25">
      <c r="A19" t="s">
        <v>179</v>
      </c>
      <c r="B19" t="s">
        <v>180</v>
      </c>
      <c r="C19" s="4">
        <v>3</v>
      </c>
      <c r="D19" s="4">
        <v>50</v>
      </c>
      <c r="G19" s="47" t="s">
        <v>105</v>
      </c>
    </row>
    <row r="20" spans="1:7" x14ac:dyDescent="0.25">
      <c r="A20" t="s">
        <v>183</v>
      </c>
      <c r="B20" t="s">
        <v>181</v>
      </c>
      <c r="C20" s="4">
        <v>1</v>
      </c>
      <c r="D20" s="4">
        <v>70</v>
      </c>
      <c r="G20" s="25" t="s">
        <v>108</v>
      </c>
    </row>
    <row r="21" spans="1:7" x14ac:dyDescent="0.25">
      <c r="A21" t="s">
        <v>183</v>
      </c>
      <c r="B21" t="s">
        <v>182</v>
      </c>
      <c r="C21" s="4">
        <v>1</v>
      </c>
      <c r="D21" s="4">
        <v>30</v>
      </c>
      <c r="G21" s="25" t="s">
        <v>109</v>
      </c>
    </row>
    <row r="22" spans="1:7" x14ac:dyDescent="0.25">
      <c r="A22" t="s">
        <v>184</v>
      </c>
      <c r="B22" t="s">
        <v>185</v>
      </c>
      <c r="C22" s="4">
        <v>1</v>
      </c>
      <c r="D22" s="4">
        <v>25</v>
      </c>
      <c r="G22" s="25" t="s">
        <v>107</v>
      </c>
    </row>
    <row r="23" spans="1:7" x14ac:dyDescent="0.25">
      <c r="A23" t="s">
        <v>184</v>
      </c>
      <c r="B23" t="s">
        <v>171</v>
      </c>
      <c r="C23" s="4">
        <v>1</v>
      </c>
      <c r="D23" s="4">
        <v>30</v>
      </c>
      <c r="G23" s="25" t="s">
        <v>104</v>
      </c>
    </row>
    <row r="24" spans="1:7" x14ac:dyDescent="0.25">
      <c r="A24" t="s">
        <v>184</v>
      </c>
      <c r="B24" t="s">
        <v>165</v>
      </c>
      <c r="C24" s="4">
        <v>1</v>
      </c>
      <c r="D24" s="4">
        <v>20</v>
      </c>
      <c r="G24" s="25" t="s">
        <v>109</v>
      </c>
    </row>
    <row r="25" spans="1:7" x14ac:dyDescent="0.25">
      <c r="A25" t="s">
        <v>184</v>
      </c>
      <c r="B25" t="s">
        <v>162</v>
      </c>
      <c r="C25" s="4">
        <v>1</v>
      </c>
      <c r="D25" s="4">
        <v>25</v>
      </c>
      <c r="G25" s="25" t="s">
        <v>108</v>
      </c>
    </row>
    <row r="26" spans="1:7" x14ac:dyDescent="0.25">
      <c r="A26" t="s">
        <v>242</v>
      </c>
      <c r="B26" t="s">
        <v>186</v>
      </c>
      <c r="C26" s="4">
        <v>1</v>
      </c>
      <c r="D26" s="4">
        <v>25</v>
      </c>
      <c r="G26" s="25" t="s">
        <v>107</v>
      </c>
    </row>
    <row r="27" spans="1:7" x14ac:dyDescent="0.25">
      <c r="A27" t="s">
        <v>242</v>
      </c>
      <c r="B27" t="s">
        <v>187</v>
      </c>
      <c r="C27" s="4">
        <v>1</v>
      </c>
      <c r="D27" s="4">
        <v>30</v>
      </c>
      <c r="G27" s="25" t="s">
        <v>104</v>
      </c>
    </row>
    <row r="28" spans="1:7" x14ac:dyDescent="0.25">
      <c r="A28" t="s">
        <v>243</v>
      </c>
      <c r="B28" t="s">
        <v>188</v>
      </c>
      <c r="C28" s="4">
        <v>1</v>
      </c>
      <c r="D28" s="4">
        <v>10</v>
      </c>
      <c r="E28" s="4">
        <v>223</v>
      </c>
      <c r="G28" s="25" t="s">
        <v>108</v>
      </c>
    </row>
    <row r="29" spans="1:7" x14ac:dyDescent="0.25">
      <c r="A29" t="s">
        <v>243</v>
      </c>
      <c r="B29" t="s">
        <v>174</v>
      </c>
      <c r="C29" s="4">
        <v>1</v>
      </c>
      <c r="D29" s="4">
        <v>30</v>
      </c>
      <c r="G29" s="25" t="s">
        <v>104</v>
      </c>
    </row>
    <row r="30" spans="1:7" x14ac:dyDescent="0.25">
      <c r="A30" t="s">
        <v>243</v>
      </c>
      <c r="B30" t="s">
        <v>166</v>
      </c>
      <c r="C30" s="4">
        <v>1</v>
      </c>
      <c r="D30" s="4">
        <v>20</v>
      </c>
      <c r="G30" s="25" t="s">
        <v>104</v>
      </c>
    </row>
    <row r="31" spans="1:7" x14ac:dyDescent="0.25">
      <c r="A31" t="s">
        <v>243</v>
      </c>
      <c r="B31" t="s">
        <v>165</v>
      </c>
      <c r="C31" s="4">
        <v>2</v>
      </c>
      <c r="D31" s="4">
        <v>40</v>
      </c>
      <c r="G31" s="25" t="s">
        <v>109</v>
      </c>
    </row>
    <row r="32" spans="1:7" x14ac:dyDescent="0.25">
      <c r="A32" t="s">
        <v>243</v>
      </c>
      <c r="B32" t="s">
        <v>189</v>
      </c>
      <c r="C32" s="4">
        <v>1</v>
      </c>
      <c r="D32" s="4">
        <v>25</v>
      </c>
      <c r="G32" s="25" t="s">
        <v>109</v>
      </c>
    </row>
    <row r="33" spans="1:7" x14ac:dyDescent="0.25">
      <c r="A33" t="s">
        <v>243</v>
      </c>
      <c r="B33" t="s">
        <v>190</v>
      </c>
      <c r="C33" s="4">
        <v>2</v>
      </c>
      <c r="D33" s="4">
        <v>60</v>
      </c>
      <c r="G33" s="25" t="s">
        <v>109</v>
      </c>
    </row>
    <row r="34" spans="1:7" x14ac:dyDescent="0.25">
      <c r="A34" t="s">
        <v>243</v>
      </c>
      <c r="B34" t="s">
        <v>162</v>
      </c>
      <c r="C34" s="4">
        <v>1</v>
      </c>
      <c r="D34" s="4">
        <v>25</v>
      </c>
      <c r="G34" s="25" t="s">
        <v>108</v>
      </c>
    </row>
    <row r="35" spans="1:7" x14ac:dyDescent="0.25">
      <c r="A35" t="s">
        <v>243</v>
      </c>
      <c r="B35" t="s">
        <v>191</v>
      </c>
      <c r="C35" s="4">
        <v>1</v>
      </c>
      <c r="D35" s="4">
        <v>20</v>
      </c>
      <c r="G35" s="25" t="s">
        <v>108</v>
      </c>
    </row>
    <row r="36" spans="1:7" x14ac:dyDescent="0.25">
      <c r="A36" t="s">
        <v>243</v>
      </c>
      <c r="B36" t="s">
        <v>192</v>
      </c>
      <c r="C36" s="4">
        <v>1</v>
      </c>
      <c r="D36" s="4">
        <v>37</v>
      </c>
      <c r="G36" s="25" t="s">
        <v>108</v>
      </c>
    </row>
    <row r="37" spans="1:7" x14ac:dyDescent="0.25">
      <c r="A37" t="s">
        <v>243</v>
      </c>
      <c r="B37" t="s">
        <v>193</v>
      </c>
      <c r="C37" s="4">
        <v>1</v>
      </c>
      <c r="D37" s="4">
        <v>10</v>
      </c>
      <c r="G37" s="25" t="s">
        <v>109</v>
      </c>
    </row>
    <row r="38" spans="1:7" x14ac:dyDescent="0.25">
      <c r="A38" t="s">
        <v>244</v>
      </c>
      <c r="B38" t="s">
        <v>195</v>
      </c>
      <c r="C38" s="4">
        <v>1</v>
      </c>
      <c r="D38" s="4">
        <v>20</v>
      </c>
      <c r="G38" s="25" t="s">
        <v>108</v>
      </c>
    </row>
    <row r="39" spans="1:7" x14ac:dyDescent="0.25">
      <c r="A39" t="s">
        <v>244</v>
      </c>
      <c r="B39" t="s">
        <v>192</v>
      </c>
      <c r="C39" s="4" t="s">
        <v>194</v>
      </c>
      <c r="D39" s="4">
        <v>52</v>
      </c>
      <c r="G39" s="25" t="s">
        <v>108</v>
      </c>
    </row>
    <row r="40" spans="1:7" x14ac:dyDescent="0.25">
      <c r="A40" t="s">
        <v>245</v>
      </c>
      <c r="B40" t="s">
        <v>166</v>
      </c>
      <c r="C40" s="4">
        <v>2</v>
      </c>
      <c r="D40" s="4">
        <v>40</v>
      </c>
      <c r="G40" s="25" t="s">
        <v>108</v>
      </c>
    </row>
    <row r="41" spans="1:7" x14ac:dyDescent="0.25">
      <c r="A41" t="s">
        <v>246</v>
      </c>
      <c r="B41" t="s">
        <v>181</v>
      </c>
      <c r="C41" s="4">
        <v>2</v>
      </c>
      <c r="D41" s="4">
        <v>170</v>
      </c>
      <c r="F41" s="4">
        <v>170</v>
      </c>
      <c r="G41" s="25" t="s">
        <v>108</v>
      </c>
    </row>
    <row r="42" spans="1:7" x14ac:dyDescent="0.25">
      <c r="A42" t="s">
        <v>196</v>
      </c>
      <c r="B42" t="s">
        <v>197</v>
      </c>
      <c r="C42" s="4">
        <v>1</v>
      </c>
      <c r="D42" s="4">
        <v>50</v>
      </c>
      <c r="G42" s="25" t="s">
        <v>105</v>
      </c>
    </row>
    <row r="43" spans="1:7" x14ac:dyDescent="0.25">
      <c r="A43" t="s">
        <v>198</v>
      </c>
      <c r="B43" t="s">
        <v>197</v>
      </c>
      <c r="C43" s="4">
        <v>1</v>
      </c>
      <c r="D43" s="4">
        <v>50</v>
      </c>
      <c r="G43" s="25" t="s">
        <v>105</v>
      </c>
    </row>
    <row r="44" spans="1:7" x14ac:dyDescent="0.25">
      <c r="A44" t="s">
        <v>242</v>
      </c>
      <c r="B44" t="s">
        <v>197</v>
      </c>
      <c r="C44" s="4">
        <v>1</v>
      </c>
      <c r="D44" s="4">
        <v>50</v>
      </c>
      <c r="G44" s="25" t="s">
        <v>105</v>
      </c>
    </row>
    <row r="45" spans="1:7" x14ac:dyDescent="0.25">
      <c r="A45" t="s">
        <v>247</v>
      </c>
      <c r="B45" t="s">
        <v>181</v>
      </c>
      <c r="C45" s="4">
        <v>1</v>
      </c>
      <c r="D45" s="4">
        <v>75</v>
      </c>
      <c r="G45" s="25" t="s">
        <v>108</v>
      </c>
    </row>
    <row r="46" spans="1:7" x14ac:dyDescent="0.25">
      <c r="A46" t="s">
        <v>212</v>
      </c>
      <c r="B46" t="s">
        <v>199</v>
      </c>
      <c r="C46" s="4">
        <v>1</v>
      </c>
      <c r="D46" s="4">
        <v>50</v>
      </c>
      <c r="G46" s="25" t="s">
        <v>104</v>
      </c>
    </row>
    <row r="47" spans="1:7" x14ac:dyDescent="0.25">
      <c r="A47" t="s">
        <v>212</v>
      </c>
      <c r="B47" t="s">
        <v>197</v>
      </c>
      <c r="C47" s="4">
        <v>1</v>
      </c>
      <c r="D47" s="4">
        <v>50</v>
      </c>
      <c r="G47" s="25" t="s">
        <v>105</v>
      </c>
    </row>
    <row r="48" spans="1:7" x14ac:dyDescent="0.25">
      <c r="A48" t="s">
        <v>212</v>
      </c>
      <c r="B48" t="s">
        <v>200</v>
      </c>
      <c r="C48" s="4">
        <v>1</v>
      </c>
      <c r="D48" s="4">
        <v>25</v>
      </c>
      <c r="G48" s="25" t="s">
        <v>105</v>
      </c>
    </row>
    <row r="49" spans="1:7" x14ac:dyDescent="0.25">
      <c r="A49" t="s">
        <v>248</v>
      </c>
      <c r="B49" t="s">
        <v>197</v>
      </c>
      <c r="C49" s="4">
        <v>1</v>
      </c>
      <c r="D49" s="4">
        <v>50</v>
      </c>
      <c r="G49" s="25" t="s">
        <v>105</v>
      </c>
    </row>
    <row r="50" spans="1:7" x14ac:dyDescent="0.25">
      <c r="A50" t="s">
        <v>248</v>
      </c>
      <c r="B50" t="s">
        <v>201</v>
      </c>
      <c r="C50" s="4">
        <v>1</v>
      </c>
      <c r="D50" s="4">
        <v>75</v>
      </c>
      <c r="G50" s="25" t="s">
        <v>108</v>
      </c>
    </row>
    <row r="51" spans="1:7" x14ac:dyDescent="0.25">
      <c r="A51" t="s">
        <v>248</v>
      </c>
      <c r="B51" t="s">
        <v>187</v>
      </c>
      <c r="C51" s="4">
        <v>1</v>
      </c>
      <c r="D51" s="4">
        <v>40</v>
      </c>
      <c r="G51" s="25" t="s">
        <v>108</v>
      </c>
    </row>
    <row r="52" spans="1:7" x14ac:dyDescent="0.25">
      <c r="A52" t="s">
        <v>248</v>
      </c>
      <c r="B52" t="s">
        <v>189</v>
      </c>
      <c r="C52" s="4">
        <v>1</v>
      </c>
      <c r="D52" s="4">
        <v>35</v>
      </c>
      <c r="G52" s="25" t="s">
        <v>109</v>
      </c>
    </row>
    <row r="53" spans="1:7" x14ac:dyDescent="0.25">
      <c r="A53" t="s">
        <v>248</v>
      </c>
      <c r="B53" t="s">
        <v>192</v>
      </c>
      <c r="D53" s="4">
        <v>37</v>
      </c>
      <c r="G53" s="25" t="s">
        <v>108</v>
      </c>
    </row>
    <row r="54" spans="1:7" x14ac:dyDescent="0.25">
      <c r="A54" t="s">
        <v>248</v>
      </c>
      <c r="B54" t="s">
        <v>203</v>
      </c>
      <c r="D54" s="4">
        <v>30</v>
      </c>
      <c r="G54" s="25" t="s">
        <v>108</v>
      </c>
    </row>
    <row r="55" spans="1:7" x14ac:dyDescent="0.25">
      <c r="A55" t="s">
        <v>249</v>
      </c>
      <c r="B55" t="s">
        <v>202</v>
      </c>
      <c r="C55" s="4">
        <v>2</v>
      </c>
      <c r="D55" s="4">
        <v>50</v>
      </c>
      <c r="G55" s="25" t="s">
        <v>109</v>
      </c>
    </row>
    <row r="56" spans="1:7" x14ac:dyDescent="0.25">
      <c r="A56" t="s">
        <v>249</v>
      </c>
      <c r="B56" t="s">
        <v>204</v>
      </c>
      <c r="C56" s="4">
        <v>1</v>
      </c>
      <c r="D56" s="4">
        <v>130</v>
      </c>
      <c r="G56" s="25" t="s">
        <v>108</v>
      </c>
    </row>
    <row r="57" spans="1:7" x14ac:dyDescent="0.25">
      <c r="A57" t="s">
        <v>250</v>
      </c>
      <c r="B57" t="s">
        <v>205</v>
      </c>
      <c r="C57" s="4">
        <v>2</v>
      </c>
      <c r="D57" s="4">
        <v>75</v>
      </c>
      <c r="E57" s="4" t="s">
        <v>209</v>
      </c>
      <c r="G57" s="25" t="s">
        <v>108</v>
      </c>
    </row>
    <row r="58" spans="1:7" x14ac:dyDescent="0.25">
      <c r="A58" t="s">
        <v>250</v>
      </c>
      <c r="B58" t="s">
        <v>206</v>
      </c>
      <c r="C58" s="4">
        <v>1</v>
      </c>
      <c r="D58" s="4">
        <v>80</v>
      </c>
      <c r="E58" s="4" t="s">
        <v>209</v>
      </c>
      <c r="G58" s="25" t="s">
        <v>108</v>
      </c>
    </row>
    <row r="59" spans="1:7" x14ac:dyDescent="0.25">
      <c r="A59" t="s">
        <v>250</v>
      </c>
      <c r="B59" t="s">
        <v>207</v>
      </c>
      <c r="D59" s="4">
        <v>140</v>
      </c>
      <c r="E59" s="4" t="s">
        <v>209</v>
      </c>
      <c r="G59" s="25" t="s">
        <v>108</v>
      </c>
    </row>
    <row r="60" spans="1:7" x14ac:dyDescent="0.25">
      <c r="A60" t="s">
        <v>250</v>
      </c>
      <c r="B60" t="s">
        <v>208</v>
      </c>
      <c r="C60" s="4">
        <v>2</v>
      </c>
      <c r="D60" s="4">
        <v>240</v>
      </c>
      <c r="E60" s="4" t="s">
        <v>209</v>
      </c>
      <c r="G60" s="25" t="s">
        <v>108</v>
      </c>
    </row>
    <row r="61" spans="1:7" x14ac:dyDescent="0.25">
      <c r="A61" t="s">
        <v>250</v>
      </c>
      <c r="B61" t="s">
        <v>181</v>
      </c>
      <c r="C61" s="4">
        <v>1</v>
      </c>
      <c r="D61" s="4">
        <v>75</v>
      </c>
      <c r="E61" s="4" t="s">
        <v>209</v>
      </c>
      <c r="G61" s="25" t="s">
        <v>108</v>
      </c>
    </row>
    <row r="62" spans="1:7" x14ac:dyDescent="0.25">
      <c r="A62" t="s">
        <v>250</v>
      </c>
      <c r="B62" t="s">
        <v>211</v>
      </c>
      <c r="C62" s="4">
        <v>1</v>
      </c>
      <c r="D62" s="4">
        <v>25</v>
      </c>
      <c r="E62" s="4" t="s">
        <v>209</v>
      </c>
      <c r="G62" s="25" t="s">
        <v>108</v>
      </c>
    </row>
    <row r="63" spans="1:7" x14ac:dyDescent="0.25">
      <c r="B63" t="s">
        <v>197</v>
      </c>
      <c r="C63" s="4">
        <v>2</v>
      </c>
      <c r="D63" s="4">
        <v>100</v>
      </c>
      <c r="G63" s="47" t="s">
        <v>105</v>
      </c>
    </row>
    <row r="64" spans="1:7" x14ac:dyDescent="0.25">
      <c r="B64" t="s">
        <v>99</v>
      </c>
      <c r="C64" s="4">
        <v>1</v>
      </c>
      <c r="D64" s="4">
        <v>20</v>
      </c>
      <c r="G64" s="47" t="s">
        <v>109</v>
      </c>
    </row>
    <row r="65" spans="1:7" x14ac:dyDescent="0.25">
      <c r="A65" t="s">
        <v>212</v>
      </c>
      <c r="B65" t="s">
        <v>199</v>
      </c>
      <c r="C65" s="4">
        <v>1</v>
      </c>
      <c r="D65" s="4">
        <v>30</v>
      </c>
      <c r="G65" s="25" t="s">
        <v>104</v>
      </c>
    </row>
    <row r="66" spans="1:7" x14ac:dyDescent="0.25">
      <c r="G66" s="25"/>
    </row>
  </sheetData>
  <autoFilter ref="B1:B65" xr:uid="{F8BE2092-31F3-477A-BA37-F201AD3BD20F}"/>
  <mergeCells count="1">
    <mergeCell ref="E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CBE4-DB75-425A-9553-530063920B5F}">
  <dimension ref="A1:S33"/>
  <sheetViews>
    <sheetView tabSelected="1" workbookViewId="0">
      <selection activeCell="J13" sqref="J13"/>
    </sheetView>
  </sheetViews>
  <sheetFormatPr defaultRowHeight="15" x14ac:dyDescent="0.25"/>
  <cols>
    <col min="2" max="2" width="20.5703125" customWidth="1"/>
    <col min="4" max="4" width="12.42578125" customWidth="1"/>
    <col min="5" max="5" width="14.28515625" customWidth="1"/>
    <col min="6" max="6" width="9.140625" style="40"/>
    <col min="10" max="10" width="15.85546875" customWidth="1"/>
    <col min="14" max="14" width="17.140625" customWidth="1"/>
  </cols>
  <sheetData>
    <row r="1" spans="1:19" x14ac:dyDescent="0.25">
      <c r="E1" s="48" t="s">
        <v>216</v>
      </c>
      <c r="F1" s="48"/>
      <c r="G1" s="48"/>
      <c r="H1" s="48"/>
      <c r="I1" s="48"/>
      <c r="J1" s="48"/>
      <c r="K1" s="48"/>
    </row>
    <row r="3" spans="1:19" s="4" customFormat="1" x14ac:dyDescent="0.25">
      <c r="A3" s="14" t="s">
        <v>80</v>
      </c>
      <c r="B3" s="30" t="s">
        <v>64</v>
      </c>
      <c r="C3" s="14" t="s">
        <v>233</v>
      </c>
      <c r="D3" s="14" t="s">
        <v>241</v>
      </c>
      <c r="E3" s="14" t="s">
        <v>234</v>
      </c>
      <c r="F3" s="39" t="s">
        <v>113</v>
      </c>
      <c r="G3" s="39" t="s">
        <v>116</v>
      </c>
      <c r="H3" s="42" t="s">
        <v>0</v>
      </c>
      <c r="J3" s="49"/>
      <c r="K3"/>
      <c r="L3"/>
      <c r="M3"/>
      <c r="N3"/>
      <c r="O3"/>
      <c r="P3"/>
      <c r="Q3"/>
      <c r="R3"/>
      <c r="S3"/>
    </row>
    <row r="4" spans="1:19" x14ac:dyDescent="0.25">
      <c r="A4" t="s">
        <v>104</v>
      </c>
      <c r="B4" s="50" t="s">
        <v>111</v>
      </c>
      <c r="C4">
        <v>30</v>
      </c>
      <c r="F4" s="40" t="s">
        <v>231</v>
      </c>
    </row>
    <row r="5" spans="1:19" x14ac:dyDescent="0.25">
      <c r="B5" s="49" t="s">
        <v>218</v>
      </c>
      <c r="F5" s="40" t="s">
        <v>232</v>
      </c>
    </row>
    <row r="6" spans="1:19" x14ac:dyDescent="0.25">
      <c r="B6" s="51" t="s">
        <v>135</v>
      </c>
    </row>
    <row r="7" spans="1:19" x14ac:dyDescent="0.25">
      <c r="B7" s="49" t="s">
        <v>12</v>
      </c>
      <c r="C7">
        <v>16</v>
      </c>
      <c r="F7" s="40" t="s">
        <v>232</v>
      </c>
    </row>
    <row r="8" spans="1:19" x14ac:dyDescent="0.25">
      <c r="B8" s="49" t="s">
        <v>219</v>
      </c>
      <c r="C8">
        <v>15</v>
      </c>
      <c r="F8" s="40" t="s">
        <v>235</v>
      </c>
    </row>
    <row r="9" spans="1:19" x14ac:dyDescent="0.25">
      <c r="B9" s="49" t="s">
        <v>99</v>
      </c>
      <c r="C9">
        <v>25</v>
      </c>
      <c r="F9" s="40" t="s">
        <v>236</v>
      </c>
    </row>
    <row r="10" spans="1:19" x14ac:dyDescent="0.25">
      <c r="B10" s="49" t="s">
        <v>220</v>
      </c>
      <c r="C10">
        <v>20</v>
      </c>
      <c r="F10" s="52" t="s">
        <v>115</v>
      </c>
    </row>
    <row r="11" spans="1:19" x14ac:dyDescent="0.25">
      <c r="B11" s="49" t="s">
        <v>221</v>
      </c>
      <c r="C11">
        <v>10</v>
      </c>
      <c r="F11" s="40" t="s">
        <v>237</v>
      </c>
    </row>
    <row r="12" spans="1:19" x14ac:dyDescent="0.25">
      <c r="B12" s="49" t="s">
        <v>222</v>
      </c>
      <c r="C12">
        <v>25</v>
      </c>
      <c r="F12" s="40" t="s">
        <v>115</v>
      </c>
    </row>
    <row r="13" spans="1:19" x14ac:dyDescent="0.25">
      <c r="B13" s="49" t="s">
        <v>223</v>
      </c>
      <c r="F13" s="40" t="s">
        <v>231</v>
      </c>
    </row>
    <row r="14" spans="1:19" x14ac:dyDescent="0.25">
      <c r="B14" s="49" t="s">
        <v>225</v>
      </c>
      <c r="C14">
        <v>10</v>
      </c>
      <c r="F14" s="40" t="s">
        <v>231</v>
      </c>
    </row>
    <row r="15" spans="1:19" x14ac:dyDescent="0.25">
      <c r="B15" s="49" t="s">
        <v>226</v>
      </c>
      <c r="F15" s="40" t="s">
        <v>231</v>
      </c>
    </row>
    <row r="16" spans="1:19" x14ac:dyDescent="0.25">
      <c r="B16" s="50" t="s">
        <v>156</v>
      </c>
      <c r="C16">
        <v>20</v>
      </c>
      <c r="F16" s="40" t="s">
        <v>231</v>
      </c>
    </row>
    <row r="17" spans="2:6" x14ac:dyDescent="0.25">
      <c r="B17" s="50" t="s">
        <v>98</v>
      </c>
      <c r="C17">
        <v>20</v>
      </c>
      <c r="F17" s="40" t="s">
        <v>231</v>
      </c>
    </row>
    <row r="18" spans="2:6" x14ac:dyDescent="0.25">
      <c r="B18" s="49" t="s">
        <v>199</v>
      </c>
      <c r="F18" s="40" t="s">
        <v>238</v>
      </c>
    </row>
    <row r="19" spans="2:6" x14ac:dyDescent="0.25">
      <c r="B19" s="49" t="s">
        <v>224</v>
      </c>
      <c r="F19" s="40" t="s">
        <v>238</v>
      </c>
    </row>
    <row r="20" spans="2:6" x14ac:dyDescent="0.25">
      <c r="B20" s="49" t="s">
        <v>227</v>
      </c>
      <c r="F20" s="40" t="s">
        <v>238</v>
      </c>
    </row>
    <row r="21" spans="2:6" x14ac:dyDescent="0.25">
      <c r="B21" s="49" t="s">
        <v>181</v>
      </c>
      <c r="C21">
        <v>90</v>
      </c>
      <c r="F21" s="40" t="s">
        <v>238</v>
      </c>
    </row>
    <row r="22" spans="2:6" x14ac:dyDescent="0.25">
      <c r="B22" s="49" t="s">
        <v>120</v>
      </c>
      <c r="F22" s="40" t="s">
        <v>238</v>
      </c>
    </row>
    <row r="23" spans="2:6" x14ac:dyDescent="0.25">
      <c r="B23" s="49" t="s">
        <v>217</v>
      </c>
      <c r="C23">
        <v>50</v>
      </c>
      <c r="F23" s="40" t="s">
        <v>236</v>
      </c>
    </row>
    <row r="24" spans="2:6" x14ac:dyDescent="0.25">
      <c r="B24" s="49" t="s">
        <v>123</v>
      </c>
      <c r="F24" s="40" t="s">
        <v>238</v>
      </c>
    </row>
    <row r="25" spans="2:6" x14ac:dyDescent="0.25">
      <c r="B25" s="49" t="s">
        <v>229</v>
      </c>
      <c r="F25" s="40" t="s">
        <v>232</v>
      </c>
    </row>
    <row r="26" spans="2:6" x14ac:dyDescent="0.25">
      <c r="B26" s="49" t="s">
        <v>230</v>
      </c>
      <c r="F26" s="40" t="s">
        <v>232</v>
      </c>
    </row>
    <row r="27" spans="2:6" x14ac:dyDescent="0.25">
      <c r="B27" s="49" t="s">
        <v>228</v>
      </c>
      <c r="C27">
        <v>25</v>
      </c>
      <c r="F27" s="40" t="s">
        <v>239</v>
      </c>
    </row>
    <row r="28" spans="2:6" x14ac:dyDescent="0.25">
      <c r="B28" s="49" t="s">
        <v>20</v>
      </c>
      <c r="F28" s="40" t="s">
        <v>239</v>
      </c>
    </row>
    <row r="29" spans="2:6" x14ac:dyDescent="0.25">
      <c r="B29" s="49" t="s">
        <v>208</v>
      </c>
    </row>
    <row r="30" spans="2:6" x14ac:dyDescent="0.25">
      <c r="B30" s="49" t="s">
        <v>206</v>
      </c>
      <c r="C30">
        <v>80</v>
      </c>
      <c r="F30" s="40" t="s">
        <v>235</v>
      </c>
    </row>
    <row r="31" spans="2:6" x14ac:dyDescent="0.25">
      <c r="B31" s="49" t="s">
        <v>204</v>
      </c>
    </row>
    <row r="32" spans="2:6" x14ac:dyDescent="0.25">
      <c r="B32" s="35" t="s">
        <v>205</v>
      </c>
      <c r="F32" s="40" t="s">
        <v>232</v>
      </c>
    </row>
    <row r="33" spans="2:6" x14ac:dyDescent="0.25">
      <c r="B33" s="35" t="s">
        <v>240</v>
      </c>
      <c r="F33" s="40" t="s">
        <v>237</v>
      </c>
    </row>
  </sheetData>
  <mergeCells count="1">
    <mergeCell ref="E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 Details</vt:lpstr>
      <vt:lpstr>Firos</vt:lpstr>
      <vt:lpstr>Total</vt:lpstr>
      <vt:lpstr>Billing Sheet</vt:lpstr>
      <vt:lpstr>Price &amp; Farmers</vt:lpstr>
      <vt:lpstr>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 Nair (UST, IND)</dc:creator>
  <cp:lastModifiedBy>Varnika Priydarshini (UST, IND)</cp:lastModifiedBy>
  <dcterms:created xsi:type="dcterms:W3CDTF">2018-05-02T10:29:02Z</dcterms:created>
  <dcterms:modified xsi:type="dcterms:W3CDTF">2018-05-14T12:08:02Z</dcterms:modified>
</cp:coreProperties>
</file>