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\3. Semester\PRJ3\i3prj_projekt\Hardwaredesign\CupSensor\Test af optisk sensor\"/>
    </mc:Choice>
  </mc:AlternateContent>
  <xr:revisionPtr revIDLastSave="0" documentId="13_ncr:1_{E9380E65-6112-482F-9042-F47F3E30E2DE}" xr6:coauthVersionLast="40" xr6:coauthVersionMax="40" xr10:uidLastSave="{00000000-0000-0000-0000-000000000000}"/>
  <bookViews>
    <workbookView xWindow="0" yWindow="0" windowWidth="23040" windowHeight="9060" activeTab="3" xr2:uid="{124E7BEA-9DAC-4FC6-8BD4-B3FECA73FDD0}"/>
  </bookViews>
  <sheets>
    <sheet name="Vref = 0V" sheetId="1" r:id="rId1"/>
    <sheet name="Ark2" sheetId="2" r:id="rId2"/>
    <sheet name="Vref = 1.024V" sheetId="3" r:id="rId3"/>
    <sheet name="Øl Vref = 1.024V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L5" i="4" l="1"/>
  <c r="L6" i="4"/>
  <c r="L7" i="4"/>
  <c r="L8" i="4"/>
  <c r="L9" i="4"/>
  <c r="L10" i="4"/>
  <c r="L11" i="4"/>
  <c r="L12" i="4"/>
  <c r="L4" i="4"/>
  <c r="P4" i="4"/>
  <c r="S4" i="4" s="1"/>
  <c r="M5" i="4"/>
  <c r="N5" i="4"/>
  <c r="O5" i="4"/>
  <c r="P5" i="4"/>
  <c r="M6" i="4"/>
  <c r="N6" i="4"/>
  <c r="Q6" i="4" s="1"/>
  <c r="O6" i="4"/>
  <c r="P6" i="4"/>
  <c r="M7" i="4"/>
  <c r="N7" i="4"/>
  <c r="O7" i="4"/>
  <c r="P7" i="4"/>
  <c r="M8" i="4"/>
  <c r="N8" i="4"/>
  <c r="O8" i="4"/>
  <c r="P8" i="4"/>
  <c r="M9" i="4"/>
  <c r="N9" i="4"/>
  <c r="O9" i="4"/>
  <c r="P9" i="4"/>
  <c r="M10" i="4"/>
  <c r="N10" i="4"/>
  <c r="Q10" i="4" s="1"/>
  <c r="O10" i="4"/>
  <c r="P10" i="4"/>
  <c r="M11" i="4"/>
  <c r="N11" i="4"/>
  <c r="O11" i="4"/>
  <c r="P11" i="4"/>
  <c r="M12" i="4"/>
  <c r="N12" i="4"/>
  <c r="O12" i="4"/>
  <c r="P12" i="4"/>
  <c r="N4" i="4"/>
  <c r="Q4" i="4" s="1"/>
  <c r="O4" i="4"/>
  <c r="Q12" i="4" l="1"/>
  <c r="Q11" i="4"/>
  <c r="Q9" i="4"/>
  <c r="Q8" i="4"/>
  <c r="Q7" i="4"/>
  <c r="Q5" i="4"/>
  <c r="S12" i="4"/>
  <c r="U12" i="4" s="1"/>
  <c r="S11" i="4"/>
  <c r="U11" i="4" s="1"/>
  <c r="S10" i="4"/>
  <c r="S8" i="4"/>
  <c r="S7" i="4"/>
  <c r="U7" i="4" s="1"/>
  <c r="S6" i="4"/>
  <c r="U6" i="4" s="1"/>
  <c r="R11" i="4"/>
  <c r="R10" i="4"/>
  <c r="R7" i="4"/>
  <c r="T7" i="4" s="1"/>
  <c r="R6" i="4"/>
  <c r="T6" i="4" s="1"/>
  <c r="U10" i="4"/>
  <c r="U8" i="4"/>
  <c r="T11" i="4"/>
  <c r="T10" i="4"/>
  <c r="U4" i="4"/>
  <c r="R12" i="4"/>
  <c r="T12" i="4" s="1"/>
  <c r="S9" i="4"/>
  <c r="R8" i="4"/>
  <c r="S5" i="4"/>
  <c r="U5" i="4" s="1"/>
  <c r="R9" i="4"/>
  <c r="T9" i="4" s="1"/>
  <c r="R5" i="4"/>
  <c r="T5" i="4" s="1"/>
  <c r="R4" i="4"/>
  <c r="T4" i="4" s="1"/>
  <c r="T8" i="4" l="1"/>
  <c r="U9" i="4"/>
</calcChain>
</file>

<file path=xl/sharedStrings.xml><?xml version="1.0" encoding="utf-8"?>
<sst xmlns="http://schemas.openxmlformats.org/spreadsheetml/2006/main" count="109" uniqueCount="37">
  <si>
    <t>Antal fumlebræt hullers afstand</t>
  </si>
  <si>
    <t>materiale</t>
  </si>
  <si>
    <t>vand</t>
  </si>
  <si>
    <t>vinkel (i forhold til lodret)</t>
  </si>
  <si>
    <t>75/2</t>
  </si>
  <si>
    <t>R_led (Ohm)</t>
  </si>
  <si>
    <t>R_f (kOhm)</t>
  </si>
  <si>
    <t>frekvens (kHz)</t>
  </si>
  <si>
    <t>3.33</t>
  </si>
  <si>
    <t>V_led (pk-pk) (V)</t>
  </si>
  <si>
    <t>uden kop (avg) (V)</t>
  </si>
  <si>
    <t>med kop (avg)(V)</t>
  </si>
  <si>
    <t>uden kop (avg) (mV)</t>
  </si>
  <si>
    <t>med kop (avg)(mV)</t>
  </si>
  <si>
    <t>med bold i kanten (avg) (mV)</t>
  </si>
  <si>
    <t>med bold i centrum (avg)(mV)</t>
  </si>
  <si>
    <t>mængde væske (ml)</t>
  </si>
  <si>
    <t>LED'en sættes til at være konstant on. Og outputtet fra OpAmp på PSoC midled over 50ms</t>
  </si>
  <si>
    <t>V_led (avg) (V)</t>
  </si>
  <si>
    <t>med bold i kanten (avg) (V)</t>
  </si>
  <si>
    <t>med bold i centrum (avg)(V)</t>
  </si>
  <si>
    <t>Antal fumlebræt hullers afstand (antal huller i mellem fotodiode og IR LED, der tælles ikke hullerne benene sidder i med)</t>
  </si>
  <si>
    <t>øl</t>
  </si>
  <si>
    <t>Vref</t>
  </si>
  <si>
    <t>Nomeret</t>
  </si>
  <si>
    <t>uden kop</t>
  </si>
  <si>
    <t>med kop</t>
  </si>
  <si>
    <t>med bold i kanten</t>
  </si>
  <si>
    <t>med bold i centrum</t>
  </si>
  <si>
    <t>Ændring fra uden kop</t>
  </si>
  <si>
    <t>bold procentvis ændring i forhold til med kop</t>
  </si>
  <si>
    <t>Afstand i mm</t>
  </si>
  <si>
    <t>Støj (pk-pk)</t>
  </si>
  <si>
    <t>Afstand mellem LED og plastplade</t>
  </si>
  <si>
    <t>2mm</t>
  </si>
  <si>
    <t>plast plade tykkelse</t>
  </si>
  <si>
    <t>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</si>
</sst>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Signalstyrke i forhold til måling</a:t>
            </a:r>
            <a:r>
              <a:rPr lang="en-US" baseline="0"/>
              <a:t> uden kop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'Øl Vref = 1.024V '!$Q$3</c:f>
              <c:strCache>
                <c:ptCount val="1"/>
                <c:pt idx="0">
                  <c:v>med kop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'!$Q$4:$Q$12</c:f>
              <c:numCache>
                <c:formatCode>0.000</c:formatCode>
                <c:ptCount val="9"/>
                <c:pt idx="0">
                  <c:v>4.0999999999999925E-2</c:v>
                </c:pt>
                <c:pt idx="1">
                  <c:v>5.8000000000000052E-2</c:v>
                </c:pt>
                <c:pt idx="2">
                  <c:v>6.7999999999999949E-2</c:v>
                </c:pt>
                <c:pt idx="3">
                  <c:v>0.10999999999999988</c:v>
                </c:pt>
                <c:pt idx="4">
                  <c:v>0.1419999999999999</c:v>
                </c:pt>
                <c:pt idx="5">
                  <c:v>0.22999999999999998</c:v>
                </c:pt>
                <c:pt idx="6">
                  <c:v>0.37199999999999989</c:v>
                </c:pt>
                <c:pt idx="7">
                  <c:v>0.58000000000000007</c:v>
                </c:pt>
                <c:pt idx="8">
                  <c:v>1.4630000000000001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4-4EF0-BC0C-2673CB75804B}"/>
            </c:ext>
          </c:extLst>
        </c:ser>
        <c:ser>
          <c:idx val="1"/>
          <c:order val="1"/>
          <c:tx>
            <c:strRef>
              <c:f>'Øl Vref = 1.024V '!$R$3</c:f>
              <c:strCache>
                <c:ptCount val="1"/>
                <c:pt idx="0">
                  <c:v>med bold i kanten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'!$R$4:$R$12</c:f>
              <c:numCache>
                <c:formatCode>0.000</c:formatCode>
                <c:ptCount val="9"/>
                <c:pt idx="0">
                  <c:v>0.11799999999999988</c:v>
                </c:pt>
                <c:pt idx="1">
                  <c:v>0.14799999999999991</c:v>
                </c:pt>
                <c:pt idx="2">
                  <c:v>0.23099999999999998</c:v>
                </c:pt>
                <c:pt idx="3">
                  <c:v>0.24499999999999988</c:v>
                </c:pt>
                <c:pt idx="4">
                  <c:v>0.30200000000000005</c:v>
                </c:pt>
                <c:pt idx="5">
                  <c:v>0.42999999999999994</c:v>
                </c:pt>
                <c:pt idx="6">
                  <c:v>0.60199999999999987</c:v>
                </c:pt>
                <c:pt idx="7">
                  <c:v>0.8</c:v>
                </c:pt>
                <c:pt idx="8">
                  <c:v>1.6189999999999998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4-4EF0-BC0C-2673CB75804B}"/>
            </c:ext>
          </c:extLst>
        </c:ser>
        <c:ser>
          <c:idx val="2"/>
          <c:order val="2"/>
          <c:tx>
            <c:strRef>
              <c:f>'Øl Vref = 1.024V '!$S$3</c:f>
              <c:strCache>
                <c:ptCount val="1"/>
                <c:pt idx="0">
                  <c:v>med bold i centrum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'!$S$4:$S$12</c:f>
              <c:numCache>
                <c:formatCode>0.000</c:formatCode>
                <c:ptCount val="9"/>
                <c:pt idx="0">
                  <c:v>0.14700000000000002</c:v>
                </c:pt>
                <c:pt idx="1">
                  <c:v>0.20799999999999996</c:v>
                </c:pt>
                <c:pt idx="2">
                  <c:v>0.24099999999999999</c:v>
                </c:pt>
                <c:pt idx="3">
                  <c:v>0.36999999999999988</c:v>
                </c:pt>
                <c:pt idx="4">
                  <c:v>0.46199999999999997</c:v>
                </c:pt>
                <c:pt idx="5">
                  <c:v>0.66999999999999993</c:v>
                </c:pt>
                <c:pt idx="6">
                  <c:v>1.0019999999999998</c:v>
                </c:pt>
                <c:pt idx="7">
                  <c:v>1.22</c:v>
                </c:pt>
                <c:pt idx="8">
                  <c:v>2.117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4-4EF0-BC0C-2673CB75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11136"/>
        <c:axId val="543912776"/>
      </c:scatterChart>
      <c:valAx>
        <c:axId val="5439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 mellem</a:t>
                </a:r>
                <a:r>
                  <a:rPr lang="en-US" baseline="0"/>
                  <a:t> fotodiode og IR LED/mm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2776"/>
        <c:crosses val="autoZero"/>
        <c:crossBetween val="midCat"/>
      </c:valAx>
      <c:valAx>
        <c:axId val="5439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Procentvis ændring af</a:t>
            </a:r>
            <a:r>
              <a:rPr lang="en-US" baseline="0"/>
              <a:t> placering af bold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'Øl Vref = 1.024V '!$T$3</c:f>
              <c:strCache>
                <c:ptCount val="1"/>
                <c:pt idx="0">
                  <c:v>med bold i kanten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'!$T$4:$T$12</c:f>
              <c:numCache>
                <c:formatCode>0%</c:formatCode>
                <c:ptCount val="9"/>
                <c:pt idx="0">
                  <c:v>1.8780487804878074</c:v>
                </c:pt>
                <c:pt idx="1">
                  <c:v>1.5517241379310307</c:v>
                </c:pt>
                <c:pt idx="2">
                  <c:v>2.3970588235294139</c:v>
                </c:pt>
                <c:pt idx="3">
                  <c:v>1.2272727272727288</c:v>
                </c:pt>
                <c:pt idx="4">
                  <c:v>1.1267605633802833</c:v>
                </c:pt>
                <c:pt idx="5">
                  <c:v>0.86956521739130421</c:v>
                </c:pt>
                <c:pt idx="6">
                  <c:v>0.61827956989247324</c:v>
                </c:pt>
                <c:pt idx="7">
                  <c:v>0.37931034482758608</c:v>
                </c:pt>
                <c:pt idx="8">
                  <c:v>0.10663021189336952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B-43D3-91BC-FCBC81F967CF}"/>
            </c:ext>
          </c:extLst>
        </c:ser>
        <c:ser>
          <c:idx val="1"/>
          <c:order val="1"/>
          <c:tx>
            <c:strRef>
              <c:f>'Øl Vref = 1.024V '!$U$3</c:f>
              <c:strCache>
                <c:ptCount val="1"/>
                <c:pt idx="0">
                  <c:v>med bold i centrum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'!$U$4:$U$12</c:f>
              <c:numCache>
                <c:formatCode>0%</c:formatCode>
                <c:ptCount val="9"/>
                <c:pt idx="0">
                  <c:v>2.5853658536585438</c:v>
                </c:pt>
                <c:pt idx="1">
                  <c:v>2.5862068965517202</c:v>
                </c:pt>
                <c:pt idx="2">
                  <c:v>2.544117647058826</c:v>
                </c:pt>
                <c:pt idx="3">
                  <c:v>2.3636363636363664</c:v>
                </c:pt>
                <c:pt idx="4">
                  <c:v>2.2535211267605653</c:v>
                </c:pt>
                <c:pt idx="5">
                  <c:v>1.9130434782608696</c:v>
                </c:pt>
                <c:pt idx="6">
                  <c:v>1.6935483870967745</c:v>
                </c:pt>
                <c:pt idx="7">
                  <c:v>1.1034482758620685</c:v>
                </c:pt>
                <c:pt idx="8">
                  <c:v>0.44702665755297333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B-43D3-91BC-FCBC81F9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66096"/>
        <c:axId val="553664456"/>
      </c:scatterChart>
      <c:valAx>
        <c:axId val="5536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 mellem fotodiode og IR LED</a:t>
                </a:r>
                <a:r>
                  <a:rPr lang="en-US" baseline="0"/>
                  <a:t>/mm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4456"/>
        <c:crosses val="autoZero"/>
        <c:crossBetween val="midCat"/>
      </c:valAx>
      <c:valAx>
        <c:axId val="5536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Ændring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Signalstyrke</a:t>
            </a:r>
            <a:r>
              <a:rPr lang="en-US" baseline="0"/>
              <a:t> i forhold til reference (1.024V)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'Øl Vref = 1.024V '!$N$3</c:f>
              <c:strCache>
                <c:ptCount val="1"/>
                <c:pt idx="0">
                  <c:v>med kop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'!$N$4:$N$12</c:f>
              <c:numCache>
                <c:formatCode>0.000</c:formatCode>
                <c:ptCount val="9"/>
                <c:pt idx="0">
                  <c:v>2.6999999999999913E-2</c:v>
                </c:pt>
                <c:pt idx="1">
                  <c:v>1.6000000000000014E-2</c:v>
                </c:pt>
                <c:pt idx="2">
                  <c:v>2.2999999999999909E-2</c:v>
                </c:pt>
                <c:pt idx="3">
                  <c:v>0.11599999999999988</c:v>
                </c:pt>
                <c:pt idx="4">
                  <c:v>0.14599999999999991</c:v>
                </c:pt>
                <c:pt idx="5">
                  <c:v>0.25600000000000001</c:v>
                </c:pt>
                <c:pt idx="6">
                  <c:v>0.43599999999999994</c:v>
                </c:pt>
                <c:pt idx="7">
                  <c:v>0.83600000000000008</c:v>
                </c:pt>
                <c:pt idx="8">
                  <c:v>2.9260000000000002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9-473E-BF4E-D6A29C6F64DA}"/>
            </c:ext>
          </c:extLst>
        </c:ser>
        <c:ser>
          <c:idx val="1"/>
          <c:order val="1"/>
          <c:tx>
            <c:strRef>
              <c:f>'Øl Vref = 1.024V '!$O$3</c:f>
              <c:strCache>
                <c:ptCount val="1"/>
                <c:pt idx="0">
                  <c:v>med bold i kanten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'!$O$4:$O$12</c:f>
              <c:numCache>
                <c:formatCode>0.000</c:formatCode>
                <c:ptCount val="9"/>
                <c:pt idx="0">
                  <c:v>0.10399999999999987</c:v>
                </c:pt>
                <c:pt idx="1">
                  <c:v>0.10599999999999987</c:v>
                </c:pt>
                <c:pt idx="2">
                  <c:v>0.18599999999999994</c:v>
                </c:pt>
                <c:pt idx="3">
                  <c:v>0.25099999999999989</c:v>
                </c:pt>
                <c:pt idx="4">
                  <c:v>0.30600000000000005</c:v>
                </c:pt>
                <c:pt idx="5">
                  <c:v>0.45599999999999996</c:v>
                </c:pt>
                <c:pt idx="6">
                  <c:v>0.66599999999999993</c:v>
                </c:pt>
                <c:pt idx="7">
                  <c:v>1.056</c:v>
                </c:pt>
                <c:pt idx="8">
                  <c:v>3.0819999999999999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9-473E-BF4E-D6A29C6F64DA}"/>
            </c:ext>
          </c:extLst>
        </c:ser>
        <c:ser>
          <c:idx val="2"/>
          <c:order val="2"/>
          <c:tx>
            <c:strRef>
              <c:f>'Øl Vref = 1.024V '!$P$3</c:f>
              <c:strCache>
                <c:ptCount val="1"/>
                <c:pt idx="0">
                  <c:v>med bold i centrum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'!$P$4:$P$12</c:f>
              <c:numCache>
                <c:formatCode>0.000</c:formatCode>
                <c:ptCount val="9"/>
                <c:pt idx="0">
                  <c:v>0.13300000000000001</c:v>
                </c:pt>
                <c:pt idx="1">
                  <c:v>0.16599999999999993</c:v>
                </c:pt>
                <c:pt idx="2">
                  <c:v>0.19599999999999995</c:v>
                </c:pt>
                <c:pt idx="3">
                  <c:v>0.37599999999999989</c:v>
                </c:pt>
                <c:pt idx="4">
                  <c:v>0.46599999999999997</c:v>
                </c:pt>
                <c:pt idx="5">
                  <c:v>0.69599999999999995</c:v>
                </c:pt>
                <c:pt idx="6">
                  <c:v>1.0659999999999998</c:v>
                </c:pt>
                <c:pt idx="7">
                  <c:v>1.476</c:v>
                </c:pt>
                <c:pt idx="8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9-473E-BF4E-D6A29C6F64DA}"/>
            </c:ext>
          </c:extLst>
        </c:ser>
        <c:ser>
          <c:idx val="3"/>
          <c:order val="3"/>
          <c:tx>
            <c:strRef>
              <c:f>'Øl Vref = 1.024V '!$M$3</c:f>
              <c:strCache>
                <c:ptCount val="1"/>
                <c:pt idx="0">
                  <c:v>uden kop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'Øl Vref = 1.024V '!$L$4:$L$12</c:f>
              <c:numCache>
                <c:formatCode>General</c:formatCode>
                <c:ptCount val="9"/>
                <c:pt idx="0">
                  <c:v>27.94</c:v>
                </c:pt>
                <c:pt idx="1">
                  <c:v>25.4</c:v>
                </c:pt>
                <c:pt idx="2">
                  <c:v>22.86</c:v>
                </c:pt>
                <c:pt idx="3">
                  <c:v>20.32</c:v>
                </c:pt>
                <c:pt idx="4">
                  <c:v>17.78</c:v>
                </c:pt>
                <c:pt idx="5">
                  <c:v>15.24</c:v>
                </c:pt>
                <c:pt idx="6">
                  <c:v>12.7</c:v>
                </c:pt>
                <c:pt idx="7">
                  <c:v>10.16</c:v>
                </c:pt>
                <c:pt idx="8">
                  <c:v>7.62</c:v>
                </c:pt>
              </c:numCache>
            </c:numRef>
          </c:xVal>
          <c:yVal>
            <c:numRef>
              <c:f>'Øl Vref = 1.024V '!$M$4:$M$12</c:f>
              <c:numCache>
                <c:formatCode>0,000</c:formatCode>
                <c:ptCount val="9"/>
                <c:pt idx="0">
                  <c:v>-1.4000000000000012E-2</c:v>
                </c:pt>
                <c:pt idx="1">
                  <c:v>-4.2000000000000037E-2</c:v>
                </c:pt>
                <c:pt idx="2">
                  <c:v>-4.500000000000004E-2</c:v>
                </c:pt>
                <c:pt idx="3">
                  <c:v>6.0000000000000053E-3</c:v>
                </c:pt>
                <c:pt idx="4">
                  <c:v>4.0000000000000036E-3</c:v>
                </c:pt>
                <c:pt idx="5">
                  <c:v>2.6000000000000023E-2</c:v>
                </c:pt>
                <c:pt idx="6">
                  <c:v>6.4000000000000057E-2</c:v>
                </c:pt>
                <c:pt idx="7">
                  <c:v>0.25600000000000001</c:v>
                </c:pt>
                <c:pt idx="8">
                  <c:v>1.4630000000000001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9-473E-BF4E-D6A29C6F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05928"/>
        <c:axId val="624907896"/>
      </c:scatterChart>
      <c:valAx>
        <c:axId val="62490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 mellem fotodiode og IR LED/mm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7896"/>
        <c:crosses val="autoZero"/>
        <c:crossBetween val="midCat"/>
      </c:valAx>
      <c:valAx>
        <c:axId val="6249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746760</xdr:colOff>
      <xdr:row>12</xdr:row>
      <xdr:rowOff>99060</xdr:rowOff>
    </xdr:from>
    <xdr:to>
      <xdr:col>16</xdr:col>
      <xdr:colOff>457200</xdr:colOff>
      <xdr:row>27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EC93CB6-4EA5-475B-9A7A-99A2A99AB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28</xdr:row>
      <xdr:rowOff>95250</xdr:rowOff>
    </xdr:from>
    <xdr:to>
      <xdr:col>16</xdr:col>
      <xdr:colOff>390525</xdr:colOff>
      <xdr:row>43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CCE5325-EC4A-41B1-BBB5-4A32D0F09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15</xdr:row>
      <xdr:rowOff>1</xdr:rowOff>
    </xdr:from>
    <xdr:to>
      <xdr:col>10</xdr:col>
      <xdr:colOff>124240</xdr:colOff>
      <xdr:row>28</xdr:row>
      <xdr:rowOff>139792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97CCE82E-E285-4181-9726-F19C2A2CD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39740" y="2743201"/>
          <a:ext cx="6202680" cy="2517231"/>
        </a:xfrm>
        <a:prstGeom prst="rect">
          <a:avLst/>
        </a:prstGeom>
      </xdr:spPr>
    </xdr:pic>
    <xdr:clientData/>
  </xdr:twoCellAnchor>
  <xdr:twoCellAnchor editAs="oneCell">
    <xdr:from>
      <xdr:col>4</xdr:col>
      <xdr:colOff>967740</xdr:colOff>
      <xdr:row>15</xdr:row>
      <xdr:rowOff>28576</xdr:rowOff>
    </xdr:from>
    <xdr:to>
      <xdr:col>11</xdr:col>
      <xdr:colOff>192741</xdr:colOff>
      <xdr:row>44</xdr:row>
      <xdr:rowOff>180301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EB475ED4-33F3-4080-A33A-6F1461AF8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9740" y="2743201"/>
          <a:ext cx="7914286" cy="5400000"/>
        </a:xfrm>
        <a:prstGeom prst="rect">
          <a:avLst/>
        </a:prstGeom>
      </xdr:spPr>
    </xdr:pic>
    <xdr:clientData/>
  </xdr:twoCellAnchor>
  <xdr:twoCellAnchor>
    <xdr:from>
      <xdr:col>17</xdr:col>
      <xdr:colOff>39757</xdr:colOff>
      <xdr:row>12</xdr:row>
      <xdr:rowOff>106016</xdr:rowOff>
    </xdr:from>
    <xdr:to>
      <xdr:col>20</xdr:col>
      <xdr:colOff>1027044</xdr:colOff>
      <xdr:row>27</xdr:row>
      <xdr:rowOff>66259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AEB1BED-47BD-4B8F-8800-5433D603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50D0-AE31-4BFA-B212-FADEE6847795}">
  <dimension ref="A1:L7"/>
  <sheetViews>
    <sheetView workbookViewId="0">
      <selection activeCell="B19" sqref="B19"/>
    </sheetView>
  </sheetViews>
  <sheetFormatPr defaultRowHeight="14.4" x14ac:dyDescent="0.3"/>
  <cols>
    <col min="1" max="1" width="27" customWidth="1"/>
    <col min="2" max="2" width="11.44140625" customWidth="1"/>
    <col min="3" max="5" width="14.109375" customWidth="1"/>
    <col min="6" max="6" width="14.5546875" customWidth="1"/>
    <col min="7" max="7" width="13.88671875" customWidth="1"/>
    <col min="8" max="10" width="15.33203125" customWidth="1"/>
  </cols>
  <sheetData>
    <row r="1" spans="1:12" x14ac:dyDescent="0.3">
      <c r="A1" t="s">
        <v>0</v>
      </c>
      <c r="B1" t="s">
        <v>6</v>
      </c>
      <c r="C1" t="s">
        <v>5</v>
      </c>
      <c r="D1" t="s">
        <v>7</v>
      </c>
      <c r="E1" t="s">
        <v>9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</v>
      </c>
      <c r="L1" t="s">
        <v>3</v>
      </c>
    </row>
    <row r="2" spans="1:12" x14ac:dyDescent="0.3">
      <c r="A2">
        <v>11</v>
      </c>
      <c r="B2">
        <v>250</v>
      </c>
      <c r="C2" t="s">
        <v>4</v>
      </c>
      <c r="D2">
        <v>5</v>
      </c>
      <c r="E2" t="s">
        <v>8</v>
      </c>
      <c r="F2">
        <v>-92</v>
      </c>
      <c r="G2">
        <v>-75</v>
      </c>
      <c r="H2">
        <v>-25</v>
      </c>
      <c r="I2">
        <v>-44</v>
      </c>
      <c r="J2">
        <v>110</v>
      </c>
      <c r="K2" t="s">
        <v>2</v>
      </c>
      <c r="L2">
        <v>0</v>
      </c>
    </row>
    <row r="3" spans="1:12" x14ac:dyDescent="0.3">
      <c r="A3">
        <v>10</v>
      </c>
      <c r="B3">
        <v>250</v>
      </c>
      <c r="C3" t="s">
        <v>4</v>
      </c>
      <c r="D3">
        <v>5</v>
      </c>
      <c r="E3" t="s">
        <v>8</v>
      </c>
      <c r="F3">
        <v>-90</v>
      </c>
      <c r="G3">
        <v>-71</v>
      </c>
      <c r="H3">
        <v>-9</v>
      </c>
      <c r="I3">
        <v>4</v>
      </c>
      <c r="J3">
        <v>110</v>
      </c>
      <c r="K3" t="s">
        <v>2</v>
      </c>
      <c r="L3">
        <v>0</v>
      </c>
    </row>
    <row r="4" spans="1:12" x14ac:dyDescent="0.3">
      <c r="A4">
        <v>9</v>
      </c>
      <c r="B4">
        <v>250</v>
      </c>
      <c r="C4" t="s">
        <v>4</v>
      </c>
      <c r="D4">
        <v>5</v>
      </c>
      <c r="E4" t="s">
        <v>8</v>
      </c>
      <c r="F4">
        <v>-85</v>
      </c>
      <c r="G4">
        <v>-57</v>
      </c>
      <c r="H4">
        <v>26</v>
      </c>
      <c r="I4">
        <v>30</v>
      </c>
      <c r="J4">
        <v>110</v>
      </c>
      <c r="K4" t="s">
        <v>2</v>
      </c>
      <c r="L4">
        <v>0</v>
      </c>
    </row>
    <row r="5" spans="1:12" x14ac:dyDescent="0.3">
      <c r="A5">
        <v>8</v>
      </c>
      <c r="B5">
        <v>250</v>
      </c>
      <c r="C5" t="s">
        <v>4</v>
      </c>
      <c r="D5">
        <v>5</v>
      </c>
      <c r="E5" t="s">
        <v>8</v>
      </c>
      <c r="F5">
        <v>-75</v>
      </c>
      <c r="G5">
        <v>-22</v>
      </c>
      <c r="H5">
        <v>83</v>
      </c>
      <c r="I5">
        <v>115</v>
      </c>
      <c r="J5">
        <v>110</v>
      </c>
      <c r="K5" t="s">
        <v>2</v>
      </c>
      <c r="L5">
        <v>0</v>
      </c>
    </row>
    <row r="6" spans="1:12" x14ac:dyDescent="0.3">
      <c r="A6">
        <v>7</v>
      </c>
      <c r="B6">
        <v>250</v>
      </c>
      <c r="C6" t="s">
        <v>4</v>
      </c>
      <c r="D6">
        <v>5</v>
      </c>
      <c r="E6" t="s">
        <v>8</v>
      </c>
      <c r="F6">
        <v>-70</v>
      </c>
      <c r="G6">
        <v>0</v>
      </c>
      <c r="H6">
        <v>110</v>
      </c>
      <c r="I6">
        <v>181</v>
      </c>
      <c r="J6">
        <v>110</v>
      </c>
      <c r="K6" t="s">
        <v>2</v>
      </c>
      <c r="L6">
        <v>0</v>
      </c>
    </row>
    <row r="7" spans="1:12" x14ac:dyDescent="0.3">
      <c r="A7">
        <v>6</v>
      </c>
      <c r="B7">
        <v>250</v>
      </c>
      <c r="C7" t="s">
        <v>4</v>
      </c>
      <c r="D7">
        <v>5</v>
      </c>
      <c r="E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77AE-5B0F-45B9-B201-B3159C833F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576B-48E6-449A-A27A-C50D3E2CD0D1}">
  <dimension ref="A1:K17"/>
  <sheetViews>
    <sheetView topLeftCell="B1" workbookViewId="0">
      <selection activeCell="G9" sqref="G9"/>
    </sheetView>
  </sheetViews>
  <sheetFormatPr defaultRowHeight="14.4" x14ac:dyDescent="0.3"/>
  <cols>
    <col min="1" max="1" width="27" customWidth="1"/>
    <col min="2" max="2" width="11.44140625" customWidth="1"/>
    <col min="3" max="5" width="14.109375" customWidth="1"/>
    <col min="6" max="6" width="14.5546875" customWidth="1"/>
    <col min="7" max="7" width="13.88671875" customWidth="1"/>
    <col min="8" max="10" width="15.33203125" customWidth="1"/>
  </cols>
  <sheetData>
    <row r="1" spans="1:11" x14ac:dyDescent="0.3">
      <c r="A1" t="s">
        <v>17</v>
      </c>
    </row>
    <row r="3" spans="1:11" x14ac:dyDescent="0.3">
      <c r="A3" t="s">
        <v>21</v>
      </c>
      <c r="B3" t="s">
        <v>6</v>
      </c>
      <c r="C3" t="s">
        <v>5</v>
      </c>
      <c r="D3" t="s">
        <v>18</v>
      </c>
      <c r="E3" t="s">
        <v>10</v>
      </c>
      <c r="F3" t="s">
        <v>11</v>
      </c>
      <c r="G3" t="s">
        <v>19</v>
      </c>
      <c r="H3" t="s">
        <v>20</v>
      </c>
      <c r="I3" t="s">
        <v>16</v>
      </c>
      <c r="J3" t="s">
        <v>1</v>
      </c>
      <c r="K3" t="s">
        <v>3</v>
      </c>
    </row>
    <row r="4" spans="1:11" x14ac:dyDescent="0.3">
      <c r="A4">
        <v>10</v>
      </c>
      <c r="B4">
        <v>250</v>
      </c>
      <c r="C4" t="s">
        <v>4</v>
      </c>
      <c r="D4">
        <v>3.19</v>
      </c>
      <c r="E4" s="1">
        <v>0.93200000000000005</v>
      </c>
      <c r="F4" s="1">
        <v>0.97</v>
      </c>
      <c r="G4" s="1">
        <v>1.089</v>
      </c>
      <c r="H4" s="1">
        <v>1.1000000000000001</v>
      </c>
      <c r="I4">
        <v>110</v>
      </c>
      <c r="J4" t="s">
        <v>2</v>
      </c>
      <c r="K4">
        <v>0</v>
      </c>
    </row>
    <row r="5" spans="1:11" x14ac:dyDescent="0.3">
      <c r="A5">
        <v>9</v>
      </c>
      <c r="B5">
        <v>250</v>
      </c>
      <c r="C5" t="s">
        <v>4</v>
      </c>
      <c r="D5">
        <v>3.19</v>
      </c>
      <c r="E5" s="1">
        <v>0.93300000000000005</v>
      </c>
      <c r="F5" s="1">
        <v>0.99</v>
      </c>
      <c r="G5" s="1">
        <v>1.08</v>
      </c>
      <c r="H5" s="1">
        <v>1.135</v>
      </c>
      <c r="I5">
        <v>110</v>
      </c>
      <c r="J5" t="s">
        <v>2</v>
      </c>
      <c r="K5">
        <v>0</v>
      </c>
    </row>
    <row r="6" spans="1:11" x14ac:dyDescent="0.3">
      <c r="A6">
        <v>8</v>
      </c>
      <c r="B6">
        <v>250</v>
      </c>
      <c r="C6" t="s">
        <v>4</v>
      </c>
      <c r="D6">
        <v>3.19</v>
      </c>
      <c r="E6" s="1">
        <v>0.94499999999999995</v>
      </c>
      <c r="F6" s="1">
        <v>1.04</v>
      </c>
      <c r="G6" s="1">
        <v>1.137</v>
      </c>
      <c r="H6" s="1">
        <v>1.19</v>
      </c>
      <c r="I6">
        <v>110</v>
      </c>
      <c r="J6" t="s">
        <v>2</v>
      </c>
      <c r="K6">
        <v>0</v>
      </c>
    </row>
    <row r="7" spans="1:11" x14ac:dyDescent="0.3">
      <c r="A7">
        <v>7</v>
      </c>
      <c r="B7">
        <v>250</v>
      </c>
      <c r="C7" t="s">
        <v>4</v>
      </c>
      <c r="D7">
        <v>3.19</v>
      </c>
      <c r="E7" s="1">
        <v>0.97</v>
      </c>
      <c r="F7" s="1">
        <v>1.101</v>
      </c>
      <c r="G7" s="1">
        <v>1.22</v>
      </c>
      <c r="H7" s="1">
        <v>1.3540000000000001</v>
      </c>
      <c r="I7">
        <v>110</v>
      </c>
      <c r="J7" t="s">
        <v>2</v>
      </c>
      <c r="K7">
        <v>0</v>
      </c>
    </row>
    <row r="8" spans="1:11" x14ac:dyDescent="0.3">
      <c r="A8">
        <v>6</v>
      </c>
      <c r="B8">
        <v>250</v>
      </c>
      <c r="C8" t="s">
        <v>4</v>
      </c>
      <c r="D8">
        <v>3.19</v>
      </c>
      <c r="E8" s="1">
        <v>0.98699999999999999</v>
      </c>
      <c r="F8" s="1">
        <v>1.159</v>
      </c>
      <c r="G8" s="1">
        <v>1.4</v>
      </c>
      <c r="H8" s="1">
        <v>1.54</v>
      </c>
      <c r="I8">
        <v>110</v>
      </c>
      <c r="J8" t="s">
        <v>2</v>
      </c>
      <c r="K8">
        <v>0</v>
      </c>
    </row>
    <row r="9" spans="1:11" x14ac:dyDescent="0.3">
      <c r="A9">
        <v>5</v>
      </c>
      <c r="B9">
        <v>250</v>
      </c>
      <c r="C9" t="s">
        <v>4</v>
      </c>
      <c r="D9">
        <v>3.19</v>
      </c>
      <c r="E9" s="1">
        <v>0.996</v>
      </c>
      <c r="F9" s="1">
        <v>1.198</v>
      </c>
      <c r="G9" s="1">
        <v>1.3720000000000001</v>
      </c>
      <c r="H9" s="1">
        <v>1.65</v>
      </c>
      <c r="I9" s="2">
        <v>110</v>
      </c>
      <c r="J9" t="s">
        <v>2</v>
      </c>
      <c r="K9" s="2">
        <v>0</v>
      </c>
    </row>
    <row r="10" spans="1:11" x14ac:dyDescent="0.3">
      <c r="A10">
        <v>4</v>
      </c>
      <c r="B10">
        <v>250</v>
      </c>
      <c r="C10" t="s">
        <v>4</v>
      </c>
      <c r="D10">
        <v>3.07</v>
      </c>
      <c r="E10" s="1">
        <v>1.0740000000000001</v>
      </c>
      <c r="F10" s="1">
        <v>1.359</v>
      </c>
      <c r="G10" s="1">
        <v>1.7470000000000001</v>
      </c>
      <c r="H10" s="1">
        <v>1.1910000000000001</v>
      </c>
      <c r="I10" s="2">
        <v>110</v>
      </c>
      <c r="J10" t="s">
        <v>2</v>
      </c>
      <c r="K10" s="2">
        <v>0</v>
      </c>
    </row>
    <row r="11" spans="1:11" x14ac:dyDescent="0.3">
      <c r="A11">
        <v>3</v>
      </c>
      <c r="B11">
        <v>250</v>
      </c>
      <c r="C11" t="s">
        <v>4</v>
      </c>
      <c r="D11">
        <v>3.08</v>
      </c>
      <c r="E11" s="1">
        <v>1.3580000000000001</v>
      </c>
      <c r="F11" s="1">
        <v>1.92</v>
      </c>
      <c r="G11" s="1">
        <v>2.3370000000000002</v>
      </c>
      <c r="H11" s="1">
        <v>2.75</v>
      </c>
      <c r="I11" s="2">
        <v>110</v>
      </c>
      <c r="J11" t="s">
        <v>2</v>
      </c>
      <c r="K11" s="2">
        <v>0</v>
      </c>
    </row>
    <row r="12" spans="1:11" x14ac:dyDescent="0.3">
      <c r="A12">
        <v>2</v>
      </c>
      <c r="B12">
        <v>250</v>
      </c>
      <c r="C12" t="s">
        <v>4</v>
      </c>
      <c r="D12">
        <v>3.15</v>
      </c>
      <c r="E12" s="1">
        <v>2.5499999999999998</v>
      </c>
      <c r="F12" s="1">
        <v>3.4950000000000001</v>
      </c>
      <c r="G12" s="1">
        <v>3.7869999999999999</v>
      </c>
      <c r="H12" s="1">
        <v>4.3499999999999996</v>
      </c>
      <c r="I12" s="2">
        <v>110</v>
      </c>
      <c r="J12" t="s">
        <v>2</v>
      </c>
      <c r="K12" s="2">
        <v>0</v>
      </c>
    </row>
    <row r="13" spans="1:11" x14ac:dyDescent="0.3">
      <c r="A13">
        <v>1</v>
      </c>
      <c r="B13">
        <v>250</v>
      </c>
      <c r="C13" t="s">
        <v>4</v>
      </c>
      <c r="D13">
        <v>3.18</v>
      </c>
      <c r="E13" s="1">
        <v>4.5999999999999996</v>
      </c>
      <c r="F13" s="1">
        <v>4.5999999999999996</v>
      </c>
      <c r="G13" s="1">
        <v>4.5999999999999996</v>
      </c>
      <c r="H13" s="1">
        <v>4.5999999999999996</v>
      </c>
    </row>
    <row r="14" spans="1:11" x14ac:dyDescent="0.3">
      <c r="E14" s="1"/>
      <c r="F14" s="1"/>
      <c r="G14" s="1"/>
      <c r="H14" s="1"/>
    </row>
    <row r="15" spans="1:11" x14ac:dyDescent="0.3">
      <c r="E15" s="1"/>
      <c r="F15" s="1"/>
      <c r="G15" s="1"/>
      <c r="H15" s="1"/>
    </row>
    <row r="16" spans="1:11" x14ac:dyDescent="0.3">
      <c r="E16" s="1"/>
      <c r="F16" s="1"/>
      <c r="G16" s="1"/>
      <c r="H16" s="1"/>
    </row>
    <row r="17" spans="5:8" x14ac:dyDescent="0.3"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F671-4780-4295-8285-44E9EE5F1333}">
  <dimension ref="A1:U17"/>
  <sheetViews>
    <sheetView tabSelected="1" topLeftCell="L10" zoomScale="180" zoomScaleNormal="180" workbookViewId="0">
      <selection activeCell="Y35" sqref="Y35"/>
    </sheetView>
  </sheetViews>
  <sheetFormatPr defaultRowHeight="14.4" x14ac:dyDescent="0.3"/>
  <cols>
    <col min="1" max="1" width="27" customWidth="1"/>
    <col min="2" max="2" width="11.44140625" customWidth="1"/>
    <col min="3" max="4" width="14.109375" customWidth="1"/>
    <col min="5" max="5" width="16.21875" customWidth="1"/>
    <col min="6" max="6" width="15.5546875" customWidth="1"/>
    <col min="7" max="7" width="13.88671875" customWidth="1"/>
    <col min="8" max="9" width="15.33203125" customWidth="1"/>
    <col min="10" max="10" width="28.5546875" customWidth="1"/>
    <col min="11" max="12" width="21.77734375" customWidth="1"/>
    <col min="13" max="13" width="8.109375" customWidth="1"/>
    <col min="15" max="15" width="15.88671875" customWidth="1"/>
    <col min="16" max="16" width="16.21875" customWidth="1"/>
    <col min="18" max="18" width="17.21875" customWidth="1"/>
    <col min="19" max="19" width="16.44140625" customWidth="1"/>
    <col min="20" max="20" width="18.6640625" customWidth="1"/>
    <col min="21" max="21" width="21.5546875" customWidth="1"/>
  </cols>
  <sheetData>
    <row r="1" spans="1:21" x14ac:dyDescent="0.3">
      <c r="A1" t="s">
        <v>17</v>
      </c>
      <c r="G1" t="s">
        <v>23</v>
      </c>
      <c r="H1">
        <v>1.024</v>
      </c>
      <c r="J1" t="s">
        <v>33</v>
      </c>
      <c r="K1" t="s">
        <v>34</v>
      </c>
    </row>
    <row r="2" spans="1:21" x14ac:dyDescent="0.3">
      <c r="G2" t="s">
        <v>32</v>
      </c>
      <c r="H2">
        <v>0.04</v>
      </c>
      <c r="J2" t="s">
        <v>35</v>
      </c>
      <c r="K2" t="s">
        <v>36</v>
      </c>
      <c r="M2" s="4" t="s">
        <v>24</v>
      </c>
      <c r="N2" s="4"/>
      <c r="O2" s="4"/>
      <c r="P2" s="4"/>
      <c r="Q2" s="4" t="s">
        <v>29</v>
      </c>
      <c r="R2" s="4"/>
      <c r="S2" s="4"/>
      <c r="T2" s="4" t="s">
        <v>30</v>
      </c>
      <c r="U2" s="4"/>
    </row>
    <row r="3" spans="1:21" x14ac:dyDescent="0.3">
      <c r="A3" t="s">
        <v>21</v>
      </c>
      <c r="B3" t="s">
        <v>6</v>
      </c>
      <c r="C3" t="s">
        <v>5</v>
      </c>
      <c r="D3" t="s">
        <v>18</v>
      </c>
      <c r="E3" t="s">
        <v>10</v>
      </c>
      <c r="F3" t="s">
        <v>11</v>
      </c>
      <c r="G3" t="s">
        <v>19</v>
      </c>
      <c r="H3" t="s">
        <v>20</v>
      </c>
      <c r="I3" t="s">
        <v>16</v>
      </c>
      <c r="J3" t="s">
        <v>1</v>
      </c>
      <c r="K3" t="s">
        <v>3</v>
      </c>
      <c r="L3" t="s">
        <v>31</v>
      </c>
      <c r="M3" t="s">
        <v>25</v>
      </c>
      <c r="N3" t="s">
        <v>26</v>
      </c>
      <c r="O3" t="s">
        <v>27</v>
      </c>
      <c r="P3" t="s">
        <v>28</v>
      </c>
      <c r="Q3" t="s">
        <v>26</v>
      </c>
      <c r="R3" t="s">
        <v>27</v>
      </c>
      <c r="S3" t="s">
        <v>28</v>
      </c>
      <c r="T3" t="s">
        <v>27</v>
      </c>
      <c r="U3" t="s">
        <v>28</v>
      </c>
    </row>
    <row r="4" spans="1:21" x14ac:dyDescent="0.3">
      <c r="A4">
        <v>10</v>
      </c>
      <c r="B4">
        <v>250</v>
      </c>
      <c r="C4" t="s">
        <v>4</v>
      </c>
      <c r="D4">
        <v>3.18</v>
      </c>
      <c r="E4" s="1">
        <v>1.01</v>
      </c>
      <c r="F4" s="1">
        <v>1.0509999999999999</v>
      </c>
      <c r="G4" s="1">
        <v>1.1279999999999999</v>
      </c>
      <c r="H4" s="1">
        <v>1.157</v>
      </c>
      <c r="I4">
        <v>110</v>
      </c>
      <c r="J4" t="s">
        <v>22</v>
      </c>
      <c r="K4">
        <v>0</v>
      </c>
      <c r="L4">
        <f>(A4+1)*2.54</f>
        <v>27.94</v>
      </c>
      <c r="M4" s="1">
        <f>E4-$H$1</f>
        <v>-1.4000000000000012E-2</v>
      </c>
      <c r="N4" s="1">
        <f>F4-$H$1</f>
        <v>2.6999999999999913E-2</v>
      </c>
      <c r="O4" s="1">
        <f>G4-$H$1</f>
        <v>0.10399999999999987</v>
      </c>
      <c r="P4" s="1">
        <f>H4-$H$1</f>
        <v>0.13300000000000001</v>
      </c>
      <c r="Q4" s="1">
        <f>N4-$M4</f>
        <v>4.0999999999999925E-2</v>
      </c>
      <c r="R4" s="1">
        <f>O4-$M4</f>
        <v>0.11799999999999988</v>
      </c>
      <c r="S4" s="1">
        <f>P4-$M4</f>
        <v>0.14700000000000002</v>
      </c>
      <c r="T4" s="3">
        <f>(R4/$Q4)-1</f>
        <v>1.8780487804878074</v>
      </c>
      <c r="U4" s="3">
        <f>(S4/$Q4)-1</f>
        <v>2.5853658536585438</v>
      </c>
    </row>
    <row r="5" spans="1:21" x14ac:dyDescent="0.3">
      <c r="A5">
        <v>9</v>
      </c>
      <c r="B5">
        <v>250</v>
      </c>
      <c r="C5" t="s">
        <v>4</v>
      </c>
      <c r="D5">
        <v>3.12</v>
      </c>
      <c r="E5" s="1">
        <v>0.98199999999999998</v>
      </c>
      <c r="F5" s="1">
        <v>1.04</v>
      </c>
      <c r="G5" s="1">
        <v>1.1299999999999999</v>
      </c>
      <c r="H5" s="1">
        <v>1.19</v>
      </c>
      <c r="I5">
        <v>110</v>
      </c>
      <c r="J5" t="s">
        <v>22</v>
      </c>
      <c r="K5">
        <v>0</v>
      </c>
      <c r="L5">
        <f t="shared" ref="L5:L12" si="0">(A5+1)*2.54</f>
        <v>25.4</v>
      </c>
      <c r="M5" s="1">
        <f t="shared" ref="M5:M12" si="1">E5-$H$1</f>
        <v>-4.2000000000000037E-2</v>
      </c>
      <c r="N5" s="1">
        <f t="shared" ref="N5:N12" si="2">F5-$H$1</f>
        <v>1.6000000000000014E-2</v>
      </c>
      <c r="O5" s="1">
        <f t="shared" ref="O5:O12" si="3">G5-$H$1</f>
        <v>0.10599999999999987</v>
      </c>
      <c r="P5" s="1">
        <f t="shared" ref="P5:P12" si="4">H5-$H$1</f>
        <v>0.16599999999999993</v>
      </c>
      <c r="Q5" s="1">
        <f t="shared" ref="Q5:Q12" si="5">N5-$M5</f>
        <v>5.8000000000000052E-2</v>
      </c>
      <c r="R5" s="1">
        <f t="shared" ref="R5:R12" si="6">O5-$M5</f>
        <v>0.14799999999999991</v>
      </c>
      <c r="S5" s="1">
        <f t="shared" ref="S5:S12" si="7">P5-$M5</f>
        <v>0.20799999999999996</v>
      </c>
      <c r="T5" s="3">
        <f t="shared" ref="T5:T12" si="8">(R5/$Q5)-1</f>
        <v>1.5517241379310307</v>
      </c>
      <c r="U5" s="3">
        <f t="shared" ref="U5:U12" si="9">(S5/$Q5)-1</f>
        <v>2.5862068965517202</v>
      </c>
    </row>
    <row r="6" spans="1:21" x14ac:dyDescent="0.3">
      <c r="A6">
        <v>8</v>
      </c>
      <c r="B6">
        <v>250</v>
      </c>
      <c r="C6" t="s">
        <v>4</v>
      </c>
      <c r="E6" s="1">
        <v>0.97899999999999998</v>
      </c>
      <c r="F6" s="1">
        <v>1.0469999999999999</v>
      </c>
      <c r="G6" s="1">
        <v>1.21</v>
      </c>
      <c r="H6" s="1">
        <v>1.22</v>
      </c>
      <c r="I6">
        <v>110</v>
      </c>
      <c r="J6" t="s">
        <v>22</v>
      </c>
      <c r="K6">
        <v>0</v>
      </c>
      <c r="L6">
        <f t="shared" si="0"/>
        <v>22.86</v>
      </c>
      <c r="M6" s="1">
        <f t="shared" si="1"/>
        <v>-4.500000000000004E-2</v>
      </c>
      <c r="N6" s="1">
        <f t="shared" si="2"/>
        <v>2.2999999999999909E-2</v>
      </c>
      <c r="O6" s="1">
        <f t="shared" si="3"/>
        <v>0.18599999999999994</v>
      </c>
      <c r="P6" s="1">
        <f t="shared" si="4"/>
        <v>0.19599999999999995</v>
      </c>
      <c r="Q6" s="1">
        <f t="shared" si="5"/>
        <v>6.7999999999999949E-2</v>
      </c>
      <c r="R6" s="1">
        <f t="shared" si="6"/>
        <v>0.23099999999999998</v>
      </c>
      <c r="S6" s="1">
        <f t="shared" si="7"/>
        <v>0.24099999999999999</v>
      </c>
      <c r="T6" s="3">
        <f t="shared" si="8"/>
        <v>2.3970588235294139</v>
      </c>
      <c r="U6" s="3">
        <f t="shared" si="9"/>
        <v>2.544117647058826</v>
      </c>
    </row>
    <row r="7" spans="1:21" x14ac:dyDescent="0.3">
      <c r="A7">
        <v>7</v>
      </c>
      <c r="B7">
        <v>250</v>
      </c>
      <c r="C7" t="s">
        <v>4</v>
      </c>
      <c r="D7">
        <v>3.18</v>
      </c>
      <c r="E7">
        <v>1.03</v>
      </c>
      <c r="F7" s="1">
        <v>1.1399999999999999</v>
      </c>
      <c r="G7" s="1">
        <v>1.2749999999999999</v>
      </c>
      <c r="H7" s="1">
        <v>1.4</v>
      </c>
      <c r="I7">
        <v>110</v>
      </c>
      <c r="J7" t="s">
        <v>22</v>
      </c>
      <c r="K7">
        <v>0</v>
      </c>
      <c r="L7">
        <f t="shared" si="0"/>
        <v>20.32</v>
      </c>
      <c r="M7" s="1">
        <f t="shared" si="1"/>
        <v>6.0000000000000053E-3</v>
      </c>
      <c r="N7" s="1">
        <f t="shared" si="2"/>
        <v>0.11599999999999988</v>
      </c>
      <c r="O7" s="1">
        <f t="shared" si="3"/>
        <v>0.25099999999999989</v>
      </c>
      <c r="P7" s="1">
        <f t="shared" si="4"/>
        <v>0.37599999999999989</v>
      </c>
      <c r="Q7" s="1">
        <f t="shared" si="5"/>
        <v>0.10999999999999988</v>
      </c>
      <c r="R7" s="1">
        <f t="shared" si="6"/>
        <v>0.24499999999999988</v>
      </c>
      <c r="S7" s="1">
        <f t="shared" si="7"/>
        <v>0.36999999999999988</v>
      </c>
      <c r="T7" s="3">
        <f t="shared" si="8"/>
        <v>1.2272727272727288</v>
      </c>
      <c r="U7" s="3">
        <f t="shared" si="9"/>
        <v>2.3636363636363664</v>
      </c>
    </row>
    <row r="8" spans="1:21" x14ac:dyDescent="0.3">
      <c r="A8">
        <v>6</v>
      </c>
      <c r="B8">
        <v>250</v>
      </c>
      <c r="C8" t="s">
        <v>4</v>
      </c>
      <c r="D8">
        <v>3.13</v>
      </c>
      <c r="E8" s="1">
        <v>1.028</v>
      </c>
      <c r="F8" s="1">
        <v>1.17</v>
      </c>
      <c r="G8" s="1">
        <v>1.33</v>
      </c>
      <c r="H8" s="1">
        <v>1.49</v>
      </c>
      <c r="I8">
        <v>110</v>
      </c>
      <c r="J8" t="s">
        <v>22</v>
      </c>
      <c r="K8">
        <v>0</v>
      </c>
      <c r="L8">
        <f t="shared" si="0"/>
        <v>17.78</v>
      </c>
      <c r="M8" s="1">
        <f t="shared" si="1"/>
        <v>4.0000000000000036E-3</v>
      </c>
      <c r="N8" s="1">
        <f t="shared" si="2"/>
        <v>0.14599999999999991</v>
      </c>
      <c r="O8" s="1">
        <f t="shared" si="3"/>
        <v>0.30600000000000005</v>
      </c>
      <c r="P8" s="1">
        <f t="shared" si="4"/>
        <v>0.46599999999999997</v>
      </c>
      <c r="Q8" s="1">
        <f t="shared" si="5"/>
        <v>0.1419999999999999</v>
      </c>
      <c r="R8" s="1">
        <f t="shared" si="6"/>
        <v>0.30200000000000005</v>
      </c>
      <c r="S8" s="1">
        <f t="shared" si="7"/>
        <v>0.46199999999999997</v>
      </c>
      <c r="T8" s="3">
        <f t="shared" si="8"/>
        <v>1.1267605633802833</v>
      </c>
      <c r="U8" s="3">
        <f t="shared" si="9"/>
        <v>2.2535211267605653</v>
      </c>
    </row>
    <row r="9" spans="1:21" x14ac:dyDescent="0.3">
      <c r="A9">
        <v>5</v>
      </c>
      <c r="B9">
        <v>250</v>
      </c>
      <c r="C9" t="s">
        <v>4</v>
      </c>
      <c r="D9">
        <v>3.17</v>
      </c>
      <c r="E9" s="1">
        <v>1.05</v>
      </c>
      <c r="F9" s="1">
        <v>1.28</v>
      </c>
      <c r="G9" s="1">
        <v>1.48</v>
      </c>
      <c r="H9" s="1">
        <v>1.72</v>
      </c>
      <c r="I9" s="2">
        <v>110</v>
      </c>
      <c r="J9" t="s">
        <v>22</v>
      </c>
      <c r="K9" s="2">
        <v>0</v>
      </c>
      <c r="L9">
        <f t="shared" si="0"/>
        <v>15.24</v>
      </c>
      <c r="M9" s="1">
        <f t="shared" si="1"/>
        <v>2.6000000000000023E-2</v>
      </c>
      <c r="N9" s="1">
        <f t="shared" si="2"/>
        <v>0.25600000000000001</v>
      </c>
      <c r="O9" s="1">
        <f t="shared" si="3"/>
        <v>0.45599999999999996</v>
      </c>
      <c r="P9" s="1">
        <f t="shared" si="4"/>
        <v>0.69599999999999995</v>
      </c>
      <c r="Q9" s="1">
        <f t="shared" si="5"/>
        <v>0.22999999999999998</v>
      </c>
      <c r="R9" s="1">
        <f t="shared" si="6"/>
        <v>0.42999999999999994</v>
      </c>
      <c r="S9" s="1">
        <f t="shared" si="7"/>
        <v>0.66999999999999993</v>
      </c>
      <c r="T9" s="3">
        <f t="shared" si="8"/>
        <v>0.86956521739130421</v>
      </c>
      <c r="U9" s="3">
        <f t="shared" si="9"/>
        <v>1.9130434782608696</v>
      </c>
    </row>
    <row r="10" spans="1:21" x14ac:dyDescent="0.3">
      <c r="A10">
        <v>4</v>
      </c>
      <c r="B10">
        <v>250</v>
      </c>
      <c r="C10" t="s">
        <v>4</v>
      </c>
      <c r="D10">
        <v>3.18</v>
      </c>
      <c r="E10" s="1">
        <v>1.0880000000000001</v>
      </c>
      <c r="F10" s="1">
        <v>1.46</v>
      </c>
      <c r="G10" s="1">
        <v>1.69</v>
      </c>
      <c r="H10" s="1">
        <v>2.09</v>
      </c>
      <c r="I10" s="2">
        <v>110</v>
      </c>
      <c r="J10" t="s">
        <v>22</v>
      </c>
      <c r="K10" s="2">
        <v>0</v>
      </c>
      <c r="L10">
        <f t="shared" si="0"/>
        <v>12.7</v>
      </c>
      <c r="M10" s="1">
        <f t="shared" si="1"/>
        <v>6.4000000000000057E-2</v>
      </c>
      <c r="N10" s="1">
        <f t="shared" si="2"/>
        <v>0.43599999999999994</v>
      </c>
      <c r="O10" s="1">
        <f t="shared" si="3"/>
        <v>0.66599999999999993</v>
      </c>
      <c r="P10" s="1">
        <f t="shared" si="4"/>
        <v>1.0659999999999998</v>
      </c>
      <c r="Q10" s="1">
        <f t="shared" si="5"/>
        <v>0.37199999999999989</v>
      </c>
      <c r="R10" s="1">
        <f t="shared" si="6"/>
        <v>0.60199999999999987</v>
      </c>
      <c r="S10" s="1">
        <f t="shared" si="7"/>
        <v>1.0019999999999998</v>
      </c>
      <c r="T10" s="3">
        <f t="shared" si="8"/>
        <v>0.61827956989247324</v>
      </c>
      <c r="U10" s="3">
        <f t="shared" si="9"/>
        <v>1.6935483870967745</v>
      </c>
    </row>
    <row r="11" spans="1:21" x14ac:dyDescent="0.3">
      <c r="A11">
        <v>3</v>
      </c>
      <c r="B11">
        <v>250</v>
      </c>
      <c r="C11" t="s">
        <v>4</v>
      </c>
      <c r="D11">
        <v>3.07</v>
      </c>
      <c r="E11" s="1">
        <v>1.28</v>
      </c>
      <c r="F11" s="1">
        <v>1.86</v>
      </c>
      <c r="G11" s="1">
        <v>2.08</v>
      </c>
      <c r="H11" s="1">
        <v>2.5</v>
      </c>
      <c r="I11" s="2">
        <v>110</v>
      </c>
      <c r="J11" t="s">
        <v>22</v>
      </c>
      <c r="K11" s="2">
        <v>0</v>
      </c>
      <c r="L11">
        <f t="shared" si="0"/>
        <v>10.16</v>
      </c>
      <c r="M11" s="1">
        <f t="shared" si="1"/>
        <v>0.25600000000000001</v>
      </c>
      <c r="N11" s="1">
        <f t="shared" si="2"/>
        <v>0.83600000000000008</v>
      </c>
      <c r="O11" s="1">
        <f t="shared" si="3"/>
        <v>1.056</v>
      </c>
      <c r="P11" s="1">
        <f t="shared" si="4"/>
        <v>1.476</v>
      </c>
      <c r="Q11" s="1">
        <f t="shared" si="5"/>
        <v>0.58000000000000007</v>
      </c>
      <c r="R11" s="1">
        <f t="shared" si="6"/>
        <v>0.8</v>
      </c>
      <c r="S11" s="1">
        <f t="shared" si="7"/>
        <v>1.22</v>
      </c>
      <c r="T11" s="3">
        <f t="shared" si="8"/>
        <v>0.37931034482758608</v>
      </c>
      <c r="U11" s="3">
        <f t="shared" si="9"/>
        <v>1.1034482758620685</v>
      </c>
    </row>
    <row r="12" spans="1:21" x14ac:dyDescent="0.3">
      <c r="A12">
        <v>2</v>
      </c>
      <c r="B12">
        <v>250</v>
      </c>
      <c r="C12" t="s">
        <v>4</v>
      </c>
      <c r="D12">
        <v>3.13</v>
      </c>
      <c r="E12" s="1">
        <v>2.4870000000000001</v>
      </c>
      <c r="F12" s="1">
        <v>3.95</v>
      </c>
      <c r="G12" s="1">
        <v>4.1059999999999999</v>
      </c>
      <c r="H12" s="1">
        <v>4.6040000000000001</v>
      </c>
      <c r="I12" s="2">
        <v>110</v>
      </c>
      <c r="J12" t="s">
        <v>22</v>
      </c>
      <c r="K12" s="2">
        <v>0</v>
      </c>
      <c r="L12">
        <f t="shared" si="0"/>
        <v>7.62</v>
      </c>
      <c r="M12" s="1">
        <f t="shared" si="1"/>
        <v>1.4630000000000001</v>
      </c>
      <c r="N12" s="1">
        <f t="shared" si="2"/>
        <v>2.9260000000000002</v>
      </c>
      <c r="O12" s="1">
        <f t="shared" si="3"/>
        <v>3.0819999999999999</v>
      </c>
      <c r="P12" s="1">
        <f t="shared" si="4"/>
        <v>3.58</v>
      </c>
      <c r="Q12" s="1">
        <f t="shared" si="5"/>
        <v>1.4630000000000001</v>
      </c>
      <c r="R12" s="1">
        <f t="shared" si="6"/>
        <v>1.6189999999999998</v>
      </c>
      <c r="S12" s="1">
        <f t="shared" si="7"/>
        <v>2.117</v>
      </c>
      <c r="T12" s="3">
        <f t="shared" si="8"/>
        <v>0.10663021189336952</v>
      </c>
      <c r="U12" s="3">
        <f t="shared" si="9"/>
        <v>0.44702665755297333</v>
      </c>
    </row>
    <row r="13" spans="1:21" x14ac:dyDescent="0.3">
      <c r="E13" s="1"/>
      <c r="F13" s="1"/>
      <c r="G13" s="1"/>
      <c r="H13" s="1"/>
      <c r="I13" s="2"/>
    </row>
    <row r="14" spans="1:21" x14ac:dyDescent="0.3">
      <c r="E14" s="1"/>
      <c r="F14" s="1"/>
      <c r="G14" s="1"/>
      <c r="H14" s="1"/>
    </row>
    <row r="15" spans="1:21" x14ac:dyDescent="0.3">
      <c r="E15" s="1"/>
      <c r="F15" s="1"/>
      <c r="G15" s="1"/>
      <c r="H15" s="1"/>
    </row>
    <row r="16" spans="1:21" x14ac:dyDescent="0.3">
      <c r="E16" s="1"/>
      <c r="F16" s="1"/>
      <c r="G16" s="1"/>
      <c r="H16" s="1"/>
    </row>
    <row r="17" spans="5:8" x14ac:dyDescent="0.3">
      <c r="E17" s="1"/>
      <c r="F17" s="1"/>
      <c r="G17" s="1"/>
      <c r="H17" s="1"/>
    </row>
  </sheetData>
  <mergeCells count="3">
    <mergeCell ref="M2:P2"/>
    <mergeCell ref="Q2:S2"/>
    <mergeCell ref="T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Vref = 0V</vt:lpstr>
      <vt:lpstr>Ark2</vt:lpstr>
      <vt:lpstr>Vref = 1.024V</vt:lpstr>
      <vt:lpstr>Øl Vref = 1.024V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Gylling</dc:creator>
  <cp:lastModifiedBy>Nikolaj Gylling</cp:lastModifiedBy>
  <dcterms:created xsi:type="dcterms:W3CDTF">2018-10-30T14:22:00Z</dcterms:created>
  <dcterms:modified xsi:type="dcterms:W3CDTF">2018-12-11T07:34:01Z</dcterms:modified>
</cp:coreProperties>
</file>