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nay/Desktop/"/>
    </mc:Choice>
  </mc:AlternateContent>
  <xr:revisionPtr revIDLastSave="0" documentId="13_ncr:1_{DCD82C2A-3B1C-8A4B-97D4-6FFADBFADEC3}" xr6:coauthVersionLast="47" xr6:coauthVersionMax="47" xr10:uidLastSave="{00000000-0000-0000-0000-000000000000}"/>
  <bookViews>
    <workbookView xWindow="0" yWindow="500" windowWidth="25600" windowHeight="15500" activeTab="1" xr2:uid="{00000000-000D-0000-FFFF-FFFF00000000}"/>
  </bookViews>
  <sheets>
    <sheet name="Master DataFrame Original" sheetId="1" r:id="rId1"/>
    <sheet name="Calcu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2" l="1"/>
  <c r="K6" i="2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J10" i="2"/>
  <c r="K10" i="2" s="1"/>
  <c r="J11" i="2"/>
  <c r="K11" i="2" s="1"/>
  <c r="J12" i="2"/>
  <c r="K12" i="2" s="1"/>
  <c r="J13" i="2"/>
  <c r="K13" i="2" s="1"/>
  <c r="J9" i="2"/>
  <c r="K9" i="2" s="1"/>
  <c r="J8" i="2"/>
  <c r="K8" i="2" s="1"/>
  <c r="J7" i="2"/>
  <c r="K7" i="2" s="1"/>
  <c r="J6" i="2"/>
  <c r="K36" i="2" l="1"/>
  <c r="D36" i="2"/>
  <c r="E13" i="2" l="1"/>
  <c r="E21" i="2"/>
  <c r="E29" i="2"/>
  <c r="E14" i="2"/>
  <c r="E30" i="2"/>
  <c r="E7" i="2"/>
  <c r="E23" i="2"/>
  <c r="E8" i="2"/>
  <c r="E32" i="2"/>
  <c r="E9" i="2"/>
  <c r="E19" i="2"/>
  <c r="E12" i="2"/>
  <c r="E6" i="2"/>
  <c r="E22" i="2"/>
  <c r="E15" i="2"/>
  <c r="E31" i="2"/>
  <c r="E16" i="2"/>
  <c r="E17" i="2"/>
  <c r="E25" i="2"/>
  <c r="E18" i="2"/>
  <c r="E11" i="2"/>
  <c r="E35" i="2"/>
  <c r="E28" i="2"/>
  <c r="E24" i="2"/>
  <c r="E33" i="2"/>
  <c r="E10" i="2"/>
  <c r="E26" i="2"/>
  <c r="E27" i="2"/>
  <c r="E20" i="2"/>
  <c r="E34" i="2"/>
  <c r="F24" i="2" l="1"/>
  <c r="G24" i="2" s="1"/>
  <c r="H24" i="2" s="1"/>
  <c r="F31" i="2"/>
  <c r="G31" i="2" s="1"/>
  <c r="H31" i="2" s="1"/>
  <c r="F8" i="2"/>
  <c r="G8" i="2" s="1"/>
  <c r="H8" i="2" s="1"/>
  <c r="G7" i="2"/>
  <c r="H7" i="2" s="1"/>
  <c r="F7" i="2"/>
  <c r="F30" i="2"/>
  <c r="G30" i="2" s="1"/>
  <c r="H30" i="2" s="1"/>
  <c r="F14" i="2"/>
  <c r="G14" i="2" s="1"/>
  <c r="H14" i="2" s="1"/>
  <c r="F28" i="2"/>
  <c r="G28" i="2" s="1"/>
  <c r="H28" i="2" s="1"/>
  <c r="F34" i="2"/>
  <c r="G34" i="2" s="1"/>
  <c r="H34" i="2" s="1"/>
  <c r="F29" i="2"/>
  <c r="G29" i="2" s="1"/>
  <c r="H29" i="2" s="1"/>
  <c r="F15" i="2"/>
  <c r="G15" i="2" s="1"/>
  <c r="H15" i="2" s="1"/>
  <c r="F22" i="2"/>
  <c r="G22" i="2" s="1"/>
  <c r="H22" i="2" s="1"/>
  <c r="G6" i="2"/>
  <c r="H6" i="2" s="1"/>
  <c r="F6" i="2"/>
  <c r="F12" i="2"/>
  <c r="G12" i="2" s="1"/>
  <c r="H12" i="2" s="1"/>
  <c r="F25" i="2"/>
  <c r="G25" i="2" s="1"/>
  <c r="H25" i="2" s="1"/>
  <c r="F10" i="2"/>
  <c r="G10" i="2" s="1"/>
  <c r="H10" i="2" s="1"/>
  <c r="F17" i="2"/>
  <c r="G17" i="2" s="1"/>
  <c r="H17" i="2" s="1"/>
  <c r="F9" i="2"/>
  <c r="G9" i="2" s="1"/>
  <c r="H9" i="2" s="1"/>
  <c r="F21" i="2"/>
  <c r="G21" i="2" s="1"/>
  <c r="H21" i="2" s="1"/>
  <c r="F23" i="2"/>
  <c r="G23" i="2" s="1"/>
  <c r="H23" i="2" s="1"/>
  <c r="G35" i="2"/>
  <c r="H35" i="2" s="1"/>
  <c r="F35" i="2"/>
  <c r="F20" i="2"/>
  <c r="G20" i="2" s="1"/>
  <c r="H20" i="2" s="1"/>
  <c r="F11" i="2"/>
  <c r="G11" i="2" s="1"/>
  <c r="H11" i="2" s="1"/>
  <c r="F27" i="2"/>
  <c r="G27" i="2" s="1"/>
  <c r="H27" i="2" s="1"/>
  <c r="F18" i="2"/>
  <c r="G18" i="2" s="1"/>
  <c r="H18" i="2" s="1"/>
  <c r="F26" i="2"/>
  <c r="G26" i="2" s="1"/>
  <c r="H26" i="2" s="1"/>
  <c r="F19" i="2"/>
  <c r="G19" i="2" s="1"/>
  <c r="H19" i="2" s="1"/>
  <c r="F33" i="2"/>
  <c r="G33" i="2" s="1"/>
  <c r="H33" i="2" s="1"/>
  <c r="F16" i="2"/>
  <c r="G16" i="2" s="1"/>
  <c r="H16" i="2" s="1"/>
  <c r="F32" i="2"/>
  <c r="G32" i="2" s="1"/>
  <c r="H32" i="2" s="1"/>
  <c r="F13" i="2"/>
  <c r="G13" i="2" s="1"/>
  <c r="H13" i="2" s="1"/>
  <c r="H36" i="2" l="1"/>
  <c r="B2" i="2" s="1"/>
  <c r="B3" i="2" s="1"/>
</calcChain>
</file>

<file path=xl/sharedStrings.xml><?xml version="1.0" encoding="utf-8"?>
<sst xmlns="http://schemas.openxmlformats.org/spreadsheetml/2006/main" count="144" uniqueCount="78">
  <si>
    <t>Name</t>
  </si>
  <si>
    <t>Ticker Symbol</t>
  </si>
  <si>
    <t>Price (in Rs)</t>
  </si>
  <si>
    <t>FF Market Cap (in Cr)</t>
  </si>
  <si>
    <t>% by Market Cap</t>
  </si>
  <si>
    <t>Buy Price</t>
  </si>
  <si>
    <t>Quantity</t>
  </si>
  <si>
    <t>RELIANCE INDUSTRIES LTD.</t>
  </si>
  <si>
    <t>RELIANCE</t>
  </si>
  <si>
    <t>HDFC BANK LTD</t>
  </si>
  <si>
    <t>HDFCBANK</t>
  </si>
  <si>
    <t>INFOSYS LTD.</t>
  </si>
  <si>
    <t>INFY*</t>
  </si>
  <si>
    <t>ICICI BANK LTD.</t>
  </si>
  <si>
    <t>ICICIBANK</t>
  </si>
  <si>
    <t>HOUSING DEVELOPMENT FINANCE CORP.LTD.</t>
  </si>
  <si>
    <t>HDFC</t>
  </si>
  <si>
    <t>TATA CONSULTANCY SERVICES LTD.</t>
  </si>
  <si>
    <t>TCS</t>
  </si>
  <si>
    <t>KOTAK MAHINDRA BANK LTD.</t>
  </si>
  <si>
    <t>KOTAKBANK</t>
  </si>
  <si>
    <t>HINDUSTAN UNILEVER LTD.</t>
  </si>
  <si>
    <t>HINDUNILVR</t>
  </si>
  <si>
    <t>LARSEN &amp; TOUBRO LTD.</t>
  </si>
  <si>
    <t>LT</t>
  </si>
  <si>
    <t>AXIS BANK LTD.</t>
  </si>
  <si>
    <t>AXISBANK</t>
  </si>
  <si>
    <t>ITC LTD.</t>
  </si>
  <si>
    <t>ITC</t>
  </si>
  <si>
    <t>STATE BANK OF INDIA</t>
  </si>
  <si>
    <t>SBIN</t>
  </si>
  <si>
    <t>BAJAJ FINANCE LIMITED</t>
  </si>
  <si>
    <t>BAJFINANCE</t>
  </si>
  <si>
    <t>ASIAN PAINTS LTD.</t>
  </si>
  <si>
    <t>ASIANPAINT</t>
  </si>
  <si>
    <t>BHARTI AIRTEL LTD.</t>
  </si>
  <si>
    <t>BHARTIARTL</t>
  </si>
  <si>
    <t>TATA STEEL LTD.</t>
  </si>
  <si>
    <t>TATASTEEL</t>
  </si>
  <si>
    <t>HCL TECHNOLOGIES LTD.</t>
  </si>
  <si>
    <t>HCLTECH</t>
  </si>
  <si>
    <t>MARUTI SUZUKI INDIA LTD.</t>
  </si>
  <si>
    <t>MARUTI</t>
  </si>
  <si>
    <t>ULTRATECH CEMENT LTD.</t>
  </si>
  <si>
    <t>ULTRACEMCO</t>
  </si>
  <si>
    <t>BAJAJ FINSERV LTD.</t>
  </si>
  <si>
    <t>BAJAJFINSV</t>
  </si>
  <si>
    <t>SUN PHARMACEUTICAL INDUSTRIES LTD.</t>
  </si>
  <si>
    <t>SUNPHARMA</t>
  </si>
  <si>
    <t>TECH MAHINDRA LTD.</t>
  </si>
  <si>
    <t>TECHM</t>
  </si>
  <si>
    <t>TITAN COMPANY LIMITED</t>
  </si>
  <si>
    <t>TITAN</t>
  </si>
  <si>
    <t>MAHINDRA &amp; MAHINDRA LTD.</t>
  </si>
  <si>
    <t>M&amp;M</t>
  </si>
  <si>
    <t>NESTLE INDIA LTD.</t>
  </si>
  <si>
    <t>NESTLEIND</t>
  </si>
  <si>
    <t>INDUSIND BANK LTD.</t>
  </si>
  <si>
    <t>INDUSINDBK</t>
  </si>
  <si>
    <t>POWER GRID CORPORATION OF INDIA LTD.</t>
  </si>
  <si>
    <t>POWERGRID</t>
  </si>
  <si>
    <t>DR.REDDY'S LABORATORIES LTD.</t>
  </si>
  <si>
    <t>DRREDDY</t>
  </si>
  <si>
    <t>NTPC LTD.</t>
  </si>
  <si>
    <t>NTPC</t>
  </si>
  <si>
    <t>BAJAJ AUTO LTD.</t>
  </si>
  <si>
    <t>BAJAJ-AUTO</t>
  </si>
  <si>
    <t>Allocation</t>
  </si>
  <si>
    <t>Amount Spent</t>
  </si>
  <si>
    <t>Total Capital</t>
  </si>
  <si>
    <t>Cash Spent</t>
  </si>
  <si>
    <t>Cash Left</t>
  </si>
  <si>
    <t>New Price (in Rs)</t>
  </si>
  <si>
    <t>Increment 1</t>
  </si>
  <si>
    <t>Decrement 1</t>
  </si>
  <si>
    <t>Increment 2</t>
  </si>
  <si>
    <t>Decrement 2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</si>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</sst>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B6" sqref="B6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8</v>
      </c>
      <c r="B2" t="s">
        <v>7</v>
      </c>
      <c r="C2">
        <v>2035.4</v>
      </c>
      <c r="D2">
        <v>658068.43000000005</v>
      </c>
      <c r="E2">
        <v>11.23</v>
      </c>
      <c r="F2">
        <v>2035.4</v>
      </c>
      <c r="G2">
        <v>137</v>
      </c>
    </row>
    <row r="3" spans="1:7" x14ac:dyDescent="0.2">
      <c r="A3" t="s">
        <v>10</v>
      </c>
      <c r="B3" t="s">
        <v>9</v>
      </c>
      <c r="C3">
        <v>1425.8</v>
      </c>
      <c r="D3">
        <v>623127.97</v>
      </c>
      <c r="E3">
        <v>10.63</v>
      </c>
      <c r="F3">
        <v>1425.8</v>
      </c>
      <c r="G3">
        <v>186</v>
      </c>
    </row>
    <row r="4" spans="1:7" x14ac:dyDescent="0.2">
      <c r="A4" t="s">
        <v>12</v>
      </c>
      <c r="B4" t="s">
        <v>11</v>
      </c>
      <c r="C4">
        <v>1610.25</v>
      </c>
      <c r="D4">
        <v>596662.78</v>
      </c>
      <c r="E4">
        <v>10.18</v>
      </c>
      <c r="F4">
        <v>1610.25</v>
      </c>
      <c r="G4">
        <v>158</v>
      </c>
    </row>
    <row r="5" spans="1:7" x14ac:dyDescent="0.2">
      <c r="A5" t="s">
        <v>14</v>
      </c>
      <c r="B5" t="s">
        <v>13</v>
      </c>
      <c r="C5">
        <v>682.7</v>
      </c>
      <c r="D5">
        <v>472849.46</v>
      </c>
      <c r="E5">
        <v>8.07</v>
      </c>
      <c r="F5">
        <v>682.7</v>
      </c>
      <c r="G5">
        <v>295</v>
      </c>
    </row>
    <row r="6" spans="1:7" x14ac:dyDescent="0.2">
      <c r="A6" t="s">
        <v>16</v>
      </c>
      <c r="B6" t="s">
        <v>15</v>
      </c>
      <c r="C6">
        <v>2440.75</v>
      </c>
      <c r="D6">
        <v>440738.35</v>
      </c>
      <c r="E6">
        <v>7.52</v>
      </c>
      <c r="F6">
        <v>2440.75</v>
      </c>
      <c r="G6">
        <v>77</v>
      </c>
    </row>
    <row r="7" spans="1:7" x14ac:dyDescent="0.2">
      <c r="A7" t="s">
        <v>18</v>
      </c>
      <c r="B7" t="s">
        <v>17</v>
      </c>
      <c r="C7">
        <v>3167.5</v>
      </c>
      <c r="D7">
        <v>328068.87</v>
      </c>
      <c r="E7">
        <v>5.6</v>
      </c>
      <c r="F7">
        <v>3167.5</v>
      </c>
      <c r="G7">
        <v>44</v>
      </c>
    </row>
    <row r="8" spans="1:7" x14ac:dyDescent="0.2">
      <c r="A8" t="s">
        <v>20</v>
      </c>
      <c r="B8" t="s">
        <v>19</v>
      </c>
      <c r="C8">
        <v>1654.95</v>
      </c>
      <c r="D8">
        <v>242810.97</v>
      </c>
      <c r="E8">
        <v>4.1399999999999997</v>
      </c>
      <c r="F8">
        <v>1654.95</v>
      </c>
      <c r="G8">
        <v>62</v>
      </c>
    </row>
    <row r="9" spans="1:7" x14ac:dyDescent="0.2">
      <c r="A9" t="s">
        <v>22</v>
      </c>
      <c r="B9" t="s">
        <v>21</v>
      </c>
      <c r="C9">
        <v>2334.0500000000002</v>
      </c>
      <c r="D9">
        <v>208394.2</v>
      </c>
      <c r="E9">
        <v>3.56</v>
      </c>
      <c r="F9">
        <v>2334.0500000000002</v>
      </c>
      <c r="G9">
        <v>38</v>
      </c>
    </row>
    <row r="10" spans="1:7" x14ac:dyDescent="0.2">
      <c r="A10" t="s">
        <v>24</v>
      </c>
      <c r="B10" t="s">
        <v>23</v>
      </c>
      <c r="C10">
        <v>1601.4</v>
      </c>
      <c r="D10">
        <v>193442.75</v>
      </c>
      <c r="E10">
        <v>3.3</v>
      </c>
      <c r="F10">
        <v>1601.4</v>
      </c>
      <c r="G10">
        <v>51</v>
      </c>
    </row>
    <row r="11" spans="1:7" x14ac:dyDescent="0.2">
      <c r="A11" t="s">
        <v>26</v>
      </c>
      <c r="B11" t="s">
        <v>25</v>
      </c>
      <c r="C11">
        <v>709</v>
      </c>
      <c r="D11">
        <v>180392.86</v>
      </c>
      <c r="E11">
        <v>3.08</v>
      </c>
      <c r="F11">
        <v>709</v>
      </c>
      <c r="G11">
        <v>108</v>
      </c>
    </row>
    <row r="12" spans="1:7" x14ac:dyDescent="0.2">
      <c r="A12" t="s">
        <v>28</v>
      </c>
      <c r="B12" t="s">
        <v>27</v>
      </c>
      <c r="C12">
        <v>205</v>
      </c>
      <c r="D12">
        <v>179155.23</v>
      </c>
      <c r="E12">
        <v>3.06</v>
      </c>
      <c r="F12">
        <v>205</v>
      </c>
      <c r="G12">
        <v>373</v>
      </c>
    </row>
    <row r="13" spans="1:7" x14ac:dyDescent="0.2">
      <c r="A13" t="s">
        <v>30</v>
      </c>
      <c r="B13" t="s">
        <v>29</v>
      </c>
      <c r="C13">
        <v>431.7</v>
      </c>
      <c r="D13">
        <v>165668.46</v>
      </c>
      <c r="E13">
        <v>2.83</v>
      </c>
      <c r="F13">
        <v>431.7</v>
      </c>
      <c r="G13">
        <v>163</v>
      </c>
    </row>
    <row r="14" spans="1:7" x14ac:dyDescent="0.2">
      <c r="A14" t="s">
        <v>32</v>
      </c>
      <c r="B14" t="s">
        <v>31</v>
      </c>
      <c r="C14">
        <v>6228.9</v>
      </c>
      <c r="D14">
        <v>165428.07</v>
      </c>
      <c r="E14">
        <v>2.82</v>
      </c>
      <c r="F14">
        <v>6228.9</v>
      </c>
      <c r="G14">
        <v>11</v>
      </c>
    </row>
    <row r="15" spans="1:7" x14ac:dyDescent="0.2">
      <c r="A15" t="s">
        <v>34</v>
      </c>
      <c r="B15" t="s">
        <v>33</v>
      </c>
      <c r="C15">
        <v>2958.55</v>
      </c>
      <c r="D15">
        <v>133378.23000000001</v>
      </c>
      <c r="E15">
        <v>2.2799999999999998</v>
      </c>
      <c r="F15">
        <v>2958.55</v>
      </c>
      <c r="G15">
        <v>19</v>
      </c>
    </row>
    <row r="16" spans="1:7" x14ac:dyDescent="0.2">
      <c r="A16" t="s">
        <v>36</v>
      </c>
      <c r="B16" t="s">
        <v>35</v>
      </c>
      <c r="C16">
        <v>561.9</v>
      </c>
      <c r="D16">
        <v>132696.72</v>
      </c>
      <c r="E16">
        <v>2.2599999999999998</v>
      </c>
      <c r="F16">
        <v>561.9</v>
      </c>
      <c r="G16">
        <v>100</v>
      </c>
    </row>
    <row r="17" spans="1:7" x14ac:dyDescent="0.2">
      <c r="A17" t="s">
        <v>38</v>
      </c>
      <c r="B17" t="s">
        <v>37</v>
      </c>
      <c r="C17">
        <v>1433.75</v>
      </c>
      <c r="D17">
        <v>113767.29</v>
      </c>
      <c r="E17">
        <v>1.94</v>
      </c>
      <c r="F17">
        <v>1433.75</v>
      </c>
      <c r="G17">
        <v>33</v>
      </c>
    </row>
    <row r="18" spans="1:7" x14ac:dyDescent="0.2">
      <c r="A18" t="s">
        <v>40</v>
      </c>
      <c r="B18" t="s">
        <v>39</v>
      </c>
      <c r="C18">
        <v>1025.45</v>
      </c>
      <c r="D18">
        <v>111309.11</v>
      </c>
      <c r="E18">
        <v>1.9</v>
      </c>
      <c r="F18">
        <v>1025.45</v>
      </c>
      <c r="G18">
        <v>46</v>
      </c>
    </row>
    <row r="19" spans="1:7" x14ac:dyDescent="0.2">
      <c r="A19" t="s">
        <v>42</v>
      </c>
      <c r="B19" t="s">
        <v>41</v>
      </c>
      <c r="C19">
        <v>6978.7</v>
      </c>
      <c r="D19">
        <v>92757.55</v>
      </c>
      <c r="E19">
        <v>1.58</v>
      </c>
      <c r="F19">
        <v>6978.7</v>
      </c>
      <c r="G19">
        <v>5</v>
      </c>
    </row>
    <row r="20" spans="1:7" x14ac:dyDescent="0.2">
      <c r="A20" t="s">
        <v>44</v>
      </c>
      <c r="B20" t="s">
        <v>43</v>
      </c>
      <c r="C20">
        <v>7623.75</v>
      </c>
      <c r="D20">
        <v>88025.61</v>
      </c>
      <c r="E20">
        <v>1.5</v>
      </c>
      <c r="F20">
        <v>7623.75</v>
      </c>
      <c r="G20">
        <v>4</v>
      </c>
    </row>
    <row r="21" spans="1:7" x14ac:dyDescent="0.2">
      <c r="A21" t="s">
        <v>46</v>
      </c>
      <c r="B21" t="s">
        <v>45</v>
      </c>
      <c r="C21">
        <v>14221.3</v>
      </c>
      <c r="D21">
        <v>85999.37</v>
      </c>
      <c r="E21">
        <v>1.47</v>
      </c>
      <c r="F21">
        <v>14221.3</v>
      </c>
      <c r="G21">
        <v>2</v>
      </c>
    </row>
    <row r="22" spans="1:7" x14ac:dyDescent="0.2">
      <c r="A22" t="s">
        <v>48</v>
      </c>
      <c r="B22" t="s">
        <v>47</v>
      </c>
      <c r="C22">
        <v>774</v>
      </c>
      <c r="D22">
        <v>85423.81</v>
      </c>
      <c r="E22">
        <v>1.46</v>
      </c>
      <c r="F22">
        <v>774</v>
      </c>
      <c r="G22">
        <v>47</v>
      </c>
    </row>
    <row r="23" spans="1:7" x14ac:dyDescent="0.2">
      <c r="A23" t="s">
        <v>50</v>
      </c>
      <c r="B23" t="s">
        <v>49</v>
      </c>
      <c r="C23">
        <v>1209.45</v>
      </c>
      <c r="D23">
        <v>75014.39</v>
      </c>
      <c r="E23">
        <v>1.28</v>
      </c>
      <c r="F23">
        <v>1209.45</v>
      </c>
      <c r="G23">
        <v>26</v>
      </c>
    </row>
    <row r="24" spans="1:7" x14ac:dyDescent="0.2">
      <c r="A24" t="s">
        <v>52</v>
      </c>
      <c r="B24" t="s">
        <v>51</v>
      </c>
      <c r="C24">
        <v>1714.5</v>
      </c>
      <c r="D24">
        <v>71539.14</v>
      </c>
      <c r="E24">
        <v>1.22</v>
      </c>
      <c r="F24">
        <v>1714.5</v>
      </c>
      <c r="G24">
        <v>17</v>
      </c>
    </row>
    <row r="25" spans="1:7" x14ac:dyDescent="0.2">
      <c r="A25" t="s">
        <v>54</v>
      </c>
      <c r="B25" t="s">
        <v>53</v>
      </c>
      <c r="C25">
        <v>743.2</v>
      </c>
      <c r="D25">
        <v>71143.429999999993</v>
      </c>
      <c r="E25">
        <v>1.21</v>
      </c>
      <c r="F25">
        <v>743.2</v>
      </c>
      <c r="G25">
        <v>40</v>
      </c>
    </row>
    <row r="26" spans="1:7" x14ac:dyDescent="0.2">
      <c r="A26" t="s">
        <v>56</v>
      </c>
      <c r="B26" t="s">
        <v>55</v>
      </c>
      <c r="C26">
        <v>17702.75</v>
      </c>
      <c r="D26">
        <v>63152.46</v>
      </c>
      <c r="E26">
        <v>1.08</v>
      </c>
      <c r="F26">
        <v>17702.75</v>
      </c>
      <c r="G26">
        <v>1</v>
      </c>
    </row>
    <row r="27" spans="1:7" x14ac:dyDescent="0.2">
      <c r="A27" t="s">
        <v>58</v>
      </c>
      <c r="B27" t="s">
        <v>57</v>
      </c>
      <c r="C27">
        <v>981</v>
      </c>
      <c r="D27">
        <v>59217.61</v>
      </c>
      <c r="E27">
        <v>1.01</v>
      </c>
      <c r="F27">
        <v>981</v>
      </c>
      <c r="G27">
        <v>25</v>
      </c>
    </row>
    <row r="28" spans="1:7" x14ac:dyDescent="0.2">
      <c r="A28" t="s">
        <v>60</v>
      </c>
      <c r="B28" t="s">
        <v>59</v>
      </c>
      <c r="C28">
        <v>171.05</v>
      </c>
      <c r="D28">
        <v>58464.41</v>
      </c>
      <c r="E28">
        <v>1</v>
      </c>
      <c r="F28">
        <v>171.05</v>
      </c>
      <c r="G28">
        <v>146</v>
      </c>
    </row>
    <row r="29" spans="1:7" x14ac:dyDescent="0.2">
      <c r="A29" t="s">
        <v>62</v>
      </c>
      <c r="B29" t="s">
        <v>61</v>
      </c>
      <c r="C29">
        <v>4712.7</v>
      </c>
      <c r="D29">
        <v>57229.599999999999</v>
      </c>
      <c r="E29">
        <v>0.98</v>
      </c>
      <c r="F29">
        <v>4712.7</v>
      </c>
      <c r="G29">
        <v>5</v>
      </c>
    </row>
    <row r="30" spans="1:7" x14ac:dyDescent="0.2">
      <c r="A30" t="s">
        <v>64</v>
      </c>
      <c r="B30" t="s">
        <v>63</v>
      </c>
      <c r="C30">
        <v>118.2</v>
      </c>
      <c r="D30">
        <v>56161.15</v>
      </c>
      <c r="E30">
        <v>0.96</v>
      </c>
      <c r="F30">
        <v>118.2</v>
      </c>
      <c r="G30">
        <v>203</v>
      </c>
    </row>
    <row r="31" spans="1:7" x14ac:dyDescent="0.2">
      <c r="A31" t="s">
        <v>66</v>
      </c>
      <c r="B31" t="s">
        <v>65</v>
      </c>
      <c r="C31">
        <v>3831.05</v>
      </c>
      <c r="D31">
        <v>49886.080000000002</v>
      </c>
      <c r="E31">
        <v>0.85</v>
      </c>
      <c r="F31">
        <v>3831.05</v>
      </c>
      <c r="G31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tabSelected="1" zoomScale="112" workbookViewId="0">
      <selection activeCell="B4" sqref="B4"/>
    </sheetView>
  </sheetViews>
  <sheetFormatPr baseColWidth="10" defaultRowHeight="16" x14ac:dyDescent="0.2"/>
  <cols>
    <col min="1" max="1" width="12.6640625" style="2" bestFit="1" customWidth="1"/>
    <col min="2" max="2" width="39.83203125" style="2" bestFit="1" customWidth="1"/>
    <col min="3" max="3" width="11" style="2" bestFit="1" customWidth="1"/>
    <col min="4" max="4" width="18.6640625" style="2" bestFit="1" customWidth="1"/>
    <col min="5" max="5" width="14.83203125" style="2" bestFit="1" customWidth="1"/>
    <col min="6" max="6" width="12.5" style="2" customWidth="1"/>
    <col min="7" max="7" width="8.1640625" style="2" bestFit="1" customWidth="1"/>
    <col min="8" max="8" width="13" style="2" bestFit="1" customWidth="1"/>
    <col min="9" max="9" width="1" style="6" customWidth="1"/>
    <col min="10" max="10" width="15.33203125" style="2" bestFit="1" customWidth="1"/>
    <col min="11" max="11" width="11.33203125" style="2" customWidth="1"/>
    <col min="12" max="16384" width="10.83203125" style="2"/>
  </cols>
  <sheetData>
    <row r="1" spans="1:11" x14ac:dyDescent="0.2">
      <c r="A1" s="1" t="s">
        <v>69</v>
      </c>
      <c r="B1" s="5">
        <v>2500000</v>
      </c>
      <c r="D1" s="1" t="s">
        <v>73</v>
      </c>
      <c r="E1" s="8">
        <v>2</v>
      </c>
      <c r="F1" s="1" t="s">
        <v>75</v>
      </c>
      <c r="G1" s="8">
        <v>3</v>
      </c>
    </row>
    <row r="2" spans="1:11" x14ac:dyDescent="0.2">
      <c r="A2" s="1" t="s">
        <v>70</v>
      </c>
      <c r="B2" s="2">
        <f>H36</f>
        <v>2452902.9</v>
      </c>
      <c r="D2" s="1" t="s">
        <v>74</v>
      </c>
      <c r="E2" s="8">
        <v>-0.75</v>
      </c>
      <c r="F2" s="1" t="s">
        <v>76</v>
      </c>
      <c r="G2" s="8">
        <v>-1.5</v>
      </c>
    </row>
    <row r="3" spans="1:11" x14ac:dyDescent="0.2">
      <c r="A3" s="1" t="s">
        <v>71</v>
      </c>
      <c r="B3" s="2">
        <f>B1-B2</f>
        <v>47097.100000000093</v>
      </c>
    </row>
    <row r="5" spans="1:11" s="6" customFormat="1" x14ac:dyDescent="0.2">
      <c r="A5" s="7" t="s">
        <v>1</v>
      </c>
      <c r="B5" s="7" t="s">
        <v>0</v>
      </c>
      <c r="C5" s="7" t="s">
        <v>2</v>
      </c>
      <c r="D5" s="7" t="s">
        <v>3</v>
      </c>
      <c r="E5" s="7" t="s">
        <v>4</v>
      </c>
      <c r="F5" s="7" t="s">
        <v>67</v>
      </c>
      <c r="G5" s="7" t="s">
        <v>6</v>
      </c>
      <c r="H5" s="7" t="s">
        <v>68</v>
      </c>
      <c r="J5" s="7" t="s">
        <v>72</v>
      </c>
      <c r="K5" s="7" t="s">
        <v>77</v>
      </c>
    </row>
    <row r="6" spans="1:11" x14ac:dyDescent="0.2">
      <c r="A6" s="2" t="s">
        <v>8</v>
      </c>
      <c r="B6" s="2" t="s">
        <v>7</v>
      </c>
      <c r="C6" s="2">
        <v>2035.4</v>
      </c>
      <c r="D6" s="2">
        <v>658068.43000000005</v>
      </c>
      <c r="E6" s="3">
        <f>(D6/($D$36))</f>
        <v>0.11229885824961185</v>
      </c>
      <c r="F6" s="4">
        <f>$B$1*E6</f>
        <v>280747.14562402962</v>
      </c>
      <c r="G6" s="2">
        <f>_xlfn.FLOOR.MATH(F6/C6)</f>
        <v>137</v>
      </c>
      <c r="H6" s="2">
        <f>G6*C6</f>
        <v>278849.8</v>
      </c>
      <c r="J6" s="2">
        <f>((100+$E$1)/100)*C6</f>
        <v>2076.1080000000002</v>
      </c>
      <c r="K6" s="2">
        <f>J6*G6</f>
        <v>284426.79600000003</v>
      </c>
    </row>
    <row r="7" spans="1:11" x14ac:dyDescent="0.2">
      <c r="A7" s="2" t="s">
        <v>10</v>
      </c>
      <c r="B7" s="2" t="s">
        <v>9</v>
      </c>
      <c r="C7" s="2">
        <v>1425.8</v>
      </c>
      <c r="D7" s="2">
        <v>623127.97</v>
      </c>
      <c r="E7" s="3">
        <f t="shared" ref="E7:E35" si="0">(D7/($D$36))</f>
        <v>0.10633629632468218</v>
      </c>
      <c r="F7" s="4">
        <f t="shared" ref="F7:F35" si="1">$B$1*E7</f>
        <v>265840.74081170547</v>
      </c>
      <c r="G7" s="2">
        <f t="shared" ref="G7:G35" si="2">_xlfn.FLOOR.MATH(F7/C7)</f>
        <v>186</v>
      </c>
      <c r="H7" s="2">
        <f t="shared" ref="H7:H35" si="3">G7*C7</f>
        <v>265198.8</v>
      </c>
      <c r="J7" s="2">
        <f>((100+$E$2)/100)*C7</f>
        <v>1415.1065000000001</v>
      </c>
      <c r="K7" s="2">
        <f t="shared" ref="K7:K35" si="4">J7*G7</f>
        <v>263209.80900000001</v>
      </c>
    </row>
    <row r="8" spans="1:11" x14ac:dyDescent="0.2">
      <c r="A8" s="2" t="s">
        <v>12</v>
      </c>
      <c r="B8" s="2" t="s">
        <v>11</v>
      </c>
      <c r="C8" s="2">
        <v>1610.25</v>
      </c>
      <c r="D8" s="2">
        <v>596662.78</v>
      </c>
      <c r="E8" s="3">
        <f t="shared" si="0"/>
        <v>0.10182003253679764</v>
      </c>
      <c r="F8" s="4">
        <f t="shared" si="1"/>
        <v>254550.08134199411</v>
      </c>
      <c r="G8" s="2">
        <f t="shared" si="2"/>
        <v>158</v>
      </c>
      <c r="H8" s="2">
        <f t="shared" si="3"/>
        <v>254419.5</v>
      </c>
      <c r="J8" s="2">
        <f>((100+$G$1)/100)*C8</f>
        <v>1658.5575000000001</v>
      </c>
      <c r="K8" s="2">
        <f t="shared" si="4"/>
        <v>262052.08500000002</v>
      </c>
    </row>
    <row r="9" spans="1:11" x14ac:dyDescent="0.2">
      <c r="A9" s="2" t="s">
        <v>14</v>
      </c>
      <c r="B9" s="2" t="s">
        <v>13</v>
      </c>
      <c r="C9" s="2">
        <v>682.7</v>
      </c>
      <c r="D9" s="2">
        <v>472849.46</v>
      </c>
      <c r="E9" s="3">
        <f t="shared" si="0"/>
        <v>8.0691387188936425E-2</v>
      </c>
      <c r="F9" s="4">
        <f t="shared" si="1"/>
        <v>201728.46797234105</v>
      </c>
      <c r="G9" s="2">
        <f t="shared" si="2"/>
        <v>295</v>
      </c>
      <c r="H9" s="2">
        <f t="shared" si="3"/>
        <v>201396.5</v>
      </c>
      <c r="J9" s="2">
        <f>((100+$G$2)/100)*C9</f>
        <v>672.45950000000005</v>
      </c>
      <c r="K9" s="2">
        <f t="shared" si="4"/>
        <v>198375.55250000002</v>
      </c>
    </row>
    <row r="10" spans="1:11" x14ac:dyDescent="0.2">
      <c r="A10" s="2" t="s">
        <v>16</v>
      </c>
      <c r="B10" s="2" t="s">
        <v>15</v>
      </c>
      <c r="C10" s="2">
        <v>2440.75</v>
      </c>
      <c r="D10" s="2">
        <v>440738.35</v>
      </c>
      <c r="E10" s="3">
        <f t="shared" si="0"/>
        <v>7.5211651608659918E-2</v>
      </c>
      <c r="F10" s="4">
        <f t="shared" si="1"/>
        <v>188029.1290216498</v>
      </c>
      <c r="G10" s="2">
        <f t="shared" si="2"/>
        <v>77</v>
      </c>
      <c r="H10" s="2">
        <f t="shared" si="3"/>
        <v>187937.75</v>
      </c>
      <c r="J10" s="2">
        <f>((100+$E$1)/100)*C10</f>
        <v>2489.5650000000001</v>
      </c>
      <c r="K10" s="2">
        <f t="shared" si="4"/>
        <v>191696.505</v>
      </c>
    </row>
    <row r="11" spans="1:11" x14ac:dyDescent="0.2">
      <c r="A11" s="2" t="s">
        <v>18</v>
      </c>
      <c r="B11" s="2" t="s">
        <v>17</v>
      </c>
      <c r="C11" s="2">
        <v>3167.5</v>
      </c>
      <c r="D11" s="2">
        <v>328068.87</v>
      </c>
      <c r="E11" s="3">
        <f t="shared" si="0"/>
        <v>5.5984693762380203E-2</v>
      </c>
      <c r="F11" s="4">
        <f t="shared" si="1"/>
        <v>139961.7344059505</v>
      </c>
      <c r="G11" s="2">
        <f t="shared" si="2"/>
        <v>44</v>
      </c>
      <c r="H11" s="2">
        <f t="shared" si="3"/>
        <v>139370</v>
      </c>
      <c r="J11" s="2">
        <f>((100+$E$2)/100)*C11</f>
        <v>3143.7437500000001</v>
      </c>
      <c r="K11" s="2">
        <f t="shared" si="4"/>
        <v>138324.72500000001</v>
      </c>
    </row>
    <row r="12" spans="1:11" x14ac:dyDescent="0.2">
      <c r="A12" s="2" t="s">
        <v>20</v>
      </c>
      <c r="B12" s="2" t="s">
        <v>19</v>
      </c>
      <c r="C12" s="2">
        <v>1654.95</v>
      </c>
      <c r="D12" s="2">
        <v>242810.97</v>
      </c>
      <c r="E12" s="3">
        <f t="shared" si="0"/>
        <v>4.1435500410619538E-2</v>
      </c>
      <c r="F12" s="4">
        <f t="shared" si="1"/>
        <v>103588.75102654885</v>
      </c>
      <c r="G12" s="2">
        <f t="shared" si="2"/>
        <v>62</v>
      </c>
      <c r="H12" s="2">
        <f t="shared" si="3"/>
        <v>102606.90000000001</v>
      </c>
      <c r="J12" s="2">
        <f>((100+$G$1)/100)*C12</f>
        <v>1704.5985000000001</v>
      </c>
      <c r="K12" s="2">
        <f t="shared" si="4"/>
        <v>105685.107</v>
      </c>
    </row>
    <row r="13" spans="1:11" x14ac:dyDescent="0.2">
      <c r="A13" s="2" t="s">
        <v>22</v>
      </c>
      <c r="B13" s="2" t="s">
        <v>21</v>
      </c>
      <c r="C13" s="2">
        <v>2334.0500000000002</v>
      </c>
      <c r="D13" s="2">
        <v>208394.2</v>
      </c>
      <c r="E13" s="3">
        <f t="shared" si="0"/>
        <v>3.556230577090784E-2</v>
      </c>
      <c r="F13" s="4">
        <f t="shared" si="1"/>
        <v>88905.764427269605</v>
      </c>
      <c r="G13" s="2">
        <f t="shared" si="2"/>
        <v>38</v>
      </c>
      <c r="H13" s="2">
        <f t="shared" si="3"/>
        <v>88693.900000000009</v>
      </c>
      <c r="J13" s="2">
        <f>((100+$G$2)/100)*C13</f>
        <v>2299.0392500000003</v>
      </c>
      <c r="K13" s="2">
        <f t="shared" si="4"/>
        <v>87363.491500000004</v>
      </c>
    </row>
    <row r="14" spans="1:11" x14ac:dyDescent="0.2">
      <c r="A14" s="2" t="s">
        <v>24</v>
      </c>
      <c r="B14" s="2" t="s">
        <v>23</v>
      </c>
      <c r="C14" s="2">
        <v>1601.4</v>
      </c>
      <c r="D14" s="2">
        <v>193442.75</v>
      </c>
      <c r="E14" s="3">
        <f t="shared" si="0"/>
        <v>3.3010852627689651E-2</v>
      </c>
      <c r="F14" s="4">
        <f t="shared" si="1"/>
        <v>82527.131569224133</v>
      </c>
      <c r="G14" s="2">
        <f t="shared" si="2"/>
        <v>51</v>
      </c>
      <c r="H14" s="2">
        <f t="shared" si="3"/>
        <v>81671.400000000009</v>
      </c>
      <c r="J14" s="2">
        <f t="shared" ref="J14" si="5">((100+$E$1)/100)*C14</f>
        <v>1633.4280000000001</v>
      </c>
      <c r="K14" s="2">
        <f t="shared" si="4"/>
        <v>83304.828000000009</v>
      </c>
    </row>
    <row r="15" spans="1:11" x14ac:dyDescent="0.2">
      <c r="A15" s="2" t="s">
        <v>26</v>
      </c>
      <c r="B15" s="2" t="s">
        <v>25</v>
      </c>
      <c r="C15" s="2">
        <v>709</v>
      </c>
      <c r="D15" s="2">
        <v>180392.86</v>
      </c>
      <c r="E15" s="3">
        <f t="shared" si="0"/>
        <v>3.07838991978115E-2</v>
      </c>
      <c r="F15" s="4">
        <f t="shared" si="1"/>
        <v>76959.747994528749</v>
      </c>
      <c r="G15" s="2">
        <f t="shared" si="2"/>
        <v>108</v>
      </c>
      <c r="H15" s="2">
        <f t="shared" si="3"/>
        <v>76572</v>
      </c>
      <c r="J15" s="2">
        <f t="shared" ref="J15" si="6">((100+$E$2)/100)*C15</f>
        <v>703.6825</v>
      </c>
      <c r="K15" s="2">
        <f t="shared" si="4"/>
        <v>75997.710000000006</v>
      </c>
    </row>
    <row r="16" spans="1:11" x14ac:dyDescent="0.2">
      <c r="A16" s="2" t="s">
        <v>28</v>
      </c>
      <c r="B16" s="2" t="s">
        <v>27</v>
      </c>
      <c r="C16" s="2">
        <v>205</v>
      </c>
      <c r="D16" s="2">
        <v>179155.23</v>
      </c>
      <c r="E16" s="3">
        <f t="shared" si="0"/>
        <v>3.0572698615015777E-2</v>
      </c>
      <c r="F16" s="4">
        <f t="shared" si="1"/>
        <v>76431.746537539439</v>
      </c>
      <c r="G16" s="2">
        <f t="shared" si="2"/>
        <v>372</v>
      </c>
      <c r="H16" s="2">
        <f t="shared" si="3"/>
        <v>76260</v>
      </c>
      <c r="J16" s="2">
        <f t="shared" ref="J16" si="7">((100+$G$1)/100)*C16</f>
        <v>211.15</v>
      </c>
      <c r="K16" s="2">
        <f t="shared" si="4"/>
        <v>78547.8</v>
      </c>
    </row>
    <row r="17" spans="1:11" x14ac:dyDescent="0.2">
      <c r="A17" s="2" t="s">
        <v>30</v>
      </c>
      <c r="B17" s="2" t="s">
        <v>29</v>
      </c>
      <c r="C17" s="2">
        <v>431.7</v>
      </c>
      <c r="D17" s="2">
        <v>165668.46</v>
      </c>
      <c r="E17" s="3">
        <f t="shared" si="0"/>
        <v>2.8271191957911564E-2</v>
      </c>
      <c r="F17" s="4">
        <f t="shared" si="1"/>
        <v>70677.97989477891</v>
      </c>
      <c r="G17" s="2">
        <f t="shared" si="2"/>
        <v>163</v>
      </c>
      <c r="H17" s="2">
        <f t="shared" si="3"/>
        <v>70367.099999999991</v>
      </c>
      <c r="J17" s="2">
        <f t="shared" ref="J17" si="8">((100+$G$2)/100)*C17</f>
        <v>425.22449999999998</v>
      </c>
      <c r="K17" s="2">
        <f t="shared" si="4"/>
        <v>69311.593500000003</v>
      </c>
    </row>
    <row r="18" spans="1:11" x14ac:dyDescent="0.2">
      <c r="A18" s="2" t="s">
        <v>32</v>
      </c>
      <c r="B18" s="2" t="s">
        <v>31</v>
      </c>
      <c r="C18" s="2">
        <v>6228.9</v>
      </c>
      <c r="D18" s="2">
        <v>165428.07</v>
      </c>
      <c r="E18" s="3">
        <f t="shared" si="0"/>
        <v>2.823016959412088E-2</v>
      </c>
      <c r="F18" s="4">
        <f t="shared" si="1"/>
        <v>70575.423985302201</v>
      </c>
      <c r="G18" s="2">
        <f t="shared" si="2"/>
        <v>11</v>
      </c>
      <c r="H18" s="2">
        <f t="shared" si="3"/>
        <v>68517.899999999994</v>
      </c>
      <c r="J18" s="2">
        <f t="shared" ref="J18" si="9">((100+$E$1)/100)*C18</f>
        <v>6353.4780000000001</v>
      </c>
      <c r="K18" s="2">
        <f t="shared" si="4"/>
        <v>69888.258000000002</v>
      </c>
    </row>
    <row r="19" spans="1:11" x14ac:dyDescent="0.2">
      <c r="A19" s="2" t="s">
        <v>34</v>
      </c>
      <c r="B19" s="2" t="s">
        <v>33</v>
      </c>
      <c r="C19" s="2">
        <v>2958.55</v>
      </c>
      <c r="D19" s="2">
        <v>133378.23000000001</v>
      </c>
      <c r="E19" s="3">
        <f t="shared" si="0"/>
        <v>2.2760889690991749E-2</v>
      </c>
      <c r="F19" s="4">
        <f t="shared" si="1"/>
        <v>56902.224227479375</v>
      </c>
      <c r="G19" s="2">
        <f t="shared" si="2"/>
        <v>19</v>
      </c>
      <c r="H19" s="2">
        <f t="shared" si="3"/>
        <v>56212.450000000004</v>
      </c>
      <c r="J19" s="2">
        <f t="shared" ref="J19" si="10">((100+$E$2)/100)*C19</f>
        <v>2936.3608750000003</v>
      </c>
      <c r="K19" s="2">
        <f t="shared" si="4"/>
        <v>55790.856625000008</v>
      </c>
    </row>
    <row r="20" spans="1:11" x14ac:dyDescent="0.2">
      <c r="A20" s="2" t="s">
        <v>36</v>
      </c>
      <c r="B20" s="2" t="s">
        <v>35</v>
      </c>
      <c r="C20" s="2">
        <v>561.9</v>
      </c>
      <c r="D20" s="2">
        <v>132696.72</v>
      </c>
      <c r="E20" s="3">
        <f t="shared" si="0"/>
        <v>2.2644590547321094E-2</v>
      </c>
      <c r="F20" s="4">
        <f t="shared" si="1"/>
        <v>56611.476368302734</v>
      </c>
      <c r="G20" s="2">
        <f t="shared" si="2"/>
        <v>100</v>
      </c>
      <c r="H20" s="2">
        <f t="shared" si="3"/>
        <v>56190</v>
      </c>
      <c r="J20" s="2">
        <f t="shared" ref="J20" si="11">((100+$G$1)/100)*C20</f>
        <v>578.75699999999995</v>
      </c>
      <c r="K20" s="2">
        <f t="shared" si="4"/>
        <v>57875.7</v>
      </c>
    </row>
    <row r="21" spans="1:11" x14ac:dyDescent="0.2">
      <c r="A21" s="2" t="s">
        <v>38</v>
      </c>
      <c r="B21" s="2" t="s">
        <v>37</v>
      </c>
      <c r="C21" s="2">
        <v>1433.75</v>
      </c>
      <c r="D21" s="2">
        <v>113767.29</v>
      </c>
      <c r="E21" s="3">
        <f t="shared" si="0"/>
        <v>1.9414298256417623E-2</v>
      </c>
      <c r="F21" s="4">
        <f t="shared" si="1"/>
        <v>48535.745641044057</v>
      </c>
      <c r="G21" s="2">
        <f t="shared" si="2"/>
        <v>33</v>
      </c>
      <c r="H21" s="2">
        <f t="shared" si="3"/>
        <v>47313.75</v>
      </c>
      <c r="J21" s="2">
        <f t="shared" ref="J21" si="12">((100+$G$2)/100)*C21</f>
        <v>1412.2437500000001</v>
      </c>
      <c r="K21" s="2">
        <f t="shared" si="4"/>
        <v>46604.043750000004</v>
      </c>
    </row>
    <row r="22" spans="1:11" x14ac:dyDescent="0.2">
      <c r="A22" s="2" t="s">
        <v>40</v>
      </c>
      <c r="B22" s="2" t="s">
        <v>39</v>
      </c>
      <c r="C22" s="2">
        <v>1025.45</v>
      </c>
      <c r="D22" s="2">
        <v>111309.11</v>
      </c>
      <c r="E22" s="3">
        <f t="shared" si="0"/>
        <v>1.8994811779347098E-2</v>
      </c>
      <c r="F22" s="4">
        <f t="shared" si="1"/>
        <v>47487.029448367743</v>
      </c>
      <c r="G22" s="2">
        <f t="shared" si="2"/>
        <v>46</v>
      </c>
      <c r="H22" s="2">
        <f t="shared" si="3"/>
        <v>47170.700000000004</v>
      </c>
      <c r="J22" s="2">
        <f t="shared" ref="J22" si="13">((100+$E$1)/100)*C22</f>
        <v>1045.9590000000001</v>
      </c>
      <c r="K22" s="2">
        <f t="shared" si="4"/>
        <v>48114.114000000001</v>
      </c>
    </row>
    <row r="23" spans="1:11" x14ac:dyDescent="0.2">
      <c r="A23" s="2" t="s">
        <v>42</v>
      </c>
      <c r="B23" s="2" t="s">
        <v>41</v>
      </c>
      <c r="C23" s="2">
        <v>6978.7</v>
      </c>
      <c r="D23" s="2">
        <v>92757.55</v>
      </c>
      <c r="E23" s="3">
        <f t="shared" si="0"/>
        <v>1.5829002705738799E-2</v>
      </c>
      <c r="F23" s="4">
        <f t="shared" si="1"/>
        <v>39572.506764346996</v>
      </c>
      <c r="G23" s="2">
        <f t="shared" si="2"/>
        <v>5</v>
      </c>
      <c r="H23" s="2">
        <f t="shared" si="3"/>
        <v>34893.5</v>
      </c>
      <c r="J23" s="2">
        <f t="shared" ref="J23" si="14">((100+$E$2)/100)*C23</f>
        <v>6926.3597500000005</v>
      </c>
      <c r="K23" s="2">
        <f t="shared" si="4"/>
        <v>34631.798750000002</v>
      </c>
    </row>
    <row r="24" spans="1:11" x14ac:dyDescent="0.2">
      <c r="A24" s="2" t="s">
        <v>44</v>
      </c>
      <c r="B24" s="2" t="s">
        <v>43</v>
      </c>
      <c r="C24" s="2">
        <v>7623.75</v>
      </c>
      <c r="D24" s="2">
        <v>88025.61</v>
      </c>
      <c r="E24" s="3">
        <f t="shared" si="0"/>
        <v>1.5021500879058451E-2</v>
      </c>
      <c r="F24" s="4">
        <f t="shared" si="1"/>
        <v>37553.752197646128</v>
      </c>
      <c r="G24" s="2">
        <f t="shared" si="2"/>
        <v>4</v>
      </c>
      <c r="H24" s="2">
        <f t="shared" si="3"/>
        <v>30495</v>
      </c>
      <c r="J24" s="2">
        <f t="shared" ref="J24" si="15">((100+$G$1)/100)*C24</f>
        <v>7852.4625000000005</v>
      </c>
      <c r="K24" s="2">
        <f t="shared" si="4"/>
        <v>31409.850000000002</v>
      </c>
    </row>
    <row r="25" spans="1:11" x14ac:dyDescent="0.2">
      <c r="A25" s="2" t="s">
        <v>46</v>
      </c>
      <c r="B25" s="2" t="s">
        <v>45</v>
      </c>
      <c r="C25" s="2">
        <v>14221.3</v>
      </c>
      <c r="D25" s="2">
        <v>85999.37</v>
      </c>
      <c r="E25" s="3">
        <f t="shared" si="0"/>
        <v>1.4675724622112507E-2</v>
      </c>
      <c r="F25" s="4">
        <f t="shared" si="1"/>
        <v>36689.311555281267</v>
      </c>
      <c r="G25" s="2">
        <f t="shared" si="2"/>
        <v>2</v>
      </c>
      <c r="H25" s="2">
        <f t="shared" si="3"/>
        <v>28442.6</v>
      </c>
      <c r="J25" s="2">
        <f t="shared" ref="J25" si="16">((100+$G$2)/100)*C25</f>
        <v>14007.9805</v>
      </c>
      <c r="K25" s="2">
        <f t="shared" si="4"/>
        <v>28015.960999999999</v>
      </c>
    </row>
    <row r="26" spans="1:11" x14ac:dyDescent="0.2">
      <c r="A26" s="2" t="s">
        <v>48</v>
      </c>
      <c r="B26" s="2" t="s">
        <v>47</v>
      </c>
      <c r="C26" s="2">
        <v>774</v>
      </c>
      <c r="D26" s="2">
        <v>85423.81</v>
      </c>
      <c r="E26" s="3">
        <f t="shared" si="0"/>
        <v>1.4577505762328963E-2</v>
      </c>
      <c r="F26" s="4">
        <f t="shared" si="1"/>
        <v>36443.76440582241</v>
      </c>
      <c r="G26" s="2">
        <f t="shared" si="2"/>
        <v>47</v>
      </c>
      <c r="H26" s="2">
        <f t="shared" si="3"/>
        <v>36378</v>
      </c>
      <c r="J26" s="2">
        <f t="shared" ref="J26" si="17">((100+$E$1)/100)*C26</f>
        <v>789.48</v>
      </c>
      <c r="K26" s="2">
        <f t="shared" si="4"/>
        <v>37105.56</v>
      </c>
    </row>
    <row r="27" spans="1:11" x14ac:dyDescent="0.2">
      <c r="A27" s="2" t="s">
        <v>50</v>
      </c>
      <c r="B27" s="2" t="s">
        <v>49</v>
      </c>
      <c r="C27" s="2">
        <v>1209.45</v>
      </c>
      <c r="D27" s="2">
        <v>75014.39</v>
      </c>
      <c r="E27" s="3">
        <f t="shared" si="0"/>
        <v>1.2801146454162981E-2</v>
      </c>
      <c r="F27" s="4">
        <f t="shared" si="1"/>
        <v>32002.866135407454</v>
      </c>
      <c r="G27" s="2">
        <f t="shared" si="2"/>
        <v>26</v>
      </c>
      <c r="H27" s="2">
        <f t="shared" si="3"/>
        <v>31445.7</v>
      </c>
      <c r="J27" s="2">
        <f t="shared" ref="J27" si="18">((100+$E$2)/100)*C27</f>
        <v>1200.3791250000002</v>
      </c>
      <c r="K27" s="2">
        <f t="shared" si="4"/>
        <v>31209.857250000005</v>
      </c>
    </row>
    <row r="28" spans="1:11" x14ac:dyDescent="0.2">
      <c r="A28" s="2" t="s">
        <v>52</v>
      </c>
      <c r="B28" s="2" t="s">
        <v>51</v>
      </c>
      <c r="C28" s="2">
        <v>1714.5</v>
      </c>
      <c r="D28" s="2">
        <v>71539.14</v>
      </c>
      <c r="E28" s="3">
        <f t="shared" si="0"/>
        <v>1.2208097784236718E-2</v>
      </c>
      <c r="F28" s="4">
        <f t="shared" si="1"/>
        <v>30520.244460591795</v>
      </c>
      <c r="G28" s="2">
        <f t="shared" si="2"/>
        <v>17</v>
      </c>
      <c r="H28" s="2">
        <f t="shared" si="3"/>
        <v>29146.5</v>
      </c>
      <c r="J28" s="2">
        <f t="shared" ref="J28" si="19">((100+$G$1)/100)*C28</f>
        <v>1765.9349999999999</v>
      </c>
      <c r="K28" s="2">
        <f t="shared" si="4"/>
        <v>30020.895</v>
      </c>
    </row>
    <row r="29" spans="1:11" x14ac:dyDescent="0.2">
      <c r="A29" s="2" t="s">
        <v>54</v>
      </c>
      <c r="B29" s="2" t="s">
        <v>53</v>
      </c>
      <c r="C29" s="2">
        <v>743.2</v>
      </c>
      <c r="D29" s="2">
        <v>71143.429999999993</v>
      </c>
      <c r="E29" s="3">
        <f t="shared" si="0"/>
        <v>1.2140570185020396E-2</v>
      </c>
      <c r="F29" s="4">
        <f t="shared" si="1"/>
        <v>30351.425462550989</v>
      </c>
      <c r="G29" s="2">
        <f t="shared" si="2"/>
        <v>40</v>
      </c>
      <c r="H29" s="2">
        <f t="shared" si="3"/>
        <v>29728</v>
      </c>
      <c r="J29" s="2">
        <f t="shared" ref="J29" si="20">((100+$G$2)/100)*C29</f>
        <v>732.05200000000002</v>
      </c>
      <c r="K29" s="2">
        <f t="shared" si="4"/>
        <v>29282.080000000002</v>
      </c>
    </row>
    <row r="30" spans="1:11" x14ac:dyDescent="0.2">
      <c r="A30" s="2" t="s">
        <v>56</v>
      </c>
      <c r="B30" s="2" t="s">
        <v>55</v>
      </c>
      <c r="C30" s="2">
        <v>17702.75</v>
      </c>
      <c r="D30" s="2">
        <v>63152.46</v>
      </c>
      <c r="E30" s="3">
        <f t="shared" si="0"/>
        <v>1.0776917460778785E-2</v>
      </c>
      <c r="F30" s="4">
        <f t="shared" si="1"/>
        <v>26942.293651946962</v>
      </c>
      <c r="G30" s="2">
        <f t="shared" si="2"/>
        <v>1</v>
      </c>
      <c r="H30" s="2">
        <f t="shared" si="3"/>
        <v>17702.75</v>
      </c>
      <c r="J30" s="2">
        <f t="shared" ref="J30" si="21">((100+$E$1)/100)*C30</f>
        <v>18056.805</v>
      </c>
      <c r="K30" s="2">
        <f t="shared" si="4"/>
        <v>18056.805</v>
      </c>
    </row>
    <row r="31" spans="1:11" x14ac:dyDescent="0.2">
      <c r="A31" s="2" t="s">
        <v>58</v>
      </c>
      <c r="B31" s="2" t="s">
        <v>57</v>
      </c>
      <c r="C31" s="2">
        <v>981</v>
      </c>
      <c r="D31" s="2">
        <v>59217.61</v>
      </c>
      <c r="E31" s="3">
        <f t="shared" si="0"/>
        <v>1.010543841355647E-2</v>
      </c>
      <c r="F31" s="4">
        <f t="shared" si="1"/>
        <v>25263.596033891175</v>
      </c>
      <c r="G31" s="2">
        <f t="shared" si="2"/>
        <v>25</v>
      </c>
      <c r="H31" s="2">
        <f t="shared" si="3"/>
        <v>24525</v>
      </c>
      <c r="J31" s="2">
        <f t="shared" ref="J31" si="22">((100+$E$2)/100)*C31</f>
        <v>973.64250000000004</v>
      </c>
      <c r="K31" s="2">
        <f t="shared" si="4"/>
        <v>24341.0625</v>
      </c>
    </row>
    <row r="32" spans="1:11" x14ac:dyDescent="0.2">
      <c r="A32" s="2" t="s">
        <v>60</v>
      </c>
      <c r="B32" s="2" t="s">
        <v>59</v>
      </c>
      <c r="C32" s="2">
        <v>171.05</v>
      </c>
      <c r="D32" s="2">
        <v>58464.41</v>
      </c>
      <c r="E32" s="3">
        <f t="shared" si="0"/>
        <v>9.9769054279616326E-3</v>
      </c>
      <c r="F32" s="4">
        <f t="shared" si="1"/>
        <v>24942.26356990408</v>
      </c>
      <c r="G32" s="2">
        <f t="shared" si="2"/>
        <v>145</v>
      </c>
      <c r="H32" s="2">
        <f t="shared" si="3"/>
        <v>24802.25</v>
      </c>
      <c r="J32" s="2">
        <f t="shared" ref="J32" si="23">((100+$G$1)/100)*C32</f>
        <v>176.18150000000003</v>
      </c>
      <c r="K32" s="2">
        <f t="shared" si="4"/>
        <v>25546.317500000005</v>
      </c>
    </row>
    <row r="33" spans="1:11" x14ac:dyDescent="0.2">
      <c r="A33" s="2" t="s">
        <v>62</v>
      </c>
      <c r="B33" s="2" t="s">
        <v>61</v>
      </c>
      <c r="C33" s="2">
        <v>4712.7</v>
      </c>
      <c r="D33" s="2">
        <v>57229.599999999999</v>
      </c>
      <c r="E33" s="3">
        <f t="shared" si="0"/>
        <v>9.7661860759404393E-3</v>
      </c>
      <c r="F33" s="4">
        <f t="shared" si="1"/>
        <v>24415.465189851097</v>
      </c>
      <c r="G33" s="2">
        <f t="shared" si="2"/>
        <v>5</v>
      </c>
      <c r="H33" s="2">
        <f t="shared" si="3"/>
        <v>23563.5</v>
      </c>
      <c r="J33" s="2">
        <f t="shared" ref="J33" si="24">((100+$G$2)/100)*C33</f>
        <v>4642.0095000000001</v>
      </c>
      <c r="K33" s="2">
        <f t="shared" si="4"/>
        <v>23210.047500000001</v>
      </c>
    </row>
    <row r="34" spans="1:11" x14ac:dyDescent="0.2">
      <c r="A34" s="2" t="s">
        <v>64</v>
      </c>
      <c r="B34" s="2" t="s">
        <v>63</v>
      </c>
      <c r="C34" s="2">
        <v>118.2</v>
      </c>
      <c r="D34" s="2">
        <v>56161.15</v>
      </c>
      <c r="E34" s="3">
        <f t="shared" si="0"/>
        <v>9.5838559266324137E-3</v>
      </c>
      <c r="F34" s="4">
        <f t="shared" si="1"/>
        <v>23959.639816581035</v>
      </c>
      <c r="G34" s="2">
        <f t="shared" si="2"/>
        <v>202</v>
      </c>
      <c r="H34" s="2">
        <f t="shared" si="3"/>
        <v>23876.400000000001</v>
      </c>
      <c r="J34" s="2">
        <f t="shared" ref="J34" si="25">((100+$E$1)/100)*C34</f>
        <v>120.56400000000001</v>
      </c>
      <c r="K34" s="2">
        <f t="shared" si="4"/>
        <v>24353.928</v>
      </c>
    </row>
    <row r="35" spans="1:11" x14ac:dyDescent="0.2">
      <c r="A35" s="2" t="s">
        <v>66</v>
      </c>
      <c r="B35" s="2" t="s">
        <v>65</v>
      </c>
      <c r="C35" s="2">
        <v>3831.05</v>
      </c>
      <c r="D35" s="2">
        <v>49886.080000000002</v>
      </c>
      <c r="E35" s="3">
        <f t="shared" si="0"/>
        <v>8.5130201832487179E-3</v>
      </c>
      <c r="F35" s="4">
        <f t="shared" si="1"/>
        <v>21282.550458121794</v>
      </c>
      <c r="G35" s="2">
        <f t="shared" si="2"/>
        <v>5</v>
      </c>
      <c r="H35" s="2">
        <f t="shared" si="3"/>
        <v>19155.25</v>
      </c>
      <c r="J35" s="2">
        <f t="shared" ref="J35" si="26">((100+$E$2)/100)*C35</f>
        <v>3802.3171250000005</v>
      </c>
      <c r="K35" s="2">
        <f t="shared" si="4"/>
        <v>19011.585625000003</v>
      </c>
    </row>
    <row r="36" spans="1:11" x14ac:dyDescent="0.2">
      <c r="D36" s="1">
        <f>SUM(D6:D35)</f>
        <v>5859974.3600000013</v>
      </c>
      <c r="H36" s="1">
        <f>SUM(H6:H35)</f>
        <v>2452902.9</v>
      </c>
      <c r="K36" s="1">
        <f>SUM(K6:K35)</f>
        <v>2472764.7229999998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DataFrame Original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2022-01-07T18:10:01Z</dcterms:modified>
</cp:coreProperties>
</file>