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4DDA091A-0A10-4F48-8374-2DB3FF0FA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OTA" sheetId="17" r:id="rId1"/>
    <sheet name="December" sheetId="18" r:id="rId2"/>
    <sheet name="November" sheetId="16" r:id="rId3"/>
    <sheet name="October" sheetId="14" r:id="rId4"/>
    <sheet name="September" sheetId="13" r:id="rId5"/>
    <sheet name="August" sheetId="15" r:id="rId6"/>
    <sheet name="July" sheetId="11" r:id="rId7"/>
    <sheet name="June" sheetId="10" r:id="rId8"/>
    <sheet name="May" sheetId="8" r:id="rId9"/>
    <sheet name="April" sheetId="7" r:id="rId10"/>
    <sheet name="March" sheetId="6" r:id="rId11"/>
    <sheet name="February" sheetId="4" r:id="rId12"/>
    <sheet name="January" sheetId="1" r:id="rId13"/>
    <sheet name="New Templat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8" l="1"/>
  <c r="A49" i="18"/>
  <c r="I48" i="18"/>
  <c r="A48" i="18"/>
  <c r="I47" i="18"/>
  <c r="A47" i="18"/>
  <c r="I46" i="18"/>
  <c r="A46" i="18"/>
  <c r="I45" i="18"/>
  <c r="A45" i="18"/>
  <c r="I44" i="18"/>
  <c r="A44" i="18"/>
  <c r="I43" i="18"/>
  <c r="A43" i="18"/>
  <c r="I42" i="18"/>
  <c r="A42" i="18"/>
  <c r="I41" i="18"/>
  <c r="A41" i="18"/>
  <c r="I40" i="18"/>
  <c r="A40" i="18"/>
  <c r="I39" i="18"/>
  <c r="A39" i="18"/>
  <c r="I38" i="18"/>
  <c r="A38" i="18"/>
  <c r="I37" i="18"/>
  <c r="A37" i="18"/>
  <c r="I36" i="18"/>
  <c r="A36" i="18"/>
  <c r="I35" i="18"/>
  <c r="A35" i="18"/>
  <c r="I34" i="18"/>
  <c r="A34" i="18"/>
  <c r="I33" i="18"/>
  <c r="A33" i="18"/>
  <c r="I32" i="18"/>
  <c r="A32" i="18"/>
  <c r="I31" i="18"/>
  <c r="A31" i="18"/>
  <c r="I30" i="18"/>
  <c r="A30" i="18"/>
  <c r="I29" i="18"/>
  <c r="A29" i="18"/>
  <c r="I28" i="18"/>
  <c r="A28" i="18"/>
  <c r="I27" i="18"/>
  <c r="A27" i="18"/>
  <c r="I26" i="18"/>
  <c r="A26" i="18"/>
  <c r="I25" i="18"/>
  <c r="A25" i="18"/>
  <c r="I24" i="18"/>
  <c r="A24" i="18"/>
  <c r="I23" i="18"/>
  <c r="A23" i="18"/>
  <c r="I22" i="18"/>
  <c r="A22" i="18"/>
  <c r="I21" i="18"/>
  <c r="A21" i="18"/>
  <c r="I20" i="18"/>
  <c r="A20" i="18"/>
  <c r="I19" i="18"/>
  <c r="A19" i="18"/>
  <c r="I18" i="18"/>
  <c r="A18" i="18"/>
  <c r="I17" i="18"/>
  <c r="A17" i="18"/>
  <c r="I16" i="18"/>
  <c r="A16" i="18"/>
  <c r="A15" i="18"/>
  <c r="I14" i="18"/>
  <c r="A14" i="18"/>
  <c r="M13" i="18"/>
  <c r="K13" i="18"/>
  <c r="I13" i="18"/>
  <c r="A13" i="18"/>
  <c r="A12" i="18"/>
  <c r="A11" i="18"/>
  <c r="I10" i="18"/>
  <c r="A10" i="18"/>
  <c r="A9" i="18"/>
  <c r="I8" i="18"/>
  <c r="A8" i="18"/>
  <c r="I7" i="18"/>
  <c r="A7" i="18"/>
  <c r="I6" i="18"/>
  <c r="A6" i="18"/>
  <c r="I5" i="18"/>
  <c r="A5" i="18"/>
  <c r="I4" i="18"/>
  <c r="A4" i="18"/>
  <c r="A3" i="18"/>
  <c r="I6" i="17"/>
  <c r="I4" i="17"/>
  <c r="J7" i="17"/>
  <c r="J6" i="17"/>
  <c r="J5" i="17"/>
  <c r="J3" i="17"/>
  <c r="J4" i="17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B17" i="17"/>
  <c r="B9" i="17"/>
  <c r="M13" i="16"/>
  <c r="I3" i="14"/>
  <c r="M13" i="5"/>
  <c r="I14" i="16"/>
  <c r="I13" i="16"/>
  <c r="I10" i="16"/>
  <c r="I8" i="16"/>
  <c r="I7" i="16"/>
  <c r="I6" i="16"/>
  <c r="I5" i="16"/>
  <c r="I4" i="16"/>
  <c r="I3" i="16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I3" i="18" l="1"/>
  <c r="I15" i="18" s="1"/>
  <c r="L13" i="18" s="1"/>
  <c r="G3" i="18"/>
  <c r="L5" i="18"/>
  <c r="L6" i="18"/>
  <c r="L7" i="18"/>
  <c r="L8" i="18"/>
  <c r="L9" i="18"/>
  <c r="L10" i="18"/>
  <c r="I15" i="16"/>
  <c r="L13" i="16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G4" i="18" l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I15" i="15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G15" i="18" l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J7" i="4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<sst xmlns="http://schemas.openxmlformats.org/spreadsheetml/2006/main" count="1433" uniqueCount="365">
  <si>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</si>
  <si>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</si>
  <si>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</si>
  <si>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</si>
  <si>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</si>
  <si>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</si>
  <si>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</si>
  <si>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</si>
  <si>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</si>
  <si>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</si>
  <si>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</si>
  <si>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</si>
  <si>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</si>
  <si>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</si>
  <si>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</si>
  <si>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</si>
  <si>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</si>
  <si>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</si>
  <si>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</si>
  <si>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</si>
  <si>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</si>
  <si>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</si>
  <si>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</si>
  <si>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</si>
  <si>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</si>
  <si>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</si>
  <si>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</si>
  <si>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</si>
  <si>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</si>
  <si>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</si>
  <si>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</si>
  <si>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</si>
  <si>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</si>
  <si>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</si>
  <si>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</si>
  <si>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</si>
  <si>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</si>
  <si>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</si>
  <si>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</si>
  <si>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</si>
  <si>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</si>
  <si>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</si>
  <si>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</si>
  <si>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</si>
  <si>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</si>
  <si>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</si>
  <si>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</si>
  <si>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</si>
  <si>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</si>
  <si>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</si>
  <si>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</si>
  <si>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</si>
  <si>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</si>
  <si>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</si>
  <si>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</si>
  <si>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</si>
  <si>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</si>
  <si>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</si>
  <si>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</si>
  <si>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</si>
  <si>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</si>
  <si>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</si>
  <si>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</si>
  <si>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</si>
  <si>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</si>
  <si>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</si>
  <si>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</si>
  <si>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</si>
  <si>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</si>
  <si>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</si>
  <si>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</si>
  <si>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</si>
  <si>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</si>
  <si>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</si>
  <si>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</si>
  <si>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</si>
  <si>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</si>
  <si>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</si>
  <si>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</si>
  <si>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</si>
  <si>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</si>
  <si>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</si>
  <si>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</si>
  <si>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</si>
  <si>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</si>
  <si>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</si>
  <si>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</si>
  <si>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</si>
  <si>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</si>
  <si>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</si>
  <si>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</si>
  <si>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</si>
  <si>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</si>
  <si>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</si>
  <si>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</si>
  <si>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</si>
  <si>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</si>
  <si>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</si>
  <si>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</si>
  <si>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</si>
  <si>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</si>
  <si>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</si>
  <si>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</si>
  <si>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</si>
  <si>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</si>
  <si>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</si>
  <si>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</si>
  <si>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</si>
  <si>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</si>
  <si>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</si>
  <si>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</si>
  <si>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</si>
  <si>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</si>
  <si>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</si>
  <si>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</si>
  <si>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</si>
  <si>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</si>
  <si>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</si>
  <si>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</si>
  <si>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</si>
  <si>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</si>
  <si>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</si>
  <si>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</si>
  <si>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</si>
  <si>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</si>
  <si>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</si>
  <si>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</si>
  <si>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</si>
  <si>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</si>
  <si>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</si>
  <si>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</si>
  <si>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</si>
  <si>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</si>
  <si>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</si>
  <si>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</si>
  <si>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</si>
  <si>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</si>
  <si>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</si>
  <si>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</si>
  <si>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</si>
  <si>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</si>
  <si>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</si>
  <si>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</si>
  <si>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</si>
  <si>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</si>
  <si>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</si>
  <si>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</si>
  <si>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</si>
  <si>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</si>
  <si>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</si>
  <si>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</si>
  <si>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</si>
  <si>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</si>
  <si>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</si>
  <si>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</si>
  <si>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</si>
  <si>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</si>
  <si>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</si>
  <si>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</si>
  <si>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</si>
  <si>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</si>
  <si>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</si>
  <si>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</si>
  <si>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</si>
  <si>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</si>
  <si>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</si>
  <si>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</si>
  <si>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</si>
  <si>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</si>
  <si>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</si>
  <si>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</si>
  <si>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</si>
  <si>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</si>
  <si>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</si>
  <si>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</si>
  <si>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</si>
  <si>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</si>
  <si>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</si>
  <si>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</si>
  <si>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</si>
  <si>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</si>
  <si>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</si>
  <si>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</si>
  <si>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</si>
  <si>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</si>
  <si>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</si>
  <si>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</si>
  <si>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</si>
  <si>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</si>
  <si>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</si>
  <si>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</si>
  <si>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</si>
  <si>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</si>
  <si>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</si>
  <si>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</si>
  <si>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</si>
  <si>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</si>
  <si>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</si>
  <si>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</si>
  <si>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</si>
  <si>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</si>
  <si>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</si>
  <si>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</si>
  <si>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</si>
  <si>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</si>
  <si>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</si>
  <si>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</si>
  <si>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</si>
  <si>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</si>
  <si>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</si>
  <si>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</si>
  <si>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</si>
  <si>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</si>
  <si>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</si>
  <si>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</si>
  <si>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</si>
  <si>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</si>
  <si>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</si>
  <si>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</si>
  <si>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</si>
  <si>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</si>
  <si>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</si>
  <si>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</si>
  <si>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</si>
  <si>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</si>
  <si>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</si>
  <si>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</si>
  <si>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</si>
  <si>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</si>
  <si>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</si>
  <si>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</si>
  <si>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</si>
  <si>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</si>
  <si>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</si>
  <si>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</si>
  <si>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</si>
  <si>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</si>
  <si>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</si>
  <si>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</si>
  <si>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</si>
  <si>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</si>
  <si>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</si>
  <si>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</si>
  <si>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</si>
  <si>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</si>
  <si>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</si>
  <si>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</si>
  <si>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</si>
  <si>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</si>
  <si>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</si>
  <si>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</si>
  <si>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</si>
  <si>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</si>
  <si>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</si>
  <si>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</si>
  <si>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</si>
  <si>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</si>
  <si>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</si>
  <si>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</si>
  <si>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</si>
  <si>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</si>
  <si>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</si>
  <si>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</si>
  <si>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</si>
  <si>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</si>
  <si>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</si>
  <si>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</si>
  <si>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</si>
  <si>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</si>
  <si>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</si>
  <si>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</si>
  <si>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</si>
  <si>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</si>
  <si>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</si>
  <si>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</si>
  <si>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</si>
  <si>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</si>
  <si>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</si>
  <si>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</si>
  <si>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</si>
  <si>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</si>
  <si>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</si>
  <si>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</si>
  <si>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</si>
  <si>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</si>
  <si>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</si>
  <si>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</si>
  <si>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</si>
  <si>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</si>
  <si>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</si>
  <si>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</si>
  <si>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</si>
  <si>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</si>
  <si>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</si>
  <si>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</si>
  <si>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</si>
  <si>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</si>
  <si>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</si>
  <si>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</si>
  <si>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</si>
  <si>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</si>
  <si>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</si>
  <si>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SALARY</t>
  </si>
  <si>
    <t>nov 1/2</t>
  </si>
  <si>
    <t>nov whole</t>
  </si>
  <si>
    <t>MONTH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</si>
  <si>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</si>
  <si>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</si>
  <si>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</si>
  <si>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</si>
  <si>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</si>
  <si>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</si>
  <si>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</si>
  <si>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</si>
  <si>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</si>
  <si>
    <t>dec 1/2</t>
  </si>
  <si>
    <t>dec whole</t>
  </si>
  <si>
    <t>gas</t>
  </si>
  <si>
    <t>penalty work</t>
  </si>
  <si>
    <t>motor buy</t>
  </si>
  <si>
    <t>mine stuff</t>
  </si>
  <si>
    <t>trops</t>
  </si>
  <si>
    <t>food</t>
  </si>
  <si>
    <t>business</t>
  </si>
  <si>
    <t xml:space="preserve">load </t>
  </si>
  <si>
    <t>earn shoes</t>
  </si>
  <si>
    <t>bball</t>
  </si>
  <si>
    <t>milktea/kape</t>
  </si>
  <si>
    <t>libre coworker</t>
  </si>
  <si>
    <t>paid</t>
  </si>
  <si>
    <t>QUOTA PENDING</t>
  </si>
  <si>
    <t>QUOTA NEED</t>
  </si>
  <si>
    <t>CASHFLOW</t>
  </si>
  <si>
    <t>OTHER INCOME</t>
  </si>
  <si>
    <t>uno</t>
  </si>
  <si>
    <t>cimb bank</t>
  </si>
  <si>
    <t>invest bitcoin</t>
  </si>
  <si>
    <t>penalty and gfcash</t>
  </si>
  <si>
    <t>utang</t>
  </si>
  <si>
    <t>oil motor</t>
  </si>
  <si>
    <t>mcdo</t>
  </si>
  <si>
    <t>redhorse</t>
  </si>
  <si>
    <t>park</t>
  </si>
  <si>
    <t>empanada softdrinks work</t>
  </si>
  <si>
    <t>pay motor</t>
  </si>
  <si>
    <t>empanada</t>
  </si>
  <si>
    <t>13month pay</t>
  </si>
  <si>
    <t>khaye dinner</t>
  </si>
  <si>
    <t>tita give</t>
  </si>
  <si>
    <t>gift t shirt</t>
  </si>
  <si>
    <t>gift worker</t>
  </si>
  <si>
    <t>give papa</t>
  </si>
  <si>
    <t>costume</t>
  </si>
  <si>
    <t>cash gift</t>
  </si>
  <si>
    <t>cashgift</t>
  </si>
  <si>
    <t>LAST DATE UPDATED</t>
  </si>
  <si>
    <t>buy pants</t>
  </si>
  <si>
    <t>socks</t>
  </si>
  <si>
    <t>shades</t>
  </si>
  <si>
    <t>tan</t>
  </si>
  <si>
    <t>earrings</t>
  </si>
  <si>
    <t>coat random</t>
  </si>
  <si>
    <t>trece gastos</t>
  </si>
  <si>
    <t>trece gas</t>
  </si>
  <si>
    <t>earn pamasko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</si>
</sst>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18" borderId="0" applyNumberFormat="0" applyBorder="0" applyAlignment="0" applyProtection="0"/>
  </cellStyleXfs>
  <cellXfs count="10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167" fontId="0" fillId="4" borderId="0" xfId="1" applyNumberFormat="1" applyFont="1" applyFill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16" borderId="0" xfId="0" applyFill="1"/>
    <xf numFmtId="167" fontId="0" fillId="16" borderId="0" xfId="1" applyNumberFormat="1" applyFont="1" applyFill="1"/>
    <xf numFmtId="167" fontId="0" fillId="0" borderId="0" xfId="1" applyNumberFormat="1" applyFont="1" applyFill="1" applyAlignment="1">
      <alignment vertical="center"/>
    </xf>
    <xf numFmtId="0" fontId="6" fillId="9" borderId="0" xfId="0" applyFont="1" applyFill="1" applyAlignment="1">
      <alignment horizontal="center" vertical="center" wrapText="1"/>
    </xf>
    <xf numFmtId="167" fontId="6" fillId="9" borderId="0" xfId="0" applyNumberFormat="1" applyFont="1" applyFill="1" applyAlignment="1">
      <alignment horizontal="center" vertical="center" wrapText="1"/>
    </xf>
    <xf numFmtId="167" fontId="6" fillId="9" borderId="0" xfId="1" applyNumberFormat="1" applyFont="1" applyFill="1" applyAlignment="1">
      <alignment horizontal="center" vertical="center" wrapText="1"/>
    </xf>
    <xf numFmtId="167" fontId="1" fillId="0" borderId="0" xfId="0" applyNumberFormat="1" applyFont="1"/>
    <xf numFmtId="167" fontId="7" fillId="0" borderId="0" xfId="0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  <xf numFmtId="167" fontId="0" fillId="19" borderId="0" xfId="1" applyNumberFormat="1" applyFont="1" applyFill="1" applyAlignment="1">
      <alignment horizontal="center" vertical="center"/>
    </xf>
    <xf numFmtId="167" fontId="0" fillId="20" borderId="0" xfId="1" applyNumberFormat="1" applyFont="1" applyFill="1" applyAlignment="1">
      <alignment horizontal="center" vertical="center"/>
    </xf>
    <xf numFmtId="0" fontId="5" fillId="18" borderId="0" xfId="2" applyNumberFormat="1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wrapText="1"/>
    </xf>
  </cellXfs>
  <cellStyles count="3">
    <cellStyle name="Accent6" xfId="2" builtinId="49"/>
    <cellStyle name="Currency" xfId="1" builtinId="4"/>
    <cellStyle name="Normal" xfId="0" builtinId="0"/>
  </cellStyles>
  <dxfs count="12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519629-D0F1-462F-9682-BEA4C2623CA8}" name="Table145414" displayName="Table145414" ref="A1:I49" totalsRowShown="0" dataDxfId="119">
  <autoFilter ref="A1:I49" xr:uid="{00000000-0009-0000-0100-000003000000}"/>
  <tableColumns count="9">
    <tableColumn id="1" xr3:uid="{6D095C7B-9D86-4F50-9826-1D9BCB026EE3}" name="Month" dataDxfId="118">
      <calculatedColumnFormula>MONTH(Table145414[[#This Row],[Date]])</calculatedColumnFormula>
    </tableColumn>
    <tableColumn id="2" xr3:uid="{62B0CE6B-9ECA-4F28-A344-8DB03862A7F0}" name="Date" dataDxfId="117"/>
    <tableColumn id="3" xr3:uid="{BF68691A-3025-4E46-B681-A6A302F816B1}" name="Description" dataDxfId="116"/>
    <tableColumn id="4" xr3:uid="{B03F0CDB-A8B4-4D5D-AA48-7DB2BA73EF87}" name="Category" dataDxfId="115"/>
    <tableColumn id="5" xr3:uid="{2450C52A-DF44-46C3-9C8B-3EEA6B18AD44}" name="Income" dataDxfId="114"/>
    <tableColumn id="6" xr3:uid="{AD83966F-87C1-4283-A7A1-5645C1602C23}" name="Debits" dataDxfId="113"/>
    <tableColumn id="7" xr3:uid="{38631307-9F1D-479E-A15E-1D9AF1607A1C}" name="Balance" dataDxfId="112"/>
    <tableColumn id="8" xr3:uid="{F2AC8D61-3B0B-4A65-9A9A-77851F7330B9}" name="Month for Savings" dataDxfId="111"/>
    <tableColumn id="9" xr3:uid="{7055F592-E982-49B2-B42C-F02B22FE90DA}" name="Savings Balance" dataDxfId="11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132" totalsRowShown="0" dataDxfId="109">
  <autoFilter ref="A1:I132" xr:uid="{00000000-0009-0000-0100-000003000000}"/>
  <tableColumns count="9">
    <tableColumn id="1" xr3:uid="{B697104A-21B4-4B52-8046-2AB228398322}" name="Month" dataDxfId="108">
      <calculatedColumnFormula>MONTH(Table145413[[#This Row],[Date]])</calculatedColumnFormula>
    </tableColumn>
    <tableColumn id="2" xr3:uid="{A138A46A-8629-483F-B9A0-2644257DFF90}" name="Date" dataDxfId="107"/>
    <tableColumn id="3" xr3:uid="{FB9320A9-AACE-48D4-AA25-11A09135A2A9}" name="Description" dataDxfId="106"/>
    <tableColumn id="4" xr3:uid="{7BA5992F-2867-4505-AE08-7A08AB031ADE}" name="Category" dataDxfId="105"/>
    <tableColumn id="5" xr3:uid="{CC34E3D2-23F1-4480-A6C6-C68C3197F175}" name="Income" dataDxfId="104"/>
    <tableColumn id="6" xr3:uid="{DF6B3420-220F-465A-86FD-EB13FDBED3FC}" name="Debits" dataDxfId="103"/>
    <tableColumn id="7" xr3:uid="{FD7021AC-B827-4FA0-B9AB-9352E48F8B34}" name="Balance" dataDxfId="102"/>
    <tableColumn id="8" xr3:uid="{2206692C-A62A-47AD-899F-75D5ED4C0D49}" name="Month for Savings" dataDxfId="101"/>
    <tableColumn id="9" xr3:uid="{40B5A238-01BD-44E2-8AF3-F51C0A39D9DF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99">
  <autoFilter ref="A1:I73" xr:uid="{00000000-0009-0000-0100-000003000000}"/>
  <tableColumns count="9">
    <tableColumn id="1" xr3:uid="{FA65A469-3BD5-4CD4-A9BE-C78F5416F0F5}" name="Month" dataDxfId="98">
      <calculatedColumnFormula>MONTH(Table145411[[#This Row],[Date]])</calculatedColumnFormula>
    </tableColumn>
    <tableColumn id="2" xr3:uid="{415B598F-4B8E-4FDE-AB11-59439F144445}" name="Date" dataDxfId="97"/>
    <tableColumn id="3" xr3:uid="{BACB319A-8935-48EB-A40A-E08306969B0F}" name="Description" dataDxfId="96"/>
    <tableColumn id="4" xr3:uid="{C8AE8D6C-1620-425F-82AC-67F6CBF7BD7A}" name="Category" dataDxfId="95"/>
    <tableColumn id="5" xr3:uid="{E3D4505C-CD25-4627-A0F7-E9BE49CBEC9A}" name="Income" dataDxfId="94"/>
    <tableColumn id="6" xr3:uid="{104A5A9A-EA07-425C-B220-6F42FBA892F0}" name="Debits" dataDxfId="93"/>
    <tableColumn id="7" xr3:uid="{051A20BC-BD5A-4DB9-895F-3B8B4C29A949}" name="Balance" dataDxfId="92"/>
    <tableColumn id="8" xr3:uid="{473D0809-882D-449A-A2F1-251D66885BCB}" name="Month for Savings" dataDxfId="91"/>
    <tableColumn id="9" xr3:uid="{5CEA2D70-4596-4727-95A1-51A5B7EC598A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89">
  <autoFilter ref="A1:I73" xr:uid="{00000000-0009-0000-0100-000003000000}"/>
  <tableColumns count="9">
    <tableColumn id="1" xr3:uid="{16BBC92E-0A72-4512-A5DD-8503BE687CB4}" name="Month" dataDxfId="88">
      <calculatedColumnFormula>MONTH(Table145410[[#This Row],[Date]])</calculatedColumnFormula>
    </tableColumn>
    <tableColumn id="2" xr3:uid="{3D5B90CD-BAE5-4B3B-91DD-F48031CC29A4}" name="Date" dataDxfId="87"/>
    <tableColumn id="3" xr3:uid="{EED3B27F-F2E3-4E0E-B8FF-58BE12DA46BB}" name="Description" dataDxfId="86"/>
    <tableColumn id="4" xr3:uid="{6312F0ED-D934-4B41-89DC-AC693A952D8A}" name="Category" dataDxfId="85"/>
    <tableColumn id="5" xr3:uid="{2103876E-E59C-47C6-B7D3-F631C8103F2F}" name="Income" dataDxfId="84"/>
    <tableColumn id="6" xr3:uid="{0680F844-B969-438D-AFF2-94F78E13FE7A}" name="Debits" dataDxfId="83"/>
    <tableColumn id="7" xr3:uid="{2BEEB7A1-E04A-48F7-A68A-FF2CFBCC0FF1}" name="Balance" dataDxfId="82"/>
    <tableColumn id="8" xr3:uid="{38E6F2DF-F5DC-4472-B76B-0F06D00E9D42}" name="Month for Savings" dataDxfId="81"/>
    <tableColumn id="9" xr3:uid="{3A3E9865-7E03-4F41-AC3C-B86242DFFF90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79">
  <autoFilter ref="A1:I49" xr:uid="{00000000-0009-0000-0100-000003000000}"/>
  <tableColumns count="9">
    <tableColumn id="1" xr3:uid="{17ACED23-DA02-4BF2-A8DD-C01534A9DAA7}" name="Month" dataDxfId="78">
      <calculatedColumnFormula>MONTH(Table145412[[#This Row],[Date]])</calculatedColumnFormula>
    </tableColumn>
    <tableColumn id="2" xr3:uid="{AE8E1816-FEDA-4D33-B0BE-081C3B49612D}" name="Date" dataDxfId="77"/>
    <tableColumn id="3" xr3:uid="{6C344308-297A-43C0-A31B-5241FFB594F2}" name="Description" dataDxfId="76"/>
    <tableColumn id="4" xr3:uid="{D0FBBD0A-016B-4151-A394-E845CBAC8928}" name="Category" dataDxfId="75"/>
    <tableColumn id="5" xr3:uid="{0FF5BE46-E2F7-44A9-B3C1-71CC37BD9D63}" name="Income" dataDxfId="74"/>
    <tableColumn id="6" xr3:uid="{E423D8A9-890B-4A6D-9B3F-37D76EDB6FC0}" name="Debits" dataDxfId="73"/>
    <tableColumn id="7" xr3:uid="{499EE5AD-D8BA-4F1A-93C2-36CCCFA07F5B}" name="Balance" dataDxfId="72"/>
    <tableColumn id="8" xr3:uid="{B6A77639-F979-40DA-8689-FB76E0A316F5}" name="Month for Savings" dataDxfId="71"/>
    <tableColumn id="9" xr3:uid="{5AB60A72-C973-45F1-82C8-9C180F917521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69">
  <autoFilter ref="A1:I49" xr:uid="{00000000-0009-0000-0100-000003000000}"/>
  <tableColumns count="9">
    <tableColumn id="1" xr3:uid="{A5899E45-A1AD-438E-8C04-4809B35B66DB}" name="Month" dataDxfId="68">
      <calculatedColumnFormula>MONTH(Table14549[[#This Row],[Date]])</calculatedColumnFormula>
    </tableColumn>
    <tableColumn id="2" xr3:uid="{D38B047B-6499-4E6D-A1DF-3DDE583B403D}" name="Date" dataDxfId="67"/>
    <tableColumn id="3" xr3:uid="{95411460-F2B2-46A8-898C-0D1CB24B44E7}" name="Description" dataDxfId="66"/>
    <tableColumn id="4" xr3:uid="{A6F2159B-E0E7-4792-8AE9-1652D6903EFB}" name="Category" dataDxfId="65"/>
    <tableColumn id="5" xr3:uid="{647351B9-0FA7-4A2B-A85E-C4A8FF13EB44}" name="Income" dataDxfId="64"/>
    <tableColumn id="6" xr3:uid="{25F4E89E-B145-4846-B8A1-54FB9270BB17}" name="Debits" dataDxfId="63"/>
    <tableColumn id="7" xr3:uid="{2385595E-DB07-4602-8441-8BE64EE4D10A}" name="Balance" dataDxfId="62"/>
    <tableColumn id="8" xr3:uid="{A5DAA906-AF2D-4A85-9A6F-2F2E0324BA6F}" name="Month for Savings" dataDxfId="61"/>
    <tableColumn id="9" xr3:uid="{A49C9190-B837-4A2F-AAA4-F4CDB1BDB2DD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59">
  <autoFilter ref="A1:I63" xr:uid="{00000000-0009-0000-0100-000003000000}"/>
  <tableColumns count="9">
    <tableColumn id="1" xr3:uid="{B74A68BF-5F18-40BE-9DC8-7AAB5490A613}" name="Month" dataDxfId="58">
      <calculatedColumnFormula>MONTH(Table14548[[#This Row],[Date]])</calculatedColumnFormula>
    </tableColumn>
    <tableColumn id="2" xr3:uid="{065BCCFE-C43A-41AB-B4E0-4C03F9C75A7A}" name="Date" dataDxfId="57"/>
    <tableColumn id="3" xr3:uid="{8317177F-31C3-423B-A3D7-244E0D6DB701}" name="Description" dataDxfId="56"/>
    <tableColumn id="4" xr3:uid="{3D6B9DFD-70D5-48C5-B2A8-F6BE2C25A321}" name="Category" dataDxfId="55"/>
    <tableColumn id="5" xr3:uid="{A981147C-0662-4052-B864-D654D08960E1}" name="Income" dataDxfId="54"/>
    <tableColumn id="6" xr3:uid="{5CCA7DCB-2197-4873-AFD4-74B3ED796F2B}" name="Debits" dataDxfId="53"/>
    <tableColumn id="7" xr3:uid="{EEBDE90B-C10B-4E35-A17A-22F84445E41F}" name="Balance" dataDxfId="52"/>
    <tableColumn id="8" xr3:uid="{9A4B5BF9-9C1F-4890-B960-7E449D45A302}" name="Month for Savings" dataDxfId="51"/>
    <tableColumn id="9" xr3:uid="{AE750CED-6C12-49BC-ABE6-71051806BF98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49">
  <autoFilter ref="A1:I49" xr:uid="{00000000-0009-0000-0100-000003000000}"/>
  <tableColumns count="9">
    <tableColumn id="1" xr3:uid="{4942BF4B-BBB2-42FE-AE6E-DC39975A0585}" name="Month" dataDxfId="48">
      <calculatedColumnFormula>MONTH(Table145467[[#This Row],[Date]])</calculatedColumnFormula>
    </tableColumn>
    <tableColumn id="2" xr3:uid="{C03BF1B6-5BF5-4C97-AE15-CB80E2A72139}" name="Date" dataDxfId="47"/>
    <tableColumn id="3" xr3:uid="{976567C0-A8A1-49E5-B711-DD2D258A8C9D}" name="Description" dataDxfId="46"/>
    <tableColumn id="4" xr3:uid="{D2F94893-33CA-458A-9686-1EE8E7DA8A5B}" name="Category" dataDxfId="45"/>
    <tableColumn id="5" xr3:uid="{10C86F8A-201E-493E-9050-43A2F85E7CF6}" name="Income" dataDxfId="44"/>
    <tableColumn id="6" xr3:uid="{F79FDB7D-7BF1-4A99-BD6E-44DD0393C805}" name="Debits" dataDxfId="43"/>
    <tableColumn id="7" xr3:uid="{E0CAF5FD-F6CC-471B-B1DD-D6D9D50AD369}" name="Balance" dataDxfId="42"/>
    <tableColumn id="8" xr3:uid="{49BCF1B3-DE27-47A4-9F8A-008ACE1382CB}" name="Month for Savings" dataDxfId="41"/>
    <tableColumn id="9" xr3:uid="{5B25FFCD-7C30-47EE-81FE-1CC6AB8450F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39">
  <autoFilter ref="A1:I49" xr:uid="{00000000-0009-0000-0100-000003000000}"/>
  <tableColumns count="9">
    <tableColumn id="1" xr3:uid="{76392CED-406E-493F-AFDB-826D1CBFE8E0}" name="Month" dataDxfId="38">
      <calculatedColumnFormula>MONTH(Table14546[[#This Row],[Date]])</calculatedColumnFormula>
    </tableColumn>
    <tableColumn id="2" xr3:uid="{4C7E220F-8EBA-40F4-8FE3-8857C16E13DF}" name="Date" dataDxfId="37"/>
    <tableColumn id="3" xr3:uid="{5097F152-C30C-40BB-A5E0-4A9612F5B7BF}" name="Description" dataDxfId="36"/>
    <tableColumn id="4" xr3:uid="{F0331F5E-B137-405B-993B-68FB0A342EF7}" name="Category" dataDxfId="35"/>
    <tableColumn id="5" xr3:uid="{0D5D53CF-A386-4722-9130-16379B19CEF3}" name="Income" dataDxfId="34"/>
    <tableColumn id="6" xr3:uid="{D44F1476-831E-4C59-919D-476B80977BC5}" name="Debits" dataDxfId="33"/>
    <tableColumn id="7" xr3:uid="{3F58EAD0-7821-49C3-ABAF-62A25398F83B}" name="Balance" dataDxfId="32"/>
    <tableColumn id="8" xr3:uid="{ACFC8E53-D247-452B-98C1-9FA884FF08FF}" name="Month for Savings" dataDxfId="31"/>
    <tableColumn id="9" xr3:uid="{CE379B86-E512-4994-B613-CE65737DDBB7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29">
  <autoFilter ref="A1:I49" xr:uid="{00000000-0009-0000-0100-000003000000}"/>
  <tableColumns count="9">
    <tableColumn id="1" xr3:uid="{F3498696-B7B2-4E1A-8054-B9E763EF3672}" name="Month" dataDxfId="28">
      <calculatedColumnFormula>MONTH(Table14543[[#This Row],[Date]])</calculatedColumnFormula>
    </tableColumn>
    <tableColumn id="2" xr3:uid="{DCB90096-3235-42A7-9FA2-A497B4110253}" name="Date" dataDxfId="27"/>
    <tableColumn id="3" xr3:uid="{0B65F2E5-8190-4EF3-A591-EF9A15A13761}" name="Description" dataDxfId="26"/>
    <tableColumn id="4" xr3:uid="{C90ED4C6-65BC-4114-B681-C1CB69377A58}" name="Category" dataDxfId="25"/>
    <tableColumn id="5" xr3:uid="{502C1345-43D1-4244-9595-23CB3A0F2EA8}" name="Income" dataDxfId="24"/>
    <tableColumn id="6" xr3:uid="{51881B59-02C3-40B4-9B06-8B76BF9A798C}" name="Debits" dataDxfId="23"/>
    <tableColumn id="7" xr3:uid="{4C26C5AD-A38E-488A-BD9F-2BFB6F92D02A}" name="Balance" dataDxfId="22"/>
    <tableColumn id="8" xr3:uid="{E5A7B637-1C8D-40A1-BA64-0D0900577951}" name="Month for Savings" dataDxfId="21"/>
    <tableColumn id="9" xr3:uid="{7E867581-DA98-4395-8148-9533395639B4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19">
      <calculatedColumnFormula>MONTH(Table1455[[#This Row],[Date]])</calculatedColumnFormula>
    </tableColumn>
    <tableColumn id="2" xr3:uid="{00000000-0010-0000-0100-000002000000}" name="Date" dataDxfId="1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7"/>
    <tableColumn id="6" xr3:uid="{00000000-0010-0000-0100-000006000000}" name="Debits" dataDxfId="16"/>
    <tableColumn id="7" xr3:uid="{00000000-0010-0000-0100-000007000000}" name="Balance" dataDxfId="1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4">
      <calculatedColumnFormula>MONTH(Table1458[[#This Row],[Date]])</calculatedColumnFormula>
    </tableColumn>
    <tableColumn id="2" xr3:uid="{00000000-0010-0000-0000-000002000000}" name="Date" dataDxfId="1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2"/>
    <tableColumn id="6" xr3:uid="{00000000-0010-0000-0000-000006000000}" name="Debits" dataDxfId="11"/>
    <tableColumn id="7" xr3:uid="{00000000-0010-0000-0000-000007000000}" name="Balance" dataDxfId="10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9">
  <autoFilter ref="A1:I49" xr:uid="{00000000-0009-0000-0100-000003000000}"/>
  <tableColumns count="9">
    <tableColumn id="1" xr3:uid="{00000000-0010-0000-0300-000001000000}" name="Month" dataDxfId="8">
      <calculatedColumnFormula>MONTH(Table1454[[#This Row],[Date]])</calculatedColumnFormula>
    </tableColumn>
    <tableColumn id="2" xr3:uid="{00000000-0010-0000-0300-000002000000}" name="Date" dataDxfId="7"/>
    <tableColumn id="3" xr3:uid="{00000000-0010-0000-0300-000003000000}" name="Description" dataDxfId="6"/>
    <tableColumn id="4" xr3:uid="{00000000-0010-0000-0300-000004000000}" name="Category" dataDxfId="5"/>
    <tableColumn id="5" xr3:uid="{00000000-0010-0000-0300-000005000000}" name="Income" dataDxfId="4"/>
    <tableColumn id="6" xr3:uid="{00000000-0010-0000-0300-000006000000}" name="Debits" dataDxfId="3"/>
    <tableColumn id="7" xr3:uid="{00000000-0010-0000-0300-000007000000}" name="Balance" dataDxfId="2"/>
    <tableColumn id="8" xr3:uid="{00000000-0010-0000-0300-000008000000}" name="Month for Savings" dataDxfId="1"/>
    <tableColumn id="9" xr3:uid="{00000000-0010-0000-0300-00000900000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L25"/>
  <sheetViews>
    <sheetView tabSelected="1" workbookViewId="0">
      <selection activeCell="J13" sqref="J13"/>
    </sheetView>
  </sheetViews>
  <sheetFormatPr defaultRowHeight="15" x14ac:dyDescent="0.25"/>
  <cols>
    <col min="1" max="1" width="21.85546875" customWidth="1"/>
    <col min="2" max="2" width="13.28515625" style="87" bestFit="1" customWidth="1"/>
    <col min="3" max="3" width="13.5703125" customWidth="1"/>
    <col min="4" max="4" width="12" customWidth="1"/>
    <col min="5" max="5" width="23" style="85" customWidth="1"/>
    <col min="6" max="6" width="16.85546875" style="91" customWidth="1"/>
    <col min="7" max="7" width="15.140625" style="85" customWidth="1"/>
    <col min="8" max="8" width="17" style="101" customWidth="1"/>
    <col min="9" max="9" width="19.5703125" style="87" customWidth="1"/>
    <col min="10" max="10" width="20.42578125" style="85" customWidth="1"/>
    <col min="11" max="11" width="14.85546875" customWidth="1"/>
    <col min="12" max="12" width="13.5703125" customWidth="1"/>
  </cols>
  <sheetData>
    <row r="1" spans="1:12" ht="36" x14ac:dyDescent="0.55000000000000004">
      <c r="A1" s="83" t="s">
        <v>295</v>
      </c>
      <c r="B1" s="86">
        <v>12000</v>
      </c>
      <c r="D1" s="5"/>
      <c r="E1" s="105">
        <v>2023</v>
      </c>
      <c r="F1" s="105"/>
      <c r="G1" s="105"/>
      <c r="H1" s="105"/>
      <c r="I1" s="105"/>
      <c r="J1" s="105"/>
      <c r="K1" s="105"/>
      <c r="L1" s="105"/>
    </row>
    <row r="2" spans="1:12" ht="31.5" x14ac:dyDescent="0.25">
      <c r="D2" s="5"/>
      <c r="E2" s="96" t="s">
        <v>305</v>
      </c>
      <c r="F2" s="97" t="s">
        <v>302</v>
      </c>
      <c r="G2" s="97" t="s">
        <v>333</v>
      </c>
      <c r="H2" s="97" t="s">
        <v>306</v>
      </c>
      <c r="I2" s="98" t="s">
        <v>330</v>
      </c>
      <c r="J2" s="98" t="s">
        <v>332</v>
      </c>
      <c r="K2" s="98" t="s">
        <v>331</v>
      </c>
      <c r="L2" s="98" t="s">
        <v>355</v>
      </c>
    </row>
    <row r="3" spans="1:12" x14ac:dyDescent="0.25">
      <c r="A3" s="84" t="s">
        <v>296</v>
      </c>
      <c r="D3" s="5"/>
      <c r="E3" s="90" t="s">
        <v>301</v>
      </c>
      <c r="F3" s="91">
        <v>14155</v>
      </c>
      <c r="H3" s="100"/>
      <c r="I3" s="92"/>
      <c r="J3" s="95">
        <f>SUM(F3+G3-H3)</f>
        <v>14155</v>
      </c>
      <c r="K3" s="85"/>
      <c r="L3" s="106">
        <v>45294</v>
      </c>
    </row>
    <row r="4" spans="1:12" x14ac:dyDescent="0.25">
      <c r="A4" t="s">
        <v>298</v>
      </c>
      <c r="B4" s="87">
        <v>1500</v>
      </c>
      <c r="D4" s="5"/>
      <c r="E4" s="90" t="s">
        <v>303</v>
      </c>
      <c r="F4" s="91">
        <v>4062</v>
      </c>
      <c r="G4" s="85">
        <v>1700</v>
      </c>
      <c r="H4" s="100">
        <v>2000</v>
      </c>
      <c r="I4" s="102">
        <f>SUM(H4+H5-K4)</f>
        <v>0</v>
      </c>
      <c r="J4" s="95">
        <f>SUM(F4+G4-H4)</f>
        <v>3762</v>
      </c>
      <c r="K4" s="103">
        <v>8000</v>
      </c>
      <c r="L4" s="107"/>
    </row>
    <row r="5" spans="1:12" x14ac:dyDescent="0.25">
      <c r="A5" t="s">
        <v>307</v>
      </c>
      <c r="B5" s="87">
        <v>500</v>
      </c>
      <c r="D5" s="5"/>
      <c r="E5" s="90" t="s">
        <v>304</v>
      </c>
      <c r="F5" s="91">
        <v>5986</v>
      </c>
      <c r="G5" s="85">
        <v>1000</v>
      </c>
      <c r="H5" s="100">
        <v>6000</v>
      </c>
      <c r="I5" s="102"/>
      <c r="J5" s="95">
        <f t="shared" ref="J5:J7" si="0">SUM(F5+G5-H5)</f>
        <v>986</v>
      </c>
      <c r="K5" s="103"/>
      <c r="L5" s="107"/>
    </row>
    <row r="6" spans="1:12" x14ac:dyDescent="0.25">
      <c r="A6" t="s">
        <v>299</v>
      </c>
      <c r="B6" s="87">
        <v>3000</v>
      </c>
      <c r="D6" s="5"/>
      <c r="E6" s="91" t="s">
        <v>315</v>
      </c>
      <c r="F6" s="91">
        <v>8234</v>
      </c>
      <c r="G6" s="85">
        <v>600</v>
      </c>
      <c r="H6" s="100">
        <v>3000</v>
      </c>
      <c r="I6" s="102">
        <f>SUM(H6+H7-K6)</f>
        <v>0</v>
      </c>
      <c r="J6" s="95">
        <f>SUM(F6+G6-H6)</f>
        <v>5834</v>
      </c>
      <c r="K6" s="104">
        <v>8000</v>
      </c>
      <c r="L6" s="107"/>
    </row>
    <row r="7" spans="1:12" x14ac:dyDescent="0.25">
      <c r="A7" t="s">
        <v>297</v>
      </c>
      <c r="B7" s="87">
        <v>500</v>
      </c>
      <c r="D7" s="5"/>
      <c r="E7" s="91" t="s">
        <v>316</v>
      </c>
      <c r="F7" s="91">
        <v>4813</v>
      </c>
      <c r="G7" s="85">
        <v>100</v>
      </c>
      <c r="H7" s="100">
        <v>5000</v>
      </c>
      <c r="I7" s="102"/>
      <c r="J7" s="95">
        <f t="shared" si="0"/>
        <v>-87</v>
      </c>
      <c r="K7" s="104"/>
      <c r="L7" s="107"/>
    </row>
    <row r="8" spans="1:12" x14ac:dyDescent="0.25">
      <c r="A8" t="s">
        <v>294</v>
      </c>
      <c r="B8" s="87">
        <v>2500</v>
      </c>
      <c r="D8" s="5"/>
      <c r="H8" s="100"/>
      <c r="I8" s="92">
        <v>16000</v>
      </c>
      <c r="J8" s="95"/>
      <c r="K8" s="85"/>
    </row>
    <row r="9" spans="1:12" x14ac:dyDescent="0.25">
      <c r="A9" s="13" t="s">
        <v>300</v>
      </c>
      <c r="B9" s="88">
        <f>SUM(B4:B8)</f>
        <v>8000</v>
      </c>
      <c r="D9" s="5"/>
      <c r="J9" s="95"/>
    </row>
    <row r="10" spans="1:12" x14ac:dyDescent="0.25">
      <c r="D10" s="5"/>
      <c r="J10" s="95"/>
    </row>
    <row r="11" spans="1:12" x14ac:dyDescent="0.25">
      <c r="D11" s="5"/>
      <c r="J11" s="95"/>
    </row>
    <row r="12" spans="1:12" x14ac:dyDescent="0.25">
      <c r="A12" t="s">
        <v>309</v>
      </c>
      <c r="B12" s="87">
        <v>5000</v>
      </c>
      <c r="D12" s="5"/>
      <c r="E12" s="85">
        <v>2460</v>
      </c>
      <c r="F12" s="99"/>
      <c r="G12" s="91"/>
      <c r="J12" s="95"/>
    </row>
    <row r="13" spans="1:12" x14ac:dyDescent="0.25">
      <c r="A13" t="s">
        <v>310</v>
      </c>
      <c r="B13" s="87">
        <v>1000</v>
      </c>
      <c r="C13" t="s">
        <v>314</v>
      </c>
      <c r="D13" s="89"/>
      <c r="E13" s="85" t="s">
        <v>336</v>
      </c>
      <c r="F13" s="99"/>
      <c r="G13" s="91"/>
      <c r="J13" s="95"/>
    </row>
    <row r="14" spans="1:12" x14ac:dyDescent="0.25">
      <c r="A14" t="s">
        <v>311</v>
      </c>
      <c r="B14" s="87">
        <v>1500</v>
      </c>
      <c r="C14" t="s">
        <v>314</v>
      </c>
      <c r="D14" s="89"/>
      <c r="E14" s="85" t="s">
        <v>334</v>
      </c>
      <c r="F14" s="85"/>
      <c r="G14" s="91"/>
    </row>
    <row r="15" spans="1:12" x14ac:dyDescent="0.25">
      <c r="A15" s="93" t="s">
        <v>312</v>
      </c>
      <c r="B15" s="94">
        <v>500</v>
      </c>
      <c r="C15" s="93" t="s">
        <v>314</v>
      </c>
      <c r="D15" s="89"/>
      <c r="F15" s="85"/>
      <c r="G15" s="91"/>
    </row>
    <row r="16" spans="1:12" x14ac:dyDescent="0.25">
      <c r="A16" t="s">
        <v>313</v>
      </c>
      <c r="B16" s="87">
        <v>500</v>
      </c>
      <c r="C16" t="s">
        <v>314</v>
      </c>
      <c r="D16" s="89"/>
      <c r="E16" s="85" t="s">
        <v>335</v>
      </c>
      <c r="F16" s="99"/>
      <c r="G16" s="91"/>
    </row>
    <row r="17" spans="1:4" x14ac:dyDescent="0.25">
      <c r="A17" t="s">
        <v>308</v>
      </c>
      <c r="B17" s="87">
        <f>SUM(B12:B16)</f>
        <v>8500</v>
      </c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A25" s="5"/>
      <c r="B25" s="89"/>
      <c r="C25" s="89"/>
      <c r="D25" s="5"/>
    </row>
  </sheetData>
  <mergeCells count="6">
    <mergeCell ref="I4:I5"/>
    <mergeCell ref="I6:I7"/>
    <mergeCell ref="K4:K5"/>
    <mergeCell ref="K6:K7"/>
    <mergeCell ref="E1:L1"/>
    <mergeCell ref="L3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DADF-8C2D-4D1D-B0C3-A6189B1A3E65}">
  <sheetPr>
    <tabColor theme="4" tint="-0.249977111117893"/>
  </sheetPr>
  <dimension ref="A1:O49"/>
  <sheetViews>
    <sheetView workbookViewId="0">
      <selection activeCell="G31" sqref="G3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v>12</v>
      </c>
      <c r="B2" s="25"/>
      <c r="C2" s="26" t="s">
        <v>105</v>
      </c>
      <c r="D2" s="26"/>
      <c r="E2" s="27"/>
      <c r="F2" s="27"/>
      <c r="G2" s="27">
        <v>8195</v>
      </c>
      <c r="H2" t="s">
        <v>88</v>
      </c>
      <c r="I2" s="34">
        <v>0</v>
      </c>
    </row>
    <row r="3" spans="1:15" x14ac:dyDescent="0.25">
      <c r="A3" s="28">
        <f>MONTH(Table145414[[#This Row],[Date]])</f>
        <v>12</v>
      </c>
      <c r="B3" s="25">
        <v>45261</v>
      </c>
      <c r="C3" s="28" t="s">
        <v>337</v>
      </c>
      <c r="D3" s="28" t="s">
        <v>9</v>
      </c>
      <c r="E3" s="27"/>
      <c r="F3" s="27">
        <v>50</v>
      </c>
      <c r="G3" s="27">
        <f>SUM(G2+Table145414[[#This Row],[Income]]-Table145414[[#This Row],[Debits]])</f>
        <v>8145</v>
      </c>
      <c r="H3" t="s">
        <v>87</v>
      </c>
      <c r="I3" s="35">
        <f>SUMIFS(Table145414[[#All],[Debits]],Table145414[[#All],[Month]],K4, Table145414[[#All],[Category]],K9)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MONTH(Table145414[[#This Row],[Date]])</f>
        <v>12</v>
      </c>
      <c r="B4" s="25">
        <v>45262</v>
      </c>
      <c r="C4" s="26" t="s">
        <v>169</v>
      </c>
      <c r="D4" s="26" t="s">
        <v>11</v>
      </c>
      <c r="E4" s="27"/>
      <c r="F4" s="29">
        <v>350</v>
      </c>
      <c r="G4" s="27">
        <f>SUM(G3+Table145414[[#This Row],[Income]]-Table145414[[#This Row],[Debits]])</f>
        <v>7795</v>
      </c>
      <c r="H4" t="s">
        <v>90</v>
      </c>
      <c r="I4" s="34">
        <f t="shared" ref="I4:I49" si="0">SUM(K11)</f>
        <v>0</v>
      </c>
      <c r="J4" s="5"/>
      <c r="K4">
        <v>12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MONTH(Table145414[[#This Row],[Date]])</f>
        <v>12</v>
      </c>
      <c r="B5" s="25">
        <v>45263</v>
      </c>
      <c r="C5" s="28" t="s">
        <v>317</v>
      </c>
      <c r="D5" s="28" t="s">
        <v>18</v>
      </c>
      <c r="E5" s="27"/>
      <c r="F5" s="27">
        <v>100</v>
      </c>
      <c r="G5" s="27">
        <f>SUM(G4+Table145414[[#This Row],[Income]]-Table145414[[#This Row],[Debits]])</f>
        <v>7695</v>
      </c>
      <c r="H5" t="s">
        <v>91</v>
      </c>
      <c r="I5" s="35">
        <f t="shared" si="0"/>
        <v>0</v>
      </c>
      <c r="J5" s="5"/>
      <c r="K5" t="s">
        <v>4</v>
      </c>
      <c r="L5">
        <f>SUMIFS(Table145414[[#All],[Income]],Table145414[[#All],[Month]],K4,Table145414[[#All],[Category]],K5)</f>
        <v>6648</v>
      </c>
      <c r="M5" s="37">
        <v>10000</v>
      </c>
      <c r="N5">
        <v>4000</v>
      </c>
      <c r="O5" s="5"/>
    </row>
    <row r="6" spans="1:15" x14ac:dyDescent="0.25">
      <c r="A6" s="24">
        <f>MONTH(Table145414[[#This Row],[Date]])</f>
        <v>12</v>
      </c>
      <c r="B6" s="25">
        <v>45264</v>
      </c>
      <c r="C6" s="26" t="s">
        <v>338</v>
      </c>
      <c r="D6" s="26" t="s">
        <v>9</v>
      </c>
      <c r="E6" s="27"/>
      <c r="F6" s="27">
        <v>500</v>
      </c>
      <c r="G6" s="27">
        <f>SUM(G5+Table145414[[#This Row],[Income]]-Table145414[[#This Row],[Debits]])</f>
        <v>7195</v>
      </c>
      <c r="H6" t="s">
        <v>92</v>
      </c>
      <c r="I6" s="34">
        <f>SUM(K100)</f>
        <v>0</v>
      </c>
      <c r="J6" s="5"/>
      <c r="K6" t="s">
        <v>9</v>
      </c>
      <c r="L6">
        <f>SUMIFS(Table145414[[#All],[Debits]],Table145414[[#All],[Month]],K4, Table145414[[#All],[Category]],K6)</f>
        <v>4000</v>
      </c>
      <c r="M6" s="37">
        <v>800</v>
      </c>
      <c r="O6" s="5"/>
    </row>
    <row r="7" spans="1:15" x14ac:dyDescent="0.25">
      <c r="A7" s="28">
        <f>MONTH(Table145414[[#This Row],[Date]])</f>
        <v>12</v>
      </c>
      <c r="B7" s="25">
        <v>45264</v>
      </c>
      <c r="C7" s="26" t="s">
        <v>339</v>
      </c>
      <c r="D7" s="26" t="s">
        <v>18</v>
      </c>
      <c r="E7" s="27"/>
      <c r="F7" s="27">
        <v>270</v>
      </c>
      <c r="G7" s="27">
        <f>SUM(G6+Table145414[[#This Row],[Income]]-Table145414[[#This Row],[Debits]])</f>
        <v>6925</v>
      </c>
      <c r="H7" t="s">
        <v>93</v>
      </c>
      <c r="I7" s="35">
        <f t="shared" si="0"/>
        <v>0</v>
      </c>
      <c r="J7" s="5"/>
      <c r="K7" t="s">
        <v>18</v>
      </c>
      <c r="L7">
        <f>SUMIFS(Table145414[[#All],[Debits]],Table145414[[#All],[Month]],K4, Table145414[[#All],[Category]],K7)</f>
        <v>1720</v>
      </c>
      <c r="M7" s="37">
        <v>800</v>
      </c>
      <c r="O7" s="5"/>
    </row>
    <row r="8" spans="1:15" x14ac:dyDescent="0.25">
      <c r="A8" s="24">
        <f>MONTH(Table145414[[#This Row],[Date]])</f>
        <v>12</v>
      </c>
      <c r="B8" s="25">
        <v>45266</v>
      </c>
      <c r="C8" s="26" t="s">
        <v>340</v>
      </c>
      <c r="D8" s="26" t="s">
        <v>11</v>
      </c>
      <c r="E8" s="27"/>
      <c r="F8" s="27">
        <v>250</v>
      </c>
      <c r="G8" s="27">
        <f>SUM(G7+Table145414[[#This Row],[Income]]-Table145414[[#This Row],[Debits]])</f>
        <v>6675</v>
      </c>
      <c r="H8" t="s">
        <v>94</v>
      </c>
      <c r="I8" s="34">
        <f t="shared" si="0"/>
        <v>0</v>
      </c>
      <c r="J8" s="5"/>
      <c r="K8" t="s">
        <v>11</v>
      </c>
      <c r="L8">
        <f>SUMIFS(Table145414[[#All],[Debits]],Table145414[[#All],[Month]],K4, Table145414[[#All],[Category]],K8)</f>
        <v>6195</v>
      </c>
      <c r="M8" s="37">
        <v>800</v>
      </c>
      <c r="O8" s="5"/>
    </row>
    <row r="9" spans="1:15" x14ac:dyDescent="0.25">
      <c r="A9" s="28">
        <f>MONTH(Table145414[[#This Row],[Date]])</f>
        <v>12</v>
      </c>
      <c r="B9" s="25">
        <v>45266</v>
      </c>
      <c r="C9" s="28" t="s">
        <v>317</v>
      </c>
      <c r="D9" s="28" t="s">
        <v>18</v>
      </c>
      <c r="E9" s="27"/>
      <c r="F9" s="27">
        <v>100</v>
      </c>
      <c r="G9" s="27">
        <f>SUM(G8+Table145414[[#This Row],[Income]]-Table145414[[#This Row],[Debits]])</f>
        <v>6575</v>
      </c>
      <c r="H9" t="s">
        <v>95</v>
      </c>
      <c r="I9" s="35"/>
      <c r="J9" s="5"/>
      <c r="K9" t="s">
        <v>21</v>
      </c>
      <c r="L9">
        <f>SUMIFS(Table145414[[#All],[Debits]],Table145414[[#All],[Month]],K4, Table145414[[#All],[Category]],K9)</f>
        <v>0</v>
      </c>
      <c r="M9" s="37">
        <v>800</v>
      </c>
      <c r="O9" s="5"/>
    </row>
    <row r="10" spans="1:15" x14ac:dyDescent="0.25">
      <c r="A10" s="24">
        <f>MONTH(Table145414[[#This Row],[Date]])</f>
        <v>12</v>
      </c>
      <c r="B10" s="25">
        <v>45267</v>
      </c>
      <c r="C10" s="26" t="s">
        <v>341</v>
      </c>
      <c r="D10" s="26" t="s">
        <v>11</v>
      </c>
      <c r="E10" s="27"/>
      <c r="F10" s="27">
        <v>100</v>
      </c>
      <c r="G10" s="27">
        <f>SUM(G9+Table145414[[#This Row],[Income]]-Table145414[[#This Row],[Debits]])</f>
        <v>6475</v>
      </c>
      <c r="H10" t="s">
        <v>96</v>
      </c>
      <c r="I10" s="34">
        <f t="shared" si="0"/>
        <v>0</v>
      </c>
      <c r="J10" s="5"/>
      <c r="K10" t="s">
        <v>84</v>
      </c>
      <c r="L10">
        <f>SUMIFS(Table145414[[#All],[Income]],Table145414[[#All],[Month]],K4,Table145414[[#All],[Category]],K10)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MONTH(Table145414[[#This Row],[Date]])</f>
        <v>12</v>
      </c>
      <c r="B11" s="25">
        <v>45267</v>
      </c>
      <c r="C11" s="26" t="s">
        <v>317</v>
      </c>
      <c r="D11" s="26" t="s">
        <v>9</v>
      </c>
      <c r="E11" s="27"/>
      <c r="F11" s="27">
        <v>100</v>
      </c>
      <c r="G11" s="27">
        <f>SUM(G10+Table145414[[#This Row],[Income]]-Table145414[[#This Row],[Debits]])</f>
        <v>6375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MONTH(Table145414[[#This Row],[Date]])</f>
        <v>12</v>
      </c>
      <c r="B12" s="25">
        <v>45268</v>
      </c>
      <c r="C12" s="24" t="s">
        <v>342</v>
      </c>
      <c r="D12" s="24" t="s">
        <v>18</v>
      </c>
      <c r="E12" s="27"/>
      <c r="F12" s="27">
        <v>50</v>
      </c>
      <c r="G12" s="27">
        <f>SUM(G11+Table145414[[#This Row],[Income]]-Table145414[[#This Row],[Debits]])</f>
        <v>6325</v>
      </c>
      <c r="H12" t="s">
        <v>98</v>
      </c>
      <c r="I12" s="34">
        <v>500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MONTH(Table145414[[#This Row],[Date]])</f>
        <v>12</v>
      </c>
      <c r="B13" s="25">
        <v>45269</v>
      </c>
      <c r="C13" s="26" t="s">
        <v>251</v>
      </c>
      <c r="D13" s="26" t="s">
        <v>11</v>
      </c>
      <c r="E13" s="27"/>
      <c r="F13" s="27">
        <v>190</v>
      </c>
      <c r="G13" s="27">
        <f>SUM(G12+Table145414[[#This Row],[Income]]-Table145414[[#This Row],[Debits]])</f>
        <v>6135</v>
      </c>
      <c r="H13" t="s">
        <v>99</v>
      </c>
      <c r="I13" s="35">
        <f t="shared" si="0"/>
        <v>0</v>
      </c>
      <c r="K13" s="81">
        <f>SUM(F2:F42)</f>
        <v>11515</v>
      </c>
      <c r="L13" s="81">
        <f>SUM(Table145414[Savings Balance])</f>
        <v>6000</v>
      </c>
      <c r="M13" s="82">
        <f>SUM(1921-1400)</f>
        <v>521</v>
      </c>
    </row>
    <row r="14" spans="1:15" x14ac:dyDescent="0.25">
      <c r="A14" s="24">
        <f>MONTH(Table145414[[#This Row],[Date]])</f>
        <v>12</v>
      </c>
      <c r="B14" s="25">
        <v>45271</v>
      </c>
      <c r="C14" s="24" t="s">
        <v>317</v>
      </c>
      <c r="D14" s="24" t="s">
        <v>18</v>
      </c>
      <c r="E14" s="27"/>
      <c r="F14" s="27">
        <v>100</v>
      </c>
      <c r="G14" s="27">
        <f>SUM(G13+Table145414[[#This Row],[Income]]-Table145414[[#This Row],[Debits]])</f>
        <v>6035</v>
      </c>
      <c r="I14" s="38">
        <f t="shared" si="0"/>
        <v>0</v>
      </c>
      <c r="L14" t="s">
        <v>44</v>
      </c>
    </row>
    <row r="15" spans="1:15" x14ac:dyDescent="0.25">
      <c r="A15" s="26">
        <f>MONTH(Table145414[[#This Row],[Date]])</f>
        <v>12</v>
      </c>
      <c r="B15" s="25">
        <v>45272</v>
      </c>
      <c r="C15" s="26" t="s">
        <v>317</v>
      </c>
      <c r="D15" s="26" t="s">
        <v>18</v>
      </c>
      <c r="E15" s="27"/>
      <c r="F15" s="27">
        <v>100</v>
      </c>
      <c r="G15" s="27">
        <f>SUM(G14+Table145414[[#This Row],[Income]]-Table145414[[#This Row],[Debits]])</f>
        <v>5935</v>
      </c>
      <c r="H15" t="s">
        <v>190</v>
      </c>
      <c r="I15" s="35">
        <f>SUM(I2:I13)</f>
        <v>3000</v>
      </c>
    </row>
    <row r="16" spans="1:15" x14ac:dyDescent="0.25">
      <c r="A16" s="24">
        <f>MONTH(Table145414[[#This Row],[Date]])</f>
        <v>12</v>
      </c>
      <c r="B16" s="25">
        <v>45272</v>
      </c>
      <c r="C16" s="26" t="s">
        <v>343</v>
      </c>
      <c r="D16" s="26" t="s">
        <v>11</v>
      </c>
      <c r="E16" s="27"/>
      <c r="F16" s="27">
        <v>60</v>
      </c>
      <c r="G16" s="27">
        <f>SUM(G15+Table145414[[#This Row],[Income]]-Table145414[[#This Row],[Debits]])</f>
        <v>5875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MONTH(Table145414[[#This Row],[Date]])</f>
        <v>12</v>
      </c>
      <c r="B17" s="25">
        <v>45266</v>
      </c>
      <c r="C17" s="30" t="s">
        <v>344</v>
      </c>
      <c r="D17" s="28" t="s">
        <v>9</v>
      </c>
      <c r="E17" s="27"/>
      <c r="F17" s="27">
        <v>2500</v>
      </c>
      <c r="G17" s="27">
        <f>SUM(G16+Table145414[[#This Row],[Income]]-Table145414[[#This Row],[Debits]])</f>
        <v>3375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MONTH(Table145414[[#This Row],[Date]])</f>
        <v>12</v>
      </c>
      <c r="B18" s="25">
        <v>45275</v>
      </c>
      <c r="C18" s="26" t="s">
        <v>317</v>
      </c>
      <c r="D18" s="26" t="s">
        <v>18</v>
      </c>
      <c r="E18" s="27"/>
      <c r="F18" s="27">
        <v>100</v>
      </c>
      <c r="G18" s="27">
        <f>SUM(G17+Table145414[[#This Row],[Income]]-Table145414[[#This Row],[Debits]])</f>
        <v>3275</v>
      </c>
      <c r="I18" s="38">
        <f t="shared" si="0"/>
        <v>0</v>
      </c>
    </row>
    <row r="19" spans="1:13" x14ac:dyDescent="0.25">
      <c r="A19" s="26">
        <f>MONTH(Table145414[[#This Row],[Date]])</f>
        <v>12</v>
      </c>
      <c r="B19" s="25">
        <v>45275</v>
      </c>
      <c r="C19" s="28" t="s">
        <v>345</v>
      </c>
      <c r="D19" s="28" t="s">
        <v>11</v>
      </c>
      <c r="E19" s="27"/>
      <c r="F19" s="27">
        <v>40</v>
      </c>
      <c r="G19" s="27">
        <f>SUM(G18+Table145414[[#This Row],[Income]]-Table145414[[#This Row],[Debits]])</f>
        <v>3235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MONTH(Table145414[[#This Row],[Date]])</f>
        <v>12</v>
      </c>
      <c r="B20" s="25">
        <v>45275</v>
      </c>
      <c r="C20" s="24" t="s">
        <v>346</v>
      </c>
      <c r="D20" s="24" t="s">
        <v>4</v>
      </c>
      <c r="E20" s="27">
        <v>2948</v>
      </c>
      <c r="F20" s="27"/>
      <c r="G20" s="27">
        <f>SUM(G19+Table145414[[#This Row],[Income]]-Table145414[[#This Row],[Debits]])</f>
        <v>6183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MONTH(Table145414[[#This Row],[Date]])</f>
        <v>12</v>
      </c>
      <c r="B21" s="25">
        <v>45275</v>
      </c>
      <c r="C21" s="26" t="s">
        <v>282</v>
      </c>
      <c r="D21" s="26" t="s">
        <v>11</v>
      </c>
      <c r="E21" s="27"/>
      <c r="F21" s="27">
        <v>300</v>
      </c>
      <c r="G21" s="27">
        <f>SUM(G20+Table145414[[#This Row],[Income]]-Table145414[[#This Row],[Debits]])</f>
        <v>5883</v>
      </c>
      <c r="I21" s="35">
        <f t="shared" si="0"/>
        <v>0</v>
      </c>
    </row>
    <row r="22" spans="1:13" x14ac:dyDescent="0.25">
      <c r="A22" s="26">
        <f>MONTH(Table145414[[#This Row],[Date]])</f>
        <v>12</v>
      </c>
      <c r="B22" s="25">
        <v>45275</v>
      </c>
      <c r="C22" s="31" t="s">
        <v>347</v>
      </c>
      <c r="D22" s="26" t="s">
        <v>9</v>
      </c>
      <c r="E22" s="27"/>
      <c r="F22" s="27">
        <v>100</v>
      </c>
      <c r="G22" s="27">
        <f>SUM(G21+Table145414[[#This Row],[Income]]-Table145414[[#This Row],[Debits]])</f>
        <v>5783</v>
      </c>
      <c r="I22" s="38">
        <f t="shared" si="0"/>
        <v>0</v>
      </c>
    </row>
    <row r="23" spans="1:13" x14ac:dyDescent="0.25">
      <c r="A23" s="26">
        <f>MONTH(Table145414[[#This Row],[Date]])</f>
        <v>12</v>
      </c>
      <c r="B23" s="25">
        <v>45276</v>
      </c>
      <c r="C23" s="28" t="s">
        <v>348</v>
      </c>
      <c r="D23" s="28" t="s">
        <v>4</v>
      </c>
      <c r="E23" s="27">
        <v>300</v>
      </c>
      <c r="F23" s="27"/>
      <c r="G23" s="27">
        <f>SUM(G22+Table145414[[#This Row],[Income]]-Table145414[[#This Row],[Debits]])</f>
        <v>6083</v>
      </c>
      <c r="I23" s="35">
        <f t="shared" si="0"/>
        <v>0</v>
      </c>
    </row>
    <row r="24" spans="1:13" x14ac:dyDescent="0.25">
      <c r="A24" s="26">
        <f>MONTH(Table145414[[#This Row],[Date]])</f>
        <v>12</v>
      </c>
      <c r="B24" s="25">
        <v>45276</v>
      </c>
      <c r="C24" s="24" t="s">
        <v>317</v>
      </c>
      <c r="D24" s="24" t="s">
        <v>18</v>
      </c>
      <c r="E24" s="27"/>
      <c r="F24" s="27">
        <v>100</v>
      </c>
      <c r="G24" s="27">
        <f>SUM(G23+Table145414[[#This Row],[Income]]-Table145414[[#This Row],[Debits]])</f>
        <v>5983</v>
      </c>
      <c r="I24" s="38">
        <f t="shared" si="0"/>
        <v>0</v>
      </c>
    </row>
    <row r="25" spans="1:13" x14ac:dyDescent="0.25">
      <c r="A25" s="26">
        <f>MONTH(Table145414[[#This Row],[Date]])</f>
        <v>12</v>
      </c>
      <c r="B25" s="25">
        <v>45278</v>
      </c>
      <c r="C25" s="26" t="s">
        <v>317</v>
      </c>
      <c r="D25" s="26" t="s">
        <v>18</v>
      </c>
      <c r="E25" s="27"/>
      <c r="F25" s="27">
        <v>100</v>
      </c>
      <c r="G25" s="27">
        <f>SUM(G24+Table145414[[#This Row],[Income]]-Table145414[[#This Row],[Debits]])</f>
        <v>5883</v>
      </c>
      <c r="I25" s="35">
        <f t="shared" si="0"/>
        <v>0</v>
      </c>
      <c r="K25" s="108" t="s">
        <v>139</v>
      </c>
      <c r="L25" s="108"/>
    </row>
    <row r="26" spans="1:13" x14ac:dyDescent="0.25">
      <c r="A26" s="26">
        <f>MONTH(Table145414[[#This Row],[Date]])</f>
        <v>12</v>
      </c>
      <c r="B26" s="25">
        <v>45278</v>
      </c>
      <c r="C26" s="26" t="s">
        <v>349</v>
      </c>
      <c r="D26" s="26" t="s">
        <v>9</v>
      </c>
      <c r="E26" s="27"/>
      <c r="F26" s="27">
        <v>300</v>
      </c>
      <c r="G26" s="27">
        <f>SUM(G25+Table145414[[#This Row],[Income]]-Table145414[[#This Row],[Debits]])</f>
        <v>5583</v>
      </c>
      <c r="I26" s="38">
        <f t="shared" si="0"/>
        <v>0</v>
      </c>
    </row>
    <row r="27" spans="1:13" x14ac:dyDescent="0.25">
      <c r="A27" s="26">
        <f>MONTH(Table145414[[#This Row],[Date]])</f>
        <v>12</v>
      </c>
      <c r="B27" s="25">
        <v>45279</v>
      </c>
      <c r="C27" s="26" t="s">
        <v>350</v>
      </c>
      <c r="D27" s="26" t="s">
        <v>9</v>
      </c>
      <c r="E27" s="27"/>
      <c r="F27" s="27">
        <v>400</v>
      </c>
      <c r="G27" s="27">
        <f>SUM(G26+Table145414[[#This Row],[Income]]-Table145414[[#This Row],[Debits]])</f>
        <v>5183</v>
      </c>
      <c r="I27" s="35">
        <f t="shared" si="0"/>
        <v>0</v>
      </c>
    </row>
    <row r="28" spans="1:13" x14ac:dyDescent="0.25">
      <c r="A28" s="26">
        <f>MONTH(Table145414[[#This Row],[Date]])</f>
        <v>12</v>
      </c>
      <c r="B28" s="25">
        <v>45279</v>
      </c>
      <c r="C28" s="26" t="s">
        <v>317</v>
      </c>
      <c r="D28" s="26" t="s">
        <v>18</v>
      </c>
      <c r="E28" s="27"/>
      <c r="F28" s="27">
        <v>100</v>
      </c>
      <c r="G28" s="27">
        <f>SUM(G27+Table145414[[#This Row],[Income]]-Table145414[[#This Row],[Debits]])</f>
        <v>5083</v>
      </c>
      <c r="I28" s="38">
        <f t="shared" si="0"/>
        <v>0</v>
      </c>
    </row>
    <row r="29" spans="1:13" x14ac:dyDescent="0.25">
      <c r="A29" s="26">
        <f>MONTH(Table145414[[#This Row],[Date]])</f>
        <v>12</v>
      </c>
      <c r="B29" s="25">
        <v>45279</v>
      </c>
      <c r="C29" s="28" t="s">
        <v>351</v>
      </c>
      <c r="D29" s="28" t="s">
        <v>4</v>
      </c>
      <c r="E29" s="27">
        <v>300</v>
      </c>
      <c r="F29" s="27"/>
      <c r="G29" s="27">
        <f>SUM(G28+Table145414[[#This Row],[Income]]-Table145414[[#This Row],[Debits]])</f>
        <v>5383</v>
      </c>
      <c r="I29" s="35">
        <f t="shared" si="0"/>
        <v>0</v>
      </c>
    </row>
    <row r="30" spans="1:13" x14ac:dyDescent="0.25">
      <c r="A30" s="26">
        <f>MONTH(Table145414[[#This Row],[Date]])</f>
        <v>12</v>
      </c>
      <c r="B30" s="25">
        <v>45279</v>
      </c>
      <c r="C30" s="26" t="s">
        <v>352</v>
      </c>
      <c r="D30" s="26" t="s">
        <v>9</v>
      </c>
      <c r="E30" s="27"/>
      <c r="F30" s="27">
        <v>50</v>
      </c>
      <c r="G30" s="27">
        <f>SUM(G29+Table145414[[#This Row],[Income]]-Table145414[[#This Row],[Debits]])</f>
        <v>5333</v>
      </c>
      <c r="I30" s="38">
        <f t="shared" si="0"/>
        <v>0</v>
      </c>
    </row>
    <row r="31" spans="1:13" x14ac:dyDescent="0.25">
      <c r="A31" s="26">
        <f>MONTH(Table145414[[#This Row],[Date]])</f>
        <v>12</v>
      </c>
      <c r="B31" s="25">
        <v>45279</v>
      </c>
      <c r="C31" s="26" t="s">
        <v>322</v>
      </c>
      <c r="D31" s="26" t="s">
        <v>11</v>
      </c>
      <c r="E31" s="27"/>
      <c r="F31" s="27">
        <v>90</v>
      </c>
      <c r="G31" s="27">
        <f>SUM(G30+Table145414[[#This Row],[Income]]-Table145414[[#This Row],[Debits]])</f>
        <v>5243</v>
      </c>
      <c r="I31" s="35">
        <f t="shared" si="0"/>
        <v>0</v>
      </c>
    </row>
    <row r="32" spans="1:13" x14ac:dyDescent="0.25">
      <c r="A32" s="26">
        <f>MONTH(Table145414[[#This Row],[Date]])</f>
        <v>12</v>
      </c>
      <c r="B32" s="25">
        <v>45279</v>
      </c>
      <c r="C32" s="24" t="s">
        <v>353</v>
      </c>
      <c r="D32" s="24" t="s">
        <v>4</v>
      </c>
      <c r="E32" s="27">
        <v>1500</v>
      </c>
      <c r="F32" s="27"/>
      <c r="G32" s="27">
        <f>SUM(G31+Table145414[[#This Row],[Income]]-Table145414[[#This Row],[Debits]])</f>
        <v>6743</v>
      </c>
      <c r="I32" s="38">
        <f t="shared" si="0"/>
        <v>0</v>
      </c>
    </row>
    <row r="33" spans="1:9" x14ac:dyDescent="0.25">
      <c r="A33" s="26">
        <f>MONTH(Table145414[[#This Row],[Date]])</f>
        <v>12</v>
      </c>
      <c r="B33" s="25">
        <v>45281</v>
      </c>
      <c r="C33" s="26" t="s">
        <v>354</v>
      </c>
      <c r="D33" s="26" t="s">
        <v>4</v>
      </c>
      <c r="E33" s="27">
        <v>700</v>
      </c>
      <c r="F33" s="27"/>
      <c r="G33" s="27">
        <f>SUM(G32+Table145414[[#This Row],[Income]]-Table145414[[#This Row],[Debits]])</f>
        <v>7443</v>
      </c>
      <c r="I33" s="35">
        <f t="shared" si="0"/>
        <v>0</v>
      </c>
    </row>
    <row r="34" spans="1:9" x14ac:dyDescent="0.25">
      <c r="A34" s="26">
        <f>MONTH(Table145414[[#This Row],[Date]])</f>
        <v>12</v>
      </c>
      <c r="B34" s="25">
        <v>45281</v>
      </c>
      <c r="C34" s="26" t="s">
        <v>356</v>
      </c>
      <c r="D34" s="26" t="s">
        <v>11</v>
      </c>
      <c r="E34" s="27"/>
      <c r="F34" s="27">
        <v>400</v>
      </c>
      <c r="G34" s="27">
        <f>SUM(G33+Table145414[[#This Row],[Income]]-Table145414[[#This Row],[Debits]])</f>
        <v>7043</v>
      </c>
      <c r="I34" s="38">
        <f t="shared" si="0"/>
        <v>0</v>
      </c>
    </row>
    <row r="35" spans="1:9" x14ac:dyDescent="0.25">
      <c r="A35" s="26">
        <f>MONTH(Table145414[[#This Row],[Date]])</f>
        <v>12</v>
      </c>
      <c r="B35" s="25">
        <v>45281</v>
      </c>
      <c r="C35" s="28" t="s">
        <v>357</v>
      </c>
      <c r="D35" s="28" t="s">
        <v>11</v>
      </c>
      <c r="E35" s="27"/>
      <c r="F35" s="27">
        <v>100</v>
      </c>
      <c r="G35" s="27">
        <f>SUM(G34+Table145414[[#This Row],[Income]]-Table145414[[#This Row],[Debits]])</f>
        <v>6943</v>
      </c>
      <c r="I35" s="35">
        <f t="shared" si="0"/>
        <v>0</v>
      </c>
    </row>
    <row r="36" spans="1:9" x14ac:dyDescent="0.25">
      <c r="A36" s="26">
        <f>MONTH(Table145414[[#This Row],[Date]])</f>
        <v>12</v>
      </c>
      <c r="B36" s="25">
        <v>45281</v>
      </c>
      <c r="C36" s="32" t="s">
        <v>358</v>
      </c>
      <c r="D36" s="26" t="s">
        <v>11</v>
      </c>
      <c r="E36" s="27"/>
      <c r="F36" s="27">
        <v>75</v>
      </c>
      <c r="G36" s="27">
        <f>SUM(G35+Table145414[[#This Row],[Income]]-Table145414[[#This Row],[Debits]])</f>
        <v>6868</v>
      </c>
      <c r="I36" s="38">
        <f t="shared" si="0"/>
        <v>0</v>
      </c>
    </row>
    <row r="37" spans="1:9" x14ac:dyDescent="0.25">
      <c r="A37" s="26">
        <f>MONTH(Table145414[[#This Row],[Date]])</f>
        <v>12</v>
      </c>
      <c r="B37" s="25">
        <v>45281</v>
      </c>
      <c r="C37" s="26" t="s">
        <v>317</v>
      </c>
      <c r="D37" s="26" t="s">
        <v>18</v>
      </c>
      <c r="E37" s="27"/>
      <c r="F37" s="27">
        <v>100</v>
      </c>
      <c r="G37" s="27">
        <f>SUM(G36+Table145414[[#This Row],[Income]]-Table145414[[#This Row],[Debits]])</f>
        <v>6768</v>
      </c>
      <c r="I37" s="35">
        <f t="shared" si="0"/>
        <v>0</v>
      </c>
    </row>
    <row r="38" spans="1:9" x14ac:dyDescent="0.25">
      <c r="A38" s="26">
        <f>MONTH(Table145414[[#This Row],[Date]])</f>
        <v>12</v>
      </c>
      <c r="B38" s="25">
        <v>45282</v>
      </c>
      <c r="C38" s="26" t="s">
        <v>317</v>
      </c>
      <c r="D38" s="26" t="s">
        <v>18</v>
      </c>
      <c r="E38" s="27"/>
      <c r="F38" s="27">
        <v>100</v>
      </c>
      <c r="G38" s="27">
        <f>SUM(G37+Table145414[[#This Row],[Income]]-Table145414[[#This Row],[Debits]])</f>
        <v>6668</v>
      </c>
      <c r="I38" s="38">
        <f t="shared" si="0"/>
        <v>0</v>
      </c>
    </row>
    <row r="39" spans="1:9" x14ac:dyDescent="0.25">
      <c r="A39" s="26">
        <f>MONTH(Table145414[[#This Row],[Date]])</f>
        <v>12</v>
      </c>
      <c r="B39" s="25">
        <v>45282</v>
      </c>
      <c r="C39" s="28" t="s">
        <v>359</v>
      </c>
      <c r="D39" s="28" t="s">
        <v>11</v>
      </c>
      <c r="E39" s="27"/>
      <c r="F39" s="27">
        <v>100</v>
      </c>
      <c r="G39" s="27">
        <f>SUM(G38+Table145414[[#This Row],[Income]]-Table145414[[#This Row],[Debits]])</f>
        <v>6568</v>
      </c>
      <c r="I39" s="35">
        <f t="shared" si="0"/>
        <v>0</v>
      </c>
    </row>
    <row r="40" spans="1:9" x14ac:dyDescent="0.25">
      <c r="A40" s="26">
        <f>MONTH(Table145414[[#This Row],[Date]])</f>
        <v>12</v>
      </c>
      <c r="B40" s="25">
        <v>45282</v>
      </c>
      <c r="C40" s="24" t="s">
        <v>360</v>
      </c>
      <c r="D40" s="24" t="s">
        <v>11</v>
      </c>
      <c r="E40" s="27"/>
      <c r="F40" s="27">
        <v>70</v>
      </c>
      <c r="G40" s="27">
        <f>SUM(G39+Table145414[[#This Row],[Income]]-Table145414[[#This Row],[Debits]])</f>
        <v>6498</v>
      </c>
      <c r="I40" s="38">
        <f t="shared" si="0"/>
        <v>0</v>
      </c>
    </row>
    <row r="41" spans="1:9" x14ac:dyDescent="0.25">
      <c r="A41" s="26">
        <f>MONTH(Table145414[[#This Row],[Date]])</f>
        <v>12</v>
      </c>
      <c r="B41" s="25">
        <v>45282</v>
      </c>
      <c r="C41" s="26" t="s">
        <v>361</v>
      </c>
      <c r="D41" s="26" t="s">
        <v>11</v>
      </c>
      <c r="E41" s="27"/>
      <c r="F41" s="27">
        <v>770</v>
      </c>
      <c r="G41" s="27">
        <f>SUM(G40+Table145414[[#This Row],[Income]]-Table145414[[#This Row],[Debits]])</f>
        <v>5728</v>
      </c>
      <c r="I41" s="35">
        <f t="shared" si="0"/>
        <v>0</v>
      </c>
    </row>
    <row r="42" spans="1:9" x14ac:dyDescent="0.25">
      <c r="A42" s="26">
        <f>MONTH(Table145414[[#This Row],[Date]])</f>
        <v>12</v>
      </c>
      <c r="B42" s="25">
        <v>45283</v>
      </c>
      <c r="C42" s="24" t="s">
        <v>362</v>
      </c>
      <c r="D42" s="24" t="s">
        <v>11</v>
      </c>
      <c r="E42" s="27"/>
      <c r="F42" s="27">
        <v>3300</v>
      </c>
      <c r="G42" s="27">
        <f>SUM(G41+Table145414[[#This Row],[Income]]-Table145414[[#This Row],[Debits]])</f>
        <v>2428</v>
      </c>
      <c r="I42" s="38">
        <f t="shared" si="0"/>
        <v>0</v>
      </c>
    </row>
    <row r="43" spans="1:9" x14ac:dyDescent="0.25">
      <c r="A43" s="26">
        <f>MONTH(Table145414[[#This Row],[Date]])</f>
        <v>12</v>
      </c>
      <c r="B43" s="25">
        <v>45289</v>
      </c>
      <c r="C43" s="26" t="s">
        <v>363</v>
      </c>
      <c r="D43" s="26" t="s">
        <v>18</v>
      </c>
      <c r="E43" s="27"/>
      <c r="F43" s="27">
        <v>400</v>
      </c>
      <c r="G43" s="27">
        <f>SUM(G42+Table145414[[#This Row],[Income]]-Table145414[[#This Row],[Debits]])</f>
        <v>2028</v>
      </c>
      <c r="I43" s="35">
        <f t="shared" si="0"/>
        <v>0</v>
      </c>
    </row>
    <row r="44" spans="1:9" x14ac:dyDescent="0.25">
      <c r="A44" s="26">
        <f>MONTH(Table145414[[#This Row],[Date]])</f>
        <v>12</v>
      </c>
      <c r="B44" s="25">
        <v>45289</v>
      </c>
      <c r="C44" s="26" t="s">
        <v>364</v>
      </c>
      <c r="D44" s="26" t="s">
        <v>4</v>
      </c>
      <c r="E44" s="27">
        <v>900</v>
      </c>
      <c r="F44" s="27"/>
      <c r="G44" s="27">
        <f>SUM(G43+Table145414[[#This Row],[Income]]-Table145414[[#This Row],[Debits]])</f>
        <v>2928</v>
      </c>
      <c r="I44" s="38">
        <f t="shared" si="0"/>
        <v>0</v>
      </c>
    </row>
    <row r="45" spans="1:9" x14ac:dyDescent="0.25">
      <c r="A45" s="26">
        <f>MONTH(Table145414[[#This Row],[Date]])</f>
        <v>1</v>
      </c>
      <c r="B45" s="25"/>
      <c r="C45" s="26"/>
      <c r="D45" s="26"/>
      <c r="E45" s="27"/>
      <c r="F45" s="27"/>
      <c r="G45" s="27">
        <f>SUM(G44+Table145414[[#This Row],[Income]]-Table145414[[#This Row],[Debits]])</f>
        <v>2928</v>
      </c>
      <c r="I45" s="35">
        <f t="shared" si="0"/>
        <v>0</v>
      </c>
    </row>
    <row r="46" spans="1:9" x14ac:dyDescent="0.25">
      <c r="A46" s="26">
        <f>MONTH(Table145414[[#This Row],[Date]])</f>
        <v>1</v>
      </c>
      <c r="B46" s="25"/>
      <c r="C46" s="26"/>
      <c r="D46" s="26"/>
      <c r="E46" s="27"/>
      <c r="F46" s="27"/>
      <c r="G46" s="27">
        <f>SUM(G45+Table145414[[#This Row],[Income]]-Table145414[[#This Row],[Debits]])</f>
        <v>2928</v>
      </c>
      <c r="I46" s="38">
        <f t="shared" si="0"/>
        <v>0</v>
      </c>
    </row>
    <row r="47" spans="1:9" x14ac:dyDescent="0.25">
      <c r="A47" s="26">
        <f>MONTH(Table145414[[#This Row],[Date]])</f>
        <v>1</v>
      </c>
      <c r="B47" s="25"/>
      <c r="C47" s="26"/>
      <c r="D47" s="26"/>
      <c r="E47" s="27"/>
      <c r="F47" s="27"/>
      <c r="G47" s="27">
        <f>SUM(G46+Table145414[[#This Row],[Income]]-Table145414[[#This Row],[Debits]])</f>
        <v>2928</v>
      </c>
      <c r="I47" s="35">
        <f t="shared" si="0"/>
        <v>0</v>
      </c>
    </row>
    <row r="48" spans="1:9" x14ac:dyDescent="0.25">
      <c r="A48" s="26">
        <f>MONTH(Table145414[[#This Row],[Date]])</f>
        <v>1</v>
      </c>
      <c r="B48" s="25"/>
      <c r="C48" s="26"/>
      <c r="D48" s="26"/>
      <c r="E48" s="27"/>
      <c r="F48" s="27"/>
      <c r="G48" s="27">
        <f>SUM(G47+Table145414[[#This Row],[Income]]-Table145414[[#This Row],[Debits]])</f>
        <v>2928</v>
      </c>
      <c r="I48" s="38">
        <f t="shared" si="0"/>
        <v>0</v>
      </c>
    </row>
    <row r="49" spans="1:9" ht="15.75" thickBot="1" x14ac:dyDescent="0.3">
      <c r="A49" s="26">
        <f>MONTH(Table145414[[#This Row],[Date]])</f>
        <v>1</v>
      </c>
      <c r="B49" s="25"/>
      <c r="C49" s="26"/>
      <c r="D49" s="26"/>
      <c r="E49" s="27"/>
      <c r="F49" s="27"/>
      <c r="G49" s="27">
        <f>SUM(G48+Table145414[[#This Row],[Income]]-Table145414[[#This Row],[Debits]])</f>
        <v>2928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{B69B4289-07F7-4994-8ADC-9B41E5225DE0}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{BE26E205-2CC9-4E07-BD95-3791519134D0}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{8F340611-6D83-4874-88BC-D5D9ACB4F6E2}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{638B647E-0295-41C5-8050-7EE471EED86A}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{61C4E1D4-E912-4B1D-93DE-AA26C8470993}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{A141C0F7-89B6-449D-B24E-D4910A028F63}</x14:id>
        </ext>
      </extLst>
    </cfRule>
  </conditionalFormatting>
  <dataValidations count="1">
    <dataValidation type="list" allowBlank="1" showInputMessage="1" showErrorMessage="1" sqref="D1:D1048576" xr:uid="{74C0DE39-8ECE-428E-BA53-A7A4099DEF1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9B4289-07F7-4994-8ADC-9B41E5225DE0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BE26E205-2CC9-4E07-BD95-3791519134D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F340611-6D83-4874-88BC-D5D9ACB4F6E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38B647E-0295-41C5-8050-7EE471EED86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61C4E1D4-E912-4B1D-93DE-AA26C847099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141C0F7-89B6-449D-B24E-D4910A028F6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132"/>
  <sheetViews>
    <sheetView workbookViewId="0">
      <selection activeCell="C63" sqref="C63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11748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4132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2746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1275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v>500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7081</v>
      </c>
      <c r="L13" s="37">
        <f>SUM(Table145413[Savings Balance])</f>
        <v>8280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4140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108" t="s">
        <v>139</v>
      </c>
      <c r="L25" s="108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11</v>
      </c>
      <c r="B36" s="25">
        <v>45246</v>
      </c>
      <c r="C36" s="32" t="s">
        <v>317</v>
      </c>
      <c r="D36" s="26" t="s">
        <v>18</v>
      </c>
      <c r="E36" s="27"/>
      <c r="F36" s="27">
        <v>188</v>
      </c>
      <c r="G36" s="27">
        <f>SUM(G35+Table145413[[#This Row],[Income]]-Table145413[[#This Row],[Debits]])</f>
        <v>3373</v>
      </c>
      <c r="I36" s="38">
        <f t="shared" si="1"/>
        <v>0</v>
      </c>
    </row>
    <row r="37" spans="1:9" x14ac:dyDescent="0.25">
      <c r="A37" s="26">
        <f>MONTH(Table145413[[#This Row],[Date]])</f>
        <v>11</v>
      </c>
      <c r="B37" s="25">
        <v>45246</v>
      </c>
      <c r="C37" s="26" t="s">
        <v>318</v>
      </c>
      <c r="D37" s="26" t="s">
        <v>9</v>
      </c>
      <c r="E37" s="27"/>
      <c r="F37" s="27">
        <v>40</v>
      </c>
      <c r="G37" s="27">
        <f>SUM(G36+Table145413[[#This Row],[Income]]-Table145413[[#This Row],[Debits]])</f>
        <v>3333</v>
      </c>
      <c r="I37" s="35">
        <f t="shared" si="1"/>
        <v>0</v>
      </c>
    </row>
    <row r="38" spans="1:9" x14ac:dyDescent="0.25">
      <c r="A38" s="26">
        <f>MONTH(Table145413[[#This Row],[Date]])</f>
        <v>11</v>
      </c>
      <c r="B38" s="25">
        <v>45246</v>
      </c>
      <c r="C38" s="26" t="s">
        <v>319</v>
      </c>
      <c r="D38" s="26" t="s">
        <v>9</v>
      </c>
      <c r="E38" s="27"/>
      <c r="F38" s="27">
        <v>888</v>
      </c>
      <c r="G38" s="27">
        <f>SUM(G37+Table145413[[#This Row],[Income]]-Table145413[[#This Row],[Debits]])</f>
        <v>2445</v>
      </c>
      <c r="I38" s="38">
        <f t="shared" si="1"/>
        <v>0</v>
      </c>
    </row>
    <row r="39" spans="1:9" x14ac:dyDescent="0.25">
      <c r="A39" s="26">
        <f>MONTH(Table145413[[#This Row],[Date]])</f>
        <v>11</v>
      </c>
      <c r="B39" s="25">
        <v>45246</v>
      </c>
      <c r="C39" s="28" t="s">
        <v>320</v>
      </c>
      <c r="D39" s="28" t="s">
        <v>11</v>
      </c>
      <c r="E39" s="27"/>
      <c r="F39" s="27">
        <v>162</v>
      </c>
      <c r="G39" s="27">
        <f>SUM(G38+Table145413[[#This Row],[Income]]-Table145413[[#This Row],[Debits]])</f>
        <v>2283</v>
      </c>
      <c r="I39" s="35">
        <f t="shared" si="1"/>
        <v>0</v>
      </c>
    </row>
    <row r="40" spans="1:9" x14ac:dyDescent="0.25">
      <c r="A40" s="26">
        <f>MONTH(Table145413[[#This Row],[Date]])</f>
        <v>11</v>
      </c>
      <c r="B40" s="25">
        <v>45248</v>
      </c>
      <c r="C40" s="24" t="s">
        <v>321</v>
      </c>
      <c r="D40" s="24" t="s">
        <v>11</v>
      </c>
      <c r="E40" s="27"/>
      <c r="F40" s="27">
        <v>90</v>
      </c>
      <c r="G40" s="27">
        <f>SUM(G39+Table145413[[#This Row],[Income]]-Table145413[[#This Row],[Debits]])</f>
        <v>2193</v>
      </c>
      <c r="I40" s="38">
        <f t="shared" si="1"/>
        <v>0</v>
      </c>
    </row>
    <row r="41" spans="1:9" x14ac:dyDescent="0.25">
      <c r="A41" s="26">
        <f>MONTH(Table145413[[#This Row],[Date]])</f>
        <v>11</v>
      </c>
      <c r="B41" s="25">
        <v>45248</v>
      </c>
      <c r="C41" s="26" t="s">
        <v>322</v>
      </c>
      <c r="D41" s="26" t="s">
        <v>11</v>
      </c>
      <c r="E41" s="27"/>
      <c r="F41" s="27">
        <v>12</v>
      </c>
      <c r="G41" s="27">
        <f>SUM(G40+Table145413[[#This Row],[Income]]-Table145413[[#This Row],[Debits]])</f>
        <v>2181</v>
      </c>
      <c r="I41" s="35">
        <f t="shared" si="1"/>
        <v>0</v>
      </c>
    </row>
    <row r="42" spans="1:9" x14ac:dyDescent="0.25">
      <c r="A42" s="26">
        <f>MONTH(Table145413[[#This Row],[Date]])</f>
        <v>11</v>
      </c>
      <c r="B42" s="25">
        <v>45250</v>
      </c>
      <c r="C42" s="24" t="s">
        <v>317</v>
      </c>
      <c r="D42" s="24" t="s">
        <v>18</v>
      </c>
      <c r="E42" s="27"/>
      <c r="F42" s="27">
        <v>100</v>
      </c>
      <c r="G42" s="27">
        <f>SUM(G41+Table145413[[#This Row],[Income]]-Table145413[[#This Row],[Debits]])</f>
        <v>2081</v>
      </c>
      <c r="I42" s="38">
        <f t="shared" si="1"/>
        <v>0</v>
      </c>
    </row>
    <row r="43" spans="1:9" x14ac:dyDescent="0.25">
      <c r="A43" s="26">
        <f>MONTH(Table145413[[#This Row],[Date]])</f>
        <v>11</v>
      </c>
      <c r="B43" s="25">
        <v>45251</v>
      </c>
      <c r="C43" s="26" t="s">
        <v>289</v>
      </c>
      <c r="D43" s="26" t="s">
        <v>9</v>
      </c>
      <c r="E43" s="27"/>
      <c r="F43" s="27">
        <v>50</v>
      </c>
      <c r="G43" s="27">
        <f>SUM(G42+Table145413[[#This Row],[Income]]-Table145413[[#This Row],[Debits]])</f>
        <v>2031</v>
      </c>
      <c r="I43" s="35">
        <f t="shared" si="1"/>
        <v>0</v>
      </c>
    </row>
    <row r="44" spans="1:9" x14ac:dyDescent="0.25">
      <c r="A44" s="26">
        <f>MONTH(Table145413[[#This Row],[Date]])</f>
        <v>11</v>
      </c>
      <c r="B44" s="25">
        <v>45253</v>
      </c>
      <c r="C44" s="26" t="s">
        <v>317</v>
      </c>
      <c r="D44" s="26" t="s">
        <v>18</v>
      </c>
      <c r="E44" s="27"/>
      <c r="F44" s="27">
        <v>100</v>
      </c>
      <c r="G44" s="27">
        <f>SUM(G43+Table145413[[#This Row],[Income]]-Table145413[[#This Row],[Debits]])</f>
        <v>1931</v>
      </c>
      <c r="I44" s="38">
        <f t="shared" si="1"/>
        <v>0</v>
      </c>
    </row>
    <row r="45" spans="1:9" x14ac:dyDescent="0.25">
      <c r="A45" s="26">
        <f>MONTH(Table145413[[#This Row],[Date]])</f>
        <v>11</v>
      </c>
      <c r="B45" s="25">
        <v>45253</v>
      </c>
      <c r="C45" s="26" t="s">
        <v>323</v>
      </c>
      <c r="D45" s="26" t="s">
        <v>9</v>
      </c>
      <c r="E45" s="27"/>
      <c r="F45" s="27">
        <v>250</v>
      </c>
      <c r="G45" s="27">
        <f>SUM(G44+Table145413[[#This Row],[Income]]-Table145413[[#This Row],[Debits]])</f>
        <v>1681</v>
      </c>
      <c r="I45" s="35">
        <f t="shared" si="1"/>
        <v>0</v>
      </c>
    </row>
    <row r="46" spans="1:9" x14ac:dyDescent="0.25">
      <c r="A46" s="26">
        <f>MONTH(Table145413[[#This Row],[Date]])</f>
        <v>11</v>
      </c>
      <c r="B46" s="25">
        <v>45255</v>
      </c>
      <c r="C46" s="26" t="s">
        <v>317</v>
      </c>
      <c r="D46" s="26" t="s">
        <v>18</v>
      </c>
      <c r="E46" s="27"/>
      <c r="F46" s="27">
        <v>100</v>
      </c>
      <c r="G46" s="27">
        <f>SUM(G45+Table145413[[#This Row],[Income]]-Table145413[[#This Row],[Debits]])</f>
        <v>1581</v>
      </c>
      <c r="I46" s="38">
        <f t="shared" si="1"/>
        <v>0</v>
      </c>
    </row>
    <row r="47" spans="1:9" x14ac:dyDescent="0.25">
      <c r="A47" s="26">
        <f>MONTH(Table145413[[#This Row],[Date]])</f>
        <v>11</v>
      </c>
      <c r="B47" s="25">
        <v>45255</v>
      </c>
      <c r="C47" s="26" t="s">
        <v>328</v>
      </c>
      <c r="D47" s="26" t="s">
        <v>11</v>
      </c>
      <c r="E47" s="27"/>
      <c r="F47" s="27">
        <v>100</v>
      </c>
      <c r="G47" s="27">
        <f>SUM(G46+Table145413[[#This Row],[Income]]-Table145413[[#This Row],[Debits]])</f>
        <v>1481</v>
      </c>
      <c r="I47" s="35">
        <f t="shared" si="1"/>
        <v>0</v>
      </c>
    </row>
    <row r="48" spans="1:9" x14ac:dyDescent="0.25">
      <c r="A48" s="26">
        <f>MONTH(Table145413[[#This Row],[Date]])</f>
        <v>11</v>
      </c>
      <c r="B48" s="25">
        <v>45256</v>
      </c>
      <c r="C48" s="26" t="s">
        <v>317</v>
      </c>
      <c r="D48" s="26" t="s">
        <v>18</v>
      </c>
      <c r="E48" s="27"/>
      <c r="F48" s="27">
        <v>25</v>
      </c>
      <c r="G48" s="27">
        <f>SUM(G47+Table145413[[#This Row],[Income]]-Table145413[[#This Row],[Debits]])</f>
        <v>1456</v>
      </c>
      <c r="I48" s="38">
        <f t="shared" si="1"/>
        <v>0</v>
      </c>
    </row>
    <row r="49" spans="1:9" ht="15.75" thickBot="1" x14ac:dyDescent="0.3">
      <c r="A49" s="26">
        <f>MONTH(Table145413[[#This Row],[Date]])</f>
        <v>11</v>
      </c>
      <c r="B49" s="25">
        <v>45257</v>
      </c>
      <c r="C49" s="26" t="s">
        <v>324</v>
      </c>
      <c r="D49" s="26" t="s">
        <v>11</v>
      </c>
      <c r="E49" s="27"/>
      <c r="F49" s="27">
        <v>59</v>
      </c>
      <c r="G49" s="27">
        <f>SUM(G48+Table145413[[#This Row],[Income]]-Table145413[[#This Row],[Debits]])</f>
        <v>1397</v>
      </c>
      <c r="I49" s="39">
        <f t="shared" si="1"/>
        <v>0</v>
      </c>
    </row>
    <row r="50" spans="1:9" x14ac:dyDescent="0.25">
      <c r="A50" s="26">
        <f>MONTH(Table145413[[#This Row],[Date]])</f>
        <v>11</v>
      </c>
      <c r="B50" s="25">
        <v>45257</v>
      </c>
      <c r="C50" s="26" t="s">
        <v>325</v>
      </c>
      <c r="D50" s="26" t="s">
        <v>4</v>
      </c>
      <c r="E50" s="27">
        <v>1200</v>
      </c>
      <c r="F50" s="27"/>
      <c r="G50" s="27">
        <f>SUM(G49+Table145413[[#This Row],[Income]]-Table145413[[#This Row],[Debits]])</f>
        <v>2597</v>
      </c>
      <c r="H50" s="27"/>
      <c r="I50" s="35">
        <f t="shared" ref="I50:I113" si="2">SUM(K57)</f>
        <v>0</v>
      </c>
    </row>
    <row r="51" spans="1:9" x14ac:dyDescent="0.25">
      <c r="A51" s="26">
        <f>MONTH(Table145413[[#This Row],[Date]])</f>
        <v>11</v>
      </c>
      <c r="B51" s="25">
        <v>45257</v>
      </c>
      <c r="C51" s="26" t="s">
        <v>326</v>
      </c>
      <c r="D51" s="26" t="s">
        <v>11</v>
      </c>
      <c r="E51" s="27"/>
      <c r="F51" s="27">
        <v>68</v>
      </c>
      <c r="G51" s="27">
        <f>SUM(G50+Table145413[[#This Row],[Income]]-Table145413[[#This Row],[Debits]])</f>
        <v>2529</v>
      </c>
      <c r="H51" s="27"/>
      <c r="I51" s="35">
        <f t="shared" si="2"/>
        <v>0</v>
      </c>
    </row>
    <row r="52" spans="1:9" x14ac:dyDescent="0.25">
      <c r="A52" s="26">
        <f>MONTH(Table145413[[#This Row],[Date]])</f>
        <v>11</v>
      </c>
      <c r="B52" s="25">
        <v>45257</v>
      </c>
      <c r="C52" s="26" t="s">
        <v>317</v>
      </c>
      <c r="D52" s="26" t="s">
        <v>18</v>
      </c>
      <c r="E52" s="27"/>
      <c r="F52" s="27">
        <v>50</v>
      </c>
      <c r="G52" s="27">
        <f>SUM(G51+Table145413[[#This Row],[Income]]-Table145413[[#This Row],[Debits]])</f>
        <v>2479</v>
      </c>
      <c r="H52" s="27"/>
      <c r="I52" s="35">
        <f t="shared" si="2"/>
        <v>0</v>
      </c>
    </row>
    <row r="53" spans="1:9" x14ac:dyDescent="0.25">
      <c r="A53" s="26">
        <f>MONTH(Table145413[[#This Row],[Date]])</f>
        <v>11</v>
      </c>
      <c r="B53" s="25">
        <v>45257</v>
      </c>
      <c r="C53" s="26" t="s">
        <v>322</v>
      </c>
      <c r="D53" s="26" t="s">
        <v>11</v>
      </c>
      <c r="E53" s="27"/>
      <c r="F53" s="27">
        <v>10</v>
      </c>
      <c r="G53" s="27">
        <f>SUM(G52+Table145413[[#This Row],[Income]]-Table145413[[#This Row],[Debits]])</f>
        <v>2469</v>
      </c>
      <c r="H53" s="27"/>
      <c r="I53" s="35">
        <f t="shared" si="2"/>
        <v>0</v>
      </c>
    </row>
    <row r="54" spans="1:9" x14ac:dyDescent="0.25">
      <c r="A54" s="26">
        <f>MONTH(Table145413[[#This Row],[Date]])</f>
        <v>11</v>
      </c>
      <c r="B54" s="25">
        <v>45257</v>
      </c>
      <c r="C54" s="26" t="s">
        <v>327</v>
      </c>
      <c r="D54" s="26" t="s">
        <v>11</v>
      </c>
      <c r="E54" s="27"/>
      <c r="F54" s="27">
        <v>50</v>
      </c>
      <c r="G54" s="27">
        <f>SUM(G53+Table145413[[#This Row],[Income]]-Table145413[[#This Row],[Debits]])</f>
        <v>2419</v>
      </c>
      <c r="H54" s="27"/>
      <c r="I54" s="35">
        <f t="shared" si="2"/>
        <v>0</v>
      </c>
    </row>
    <row r="55" spans="1:9" x14ac:dyDescent="0.25">
      <c r="A55" s="26">
        <f>MONTH(Table145413[[#This Row],[Date]])</f>
        <v>11</v>
      </c>
      <c r="B55" s="25">
        <v>45258</v>
      </c>
      <c r="C55" s="26" t="s">
        <v>329</v>
      </c>
      <c r="D55" s="26" t="s">
        <v>11</v>
      </c>
      <c r="E55" s="27"/>
      <c r="F55" s="27">
        <v>50</v>
      </c>
      <c r="G55" s="27">
        <f>SUM(G54+Table145413[[#This Row],[Income]]-Table145413[[#This Row],[Debits]])</f>
        <v>2369</v>
      </c>
      <c r="H55" s="27"/>
      <c r="I55" s="35">
        <f t="shared" si="2"/>
        <v>0</v>
      </c>
    </row>
    <row r="56" spans="1:9" x14ac:dyDescent="0.25">
      <c r="A56" s="26">
        <f>MONTH(Table145413[[#This Row],[Date]])</f>
        <v>11</v>
      </c>
      <c r="B56" s="25">
        <v>45259</v>
      </c>
      <c r="C56" s="26" t="s">
        <v>317</v>
      </c>
      <c r="D56" s="26" t="s">
        <v>18</v>
      </c>
      <c r="E56" s="27"/>
      <c r="F56" s="27">
        <v>100</v>
      </c>
      <c r="G56" s="27">
        <f>SUM(G55+Table145413[[#This Row],[Income]]-Table145413[[#This Row],[Debits]])</f>
        <v>2269</v>
      </c>
      <c r="H56" s="27"/>
      <c r="I56" s="35">
        <f t="shared" si="2"/>
        <v>0</v>
      </c>
    </row>
    <row r="57" spans="1:9" x14ac:dyDescent="0.25">
      <c r="A57" s="26">
        <f>MONTH(Table145413[[#This Row],[Date]])</f>
        <v>11</v>
      </c>
      <c r="B57" s="25">
        <v>45260</v>
      </c>
      <c r="C57" s="26" t="s">
        <v>286</v>
      </c>
      <c r="D57" s="26" t="s">
        <v>11</v>
      </c>
      <c r="E57" s="27"/>
      <c r="F57" s="27">
        <v>60</v>
      </c>
      <c r="G57" s="27">
        <f>SUM(G56+Table145413[[#This Row],[Income]]-Table145413[[#This Row],[Debits]])</f>
        <v>2209</v>
      </c>
      <c r="H57" s="27"/>
      <c r="I57" s="35">
        <f t="shared" si="2"/>
        <v>0</v>
      </c>
    </row>
    <row r="58" spans="1:9" x14ac:dyDescent="0.25">
      <c r="A58" s="26">
        <f>MONTH(Table145413[[#This Row],[Date]])</f>
        <v>11</v>
      </c>
      <c r="B58" s="25">
        <v>45260</v>
      </c>
      <c r="C58" s="26" t="s">
        <v>293</v>
      </c>
      <c r="D58" s="26" t="s">
        <v>4</v>
      </c>
      <c r="E58" s="27">
        <v>5986</v>
      </c>
      <c r="F58" s="27"/>
      <c r="G58" s="27">
        <f>SUM(G57+Table145413[[#This Row],[Income]]-Table145413[[#This Row],[Debits]])</f>
        <v>8195</v>
      </c>
      <c r="H58" s="27"/>
      <c r="I58" s="35">
        <f t="shared" si="2"/>
        <v>0</v>
      </c>
    </row>
    <row r="59" spans="1:9" x14ac:dyDescent="0.25">
      <c r="A59" s="26">
        <f>MONTH(Table145413[[#This Row],[Date]])</f>
        <v>1</v>
      </c>
      <c r="B59" s="25"/>
      <c r="C59" s="26"/>
      <c r="D59" s="26"/>
      <c r="E59" s="27"/>
      <c r="F59" s="27"/>
      <c r="G59" s="27">
        <f>SUM(G58+Table145413[[#This Row],[Income]]-Table145413[[#This Row],[Debits]])</f>
        <v>8195</v>
      </c>
      <c r="H59" s="27"/>
      <c r="I59" s="35">
        <f t="shared" si="2"/>
        <v>0</v>
      </c>
    </row>
    <row r="60" spans="1:9" x14ac:dyDescent="0.25">
      <c r="A60" s="26">
        <f>MONTH(Table145413[[#This Row],[Date]])</f>
        <v>1</v>
      </c>
      <c r="B60" s="25"/>
      <c r="C60" s="26"/>
      <c r="D60" s="26"/>
      <c r="E60" s="27"/>
      <c r="F60" s="27"/>
      <c r="G60" s="27">
        <f>SUM(G59+Table145413[[#This Row],[Income]]-Table145413[[#This Row],[Debits]])</f>
        <v>8195</v>
      </c>
      <c r="H60" s="27"/>
      <c r="I60" s="35">
        <f t="shared" si="2"/>
        <v>0</v>
      </c>
    </row>
    <row r="61" spans="1:9" x14ac:dyDescent="0.25">
      <c r="A61" s="26">
        <f>MONTH(Table145413[[#This Row],[Date]])</f>
        <v>1</v>
      </c>
      <c r="B61" s="25"/>
      <c r="C61" s="26"/>
      <c r="D61" s="26"/>
      <c r="E61" s="27"/>
      <c r="F61" s="27"/>
      <c r="G61" s="27">
        <f>SUM(G60+Table145413[[#This Row],[Income]]-Table145413[[#This Row],[Debits]])</f>
        <v>8195</v>
      </c>
      <c r="H61" s="27"/>
      <c r="I61" s="35">
        <f t="shared" si="2"/>
        <v>0</v>
      </c>
    </row>
    <row r="62" spans="1:9" x14ac:dyDescent="0.25">
      <c r="A62" s="26">
        <f>MONTH(Table145413[[#This Row],[Date]])</f>
        <v>1</v>
      </c>
      <c r="B62" s="25"/>
      <c r="C62" s="26"/>
      <c r="D62" s="26"/>
      <c r="E62" s="27"/>
      <c r="F62" s="27"/>
      <c r="G62" s="27">
        <f>SUM(G61+Table145413[[#This Row],[Income]]-Table145413[[#This Row],[Debits]])</f>
        <v>8195</v>
      </c>
      <c r="H62" s="27"/>
      <c r="I62" s="35">
        <f t="shared" si="2"/>
        <v>0</v>
      </c>
    </row>
    <row r="63" spans="1:9" x14ac:dyDescent="0.25">
      <c r="A63" s="26">
        <f>MONTH(Table145413[[#This Row],[Date]])</f>
        <v>1</v>
      </c>
      <c r="B63" s="25"/>
      <c r="C63" s="26"/>
      <c r="D63" s="26"/>
      <c r="E63" s="27"/>
      <c r="F63" s="27"/>
      <c r="G63" s="27">
        <f>SUM(G62+Table145413[[#This Row],[Income]]-Table145413[[#This Row],[Debits]])</f>
        <v>8195</v>
      </c>
      <c r="H63" s="27"/>
      <c r="I63" s="35">
        <f t="shared" si="2"/>
        <v>0</v>
      </c>
    </row>
    <row r="64" spans="1:9" x14ac:dyDescent="0.25">
      <c r="A64" s="26">
        <f>MONTH(Table145413[[#This Row],[Date]])</f>
        <v>1</v>
      </c>
      <c r="B64" s="25"/>
      <c r="C64" s="26"/>
      <c r="D64" s="26"/>
      <c r="E64" s="27"/>
      <c r="F64" s="27"/>
      <c r="G64" s="27">
        <f>SUM(G63+Table145413[[#This Row],[Income]]-Table145413[[#This Row],[Debits]])</f>
        <v>8195</v>
      </c>
      <c r="H64" s="27"/>
      <c r="I64" s="35">
        <f t="shared" si="2"/>
        <v>0</v>
      </c>
    </row>
    <row r="65" spans="1:9" x14ac:dyDescent="0.25">
      <c r="A65" s="26">
        <f>MONTH(Table145413[[#This Row],[Date]])</f>
        <v>1</v>
      </c>
      <c r="B65" s="25"/>
      <c r="C65" s="26"/>
      <c r="D65" s="26"/>
      <c r="E65" s="27"/>
      <c r="F65" s="27"/>
      <c r="G65" s="27">
        <f>SUM(G64+Table145413[[#This Row],[Income]]-Table145413[[#This Row],[Debits]])</f>
        <v>8195</v>
      </c>
      <c r="H65" s="27"/>
      <c r="I65" s="35">
        <f t="shared" si="2"/>
        <v>0</v>
      </c>
    </row>
    <row r="66" spans="1:9" x14ac:dyDescent="0.25">
      <c r="A66" s="26">
        <f>MONTH(Table145413[[#This Row],[Date]])</f>
        <v>1</v>
      </c>
      <c r="B66" s="25"/>
      <c r="C66" s="26"/>
      <c r="D66" s="26"/>
      <c r="E66" s="27"/>
      <c r="F66" s="27"/>
      <c r="G66" s="27">
        <f>SUM(G65+Table145413[[#This Row],[Income]]-Table145413[[#This Row],[Debits]])</f>
        <v>8195</v>
      </c>
      <c r="H66" s="27"/>
      <c r="I66" s="35">
        <f t="shared" si="2"/>
        <v>0</v>
      </c>
    </row>
    <row r="67" spans="1:9" x14ac:dyDescent="0.25">
      <c r="A67" s="26">
        <f>MONTH(Table145413[[#This Row],[Date]])</f>
        <v>1</v>
      </c>
      <c r="B67" s="25"/>
      <c r="C67" s="26"/>
      <c r="D67" s="26"/>
      <c r="E67" s="27"/>
      <c r="F67" s="27"/>
      <c r="G67" s="27">
        <f>SUM(G66+Table145413[[#This Row],[Income]]-Table145413[[#This Row],[Debits]])</f>
        <v>8195</v>
      </c>
      <c r="H67" s="27"/>
      <c r="I67" s="35">
        <f t="shared" si="2"/>
        <v>0</v>
      </c>
    </row>
    <row r="68" spans="1:9" x14ac:dyDescent="0.25">
      <c r="A68" s="26">
        <f>MONTH(Table145413[[#This Row],[Date]])</f>
        <v>1</v>
      </c>
      <c r="B68" s="25"/>
      <c r="C68" s="26"/>
      <c r="D68" s="26"/>
      <c r="E68" s="27"/>
      <c r="F68" s="27"/>
      <c r="G68" s="27">
        <f>SUM(G67+Table145413[[#This Row],[Income]]-Table145413[[#This Row],[Debits]])</f>
        <v>8195</v>
      </c>
      <c r="H68" s="27"/>
      <c r="I68" s="35">
        <f t="shared" si="2"/>
        <v>0</v>
      </c>
    </row>
    <row r="69" spans="1:9" x14ac:dyDescent="0.25">
      <c r="A69" s="26">
        <f>MONTH(Table145413[[#This Row],[Date]])</f>
        <v>1</v>
      </c>
      <c r="B69" s="25"/>
      <c r="C69" s="26"/>
      <c r="D69" s="26"/>
      <c r="E69" s="27"/>
      <c r="F69" s="27"/>
      <c r="G69" s="27">
        <f>SUM(G68+Table145413[[#This Row],[Income]]-Table145413[[#This Row],[Debits]])</f>
        <v>8195</v>
      </c>
      <c r="H69" s="27"/>
      <c r="I69" s="35">
        <f t="shared" si="2"/>
        <v>0</v>
      </c>
    </row>
    <row r="70" spans="1:9" x14ac:dyDescent="0.25">
      <c r="A70" s="26">
        <f>MONTH(Table145413[[#This Row],[Date]])</f>
        <v>1</v>
      </c>
      <c r="B70" s="25"/>
      <c r="C70" s="26"/>
      <c r="D70" s="26"/>
      <c r="E70" s="27"/>
      <c r="F70" s="27"/>
      <c r="G70" s="27">
        <f>SUM(G69+Table145413[[#This Row],[Income]]-Table145413[[#This Row],[Debits]])</f>
        <v>8195</v>
      </c>
      <c r="H70" s="27"/>
      <c r="I70" s="35">
        <f t="shared" si="2"/>
        <v>0</v>
      </c>
    </row>
    <row r="71" spans="1:9" x14ac:dyDescent="0.25">
      <c r="A71" s="26">
        <f>MONTH(Table145413[[#This Row],[Date]])</f>
        <v>1</v>
      </c>
      <c r="B71" s="25"/>
      <c r="C71" s="26"/>
      <c r="D71" s="26"/>
      <c r="E71" s="27"/>
      <c r="F71" s="27"/>
      <c r="G71" s="27">
        <f>SUM(G70+Table145413[[#This Row],[Income]]-Table145413[[#This Row],[Debits]])</f>
        <v>8195</v>
      </c>
      <c r="H71" s="27"/>
      <c r="I71" s="35">
        <f t="shared" si="2"/>
        <v>0</v>
      </c>
    </row>
    <row r="72" spans="1:9" x14ac:dyDescent="0.25">
      <c r="A72" s="26">
        <f>MONTH(Table145413[[#This Row],[Date]])</f>
        <v>1</v>
      </c>
      <c r="B72" s="25"/>
      <c r="C72" s="26"/>
      <c r="D72" s="26"/>
      <c r="E72" s="27"/>
      <c r="F72" s="27"/>
      <c r="G72" s="27">
        <f>SUM(G71+Table145413[[#This Row],[Income]]-Table145413[[#This Row],[Debits]])</f>
        <v>8195</v>
      </c>
      <c r="H72" s="27"/>
      <c r="I72" s="35">
        <f t="shared" si="2"/>
        <v>0</v>
      </c>
    </row>
    <row r="73" spans="1:9" x14ac:dyDescent="0.25">
      <c r="A73" s="26">
        <f>MONTH(Table145413[[#This Row],[Date]])</f>
        <v>1</v>
      </c>
      <c r="B73" s="25"/>
      <c r="C73" s="26"/>
      <c r="D73" s="26"/>
      <c r="E73" s="27"/>
      <c r="F73" s="27"/>
      <c r="G73" s="27">
        <f>SUM(G72+Table145413[[#This Row],[Income]]-Table145413[[#This Row],[Debits]])</f>
        <v>8195</v>
      </c>
      <c r="H73" s="27"/>
      <c r="I73" s="35">
        <f t="shared" si="2"/>
        <v>0</v>
      </c>
    </row>
    <row r="74" spans="1:9" x14ac:dyDescent="0.25">
      <c r="A74" s="26">
        <f>MONTH(Table145413[[#This Row],[Date]])</f>
        <v>1</v>
      </c>
      <c r="B74" s="25"/>
      <c r="C74" s="26"/>
      <c r="D74" s="26"/>
      <c r="E74" s="27"/>
      <c r="F74" s="27"/>
      <c r="G74" s="27">
        <f>SUM(G73+Table145413[[#This Row],[Income]]-Table145413[[#This Row],[Debits]])</f>
        <v>8195</v>
      </c>
      <c r="H74" s="27"/>
      <c r="I74" s="35">
        <f t="shared" si="2"/>
        <v>0</v>
      </c>
    </row>
    <row r="75" spans="1:9" x14ac:dyDescent="0.25">
      <c r="A75" s="26">
        <f>MONTH(Table145413[[#This Row],[Date]])</f>
        <v>1</v>
      </c>
      <c r="B75" s="25"/>
      <c r="C75" s="26"/>
      <c r="D75" s="26"/>
      <c r="E75" s="27"/>
      <c r="F75" s="27"/>
      <c r="G75" s="27">
        <f>SUM(G74+Table145413[[#This Row],[Income]]-Table145413[[#This Row],[Debits]])</f>
        <v>8195</v>
      </c>
      <c r="H75" s="27"/>
      <c r="I75" s="35">
        <f t="shared" si="2"/>
        <v>0</v>
      </c>
    </row>
    <row r="76" spans="1:9" x14ac:dyDescent="0.25">
      <c r="A76" s="26">
        <f>MONTH(Table145413[[#This Row],[Date]])</f>
        <v>1</v>
      </c>
      <c r="B76" s="25"/>
      <c r="C76" s="26"/>
      <c r="D76" s="26"/>
      <c r="E76" s="27"/>
      <c r="F76" s="27"/>
      <c r="G76" s="27">
        <f>SUM(G75+Table145413[[#This Row],[Income]]-Table145413[[#This Row],[Debits]])</f>
        <v>8195</v>
      </c>
      <c r="H76" s="27"/>
      <c r="I76" s="35">
        <f t="shared" si="2"/>
        <v>0</v>
      </c>
    </row>
    <row r="77" spans="1:9" x14ac:dyDescent="0.25">
      <c r="A77" s="26">
        <f>MONTH(Table145413[[#This Row],[Date]])</f>
        <v>1</v>
      </c>
      <c r="B77" s="25"/>
      <c r="C77" s="26"/>
      <c r="D77" s="26"/>
      <c r="E77" s="27"/>
      <c r="F77" s="27"/>
      <c r="G77" s="27">
        <f>SUM(G76+Table145413[[#This Row],[Income]]-Table145413[[#This Row],[Debits]])</f>
        <v>8195</v>
      </c>
      <c r="H77" s="27"/>
      <c r="I77" s="35">
        <f t="shared" si="2"/>
        <v>0</v>
      </c>
    </row>
    <row r="78" spans="1:9" x14ac:dyDescent="0.25">
      <c r="A78" s="26">
        <f>MONTH(Table145413[[#This Row],[Date]])</f>
        <v>1</v>
      </c>
      <c r="B78" s="25"/>
      <c r="C78" s="26"/>
      <c r="D78" s="26"/>
      <c r="E78" s="27"/>
      <c r="F78" s="27"/>
      <c r="G78" s="27">
        <f>SUM(G77+Table145413[[#This Row],[Income]]-Table145413[[#This Row],[Debits]])</f>
        <v>8195</v>
      </c>
      <c r="H78" s="27"/>
      <c r="I78" s="35">
        <f t="shared" si="2"/>
        <v>0</v>
      </c>
    </row>
    <row r="79" spans="1:9" x14ac:dyDescent="0.25">
      <c r="A79" s="26">
        <f>MONTH(Table145413[[#This Row],[Date]])</f>
        <v>1</v>
      </c>
      <c r="B79" s="25"/>
      <c r="C79" s="26"/>
      <c r="D79" s="26"/>
      <c r="E79" s="27"/>
      <c r="F79" s="27"/>
      <c r="G79" s="27">
        <f>SUM(G78+Table145413[[#This Row],[Income]]-Table145413[[#This Row],[Debits]])</f>
        <v>8195</v>
      </c>
      <c r="H79" s="27"/>
      <c r="I79" s="35">
        <f t="shared" si="2"/>
        <v>0</v>
      </c>
    </row>
    <row r="80" spans="1:9" x14ac:dyDescent="0.25">
      <c r="A80" s="26">
        <f>MONTH(Table145413[[#This Row],[Date]])</f>
        <v>1</v>
      </c>
      <c r="B80" s="25"/>
      <c r="C80" s="26"/>
      <c r="D80" s="26"/>
      <c r="E80" s="27"/>
      <c r="F80" s="27"/>
      <c r="G80" s="27">
        <f>SUM(G79+Table145413[[#This Row],[Income]]-Table145413[[#This Row],[Debits]])</f>
        <v>8195</v>
      </c>
      <c r="H80" s="27"/>
      <c r="I80" s="35">
        <f t="shared" si="2"/>
        <v>0</v>
      </c>
    </row>
    <row r="81" spans="1:9" x14ac:dyDescent="0.25">
      <c r="A81" s="26">
        <f>MONTH(Table145413[[#This Row],[Date]])</f>
        <v>1</v>
      </c>
      <c r="B81" s="25"/>
      <c r="C81" s="26"/>
      <c r="D81" s="26"/>
      <c r="E81" s="27"/>
      <c r="F81" s="27"/>
      <c r="G81" s="27">
        <f>SUM(G80+Table145413[[#This Row],[Income]]-Table145413[[#This Row],[Debits]])</f>
        <v>8195</v>
      </c>
      <c r="H81" s="27"/>
      <c r="I81" s="35">
        <f t="shared" si="2"/>
        <v>0</v>
      </c>
    </row>
    <row r="82" spans="1:9" x14ac:dyDescent="0.25">
      <c r="A82" s="26">
        <f>MONTH(Table145413[[#This Row],[Date]])</f>
        <v>1</v>
      </c>
      <c r="B82" s="25"/>
      <c r="C82" s="26"/>
      <c r="D82" s="26"/>
      <c r="E82" s="27"/>
      <c r="F82" s="27"/>
      <c r="G82" s="27">
        <f>SUM(G81+Table145413[[#This Row],[Income]]-Table145413[[#This Row],[Debits]])</f>
        <v>8195</v>
      </c>
      <c r="H82" s="27"/>
      <c r="I82" s="35">
        <f t="shared" si="2"/>
        <v>0</v>
      </c>
    </row>
    <row r="83" spans="1:9" x14ac:dyDescent="0.25">
      <c r="A83" s="26">
        <f>MONTH(Table145413[[#This Row],[Date]])</f>
        <v>1</v>
      </c>
      <c r="B83" s="25"/>
      <c r="C83" s="26"/>
      <c r="D83" s="26"/>
      <c r="E83" s="27"/>
      <c r="F83" s="27"/>
      <c r="G83" s="27">
        <f>SUM(G82+Table145413[[#This Row],[Income]]-Table145413[[#This Row],[Debits]])</f>
        <v>8195</v>
      </c>
      <c r="H83" s="27"/>
      <c r="I83" s="35">
        <f t="shared" si="2"/>
        <v>0</v>
      </c>
    </row>
    <row r="84" spans="1:9" x14ac:dyDescent="0.25">
      <c r="A84" s="26">
        <f>MONTH(Table145413[[#This Row],[Date]])</f>
        <v>1</v>
      </c>
      <c r="B84" s="25"/>
      <c r="C84" s="26"/>
      <c r="D84" s="26"/>
      <c r="E84" s="27"/>
      <c r="F84" s="27"/>
      <c r="G84" s="27">
        <f>SUM(G83+Table145413[[#This Row],[Income]]-Table145413[[#This Row],[Debits]])</f>
        <v>8195</v>
      </c>
      <c r="H84" s="27"/>
      <c r="I84" s="35">
        <f t="shared" si="2"/>
        <v>0</v>
      </c>
    </row>
    <row r="85" spans="1:9" x14ac:dyDescent="0.25">
      <c r="A85" s="26">
        <f>MONTH(Table145413[[#This Row],[Date]])</f>
        <v>1</v>
      </c>
      <c r="B85" s="25"/>
      <c r="C85" s="26"/>
      <c r="D85" s="26"/>
      <c r="E85" s="27"/>
      <c r="F85" s="27"/>
      <c r="G85" s="27">
        <f>SUM(G84+Table145413[[#This Row],[Income]]-Table145413[[#This Row],[Debits]])</f>
        <v>8195</v>
      </c>
      <c r="H85" s="27"/>
      <c r="I85" s="35">
        <f t="shared" si="2"/>
        <v>0</v>
      </c>
    </row>
    <row r="86" spans="1:9" x14ac:dyDescent="0.25">
      <c r="A86" s="26">
        <f>MONTH(Table145413[[#This Row],[Date]])</f>
        <v>1</v>
      </c>
      <c r="B86" s="25"/>
      <c r="C86" s="26"/>
      <c r="D86" s="26"/>
      <c r="E86" s="27"/>
      <c r="F86" s="27"/>
      <c r="G86" s="27">
        <f>SUM(G85+Table145413[[#This Row],[Income]]-Table145413[[#This Row],[Debits]])</f>
        <v>8195</v>
      </c>
      <c r="H86" s="27"/>
      <c r="I86" s="35">
        <f t="shared" si="2"/>
        <v>0</v>
      </c>
    </row>
    <row r="87" spans="1:9" x14ac:dyDescent="0.25">
      <c r="A87" s="26">
        <f>MONTH(Table145413[[#This Row],[Date]])</f>
        <v>1</v>
      </c>
      <c r="B87" s="25"/>
      <c r="C87" s="26"/>
      <c r="D87" s="26"/>
      <c r="E87" s="27"/>
      <c r="F87" s="27"/>
      <c r="G87" s="27">
        <f>SUM(G86+Table145413[[#This Row],[Income]]-Table145413[[#This Row],[Debits]])</f>
        <v>8195</v>
      </c>
      <c r="H87" s="27"/>
      <c r="I87" s="35">
        <f t="shared" si="2"/>
        <v>0</v>
      </c>
    </row>
    <row r="88" spans="1:9" x14ac:dyDescent="0.25">
      <c r="A88" s="26">
        <f>MONTH(Table145413[[#This Row],[Date]])</f>
        <v>1</v>
      </c>
      <c r="B88" s="25"/>
      <c r="C88" s="26"/>
      <c r="D88" s="26"/>
      <c r="E88" s="27"/>
      <c r="F88" s="27"/>
      <c r="G88" s="27">
        <f>SUM(G87+Table145413[[#This Row],[Income]]-Table145413[[#This Row],[Debits]])</f>
        <v>8195</v>
      </c>
      <c r="H88" s="27"/>
      <c r="I88" s="35">
        <f t="shared" si="2"/>
        <v>0</v>
      </c>
    </row>
    <row r="89" spans="1:9" x14ac:dyDescent="0.25">
      <c r="A89" s="26">
        <f>MONTH(Table145413[[#This Row],[Date]])</f>
        <v>1</v>
      </c>
      <c r="B89" s="25"/>
      <c r="C89" s="26"/>
      <c r="D89" s="26"/>
      <c r="E89" s="27"/>
      <c r="F89" s="27"/>
      <c r="G89" s="27">
        <f>SUM(G88+Table145413[[#This Row],[Income]]-Table145413[[#This Row],[Debits]])</f>
        <v>8195</v>
      </c>
      <c r="H89" s="27"/>
      <c r="I89" s="35">
        <f t="shared" si="2"/>
        <v>0</v>
      </c>
    </row>
    <row r="90" spans="1:9" x14ac:dyDescent="0.25">
      <c r="A90" s="26">
        <f>MONTH(Table145413[[#This Row],[Date]])</f>
        <v>1</v>
      </c>
      <c r="B90" s="25"/>
      <c r="C90" s="26"/>
      <c r="D90" s="26"/>
      <c r="E90" s="27"/>
      <c r="F90" s="27"/>
      <c r="G90" s="27">
        <f>SUM(G89+Table145413[[#This Row],[Income]]-Table145413[[#This Row],[Debits]])</f>
        <v>8195</v>
      </c>
      <c r="H90" s="27"/>
      <c r="I90" s="35">
        <f t="shared" si="2"/>
        <v>0</v>
      </c>
    </row>
    <row r="91" spans="1:9" x14ac:dyDescent="0.25">
      <c r="A91" s="26">
        <f>MONTH(Table145413[[#This Row],[Date]])</f>
        <v>1</v>
      </c>
      <c r="B91" s="25"/>
      <c r="C91" s="26"/>
      <c r="D91" s="26"/>
      <c r="E91" s="27"/>
      <c r="F91" s="27"/>
      <c r="G91" s="27">
        <f>SUM(G90+Table145413[[#This Row],[Income]]-Table145413[[#This Row],[Debits]])</f>
        <v>8195</v>
      </c>
      <c r="H91" s="27"/>
      <c r="I91" s="35">
        <f t="shared" si="2"/>
        <v>0</v>
      </c>
    </row>
    <row r="92" spans="1:9" x14ac:dyDescent="0.25">
      <c r="A92" s="26">
        <f>MONTH(Table145413[[#This Row],[Date]])</f>
        <v>1</v>
      </c>
      <c r="B92" s="25"/>
      <c r="C92" s="26"/>
      <c r="D92" s="26"/>
      <c r="E92" s="27"/>
      <c r="F92" s="27"/>
      <c r="G92" s="27">
        <f>SUM(G91+Table145413[[#This Row],[Income]]-Table145413[[#This Row],[Debits]])</f>
        <v>8195</v>
      </c>
      <c r="H92" s="27"/>
      <c r="I92" s="35">
        <f t="shared" si="2"/>
        <v>0</v>
      </c>
    </row>
    <row r="93" spans="1:9" x14ac:dyDescent="0.25">
      <c r="A93" s="26">
        <f>MONTH(Table145413[[#This Row],[Date]])</f>
        <v>1</v>
      </c>
      <c r="B93" s="25"/>
      <c r="C93" s="26"/>
      <c r="D93" s="26"/>
      <c r="E93" s="27"/>
      <c r="F93" s="27"/>
      <c r="G93" s="27">
        <f>SUM(G92+Table145413[[#This Row],[Income]]-Table145413[[#This Row],[Debits]])</f>
        <v>8195</v>
      </c>
      <c r="H93" s="27"/>
      <c r="I93" s="35">
        <f t="shared" si="2"/>
        <v>0</v>
      </c>
    </row>
    <row r="94" spans="1:9" x14ac:dyDescent="0.25">
      <c r="A94" s="26">
        <f>MONTH(Table145413[[#This Row],[Date]])</f>
        <v>1</v>
      </c>
      <c r="B94" s="25"/>
      <c r="C94" s="26"/>
      <c r="D94" s="26"/>
      <c r="E94" s="27"/>
      <c r="F94" s="27"/>
      <c r="G94" s="27">
        <f>SUM(G93+Table145413[[#This Row],[Income]]-Table145413[[#This Row],[Debits]])</f>
        <v>8195</v>
      </c>
      <c r="H94" s="27"/>
      <c r="I94" s="35">
        <f t="shared" si="2"/>
        <v>0</v>
      </c>
    </row>
    <row r="95" spans="1:9" x14ac:dyDescent="0.25">
      <c r="A95" s="26">
        <f>MONTH(Table145413[[#This Row],[Date]])</f>
        <v>1</v>
      </c>
      <c r="B95" s="25"/>
      <c r="C95" s="26"/>
      <c r="D95" s="26"/>
      <c r="E95" s="27"/>
      <c r="F95" s="27"/>
      <c r="G95" s="27">
        <f>SUM(G94+Table145413[[#This Row],[Income]]-Table145413[[#This Row],[Debits]])</f>
        <v>8195</v>
      </c>
      <c r="H95" s="27"/>
      <c r="I95" s="35">
        <f t="shared" si="2"/>
        <v>0</v>
      </c>
    </row>
    <row r="96" spans="1:9" x14ac:dyDescent="0.25">
      <c r="A96" s="26">
        <f>MONTH(Table145413[[#This Row],[Date]])</f>
        <v>1</v>
      </c>
      <c r="B96" s="25"/>
      <c r="C96" s="26"/>
      <c r="D96" s="26"/>
      <c r="E96" s="27"/>
      <c r="F96" s="27"/>
      <c r="G96" s="27">
        <f>SUM(G95+Table145413[[#This Row],[Income]]-Table145413[[#This Row],[Debits]])</f>
        <v>8195</v>
      </c>
      <c r="H96" s="27"/>
      <c r="I96" s="35">
        <f t="shared" si="2"/>
        <v>0</v>
      </c>
    </row>
    <row r="97" spans="1:9" x14ac:dyDescent="0.25">
      <c r="A97" s="26">
        <f>MONTH(Table145413[[#This Row],[Date]])</f>
        <v>1</v>
      </c>
      <c r="B97" s="25"/>
      <c r="C97" s="26"/>
      <c r="D97" s="26"/>
      <c r="E97" s="27"/>
      <c r="F97" s="27"/>
      <c r="G97" s="27">
        <f>SUM(G96+Table145413[[#This Row],[Income]]-Table145413[[#This Row],[Debits]])</f>
        <v>8195</v>
      </c>
      <c r="H97" s="27"/>
      <c r="I97" s="35">
        <f t="shared" si="2"/>
        <v>0</v>
      </c>
    </row>
    <row r="98" spans="1:9" x14ac:dyDescent="0.25">
      <c r="A98" s="26">
        <f>MONTH(Table145413[[#This Row],[Date]])</f>
        <v>1</v>
      </c>
      <c r="B98" s="25"/>
      <c r="C98" s="26"/>
      <c r="D98" s="26"/>
      <c r="E98" s="27"/>
      <c r="F98" s="27"/>
      <c r="G98" s="27">
        <f>SUM(G97+Table145413[[#This Row],[Income]]-Table145413[[#This Row],[Debits]])</f>
        <v>8195</v>
      </c>
      <c r="H98" s="27"/>
      <c r="I98" s="35">
        <f t="shared" si="2"/>
        <v>0</v>
      </c>
    </row>
    <row r="99" spans="1:9" x14ac:dyDescent="0.25">
      <c r="A99" s="26">
        <f>MONTH(Table145413[[#This Row],[Date]])</f>
        <v>1</v>
      </c>
      <c r="B99" s="25"/>
      <c r="C99" s="26"/>
      <c r="D99" s="26"/>
      <c r="E99" s="27"/>
      <c r="F99" s="27"/>
      <c r="G99" s="27">
        <f>SUM(G98+Table145413[[#This Row],[Income]]-Table145413[[#This Row],[Debits]])</f>
        <v>8195</v>
      </c>
      <c r="H99" s="27"/>
      <c r="I99" s="35">
        <f t="shared" si="2"/>
        <v>0</v>
      </c>
    </row>
    <row r="100" spans="1:9" x14ac:dyDescent="0.25">
      <c r="A100" s="26">
        <f>MONTH(Table145413[[#This Row],[Date]])</f>
        <v>1</v>
      </c>
      <c r="B100" s="25"/>
      <c r="C100" s="26"/>
      <c r="D100" s="26"/>
      <c r="E100" s="27"/>
      <c r="F100" s="27"/>
      <c r="G100" s="27">
        <f>SUM(G99+Table145413[[#This Row],[Income]]-Table145413[[#This Row],[Debits]])</f>
        <v>8195</v>
      </c>
      <c r="H100" s="27"/>
      <c r="I100" s="35">
        <f t="shared" si="2"/>
        <v>0</v>
      </c>
    </row>
    <row r="101" spans="1:9" x14ac:dyDescent="0.25">
      <c r="A101" s="26">
        <f>MONTH(Table145413[[#This Row],[Date]])</f>
        <v>1</v>
      </c>
      <c r="B101" s="25"/>
      <c r="C101" s="26"/>
      <c r="D101" s="26"/>
      <c r="E101" s="27"/>
      <c r="F101" s="27"/>
      <c r="G101" s="27">
        <f>SUM(G100+Table145413[[#This Row],[Income]]-Table145413[[#This Row],[Debits]])</f>
        <v>8195</v>
      </c>
      <c r="H101" s="27"/>
      <c r="I101" s="35">
        <f t="shared" si="2"/>
        <v>0</v>
      </c>
    </row>
    <row r="102" spans="1:9" x14ac:dyDescent="0.25">
      <c r="A102" s="26">
        <f>MONTH(Table145413[[#This Row],[Date]])</f>
        <v>1</v>
      </c>
      <c r="B102" s="25"/>
      <c r="C102" s="26"/>
      <c r="D102" s="26"/>
      <c r="E102" s="27"/>
      <c r="F102" s="27"/>
      <c r="G102" s="27">
        <f>SUM(G101+Table145413[[#This Row],[Income]]-Table145413[[#This Row],[Debits]])</f>
        <v>8195</v>
      </c>
      <c r="H102" s="27"/>
      <c r="I102" s="35">
        <f t="shared" si="2"/>
        <v>0</v>
      </c>
    </row>
    <row r="103" spans="1:9" x14ac:dyDescent="0.25">
      <c r="A103" s="26">
        <f>MONTH(Table145413[[#This Row],[Date]])</f>
        <v>1</v>
      </c>
      <c r="B103" s="25"/>
      <c r="C103" s="26"/>
      <c r="D103" s="26"/>
      <c r="E103" s="27"/>
      <c r="F103" s="27"/>
      <c r="G103" s="27">
        <f>SUM(G102+Table145413[[#This Row],[Income]]-Table145413[[#This Row],[Debits]])</f>
        <v>8195</v>
      </c>
      <c r="H103" s="27"/>
      <c r="I103" s="35">
        <f t="shared" si="2"/>
        <v>0</v>
      </c>
    </row>
    <row r="104" spans="1:9" x14ac:dyDescent="0.25">
      <c r="A104" s="26">
        <f>MONTH(Table145413[[#This Row],[Date]])</f>
        <v>1</v>
      </c>
      <c r="B104" s="25"/>
      <c r="C104" s="26"/>
      <c r="D104" s="26"/>
      <c r="E104" s="27"/>
      <c r="F104" s="27"/>
      <c r="G104" s="27">
        <f>SUM(G103+Table145413[[#This Row],[Income]]-Table145413[[#This Row],[Debits]])</f>
        <v>8195</v>
      </c>
      <c r="H104" s="27"/>
      <c r="I104" s="35">
        <f t="shared" si="2"/>
        <v>0</v>
      </c>
    </row>
    <row r="105" spans="1:9" x14ac:dyDescent="0.25">
      <c r="A105" s="26">
        <f>MONTH(Table145413[[#This Row],[Date]])</f>
        <v>1</v>
      </c>
      <c r="B105" s="25"/>
      <c r="C105" s="26"/>
      <c r="D105" s="26"/>
      <c r="E105" s="27"/>
      <c r="F105" s="27"/>
      <c r="G105" s="27">
        <f>SUM(G104+Table145413[[#This Row],[Income]]-Table145413[[#This Row],[Debits]])</f>
        <v>8195</v>
      </c>
      <c r="H105" s="27"/>
      <c r="I105" s="35">
        <f t="shared" si="2"/>
        <v>0</v>
      </c>
    </row>
    <row r="106" spans="1:9" x14ac:dyDescent="0.25">
      <c r="A106" s="26">
        <f>MONTH(Table145413[[#This Row],[Date]])</f>
        <v>1</v>
      </c>
      <c r="B106" s="25"/>
      <c r="C106" s="26"/>
      <c r="D106" s="26"/>
      <c r="E106" s="27"/>
      <c r="F106" s="27"/>
      <c r="G106" s="27">
        <f>SUM(G105+Table145413[[#This Row],[Income]]-Table145413[[#This Row],[Debits]])</f>
        <v>8195</v>
      </c>
      <c r="H106" s="27"/>
      <c r="I106" s="35">
        <f t="shared" si="2"/>
        <v>0</v>
      </c>
    </row>
    <row r="107" spans="1:9" x14ac:dyDescent="0.25">
      <c r="A107" s="26">
        <f>MONTH(Table145413[[#This Row],[Date]])</f>
        <v>1</v>
      </c>
      <c r="B107" s="25"/>
      <c r="C107" s="26"/>
      <c r="D107" s="26"/>
      <c r="E107" s="27"/>
      <c r="F107" s="27"/>
      <c r="G107" s="27">
        <f>SUM(G106+Table145413[[#This Row],[Income]]-Table145413[[#This Row],[Debits]])</f>
        <v>8195</v>
      </c>
      <c r="H107" s="27"/>
      <c r="I107" s="35">
        <f t="shared" si="2"/>
        <v>0</v>
      </c>
    </row>
    <row r="108" spans="1:9" x14ac:dyDescent="0.25">
      <c r="A108" s="26">
        <f>MONTH(Table145413[[#This Row],[Date]])</f>
        <v>1</v>
      </c>
      <c r="B108" s="25"/>
      <c r="C108" s="26"/>
      <c r="D108" s="26"/>
      <c r="E108" s="27"/>
      <c r="F108" s="27"/>
      <c r="G108" s="27">
        <f>SUM(G107+Table145413[[#This Row],[Income]]-Table145413[[#This Row],[Debits]])</f>
        <v>8195</v>
      </c>
      <c r="H108" s="27"/>
      <c r="I108" s="35">
        <f t="shared" si="2"/>
        <v>0</v>
      </c>
    </row>
    <row r="109" spans="1:9" x14ac:dyDescent="0.25">
      <c r="A109" s="26">
        <f>MONTH(Table145413[[#This Row],[Date]])</f>
        <v>1</v>
      </c>
      <c r="B109" s="25"/>
      <c r="C109" s="26"/>
      <c r="D109" s="26"/>
      <c r="E109" s="27"/>
      <c r="F109" s="27"/>
      <c r="G109" s="27">
        <f>SUM(G108+Table145413[[#This Row],[Income]]-Table145413[[#This Row],[Debits]])</f>
        <v>8195</v>
      </c>
      <c r="H109" s="27"/>
      <c r="I109" s="35">
        <f t="shared" si="2"/>
        <v>0</v>
      </c>
    </row>
    <row r="110" spans="1:9" x14ac:dyDescent="0.25">
      <c r="A110" s="26">
        <f>MONTH(Table145413[[#This Row],[Date]])</f>
        <v>1</v>
      </c>
      <c r="B110" s="25"/>
      <c r="C110" s="26"/>
      <c r="D110" s="26"/>
      <c r="E110" s="27"/>
      <c r="F110" s="27"/>
      <c r="G110" s="27">
        <f>SUM(G109+Table145413[[#This Row],[Income]]-Table145413[[#This Row],[Debits]])</f>
        <v>8195</v>
      </c>
      <c r="H110" s="27"/>
      <c r="I110" s="35">
        <f t="shared" si="2"/>
        <v>0</v>
      </c>
    </row>
    <row r="111" spans="1:9" x14ac:dyDescent="0.25">
      <c r="A111" s="26">
        <f>MONTH(Table145413[[#This Row],[Date]])</f>
        <v>1</v>
      </c>
      <c r="B111" s="25"/>
      <c r="C111" s="26"/>
      <c r="D111" s="26"/>
      <c r="E111" s="27"/>
      <c r="F111" s="27"/>
      <c r="G111" s="27">
        <f>SUM(G110+Table145413[[#This Row],[Income]]-Table145413[[#This Row],[Debits]])</f>
        <v>8195</v>
      </c>
      <c r="H111" s="27"/>
      <c r="I111" s="35">
        <f t="shared" si="2"/>
        <v>0</v>
      </c>
    </row>
    <row r="112" spans="1:9" x14ac:dyDescent="0.25">
      <c r="A112" s="26">
        <f>MONTH(Table145413[[#This Row],[Date]])</f>
        <v>1</v>
      </c>
      <c r="B112" s="25"/>
      <c r="C112" s="26"/>
      <c r="D112" s="26"/>
      <c r="E112" s="27"/>
      <c r="F112" s="27"/>
      <c r="G112" s="27">
        <f>SUM(G111+Table145413[[#This Row],[Income]]-Table145413[[#This Row],[Debits]])</f>
        <v>8195</v>
      </c>
      <c r="H112" s="27"/>
      <c r="I112" s="35">
        <f t="shared" si="2"/>
        <v>0</v>
      </c>
    </row>
    <row r="113" spans="1:9" x14ac:dyDescent="0.25">
      <c r="A113" s="26">
        <f>MONTH(Table145413[[#This Row],[Date]])</f>
        <v>1</v>
      </c>
      <c r="B113" s="25"/>
      <c r="C113" s="26"/>
      <c r="D113" s="26"/>
      <c r="E113" s="27"/>
      <c r="F113" s="27"/>
      <c r="G113" s="27">
        <f>SUM(G112+Table145413[[#This Row],[Income]]-Table145413[[#This Row],[Debits]])</f>
        <v>8195</v>
      </c>
      <c r="H113" s="27"/>
      <c r="I113" s="35">
        <f t="shared" si="2"/>
        <v>0</v>
      </c>
    </row>
    <row r="114" spans="1:9" x14ac:dyDescent="0.25">
      <c r="A114" s="26">
        <f>MONTH(Table145413[[#This Row],[Date]])</f>
        <v>1</v>
      </c>
      <c r="B114" s="25"/>
      <c r="C114" s="26"/>
      <c r="D114" s="26"/>
      <c r="E114" s="27"/>
      <c r="F114" s="27"/>
      <c r="G114" s="27">
        <f>SUM(G113+Table145413[[#This Row],[Income]]-Table145413[[#This Row],[Debits]])</f>
        <v>8195</v>
      </c>
      <c r="H114" s="27"/>
      <c r="I114" s="35">
        <f t="shared" ref="I114:I132" si="3">SUM(K121)</f>
        <v>0</v>
      </c>
    </row>
    <row r="115" spans="1:9" x14ac:dyDescent="0.25">
      <c r="A115" s="26">
        <f>MONTH(Table145413[[#This Row],[Date]])</f>
        <v>1</v>
      </c>
      <c r="B115" s="25"/>
      <c r="C115" s="26"/>
      <c r="D115" s="26"/>
      <c r="E115" s="27"/>
      <c r="F115" s="27"/>
      <c r="G115" s="27">
        <f>SUM(G114+Table145413[[#This Row],[Income]]-Table145413[[#This Row],[Debits]])</f>
        <v>8195</v>
      </c>
      <c r="H115" s="27"/>
      <c r="I115" s="35">
        <f t="shared" si="3"/>
        <v>0</v>
      </c>
    </row>
    <row r="116" spans="1:9" x14ac:dyDescent="0.25">
      <c r="A116" s="26">
        <f>MONTH(Table145413[[#This Row],[Date]])</f>
        <v>1</v>
      </c>
      <c r="B116" s="25"/>
      <c r="C116" s="26"/>
      <c r="D116" s="26"/>
      <c r="E116" s="27"/>
      <c r="F116" s="27"/>
      <c r="G116" s="27">
        <f>SUM(G115+Table145413[[#This Row],[Income]]-Table145413[[#This Row],[Debits]])</f>
        <v>8195</v>
      </c>
      <c r="H116" s="27"/>
      <c r="I116" s="35">
        <f t="shared" si="3"/>
        <v>0</v>
      </c>
    </row>
    <row r="117" spans="1:9" x14ac:dyDescent="0.25">
      <c r="A117" s="26">
        <f>MONTH(Table145413[[#This Row],[Date]])</f>
        <v>1</v>
      </c>
      <c r="B117" s="25"/>
      <c r="C117" s="26"/>
      <c r="D117" s="26"/>
      <c r="E117" s="27"/>
      <c r="F117" s="27"/>
      <c r="G117" s="27">
        <f>SUM(G116+Table145413[[#This Row],[Income]]-Table145413[[#This Row],[Debits]])</f>
        <v>8195</v>
      </c>
      <c r="H117" s="27"/>
      <c r="I117" s="35">
        <f t="shared" si="3"/>
        <v>0</v>
      </c>
    </row>
    <row r="118" spans="1:9" x14ac:dyDescent="0.25">
      <c r="A118" s="26">
        <f>MONTH(Table145413[[#This Row],[Date]])</f>
        <v>1</v>
      </c>
      <c r="B118" s="25"/>
      <c r="C118" s="26"/>
      <c r="D118" s="26"/>
      <c r="E118" s="27"/>
      <c r="F118" s="27"/>
      <c r="G118" s="27">
        <f>SUM(G117+Table145413[[#This Row],[Income]]-Table145413[[#This Row],[Debits]])</f>
        <v>8195</v>
      </c>
      <c r="H118" s="27"/>
      <c r="I118" s="35">
        <f t="shared" si="3"/>
        <v>0</v>
      </c>
    </row>
    <row r="119" spans="1:9" x14ac:dyDescent="0.25">
      <c r="A119" s="26">
        <f>MONTH(Table145413[[#This Row],[Date]])</f>
        <v>1</v>
      </c>
      <c r="B119" s="25"/>
      <c r="C119" s="26"/>
      <c r="D119" s="26"/>
      <c r="E119" s="27"/>
      <c r="F119" s="27"/>
      <c r="G119" s="27">
        <f>SUM(G118+Table145413[[#This Row],[Income]]-Table145413[[#This Row],[Debits]])</f>
        <v>8195</v>
      </c>
      <c r="H119" s="27"/>
      <c r="I119" s="35">
        <f t="shared" si="3"/>
        <v>0</v>
      </c>
    </row>
    <row r="120" spans="1:9" x14ac:dyDescent="0.25">
      <c r="A120" s="26">
        <f>MONTH(Table145413[[#This Row],[Date]])</f>
        <v>1</v>
      </c>
      <c r="B120" s="25"/>
      <c r="C120" s="26"/>
      <c r="D120" s="26"/>
      <c r="E120" s="27"/>
      <c r="F120" s="27"/>
      <c r="G120" s="27">
        <f>SUM(G119+Table145413[[#This Row],[Income]]-Table145413[[#This Row],[Debits]])</f>
        <v>8195</v>
      </c>
      <c r="H120" s="27"/>
      <c r="I120" s="35">
        <f t="shared" si="3"/>
        <v>0</v>
      </c>
    </row>
    <row r="121" spans="1:9" x14ac:dyDescent="0.25">
      <c r="A121" s="26">
        <f>MONTH(Table145413[[#This Row],[Date]])</f>
        <v>1</v>
      </c>
      <c r="B121" s="25"/>
      <c r="C121" s="26"/>
      <c r="D121" s="26"/>
      <c r="E121" s="27"/>
      <c r="F121" s="27"/>
      <c r="G121" s="27">
        <f>SUM(G120+Table145413[[#This Row],[Income]]-Table145413[[#This Row],[Debits]])</f>
        <v>8195</v>
      </c>
      <c r="H121" s="27"/>
      <c r="I121" s="35">
        <f t="shared" si="3"/>
        <v>0</v>
      </c>
    </row>
    <row r="122" spans="1:9" x14ac:dyDescent="0.25">
      <c r="A122" s="26">
        <f>MONTH(Table145413[[#This Row],[Date]])</f>
        <v>1</v>
      </c>
      <c r="B122" s="25"/>
      <c r="C122" s="26"/>
      <c r="D122" s="26"/>
      <c r="E122" s="27"/>
      <c r="F122" s="27"/>
      <c r="G122" s="27">
        <f>SUM(G121+Table145413[[#This Row],[Income]]-Table145413[[#This Row],[Debits]])</f>
        <v>8195</v>
      </c>
      <c r="H122" s="27"/>
      <c r="I122" s="35">
        <f t="shared" si="3"/>
        <v>0</v>
      </c>
    </row>
    <row r="123" spans="1:9" x14ac:dyDescent="0.25">
      <c r="A123" s="26">
        <f>MONTH(Table145413[[#This Row],[Date]])</f>
        <v>1</v>
      </c>
      <c r="B123" s="25"/>
      <c r="C123" s="26"/>
      <c r="D123" s="26"/>
      <c r="E123" s="27"/>
      <c r="F123" s="27"/>
      <c r="G123" s="27">
        <f>SUM(G122+Table145413[[#This Row],[Income]]-Table145413[[#This Row],[Debits]])</f>
        <v>8195</v>
      </c>
      <c r="H123" s="27"/>
      <c r="I123" s="35">
        <f t="shared" si="3"/>
        <v>0</v>
      </c>
    </row>
    <row r="124" spans="1:9" x14ac:dyDescent="0.25">
      <c r="A124" s="26">
        <f>MONTH(Table145413[[#This Row],[Date]])</f>
        <v>1</v>
      </c>
      <c r="B124" s="25"/>
      <c r="C124" s="26"/>
      <c r="D124" s="26"/>
      <c r="E124" s="27"/>
      <c r="F124" s="27"/>
      <c r="G124" s="27">
        <f>SUM(G123+Table145413[[#This Row],[Income]]-Table145413[[#This Row],[Debits]])</f>
        <v>8195</v>
      </c>
      <c r="H124" s="27"/>
      <c r="I124" s="35">
        <f t="shared" si="3"/>
        <v>0</v>
      </c>
    </row>
    <row r="125" spans="1:9" x14ac:dyDescent="0.25">
      <c r="A125" s="26">
        <f>MONTH(Table145413[[#This Row],[Date]])</f>
        <v>1</v>
      </c>
      <c r="B125" s="25"/>
      <c r="C125" s="26"/>
      <c r="D125" s="26"/>
      <c r="E125" s="27"/>
      <c r="F125" s="27"/>
      <c r="G125" s="27">
        <f>SUM(G124+Table145413[[#This Row],[Income]]-Table145413[[#This Row],[Debits]])</f>
        <v>8195</v>
      </c>
      <c r="H125" s="27"/>
      <c r="I125" s="35">
        <f t="shared" si="3"/>
        <v>0</v>
      </c>
    </row>
    <row r="126" spans="1:9" x14ac:dyDescent="0.25">
      <c r="A126" s="26">
        <f>MONTH(Table145413[[#This Row],[Date]])</f>
        <v>1</v>
      </c>
      <c r="B126" s="25"/>
      <c r="C126" s="26"/>
      <c r="D126" s="26"/>
      <c r="E126" s="27"/>
      <c r="F126" s="27"/>
      <c r="G126" s="27">
        <f>SUM(G125+Table145413[[#This Row],[Income]]-Table145413[[#This Row],[Debits]])</f>
        <v>8195</v>
      </c>
      <c r="H126" s="27"/>
      <c r="I126" s="35">
        <f t="shared" si="3"/>
        <v>0</v>
      </c>
    </row>
    <row r="127" spans="1:9" x14ac:dyDescent="0.25">
      <c r="A127" s="26">
        <f>MONTH(Table145413[[#This Row],[Date]])</f>
        <v>1</v>
      </c>
      <c r="B127" s="25"/>
      <c r="C127" s="26"/>
      <c r="D127" s="26"/>
      <c r="E127" s="27"/>
      <c r="F127" s="27"/>
      <c r="G127" s="27">
        <f>SUM(G126+Table145413[[#This Row],[Income]]-Table145413[[#This Row],[Debits]])</f>
        <v>8195</v>
      </c>
      <c r="H127" s="27"/>
      <c r="I127" s="35">
        <f t="shared" si="3"/>
        <v>0</v>
      </c>
    </row>
    <row r="128" spans="1:9" x14ac:dyDescent="0.25">
      <c r="A128" s="26">
        <f>MONTH(Table145413[[#This Row],[Date]])</f>
        <v>1</v>
      </c>
      <c r="B128" s="25"/>
      <c r="C128" s="26"/>
      <c r="D128" s="26"/>
      <c r="E128" s="27"/>
      <c r="F128" s="27"/>
      <c r="G128" s="27">
        <f>SUM(G127+Table145413[[#This Row],[Income]]-Table145413[[#This Row],[Debits]])</f>
        <v>8195</v>
      </c>
      <c r="H128" s="27"/>
      <c r="I128" s="35">
        <f t="shared" si="3"/>
        <v>0</v>
      </c>
    </row>
    <row r="129" spans="1:9" x14ac:dyDescent="0.25">
      <c r="A129" s="26">
        <f>MONTH(Table145413[[#This Row],[Date]])</f>
        <v>1</v>
      </c>
      <c r="B129" s="25"/>
      <c r="C129" s="26"/>
      <c r="D129" s="26"/>
      <c r="E129" s="27"/>
      <c r="F129" s="27"/>
      <c r="G129" s="27">
        <f>SUM(G128+Table145413[[#This Row],[Income]]-Table145413[[#This Row],[Debits]])</f>
        <v>8195</v>
      </c>
      <c r="H129" s="27"/>
      <c r="I129" s="35">
        <f t="shared" si="3"/>
        <v>0</v>
      </c>
    </row>
    <row r="130" spans="1:9" x14ac:dyDescent="0.25">
      <c r="A130" s="26">
        <f>MONTH(Table145413[[#This Row],[Date]])</f>
        <v>1</v>
      </c>
      <c r="B130" s="25"/>
      <c r="C130" s="26"/>
      <c r="D130" s="26"/>
      <c r="E130" s="27"/>
      <c r="F130" s="27"/>
      <c r="G130" s="27">
        <f>SUM(G129+Table145413[[#This Row],[Income]]-Table145413[[#This Row],[Debits]])</f>
        <v>8195</v>
      </c>
      <c r="H130" s="27"/>
      <c r="I130" s="35">
        <f t="shared" si="3"/>
        <v>0</v>
      </c>
    </row>
    <row r="131" spans="1:9" x14ac:dyDescent="0.25">
      <c r="A131" s="26">
        <f>MONTH(Table145413[[#This Row],[Date]])</f>
        <v>1</v>
      </c>
      <c r="B131" s="25"/>
      <c r="C131" s="26"/>
      <c r="D131" s="26"/>
      <c r="E131" s="27"/>
      <c r="F131" s="27"/>
      <c r="G131" s="27">
        <f>SUM(G130+Table145413[[#This Row],[Income]]-Table145413[[#This Row],[Debits]])</f>
        <v>8195</v>
      </c>
      <c r="H131" s="27"/>
      <c r="I131" s="35">
        <f t="shared" si="3"/>
        <v>0</v>
      </c>
    </row>
    <row r="132" spans="1:9" x14ac:dyDescent="0.25">
      <c r="A132" s="26">
        <f>MONTH(Table145413[[#This Row],[Date]])</f>
        <v>1</v>
      </c>
      <c r="B132" s="25"/>
      <c r="C132" s="26"/>
      <c r="D132" s="26"/>
      <c r="E132" s="27"/>
      <c r="F132" s="27"/>
      <c r="G132" s="27">
        <f>SUM(G131+Table145413[[#This Row],[Income]]-Table145413[[#This Row],[Debits]])</f>
        <v>8195</v>
      </c>
      <c r="H132" s="27"/>
      <c r="I132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108" t="s">
        <v>139</v>
      </c>
      <c r="L25" s="108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108" t="s">
        <v>139</v>
      </c>
      <c r="L25" s="108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108" t="s">
        <v>139</v>
      </c>
      <c r="L25" s="108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108" t="s">
        <v>139</v>
      </c>
      <c r="L25" s="108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108" t="s">
        <v>139</v>
      </c>
      <c r="L25" s="108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108" t="s">
        <v>139</v>
      </c>
      <c r="L23" s="108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E23" sqref="E23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108" t="s">
        <v>139</v>
      </c>
      <c r="L25" s="108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QUOTA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2024-01-06T09:28:58Z</dcterms:modified>
</cp:coreProperties>
</file>