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Creative Cloud Files\Desktop\PERSONAL BUSINESS\"/>
    </mc:Choice>
  </mc:AlternateContent>
  <xr:revisionPtr revIDLastSave="0" documentId="13_ncr:1_{B46EC78E-A7AC-42AE-AB18-27927A0A10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OTA BASED" sheetId="23" r:id="rId1"/>
    <sheet name="QUOTA" sheetId="17" r:id="rId2"/>
    <sheet name="January" sheetId="19" r:id="rId3"/>
    <sheet name="TEMPLATE" sheetId="2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7" l="1"/>
  <c r="D19" i="17"/>
  <c r="I49" i="24" l="1"/>
  <c r="A49" i="24"/>
  <c r="I48" i="24"/>
  <c r="A48" i="24"/>
  <c r="I47" i="24"/>
  <c r="A47" i="24"/>
  <c r="I46" i="24"/>
  <c r="A46" i="24"/>
  <c r="I45" i="24"/>
  <c r="A45" i="24"/>
  <c r="I44" i="24"/>
  <c r="A44" i="24"/>
  <c r="I43" i="24"/>
  <c r="A43" i="24"/>
  <c r="I42" i="24"/>
  <c r="A42" i="24"/>
  <c r="I41" i="24"/>
  <c r="A41" i="24"/>
  <c r="I40" i="24"/>
  <c r="A40" i="24"/>
  <c r="I39" i="24"/>
  <c r="A39" i="24"/>
  <c r="I38" i="24"/>
  <c r="A38" i="24"/>
  <c r="I37" i="24"/>
  <c r="A37" i="24"/>
  <c r="I36" i="24"/>
  <c r="A36" i="24"/>
  <c r="I35" i="24"/>
  <c r="A35" i="24"/>
  <c r="I34" i="24"/>
  <c r="A34" i="24"/>
  <c r="I33" i="24"/>
  <c r="A33" i="24"/>
  <c r="I32" i="24"/>
  <c r="A32" i="24"/>
  <c r="I31" i="24"/>
  <c r="A31" i="24"/>
  <c r="I30" i="24"/>
  <c r="A30" i="24"/>
  <c r="I29" i="24"/>
  <c r="A29" i="24"/>
  <c r="I28" i="24"/>
  <c r="A28" i="24"/>
  <c r="I27" i="24"/>
  <c r="A27" i="24"/>
  <c r="I26" i="24"/>
  <c r="A26" i="24"/>
  <c r="I25" i="24"/>
  <c r="A25" i="24"/>
  <c r="I24" i="24"/>
  <c r="A24" i="24"/>
  <c r="I23" i="24"/>
  <c r="A23" i="24"/>
  <c r="I22" i="24"/>
  <c r="A22" i="24"/>
  <c r="I21" i="24"/>
  <c r="A21" i="24"/>
  <c r="I20" i="24"/>
  <c r="A20" i="24"/>
  <c r="I19" i="24"/>
  <c r="A19" i="24"/>
  <c r="I18" i="24"/>
  <c r="A18" i="24"/>
  <c r="I17" i="24"/>
  <c r="A17" i="24"/>
  <c r="I16" i="24"/>
  <c r="A16" i="24"/>
  <c r="A15" i="24"/>
  <c r="I14" i="24"/>
  <c r="A14" i="24"/>
  <c r="M13" i="24"/>
  <c r="K13" i="24"/>
  <c r="I13" i="24"/>
  <c r="A13" i="24"/>
  <c r="I12" i="24"/>
  <c r="A12" i="24"/>
  <c r="I11" i="24"/>
  <c r="A11" i="24"/>
  <c r="I10" i="24"/>
  <c r="A10" i="24"/>
  <c r="A9" i="24"/>
  <c r="I8" i="24"/>
  <c r="A8" i="24"/>
  <c r="I7" i="24"/>
  <c r="A7" i="24"/>
  <c r="I6" i="24"/>
  <c r="A6" i="24"/>
  <c r="I5" i="24"/>
  <c r="A5" i="24"/>
  <c r="I4" i="24"/>
  <c r="A4" i="24"/>
  <c r="G3" i="24"/>
  <c r="G4" i="24" s="1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G38" i="24" s="1"/>
  <c r="G39" i="24" s="1"/>
  <c r="G40" i="24" s="1"/>
  <c r="G41" i="24" s="1"/>
  <c r="G42" i="24" s="1"/>
  <c r="G43" i="24" s="1"/>
  <c r="G44" i="24" s="1"/>
  <c r="G45" i="24" s="1"/>
  <c r="G46" i="24" s="1"/>
  <c r="G47" i="24" s="1"/>
  <c r="G48" i="24" s="1"/>
  <c r="G49" i="24" s="1"/>
  <c r="A3" i="24"/>
  <c r="A2" i="24"/>
  <c r="L8" i="24" l="1"/>
  <c r="L6" i="24"/>
  <c r="L5" i="24"/>
  <c r="L10" i="24"/>
  <c r="L7" i="24"/>
  <c r="I3" i="24"/>
  <c r="I15" i="24" s="1"/>
  <c r="L13" i="24" s="1"/>
  <c r="L9" i="24"/>
  <c r="M1" i="23" l="1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J25" i="17"/>
  <c r="J23" i="17"/>
  <c r="J21" i="17"/>
  <c r="J19" i="17"/>
  <c r="J17" i="17"/>
  <c r="J15" i="17"/>
  <c r="J13" i="17"/>
  <c r="J11" i="17"/>
  <c r="J9" i="17"/>
  <c r="J7" i="17"/>
  <c r="J3" i="17"/>
  <c r="I49" i="19" l="1"/>
  <c r="A49" i="19"/>
  <c r="I48" i="19"/>
  <c r="A48" i="19"/>
  <c r="I47" i="19"/>
  <c r="A47" i="19"/>
  <c r="I46" i="19"/>
  <c r="A46" i="19"/>
  <c r="I45" i="19"/>
  <c r="A45" i="19"/>
  <c r="I44" i="19"/>
  <c r="A44" i="19"/>
  <c r="I43" i="19"/>
  <c r="A43" i="19"/>
  <c r="I42" i="19"/>
  <c r="A42" i="19"/>
  <c r="I41" i="19"/>
  <c r="A41" i="19"/>
  <c r="I40" i="19"/>
  <c r="A40" i="19"/>
  <c r="I39" i="19"/>
  <c r="A39" i="19"/>
  <c r="I38" i="19"/>
  <c r="A38" i="19"/>
  <c r="I37" i="19"/>
  <c r="A37" i="19"/>
  <c r="I36" i="19"/>
  <c r="A36" i="19"/>
  <c r="I35" i="19"/>
  <c r="A35" i="19"/>
  <c r="I34" i="19"/>
  <c r="A34" i="19"/>
  <c r="I33" i="19"/>
  <c r="A33" i="19"/>
  <c r="I32" i="19"/>
  <c r="A32" i="19"/>
  <c r="I31" i="19"/>
  <c r="A31" i="19"/>
  <c r="I30" i="19"/>
  <c r="A30" i="19"/>
  <c r="I29" i="19"/>
  <c r="A29" i="19"/>
  <c r="I28" i="19"/>
  <c r="A28" i="19"/>
  <c r="I27" i="19"/>
  <c r="A27" i="19"/>
  <c r="I26" i="19"/>
  <c r="A26" i="19"/>
  <c r="I25" i="19"/>
  <c r="A25" i="19"/>
  <c r="I24" i="19"/>
  <c r="A24" i="19"/>
  <c r="I23" i="19"/>
  <c r="A23" i="19"/>
  <c r="I22" i="19"/>
  <c r="A22" i="19"/>
  <c r="I21" i="19"/>
  <c r="A21" i="19"/>
  <c r="I20" i="19"/>
  <c r="A20" i="19"/>
  <c r="I19" i="19"/>
  <c r="A19" i="19"/>
  <c r="I18" i="19"/>
  <c r="A18" i="19"/>
  <c r="I17" i="19"/>
  <c r="A17" i="19"/>
  <c r="I16" i="19"/>
  <c r="A16" i="19"/>
  <c r="A15" i="19"/>
  <c r="I14" i="19"/>
  <c r="A14" i="19"/>
  <c r="M13" i="19"/>
  <c r="K13" i="19"/>
  <c r="I13" i="19"/>
  <c r="A13" i="19"/>
  <c r="I12" i="19"/>
  <c r="A12" i="19"/>
  <c r="I11" i="19"/>
  <c r="A11" i="19"/>
  <c r="I10" i="19"/>
  <c r="A10" i="19"/>
  <c r="A9" i="19"/>
  <c r="I8" i="19"/>
  <c r="A8" i="19"/>
  <c r="I7" i="19"/>
  <c r="A7" i="19"/>
  <c r="I6" i="19"/>
  <c r="A6" i="19"/>
  <c r="I5" i="19"/>
  <c r="A5" i="19"/>
  <c r="I4" i="19"/>
  <c r="A4" i="19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A3" i="19"/>
  <c r="A2" i="19"/>
  <c r="J5" i="17"/>
  <c r="J27" i="17" s="1"/>
  <c r="K7" i="17"/>
  <c r="K6" i="17"/>
  <c r="K5" i="17"/>
  <c r="K3" i="17"/>
  <c r="K4" i="17"/>
  <c r="L10" i="19" l="1"/>
  <c r="I3" i="19"/>
  <c r="I15" i="19" s="1"/>
  <c r="L13" i="19" s="1"/>
  <c r="L5" i="19"/>
  <c r="L6" i="19"/>
  <c r="L7" i="19"/>
  <c r="L8" i="19"/>
  <c r="L9" i="19"/>
</calcChain>
</file>

<file path=xl/sharedStrings.xml><?xml version="1.0" encoding="utf-8"?>
<sst xmlns="http://schemas.openxmlformats.org/spreadsheetml/2006/main" count="180" uniqueCount="111">
  <si>
    <t>Month</t>
  </si>
  <si>
    <t>Date</t>
  </si>
  <si>
    <t>Description</t>
  </si>
  <si>
    <t>Category</t>
  </si>
  <si>
    <t>Income</t>
  </si>
  <si>
    <t>Debits</t>
  </si>
  <si>
    <t>Balance</t>
  </si>
  <si>
    <t>Liabilities</t>
  </si>
  <si>
    <t>Entertainment/Wants</t>
  </si>
  <si>
    <t>Total</t>
  </si>
  <si>
    <t>Expected Maximum Per Month</t>
  </si>
  <si>
    <t>Expected Per Month</t>
  </si>
  <si>
    <t>Transportation</t>
  </si>
  <si>
    <t>Savings/Investment</t>
  </si>
  <si>
    <t>Total a Month</t>
  </si>
  <si>
    <t>Transportation &amp; Liabilities</t>
  </si>
  <si>
    <t>Entertainment &amp; Wants</t>
  </si>
  <si>
    <t>Savings &amp; Investment</t>
  </si>
  <si>
    <t>Pre-Pay</t>
  </si>
  <si>
    <t>Week Passed</t>
  </si>
  <si>
    <t xml:space="preserve"> </t>
  </si>
  <si>
    <t>Savings/Investment Used</t>
  </si>
  <si>
    <t>Savings Balance</t>
  </si>
  <si>
    <t>Month for Savings</t>
  </si>
  <si>
    <t>February</t>
  </si>
  <si>
    <t>January</t>
  </si>
  <si>
    <t>Total Savings Balance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</si>
  <si>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</si>
  <si>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</si>
  <si>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</si>
  <si>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</si>
  <si>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</si>
  <si>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</si>
  <si>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</si>
  <si>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</si>
  <si>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</si>
  <si>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</si>
  <si>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BALANCE</t>
  </si>
  <si>
    <t>DON’T FORGET TO REDUCE INVESTMENT USED IN SAVING BALANCE</t>
  </si>
  <si>
    <t>milktea</t>
  </si>
  <si>
    <t>TOTAL A YEAR:</t>
  </si>
  <si>
    <t>Deficiency in cash hand</t>
  </si>
  <si>
    <t>sahod</t>
  </si>
  <si>
    <t>BUSINESS</t>
  </si>
  <si>
    <t>EXPECTED SALARY</t>
  </si>
  <si>
    <t>LIABILITIES</t>
  </si>
  <si>
    <t>SAVINGS</t>
  </si>
  <si>
    <t>MOTOR</t>
  </si>
  <si>
    <t>TUTION</t>
  </si>
  <si>
    <t>SUM NEEDED</t>
  </si>
  <si>
    <t>SALARY</t>
  </si>
  <si>
    <t>MONTH</t>
  </si>
  <si>
    <t>CALL SAVINGS</t>
  </si>
  <si>
    <t>MOTOR LIABILITY</t>
  </si>
  <si>
    <t>BUDGET</t>
  </si>
  <si>
    <t>LIABILITY IN YEARS</t>
  </si>
  <si>
    <t>PURE SAVINGS</t>
  </si>
  <si>
    <t>INVESTMENT/BUSINESS</t>
  </si>
  <si>
    <t>EMERGENCY</t>
  </si>
  <si>
    <t>LIABLITY EMERGENCY</t>
  </si>
  <si>
    <t>NEED WALLET</t>
  </si>
  <si>
    <t>gas</t>
  </si>
  <si>
    <t>QUOTA PENDING</t>
  </si>
  <si>
    <t>QUOTA NEED</t>
  </si>
  <si>
    <t>CASHFLOW</t>
  </si>
  <si>
    <t>OTHER INCOME</t>
  </si>
  <si>
    <t>QUOTA LIABILITIES</t>
  </si>
  <si>
    <t>jan whole</t>
  </si>
  <si>
    <t>?</t>
  </si>
  <si>
    <t>jan 1/2</t>
  </si>
  <si>
    <t>feb whole</t>
  </si>
  <si>
    <t>feb 1/2</t>
  </si>
  <si>
    <t>march whole</t>
  </si>
  <si>
    <t>march 1/2</t>
  </si>
  <si>
    <t>april whole</t>
  </si>
  <si>
    <t>april 1/2</t>
  </si>
  <si>
    <t>may whole</t>
  </si>
  <si>
    <t>may 1/2</t>
  </si>
  <si>
    <t>june whole</t>
  </si>
  <si>
    <t>june 1/2</t>
  </si>
  <si>
    <t>july whole</t>
  </si>
  <si>
    <t>july 1/2</t>
  </si>
  <si>
    <t>august whole</t>
  </si>
  <si>
    <t>august 1/2</t>
  </si>
  <si>
    <t>september whole</t>
  </si>
  <si>
    <t>september 1/2</t>
  </si>
  <si>
    <t>october whole</t>
  </si>
  <si>
    <t>october 1/2</t>
  </si>
  <si>
    <t>november whole</t>
  </si>
  <si>
    <t>november 1/2</t>
  </si>
  <si>
    <t>december whole</t>
  </si>
  <si>
    <t>december 1/2</t>
  </si>
  <si>
    <t>TOTAL</t>
  </si>
  <si>
    <t>TO PAY</t>
  </si>
  <si>
    <t>MODE</t>
  </si>
  <si>
    <t>CASH</t>
  </si>
  <si>
    <t>BITCOIN</t>
  </si>
  <si>
    <t>UNO BANK</t>
  </si>
  <si>
    <t>CIMB BANK</t>
  </si>
  <si>
    <t>NONE</t>
  </si>
  <si>
    <t>EXPECTED PAYMENT MONTHLY</t>
  </si>
  <si>
    <t>LAST DATE COMPLETED</t>
  </si>
  <si>
    <t>DATE</t>
  </si>
  <si>
    <t>DUE DATES</t>
  </si>
  <si>
    <t>TUITION</t>
  </si>
  <si>
    <t>BITCOIN GCASH</t>
  </si>
  <si>
    <t>RECENT</t>
  </si>
  <si>
    <t>LEFT</t>
  </si>
  <si>
    <t>to pay</t>
  </si>
  <si>
    <t>asset= time</t>
  </si>
  <si>
    <t>laptop assest =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</si>
</sst>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[$₱-464]* #,##0.00_-;\-[$₱-464]* #,##0.00_-;_-[$₱-464]* &quot;-&quot;??_-;_-@_-"/>
    <numFmt numFmtId="165" formatCode="0.0%"/>
    <numFmt numFmtId="166" formatCode="[$PHP]\ #,##0.00"/>
    <numFmt numFmtId="167" formatCode="[$₱-464]#,##0.00"/>
    <numFmt numFmtId="168" formatCode="[$-F800]dddd\,\ mmmm\ dd\,\ yyyy"/>
    <numFmt numFmtId="169" formatCode="_-[$₱-3409]* #,##0.00_-;\-[$₱-3409]* #,##0.00_-;_-[$₱-3409]* &quot;-&quot;??_-;_-@_-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haroni"/>
      <charset val="177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 style="mediumDashed">
        <color indexed="64"/>
      </right>
      <top/>
      <bottom style="thin">
        <color indexed="64"/>
      </bottom>
      <diagonal/>
    </border>
    <border>
      <left style="hair">
        <color auto="1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Dashed">
        <color indexed="64"/>
      </right>
      <top/>
      <bottom/>
      <diagonal/>
    </border>
    <border>
      <left style="hair">
        <color auto="1"/>
      </left>
      <right style="mediumDashed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2" fillId="16" borderId="0" applyNumberFormat="0" applyBorder="0" applyAlignment="0" applyProtection="0"/>
  </cellStyleXfs>
  <cellXfs count="15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0" fillId="6" borderId="0" xfId="0" applyFill="1"/>
    <xf numFmtId="9" fontId="0" fillId="7" borderId="0" xfId="0" applyNumberFormat="1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0" fillId="9" borderId="0" xfId="0" applyNumberFormat="1" applyFill="1" applyAlignment="1">
      <alignment horizontal="center"/>
    </xf>
    <xf numFmtId="0" fontId="1" fillId="10" borderId="0" xfId="0" applyFont="1" applyFill="1"/>
    <xf numFmtId="0" fontId="0" fillId="11" borderId="0" xfId="0" applyFill="1"/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/>
    <xf numFmtId="164" fontId="0" fillId="12" borderId="2" xfId="0" applyNumberFormat="1" applyFill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13" borderId="0" xfId="0" applyFill="1"/>
    <xf numFmtId="166" fontId="0" fillId="0" borderId="0" xfId="0" applyNumberFormat="1"/>
    <xf numFmtId="164" fontId="0" fillId="12" borderId="3" xfId="0" applyNumberFormat="1" applyFill="1" applyBorder="1" applyAlignment="1">
      <alignment wrapText="1"/>
    </xf>
    <xf numFmtId="164" fontId="0" fillId="0" borderId="4" xfId="0" applyNumberFormat="1" applyBorder="1" applyAlignment="1">
      <alignment wrapText="1"/>
    </xf>
    <xf numFmtId="0" fontId="0" fillId="8" borderId="0" xfId="0" applyFill="1"/>
    <xf numFmtId="166" fontId="0" fillId="0" borderId="0" xfId="1" applyNumberFormat="1" applyFont="1"/>
    <xf numFmtId="166" fontId="0" fillId="0" borderId="0" xfId="1" applyNumberFormat="1" applyFont="1" applyAlignment="1"/>
    <xf numFmtId="167" fontId="0" fillId="0" borderId="0" xfId="0" applyNumberFormat="1"/>
    <xf numFmtId="167" fontId="0" fillId="0" borderId="0" xfId="1" applyNumberFormat="1" applyFont="1"/>
    <xf numFmtId="167" fontId="0" fillId="0" borderId="0" xfId="0" applyNumberFormat="1" applyAlignment="1">
      <alignment horizontal="center"/>
    </xf>
    <xf numFmtId="167" fontId="7" fillId="0" borderId="0" xfId="1" applyNumberFormat="1" applyFont="1" applyAlignment="1">
      <alignment horizontal="center" vertical="center"/>
    </xf>
    <xf numFmtId="0" fontId="0" fillId="9" borderId="0" xfId="0" applyFill="1" applyAlignment="1">
      <alignment wrapText="1"/>
    </xf>
    <xf numFmtId="0" fontId="0" fillId="5" borderId="0" xfId="0" applyFill="1" applyAlignment="1">
      <alignment wrapText="1"/>
    </xf>
    <xf numFmtId="167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3" borderId="11" xfId="0" applyNumberFormat="1" applyFill="1" applyBorder="1" applyAlignment="1">
      <alignment horizontal="center"/>
    </xf>
    <xf numFmtId="167" fontId="0" fillId="3" borderId="12" xfId="0" applyNumberFormat="1" applyFill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8" borderId="21" xfId="0" applyFont="1" applyFill="1" applyBorder="1" applyAlignment="1">
      <alignment horizontal="center" vertical="center" wrapText="1"/>
    </xf>
    <xf numFmtId="167" fontId="6" fillId="8" borderId="0" xfId="0" applyNumberFormat="1" applyFont="1" applyFill="1" applyAlignment="1">
      <alignment horizontal="center" vertical="center" wrapText="1"/>
    </xf>
    <xf numFmtId="167" fontId="6" fillId="8" borderId="0" xfId="1" applyNumberFormat="1" applyFont="1" applyFill="1" applyBorder="1" applyAlignment="1">
      <alignment horizontal="center" vertical="center" wrapText="1"/>
    </xf>
    <xf numFmtId="167" fontId="6" fillId="8" borderId="22" xfId="1" applyNumberFormat="1" applyFont="1" applyFill="1" applyBorder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/>
    </xf>
    <xf numFmtId="167" fontId="0" fillId="0" borderId="0" xfId="1" applyNumberFormat="1" applyFont="1" applyFill="1" applyBorder="1" applyAlignment="1">
      <alignment vertical="center"/>
    </xf>
    <xf numFmtId="167" fontId="7" fillId="0" borderId="0" xfId="1" applyNumberFormat="1" applyFont="1" applyBorder="1" applyAlignment="1">
      <alignment horizontal="center" vertical="center"/>
    </xf>
    <xf numFmtId="167" fontId="1" fillId="0" borderId="0" xfId="0" applyNumberFormat="1" applyFont="1"/>
    <xf numFmtId="167" fontId="0" fillId="0" borderId="9" xfId="1" applyNumberFormat="1" applyFont="1" applyBorder="1" applyAlignment="1">
      <alignment horizontal="center" vertical="center"/>
    </xf>
    <xf numFmtId="167" fontId="0" fillId="4" borderId="21" xfId="0" applyNumberFormat="1" applyFill="1" applyBorder="1"/>
    <xf numFmtId="167" fontId="0" fillId="4" borderId="0" xfId="0" applyNumberFormat="1" applyFill="1" applyAlignment="1">
      <alignment horizontal="center"/>
    </xf>
    <xf numFmtId="167" fontId="0" fillId="4" borderId="0" xfId="0" applyNumberFormat="1" applyFill="1"/>
    <xf numFmtId="167" fontId="7" fillId="4" borderId="0" xfId="1" applyNumberFormat="1" applyFont="1" applyFill="1" applyBorder="1" applyAlignment="1">
      <alignment horizontal="center" vertical="center"/>
    </xf>
    <xf numFmtId="167" fontId="0" fillId="4" borderId="23" xfId="0" applyNumberFormat="1" applyFill="1" applyBorder="1"/>
    <xf numFmtId="167" fontId="0" fillId="4" borderId="24" xfId="0" applyNumberFormat="1" applyFill="1" applyBorder="1" applyAlignment="1">
      <alignment horizontal="center"/>
    </xf>
    <xf numFmtId="167" fontId="0" fillId="4" borderId="24" xfId="0" applyNumberFormat="1" applyFill="1" applyBorder="1"/>
    <xf numFmtId="167" fontId="7" fillId="4" borderId="24" xfId="1" applyNumberFormat="1" applyFont="1" applyFill="1" applyBorder="1" applyAlignment="1">
      <alignment horizontal="center" vertical="center"/>
    </xf>
    <xf numFmtId="0" fontId="0" fillId="4" borderId="22" xfId="0" applyFill="1" applyBorder="1"/>
    <xf numFmtId="0" fontId="0" fillId="4" borderId="24" xfId="0" applyFill="1" applyBorder="1"/>
    <xf numFmtId="0" fontId="0" fillId="4" borderId="25" xfId="0" applyFill="1" applyBorder="1"/>
    <xf numFmtId="167" fontId="0" fillId="0" borderId="0" xfId="1" applyNumberFormat="1" applyFont="1" applyBorder="1" applyAlignment="1">
      <alignment horizontal="center" vertical="center"/>
    </xf>
    <xf numFmtId="167" fontId="0" fillId="0" borderId="22" xfId="1" applyNumberFormat="1" applyFont="1" applyBorder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0" fillId="0" borderId="16" xfId="1" applyNumberFormat="1" applyFont="1" applyBorder="1" applyAlignment="1">
      <alignment horizontal="center" vertical="center" wrapText="1"/>
    </xf>
    <xf numFmtId="167" fontId="0" fillId="14" borderId="16" xfId="1" applyNumberFormat="1" applyFont="1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167" fontId="0" fillId="8" borderId="7" xfId="0" applyNumberFormat="1" applyFill="1" applyBorder="1" applyAlignment="1">
      <alignment horizontal="center" vertical="center" wrapText="1"/>
    </xf>
    <xf numFmtId="167" fontId="0" fillId="8" borderId="8" xfId="0" applyNumberFormat="1" applyFill="1" applyBorder="1" applyAlignment="1">
      <alignment horizontal="center" vertical="center" wrapText="1"/>
    </xf>
    <xf numFmtId="167" fontId="0" fillId="19" borderId="10" xfId="0" applyNumberForma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167" fontId="0" fillId="11" borderId="11" xfId="1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0" xfId="1" applyNumberFormat="1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 wrapText="1"/>
    </xf>
    <xf numFmtId="168" fontId="0" fillId="0" borderId="0" xfId="0" applyNumberFormat="1" applyAlignment="1">
      <alignment horizontal="center" vertical="center"/>
    </xf>
    <xf numFmtId="14" fontId="0" fillId="10" borderId="26" xfId="0" applyNumberFormat="1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14" fontId="0" fillId="9" borderId="15" xfId="1" applyNumberFormat="1" applyFont="1" applyFill="1" applyBorder="1" applyAlignment="1">
      <alignment horizontal="center" vertical="center"/>
    </xf>
    <xf numFmtId="167" fontId="0" fillId="20" borderId="0" xfId="0" applyNumberFormat="1" applyFill="1" applyAlignment="1">
      <alignment horizontal="center" vertical="center" wrapText="1"/>
    </xf>
    <xf numFmtId="0" fontId="0" fillId="21" borderId="10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 wrapText="1"/>
    </xf>
    <xf numFmtId="14" fontId="8" fillId="0" borderId="11" xfId="0" applyNumberFormat="1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12" xfId="0" applyBorder="1"/>
    <xf numFmtId="0" fontId="0" fillId="9" borderId="19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167" fontId="0" fillId="9" borderId="20" xfId="1" applyNumberFormat="1" applyFont="1" applyFill="1" applyBorder="1" applyAlignment="1">
      <alignment horizontal="center" vertical="center"/>
    </xf>
    <xf numFmtId="167" fontId="0" fillId="10" borderId="25" xfId="1" applyNumberFormat="1" applyFont="1" applyFill="1" applyBorder="1" applyAlignment="1">
      <alignment horizontal="center" vertical="center"/>
    </xf>
    <xf numFmtId="167" fontId="0" fillId="0" borderId="14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7" fontId="0" fillId="14" borderId="0" xfId="1" applyNumberFormat="1" applyFont="1" applyFill="1" applyBorder="1" applyAlignment="1">
      <alignment horizontal="center" vertical="center"/>
    </xf>
    <xf numFmtId="164" fontId="0" fillId="0" borderId="16" xfId="1" applyNumberFormat="1" applyFont="1" applyBorder="1" applyAlignment="1">
      <alignment horizontal="center" vertical="center" wrapText="1"/>
    </xf>
    <xf numFmtId="164" fontId="0" fillId="20" borderId="0" xfId="0" applyNumberFormat="1" applyFill="1" applyAlignment="1">
      <alignment horizontal="center" vertical="center" wrapText="1"/>
    </xf>
    <xf numFmtId="164" fontId="0" fillId="21" borderId="6" xfId="0" applyNumberFormat="1" applyFill="1" applyBorder="1" applyAlignment="1">
      <alignment horizontal="center" vertical="center" wrapText="1"/>
    </xf>
    <xf numFmtId="164" fontId="3" fillId="20" borderId="0" xfId="1" applyNumberFormat="1" applyFont="1" applyFill="1" applyBorder="1" applyAlignment="1">
      <alignment horizontal="center" vertical="center" wrapText="1"/>
    </xf>
    <xf numFmtId="169" fontId="0" fillId="0" borderId="16" xfId="1" applyNumberFormat="1" applyFont="1" applyBorder="1" applyAlignment="1">
      <alignment horizontal="center" vertical="center" wrapText="1"/>
    </xf>
    <xf numFmtId="169" fontId="0" fillId="20" borderId="0" xfId="1" applyNumberFormat="1" applyFont="1" applyFill="1" applyBorder="1" applyAlignment="1">
      <alignment horizontal="center" vertical="center" wrapText="1"/>
    </xf>
    <xf numFmtId="169" fontId="0" fillId="21" borderId="6" xfId="0" applyNumberFormat="1" applyFill="1" applyBorder="1" applyAlignment="1">
      <alignment horizontal="center" vertical="center" wrapText="1"/>
    </xf>
    <xf numFmtId="169" fontId="0" fillId="0" borderId="0" xfId="0" applyNumberFormat="1"/>
    <xf numFmtId="167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0" fontId="0" fillId="0" borderId="32" xfId="0" applyBorder="1"/>
    <xf numFmtId="14" fontId="0" fillId="0" borderId="32" xfId="0" applyNumberFormat="1" applyBorder="1"/>
    <xf numFmtId="14" fontId="0" fillId="0" borderId="33" xfId="0" applyNumberFormat="1" applyBorder="1"/>
    <xf numFmtId="0" fontId="0" fillId="0" borderId="35" xfId="0" applyBorder="1" applyAlignment="1">
      <alignment horizontal="center" vertical="center"/>
    </xf>
    <xf numFmtId="167" fontId="0" fillId="0" borderId="36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0" borderId="1" xfId="0" applyNumberFormat="1" applyBorder="1"/>
    <xf numFmtId="0" fontId="0" fillId="14" borderId="29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/>
    <xf numFmtId="167" fontId="0" fillId="0" borderId="0" xfId="1" applyNumberFormat="1" applyFont="1" applyBorder="1"/>
    <xf numFmtId="0" fontId="0" fillId="0" borderId="37" xfId="0" applyBorder="1"/>
    <xf numFmtId="167" fontId="0" fillId="0" borderId="6" xfId="1" applyNumberFormat="1" applyFont="1" applyBorder="1"/>
    <xf numFmtId="0" fontId="0" fillId="0" borderId="6" xfId="0" applyBorder="1"/>
    <xf numFmtId="167" fontId="0" fillId="0" borderId="38" xfId="0" applyNumberFormat="1" applyBorder="1"/>
    <xf numFmtId="169" fontId="0" fillId="0" borderId="41" xfId="0" applyNumberFormat="1" applyBorder="1"/>
    <xf numFmtId="167" fontId="8" fillId="0" borderId="34" xfId="0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4" fontId="0" fillId="0" borderId="30" xfId="0" applyNumberForma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167" fontId="0" fillId="0" borderId="30" xfId="0" applyNumberFormat="1" applyBorder="1" applyAlignment="1">
      <alignment horizontal="center" vertical="center"/>
    </xf>
    <xf numFmtId="167" fontId="0" fillId="0" borderId="31" xfId="0" applyNumberFormat="1" applyBorder="1" applyAlignment="1">
      <alignment horizontal="center" vertical="center"/>
    </xf>
    <xf numFmtId="167" fontId="0" fillId="0" borderId="28" xfId="0" applyNumberFormat="1" applyBorder="1" applyAlignment="1">
      <alignment horizontal="center" vertical="center"/>
    </xf>
    <xf numFmtId="167" fontId="0" fillId="7" borderId="17" xfId="1" applyNumberFormat="1" applyFont="1" applyFill="1" applyBorder="1" applyAlignment="1">
      <alignment horizontal="center" vertical="center"/>
    </xf>
    <xf numFmtId="167" fontId="0" fillId="7" borderId="18" xfId="1" applyNumberFormat="1" applyFont="1" applyFill="1" applyBorder="1" applyAlignment="1">
      <alignment horizontal="center" vertical="center"/>
    </xf>
    <xf numFmtId="167" fontId="0" fillId="18" borderId="0" xfId="1" applyNumberFormat="1" applyFont="1" applyFill="1" applyBorder="1" applyAlignment="1">
      <alignment horizontal="center" vertical="center"/>
    </xf>
    <xf numFmtId="167" fontId="0" fillId="17" borderId="0" xfId="1" applyNumberFormat="1" applyFont="1" applyFill="1" applyBorder="1" applyAlignment="1">
      <alignment horizontal="center" vertical="center"/>
    </xf>
    <xf numFmtId="167" fontId="1" fillId="0" borderId="11" xfId="1" applyNumberFormat="1" applyFont="1" applyBorder="1" applyAlignment="1">
      <alignment horizontal="center" vertical="center"/>
    </xf>
    <xf numFmtId="167" fontId="1" fillId="0" borderId="12" xfId="1" applyNumberFormat="1" applyFont="1" applyBorder="1" applyAlignment="1">
      <alignment horizontal="center" vertical="center"/>
    </xf>
    <xf numFmtId="167" fontId="1" fillId="0" borderId="13" xfId="1" applyNumberFormat="1" applyFont="1" applyBorder="1" applyAlignment="1">
      <alignment horizontal="center" vertical="center"/>
    </xf>
    <xf numFmtId="0" fontId="5" fillId="16" borderId="19" xfId="2" applyNumberFormat="1" applyFont="1" applyBorder="1" applyAlignment="1">
      <alignment horizontal="center"/>
    </xf>
    <xf numFmtId="0" fontId="5" fillId="16" borderId="14" xfId="2" applyNumberFormat="1" applyFont="1" applyBorder="1" applyAlignment="1">
      <alignment horizontal="center"/>
    </xf>
    <xf numFmtId="0" fontId="5" fillId="16" borderId="20" xfId="2" applyNumberFormat="1" applyFont="1" applyBorder="1" applyAlignment="1">
      <alignment horizontal="center"/>
    </xf>
    <xf numFmtId="0" fontId="9" fillId="0" borderId="39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1" fillId="4" borderId="0" xfId="0" applyFont="1" applyFill="1" applyAlignment="1">
      <alignment horizontal="center" wrapText="1"/>
    </xf>
  </cellXfs>
  <cellStyles count="3">
    <cellStyle name="Accent6" xfId="2" builtinId="49"/>
    <cellStyle name="Currency" xfId="1" builtinId="4"/>
    <cellStyle name="Normal" xfId="0" builtinId="0"/>
  </cellStyles>
  <dxfs count="20">
    <dxf>
      <numFmt numFmtId="164" formatCode="_-[$₱-464]* #,##0.00_-;\-[$₱-464]* #,##0.00_-;_-[$₱-464]* &quot;-&quot;??_-;_-@_-"/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9" formatCode="m/d/yyyy"/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9" formatCode="m/d/yyyy"/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BCC0DA-16FA-496F-A798-3ACEF1B0728B}" name="Table14542" displayName="Table14542" ref="A1:I49" totalsRowShown="0" dataDxfId="19">
  <autoFilter ref="A1:I49" xr:uid="{00000000-0009-0000-0100-000003000000}"/>
  <tableColumns count="9">
    <tableColumn id="1" xr3:uid="{D112E57D-C5F7-4EF3-AE1F-A2939AE2E069}" name="Month" dataDxfId="18">
      <calculatedColumnFormula>MONTH(Table14542[[#This Row],[Date]])</calculatedColumnFormula>
    </tableColumn>
    <tableColumn id="2" xr3:uid="{6A555A39-8AB0-4C6E-9243-6FC6E29493BF}" name="Date" dataDxfId="17"/>
    <tableColumn id="3" xr3:uid="{A052C14E-F72C-44ED-A7C8-BBB20320E8F8}" name="Description" dataDxfId="16"/>
    <tableColumn id="4" xr3:uid="{7818BF9B-065E-4671-846D-D17583E36652}" name="Category" dataDxfId="15"/>
    <tableColumn id="5" xr3:uid="{5E7FB5A3-4785-4505-9436-4DD43AA82289}" name="Income" dataDxfId="14"/>
    <tableColumn id="6" xr3:uid="{A82DA387-0642-46AA-9D56-7697E921916D}" name="Debits" dataDxfId="13"/>
    <tableColumn id="7" xr3:uid="{3501D39E-DFC8-4016-93D8-7704133964D0}" name="Balance" dataDxfId="12"/>
    <tableColumn id="8" xr3:uid="{88D56B58-AC51-44A0-9733-5471A28A9F03}" name="Month for Savings" dataDxfId="11"/>
    <tableColumn id="9" xr3:uid="{D2EF91F0-6A35-4203-A80B-9DF2750FD81D}" name="Savings Balance" dataDxfId="10">
      <calculatedColumnFormula>SUM(K9)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D535E8-645A-4F1B-A4DB-FA2D4FD5E9AC}" name="Table145425" displayName="Table145425" ref="A1:I49" totalsRowShown="0" dataDxfId="9">
  <autoFilter ref="A1:I49" xr:uid="{00000000-0009-0000-0100-000003000000}"/>
  <tableColumns count="9">
    <tableColumn id="1" xr3:uid="{39309D69-6F35-42D9-B417-6C42098C3D9F}" name="Month" dataDxfId="8">
      <calculatedColumnFormula>MONTH(Table145425[[#This Row],[Date]])</calculatedColumnFormula>
    </tableColumn>
    <tableColumn id="2" xr3:uid="{1107F692-5585-46DD-8899-8B47FF0701EF}" name="Date" dataDxfId="7"/>
    <tableColumn id="3" xr3:uid="{D246CF8B-09A9-4930-B9CE-539A5686886C}" name="Description" dataDxfId="6"/>
    <tableColumn id="4" xr3:uid="{79FB080A-FB33-45C5-9798-07F203573430}" name="Category" dataDxfId="5"/>
    <tableColumn id="5" xr3:uid="{F5B9515E-C7E7-4FAF-9AA1-D4C18B4A063D}" name="Income" dataDxfId="4"/>
    <tableColumn id="6" xr3:uid="{2FEA6553-8DBA-4B37-8155-80F4790DD542}" name="Debits" dataDxfId="3"/>
    <tableColumn id="7" xr3:uid="{6E3FEAB8-E86F-423F-86DB-E26B8F0B74FA}" name="Balance" dataDxfId="2"/>
    <tableColumn id="8" xr3:uid="{15319760-CB9B-4E3E-B991-292290FC9062}" name="Month for Savings" dataDxfId="1"/>
    <tableColumn id="9" xr3:uid="{4D65A033-3786-4FE2-B622-1BD332D30862}" name="Savings Balance" dataDxfId="0">
      <calculatedColumnFormula>SUM(K9)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DC93-E950-4CD3-9003-DEB63DE529EA}">
  <sheetPr>
    <tabColor rgb="FF92D050"/>
  </sheetPr>
  <dimension ref="A1:N34"/>
  <sheetViews>
    <sheetView tabSelected="1" workbookViewId="0">
      <selection activeCell="D29" activeCellId="1" sqref="H1 D29"/>
    </sheetView>
  </sheetViews>
  <sheetFormatPr defaultRowHeight="15" x14ac:dyDescent="0.25"/>
  <cols>
    <col min="1" max="1" width="15.140625" customWidth="1"/>
    <col min="2" max="2" width="26.42578125" customWidth="1"/>
    <col min="3" max="3" width="13.5703125" style="114" customWidth="1"/>
    <col min="4" max="4" width="21" style="2" customWidth="1"/>
    <col min="5" max="5" width="9.7109375" style="114" customWidth="1"/>
    <col min="6" max="6" width="25.7109375" style="2" customWidth="1"/>
    <col min="7" max="7" width="11.28515625" style="114" customWidth="1"/>
    <col min="8" max="8" width="18.7109375" style="110" customWidth="1"/>
    <col min="9" max="9" width="12.140625" style="113" customWidth="1"/>
    <col min="10" max="10" width="17.85546875" customWidth="1"/>
    <col min="11" max="11" width="12.7109375" customWidth="1"/>
    <col min="12" max="12" width="15.85546875" customWidth="1"/>
    <col min="13" max="13" width="18.28515625" customWidth="1"/>
    <col min="14" max="14" width="28.42578125" style="79" customWidth="1"/>
  </cols>
  <sheetData>
    <row r="1" spans="1:14" ht="51" customHeight="1" x14ac:dyDescent="0.25">
      <c r="A1" s="73" t="s">
        <v>100</v>
      </c>
      <c r="B1" s="70">
        <v>5000</v>
      </c>
      <c r="C1" s="134" t="s">
        <v>102</v>
      </c>
      <c r="D1" s="103">
        <v>1000</v>
      </c>
      <c r="E1" s="134" t="s">
        <v>102</v>
      </c>
      <c r="F1" s="103">
        <v>2000</v>
      </c>
      <c r="G1" s="134" t="s">
        <v>102</v>
      </c>
      <c r="H1" s="107">
        <v>500</v>
      </c>
      <c r="I1" s="136" t="s">
        <v>102</v>
      </c>
      <c r="J1" s="71">
        <v>500</v>
      </c>
      <c r="K1" s="138" t="s">
        <v>102</v>
      </c>
      <c r="L1" s="73" t="s">
        <v>100</v>
      </c>
      <c r="M1" s="77">
        <f>B1+D1+F1+H1</f>
        <v>8500</v>
      </c>
    </row>
    <row r="2" spans="1:14" x14ac:dyDescent="0.25">
      <c r="A2" s="75" t="s">
        <v>94</v>
      </c>
      <c r="B2" s="87" t="s">
        <v>95</v>
      </c>
      <c r="C2" s="135"/>
      <c r="D2" s="104" t="s">
        <v>96</v>
      </c>
      <c r="E2" s="135"/>
      <c r="F2" s="106" t="s">
        <v>97</v>
      </c>
      <c r="G2" s="135"/>
      <c r="H2" s="108" t="s">
        <v>98</v>
      </c>
      <c r="I2" s="137"/>
      <c r="J2" s="87" t="s">
        <v>99</v>
      </c>
      <c r="K2" s="138"/>
      <c r="L2" s="75" t="s">
        <v>94</v>
      </c>
      <c r="M2" s="132" t="s">
        <v>54</v>
      </c>
    </row>
    <row r="3" spans="1:14" ht="30" x14ac:dyDescent="0.25">
      <c r="A3" s="74" t="s">
        <v>93</v>
      </c>
      <c r="B3" s="90" t="s">
        <v>55</v>
      </c>
      <c r="C3" s="135"/>
      <c r="D3" s="105" t="s">
        <v>56</v>
      </c>
      <c r="E3" s="135"/>
      <c r="F3" s="105" t="s">
        <v>57</v>
      </c>
      <c r="G3" s="135"/>
      <c r="H3" s="109" t="s">
        <v>59</v>
      </c>
      <c r="I3" s="137"/>
      <c r="J3" s="72" t="s">
        <v>58</v>
      </c>
      <c r="K3" s="138"/>
      <c r="L3" s="74" t="s">
        <v>93</v>
      </c>
      <c r="M3" s="133"/>
    </row>
    <row r="4" spans="1:14" ht="15.75" thickBot="1" x14ac:dyDescent="0.3">
      <c r="A4" s="68"/>
      <c r="B4" s="111">
        <v>-2460</v>
      </c>
      <c r="C4" s="114">
        <v>45294</v>
      </c>
      <c r="D4" s="112">
        <v>500</v>
      </c>
      <c r="E4" s="114">
        <v>45262</v>
      </c>
      <c r="F4" s="2">
        <v>263</v>
      </c>
      <c r="G4" s="114">
        <v>45262</v>
      </c>
      <c r="H4" s="110">
        <v>500</v>
      </c>
      <c r="I4" s="115">
        <v>45297</v>
      </c>
      <c r="L4" s="45"/>
      <c r="M4" s="85" t="s">
        <v>44</v>
      </c>
      <c r="N4" s="86" t="s">
        <v>68</v>
      </c>
    </row>
    <row r="5" spans="1:14" ht="15.75" thickTop="1" x14ac:dyDescent="0.25">
      <c r="A5" s="76"/>
      <c r="B5" s="43"/>
      <c r="D5" s="2">
        <v>1000</v>
      </c>
      <c r="E5" s="114">
        <v>45297</v>
      </c>
      <c r="F5" s="2">
        <v>1500</v>
      </c>
      <c r="G5" s="114">
        <v>45297</v>
      </c>
      <c r="L5" s="45"/>
      <c r="M5" s="44"/>
      <c r="N5" s="80"/>
    </row>
    <row r="6" spans="1:14" ht="15.75" thickBot="1" x14ac:dyDescent="0.3">
      <c r="A6" s="3"/>
      <c r="L6" s="3"/>
      <c r="M6" s="84" t="s">
        <v>45</v>
      </c>
      <c r="N6" s="83" t="s">
        <v>103</v>
      </c>
    </row>
    <row r="7" spans="1:14" x14ac:dyDescent="0.25">
      <c r="A7" s="3"/>
      <c r="L7" s="3"/>
      <c r="M7" s="88" t="s">
        <v>47</v>
      </c>
      <c r="N7" s="81">
        <v>45336</v>
      </c>
    </row>
    <row r="8" spans="1:14" x14ac:dyDescent="0.25">
      <c r="A8" s="3"/>
      <c r="L8" s="3"/>
      <c r="M8" s="88" t="s">
        <v>104</v>
      </c>
      <c r="N8" s="82"/>
    </row>
    <row r="9" spans="1:14" x14ac:dyDescent="0.25">
      <c r="A9" s="3"/>
      <c r="L9" s="3"/>
      <c r="M9" s="88" t="s">
        <v>46</v>
      </c>
      <c r="N9" s="82">
        <v>45327</v>
      </c>
    </row>
    <row r="10" spans="1:14" x14ac:dyDescent="0.25">
      <c r="A10" s="3"/>
      <c r="L10" s="3"/>
      <c r="M10" s="89" t="s">
        <v>43</v>
      </c>
      <c r="N10" s="82">
        <v>45327</v>
      </c>
    </row>
    <row r="11" spans="1:14" x14ac:dyDescent="0.25">
      <c r="A11" s="3"/>
      <c r="L11" s="3"/>
    </row>
    <row r="12" spans="1:14" x14ac:dyDescent="0.25">
      <c r="A12" s="3"/>
      <c r="L12" s="3"/>
    </row>
    <row r="13" spans="1:14" x14ac:dyDescent="0.25">
      <c r="A13" s="3"/>
      <c r="L13" s="3"/>
    </row>
    <row r="14" spans="1:14" x14ac:dyDescent="0.25">
      <c r="A14" s="3"/>
      <c r="L14" s="3"/>
    </row>
    <row r="15" spans="1:14" x14ac:dyDescent="0.25">
      <c r="A15" s="3"/>
      <c r="L15" s="3"/>
    </row>
    <row r="16" spans="1:14" x14ac:dyDescent="0.25">
      <c r="A16" s="3"/>
      <c r="L16" s="3"/>
    </row>
    <row r="17" spans="1:12" x14ac:dyDescent="0.25">
      <c r="A17" s="3"/>
      <c r="L17" s="3"/>
    </row>
    <row r="18" spans="1:12" x14ac:dyDescent="0.25">
      <c r="A18" s="3"/>
      <c r="L18" s="3"/>
    </row>
    <row r="19" spans="1:12" x14ac:dyDescent="0.25">
      <c r="A19" s="3"/>
      <c r="L19" s="3"/>
    </row>
    <row r="20" spans="1:12" x14ac:dyDescent="0.25">
      <c r="A20" s="3"/>
      <c r="L20" s="3"/>
    </row>
    <row r="21" spans="1:12" x14ac:dyDescent="0.25">
      <c r="A21" s="3"/>
      <c r="L21" s="3"/>
    </row>
    <row r="22" spans="1:12" x14ac:dyDescent="0.25">
      <c r="A22" s="3"/>
      <c r="L22" s="3"/>
    </row>
    <row r="23" spans="1:12" x14ac:dyDescent="0.25">
      <c r="A23" s="3"/>
      <c r="L23" s="3"/>
    </row>
    <row r="24" spans="1:12" x14ac:dyDescent="0.25">
      <c r="A24" s="3"/>
      <c r="L24" s="3"/>
    </row>
    <row r="25" spans="1:12" x14ac:dyDescent="0.25">
      <c r="A25" s="3"/>
      <c r="L25" s="3"/>
    </row>
    <row r="26" spans="1:12" x14ac:dyDescent="0.25">
      <c r="A26" s="3"/>
      <c r="L26" s="3"/>
    </row>
    <row r="27" spans="1:12" x14ac:dyDescent="0.25">
      <c r="A27" s="3"/>
      <c r="L27" s="3"/>
    </row>
    <row r="28" spans="1:12" x14ac:dyDescent="0.25">
      <c r="A28" s="3"/>
      <c r="L28" s="3"/>
    </row>
    <row r="29" spans="1:12" x14ac:dyDescent="0.25">
      <c r="A29" s="3"/>
      <c r="L29" s="3"/>
    </row>
    <row r="30" spans="1:12" x14ac:dyDescent="0.25">
      <c r="A30" s="3"/>
      <c r="L30" s="3"/>
    </row>
    <row r="31" spans="1:12" x14ac:dyDescent="0.25">
      <c r="A31" s="3"/>
      <c r="L31" s="3"/>
    </row>
    <row r="32" spans="1:12" x14ac:dyDescent="0.25">
      <c r="A32" s="3"/>
      <c r="L32" s="3"/>
    </row>
    <row r="33" spans="1:12" x14ac:dyDescent="0.25">
      <c r="A33" s="3"/>
      <c r="L33" s="3"/>
    </row>
    <row r="34" spans="1:12" x14ac:dyDescent="0.25">
      <c r="A34" s="3"/>
    </row>
  </sheetData>
  <mergeCells count="6">
    <mergeCell ref="M2:M3"/>
    <mergeCell ref="C1:C3"/>
    <mergeCell ref="E1:E3"/>
    <mergeCell ref="G1:G3"/>
    <mergeCell ref="I1:I3"/>
    <mergeCell ref="K1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53FF-1D16-4D60-A1FC-7DC763C82DCE}">
  <sheetPr>
    <tabColor rgb="FF7030A0"/>
  </sheetPr>
  <dimension ref="A1:M40"/>
  <sheetViews>
    <sheetView workbookViewId="0">
      <selection activeCell="E33" sqref="E33"/>
    </sheetView>
  </sheetViews>
  <sheetFormatPr defaultRowHeight="15" x14ac:dyDescent="0.25"/>
  <cols>
    <col min="1" max="1" width="21.85546875" customWidth="1"/>
    <col min="2" max="2" width="13.28515625" style="30" bestFit="1" customWidth="1"/>
    <col min="3" max="3" width="14.7109375" customWidth="1"/>
    <col min="4" max="4" width="12" customWidth="1"/>
    <col min="5" max="5" width="16.7109375" style="29" customWidth="1"/>
    <col min="6" max="6" width="20.7109375" style="31" customWidth="1"/>
    <col min="7" max="7" width="18.85546875" style="29" customWidth="1"/>
    <col min="8" max="8" width="17" style="32" customWidth="1"/>
    <col min="9" max="9" width="19.5703125" style="30" customWidth="1"/>
    <col min="10" max="10" width="20.42578125" style="29" customWidth="1"/>
    <col min="11" max="11" width="14.85546875" customWidth="1"/>
    <col min="12" max="12" width="30.7109375" customWidth="1"/>
    <col min="13" max="13" width="17.28515625" customWidth="1"/>
    <col min="14" max="14" width="21.140625" customWidth="1"/>
  </cols>
  <sheetData>
    <row r="1" spans="1:13" ht="36" x14ac:dyDescent="0.55000000000000004">
      <c r="A1" s="95" t="s">
        <v>44</v>
      </c>
      <c r="B1" s="98" t="s">
        <v>68</v>
      </c>
      <c r="C1" s="44"/>
      <c r="D1" s="35"/>
      <c r="F1" s="146">
        <v>2024</v>
      </c>
      <c r="G1" s="147"/>
      <c r="H1" s="147"/>
      <c r="I1" s="147"/>
      <c r="J1" s="147"/>
      <c r="K1" s="147"/>
      <c r="L1" s="147"/>
      <c r="M1" s="148"/>
    </row>
    <row r="2" spans="1:13" ht="32.25" thickBot="1" x14ac:dyDescent="0.3">
      <c r="A2" s="69"/>
      <c r="B2" s="67"/>
      <c r="C2" s="44"/>
      <c r="D2" s="35"/>
      <c r="F2" s="46" t="s">
        <v>51</v>
      </c>
      <c r="G2" s="47" t="s">
        <v>50</v>
      </c>
      <c r="H2" s="47" t="s">
        <v>65</v>
      </c>
      <c r="I2" s="47" t="s">
        <v>52</v>
      </c>
      <c r="J2" s="48" t="s">
        <v>62</v>
      </c>
      <c r="K2" s="48" t="s">
        <v>64</v>
      </c>
      <c r="L2" s="48" t="s">
        <v>63</v>
      </c>
      <c r="M2" s="49" t="s">
        <v>101</v>
      </c>
    </row>
    <row r="3" spans="1:13" ht="15.75" thickBot="1" x14ac:dyDescent="0.3">
      <c r="A3" s="96" t="s">
        <v>45</v>
      </c>
      <c r="B3" s="67"/>
      <c r="C3" s="44"/>
      <c r="D3" s="35"/>
      <c r="F3" s="37" t="s">
        <v>69</v>
      </c>
      <c r="G3" s="31"/>
      <c r="H3" s="29"/>
      <c r="I3" s="50">
        <v>5460</v>
      </c>
      <c r="J3" s="143">
        <f>SUM(I3+I4-L3)</f>
        <v>-2540</v>
      </c>
      <c r="K3" s="51">
        <f>SUM(G3+H3-I3)</f>
        <v>-5460</v>
      </c>
      <c r="L3" s="142">
        <v>8000</v>
      </c>
      <c r="M3" s="91"/>
    </row>
    <row r="4" spans="1:13" ht="15.75" thickBot="1" x14ac:dyDescent="0.3">
      <c r="A4" s="69" t="s">
        <v>47</v>
      </c>
      <c r="B4" s="67">
        <v>2500</v>
      </c>
      <c r="C4" s="44" t="s">
        <v>109</v>
      </c>
      <c r="D4" s="35"/>
      <c r="F4" s="36" t="s">
        <v>67</v>
      </c>
      <c r="G4" s="31"/>
      <c r="H4" s="29"/>
      <c r="I4" s="50"/>
      <c r="J4" s="144"/>
      <c r="K4" s="51">
        <f>SUM(G4+H4-I4)</f>
        <v>0</v>
      </c>
      <c r="L4" s="142"/>
      <c r="M4" s="92"/>
    </row>
    <row r="5" spans="1:13" x14ac:dyDescent="0.25">
      <c r="A5" s="69" t="s">
        <v>53</v>
      </c>
      <c r="B5" s="67">
        <v>500</v>
      </c>
      <c r="C5" s="44"/>
      <c r="D5" s="35"/>
      <c r="F5" s="36" t="s">
        <v>70</v>
      </c>
      <c r="G5" s="31"/>
      <c r="H5" s="29"/>
      <c r="I5" s="50"/>
      <c r="J5" s="143">
        <f>SUM(I6+I7-L5)</f>
        <v>-9000</v>
      </c>
      <c r="K5" s="51">
        <f t="shared" ref="K5:K26" si="0">SUM(G5+H5-I5)</f>
        <v>0</v>
      </c>
      <c r="L5" s="141">
        <v>9000</v>
      </c>
      <c r="M5" s="93"/>
    </row>
    <row r="6" spans="1:13" ht="15.75" thickBot="1" x14ac:dyDescent="0.3">
      <c r="A6" s="69" t="s">
        <v>48</v>
      </c>
      <c r="B6" s="67">
        <v>3000</v>
      </c>
      <c r="C6" s="44" t="s">
        <v>110</v>
      </c>
      <c r="D6" s="35"/>
      <c r="F6" s="38" t="s">
        <v>71</v>
      </c>
      <c r="G6" s="31"/>
      <c r="H6" s="29"/>
      <c r="I6" s="50"/>
      <c r="J6" s="144"/>
      <c r="K6" s="51">
        <f>SUM(G6+H6-I6)</f>
        <v>0</v>
      </c>
      <c r="L6" s="141"/>
      <c r="M6" s="92"/>
    </row>
    <row r="7" spans="1:13" x14ac:dyDescent="0.25">
      <c r="A7" s="69" t="s">
        <v>46</v>
      </c>
      <c r="B7" s="67">
        <v>1000</v>
      </c>
      <c r="C7" s="44"/>
      <c r="D7" s="35"/>
      <c r="F7" s="39" t="s">
        <v>72</v>
      </c>
      <c r="G7" s="31"/>
      <c r="H7" s="29"/>
      <c r="I7" s="50"/>
      <c r="J7" s="143">
        <f>SUM(I8+I9-L7)</f>
        <v>-9000</v>
      </c>
      <c r="K7" s="51">
        <f t="shared" si="0"/>
        <v>0</v>
      </c>
      <c r="L7" s="142">
        <v>9000</v>
      </c>
      <c r="M7" s="93"/>
    </row>
    <row r="8" spans="1:13" ht="15.75" thickBot="1" x14ac:dyDescent="0.3">
      <c r="A8" s="69" t="s">
        <v>43</v>
      </c>
      <c r="B8" s="67">
        <v>2000</v>
      </c>
      <c r="C8" s="44"/>
      <c r="D8" s="35"/>
      <c r="F8" s="40" t="s">
        <v>73</v>
      </c>
      <c r="G8" s="31"/>
      <c r="H8" s="29"/>
      <c r="I8" s="50"/>
      <c r="J8" s="144"/>
      <c r="K8" s="51">
        <f t="shared" si="0"/>
        <v>0</v>
      </c>
      <c r="L8" s="142"/>
      <c r="M8" s="94"/>
    </row>
    <row r="9" spans="1:13" ht="15.75" thickBot="1" x14ac:dyDescent="0.3">
      <c r="A9" s="97" t="s">
        <v>49</v>
      </c>
      <c r="B9" s="99">
        <f>SUM(B4:B8)</f>
        <v>9000</v>
      </c>
      <c r="C9" s="44"/>
      <c r="D9" s="35"/>
      <c r="F9" s="41" t="s">
        <v>74</v>
      </c>
      <c r="G9" s="31"/>
      <c r="H9" s="29"/>
      <c r="I9" s="52"/>
      <c r="J9" s="143">
        <f>SUM(I10+I11-L9)</f>
        <v>-9000</v>
      </c>
      <c r="K9" s="51">
        <f t="shared" si="0"/>
        <v>0</v>
      </c>
      <c r="L9" s="141">
        <v>9000</v>
      </c>
      <c r="M9" s="93"/>
    </row>
    <row r="10" spans="1:13" ht="15.75" thickBot="1" x14ac:dyDescent="0.3">
      <c r="A10" s="44"/>
      <c r="B10" s="43"/>
      <c r="C10" s="44"/>
      <c r="D10" s="35"/>
      <c r="F10" s="42" t="s">
        <v>75</v>
      </c>
      <c r="G10" s="31"/>
      <c r="H10" s="29"/>
      <c r="I10" s="52"/>
      <c r="J10" s="144"/>
      <c r="K10" s="51">
        <f t="shared" si="0"/>
        <v>0</v>
      </c>
      <c r="L10" s="141"/>
      <c r="M10" s="94"/>
    </row>
    <row r="11" spans="1:13" x14ac:dyDescent="0.25">
      <c r="A11" s="44"/>
      <c r="B11" s="43"/>
      <c r="C11" s="44"/>
      <c r="D11" s="35"/>
      <c r="F11" s="41" t="s">
        <v>76</v>
      </c>
      <c r="G11" s="31"/>
      <c r="H11" s="29"/>
      <c r="I11" s="52"/>
      <c r="J11" s="143">
        <f>SUM(I12+I13-L11)</f>
        <v>-9000</v>
      </c>
      <c r="K11" s="51">
        <f t="shared" si="0"/>
        <v>0</v>
      </c>
      <c r="L11" s="142">
        <v>9000</v>
      </c>
      <c r="M11" s="93"/>
    </row>
    <row r="12" spans="1:13" ht="15.75" thickBot="1" x14ac:dyDescent="0.3">
      <c r="A12" s="44"/>
      <c r="B12" s="43"/>
      <c r="C12" s="44"/>
      <c r="D12" s="35"/>
      <c r="F12" s="42" t="s">
        <v>77</v>
      </c>
      <c r="G12" s="53"/>
      <c r="H12" s="31"/>
      <c r="I12" s="52"/>
      <c r="J12" s="144"/>
      <c r="K12" s="51">
        <f t="shared" si="0"/>
        <v>0</v>
      </c>
      <c r="L12" s="142"/>
      <c r="M12" s="94"/>
    </row>
    <row r="13" spans="1:13" ht="15.75" thickBot="1" x14ac:dyDescent="0.3">
      <c r="A13" s="149" t="s">
        <v>106</v>
      </c>
      <c r="B13" s="150"/>
      <c r="C13" s="150"/>
      <c r="D13" s="151"/>
      <c r="E13" s="29" t="s">
        <v>108</v>
      </c>
      <c r="F13" s="41" t="s">
        <v>78</v>
      </c>
      <c r="G13" s="53"/>
      <c r="H13" s="31"/>
      <c r="I13" s="52"/>
      <c r="J13" s="143">
        <f>SUM(I14+I15-L13)</f>
        <v>-9000</v>
      </c>
      <c r="K13" s="51">
        <f t="shared" si="0"/>
        <v>0</v>
      </c>
      <c r="L13" s="141">
        <v>9000</v>
      </c>
      <c r="M13" s="93"/>
    </row>
    <row r="14" spans="1:13" ht="15.75" thickBot="1" x14ac:dyDescent="0.3">
      <c r="A14" s="116" t="s">
        <v>55</v>
      </c>
      <c r="B14" s="100">
        <v>5000</v>
      </c>
      <c r="C14" s="101"/>
      <c r="D14" s="117">
        <v>2460</v>
      </c>
      <c r="E14" s="29">
        <v>2500</v>
      </c>
      <c r="F14" s="42" t="s">
        <v>79</v>
      </c>
      <c r="H14" s="31"/>
      <c r="I14" s="52"/>
      <c r="J14" s="144"/>
      <c r="K14" s="51">
        <f t="shared" si="0"/>
        <v>0</v>
      </c>
      <c r="L14" s="141"/>
      <c r="M14" s="94"/>
    </row>
    <row r="15" spans="1:13" x14ac:dyDescent="0.25">
      <c r="A15" s="118" t="s">
        <v>56</v>
      </c>
      <c r="B15" s="66">
        <v>1000</v>
      </c>
      <c r="C15" s="44" t="s">
        <v>105</v>
      </c>
      <c r="D15" s="119">
        <v>1000</v>
      </c>
      <c r="F15" s="41" t="s">
        <v>80</v>
      </c>
      <c r="H15" s="31"/>
      <c r="I15" s="52"/>
      <c r="J15" s="143">
        <f>SUM(I16+I17-L15)</f>
        <v>-9000</v>
      </c>
      <c r="K15" s="51">
        <f t="shared" si="0"/>
        <v>0</v>
      </c>
      <c r="L15" s="142">
        <v>9000</v>
      </c>
      <c r="M15" s="93"/>
    </row>
    <row r="16" spans="1:13" ht="15.75" thickBot="1" x14ac:dyDescent="0.3">
      <c r="A16" s="118" t="s">
        <v>57</v>
      </c>
      <c r="B16" s="66">
        <v>1500</v>
      </c>
      <c r="C16" s="44" t="s">
        <v>97</v>
      </c>
      <c r="D16" s="119">
        <v>1500</v>
      </c>
      <c r="F16" s="42" t="s">
        <v>81</v>
      </c>
      <c r="G16" s="53"/>
      <c r="H16" s="31"/>
      <c r="I16" s="52"/>
      <c r="J16" s="144"/>
      <c r="K16" s="51">
        <f t="shared" si="0"/>
        <v>0</v>
      </c>
      <c r="L16" s="142"/>
      <c r="M16" s="94"/>
    </row>
    <row r="17" spans="1:13" x14ac:dyDescent="0.25">
      <c r="A17" s="120" t="s">
        <v>58</v>
      </c>
      <c r="B17" s="102">
        <v>500</v>
      </c>
      <c r="C17" s="121" t="s">
        <v>60</v>
      </c>
      <c r="D17" s="122"/>
      <c r="F17" s="41" t="s">
        <v>82</v>
      </c>
      <c r="G17" s="31"/>
      <c r="H17" s="29"/>
      <c r="I17" s="52"/>
      <c r="J17" s="143">
        <f>SUM(I18+I19-L17)</f>
        <v>-9000</v>
      </c>
      <c r="K17" s="51">
        <f t="shared" si="0"/>
        <v>0</v>
      </c>
      <c r="L17" s="141">
        <v>9000</v>
      </c>
      <c r="M17" s="93"/>
    </row>
    <row r="18" spans="1:13" ht="15.75" thickBot="1" x14ac:dyDescent="0.3">
      <c r="A18" s="118" t="s">
        <v>59</v>
      </c>
      <c r="B18" s="66">
        <v>500</v>
      </c>
      <c r="C18" s="44" t="s">
        <v>98</v>
      </c>
      <c r="D18" s="129">
        <v>500</v>
      </c>
      <c r="F18" s="42" t="s">
        <v>83</v>
      </c>
      <c r="G18" s="31"/>
      <c r="H18" s="29"/>
      <c r="I18" s="52"/>
      <c r="J18" s="144"/>
      <c r="K18" s="51">
        <f t="shared" si="0"/>
        <v>0</v>
      </c>
      <c r="L18" s="141"/>
      <c r="M18" s="94"/>
    </row>
    <row r="19" spans="1:13" ht="15.75" thickTop="1" x14ac:dyDescent="0.25">
      <c r="A19" s="118" t="s">
        <v>54</v>
      </c>
      <c r="B19" s="66">
        <v>8000</v>
      </c>
      <c r="C19" s="44"/>
      <c r="D19" s="131">
        <f>SUM(D14+D15+D16+D18-B19)</f>
        <v>-2540</v>
      </c>
      <c r="E19"/>
      <c r="F19" s="41" t="s">
        <v>84</v>
      </c>
      <c r="G19" s="31"/>
      <c r="H19" s="29"/>
      <c r="I19" s="52"/>
      <c r="J19" s="143">
        <f>SUM(I20+I21-L19)</f>
        <v>-9000</v>
      </c>
      <c r="K19" s="51">
        <f t="shared" si="0"/>
        <v>0</v>
      </c>
      <c r="L19" s="142">
        <v>9000</v>
      </c>
      <c r="M19" s="93"/>
    </row>
    <row r="20" spans="1:13" ht="15.75" thickBot="1" x14ac:dyDescent="0.3">
      <c r="A20" s="123"/>
      <c r="B20" s="124"/>
      <c r="D20" s="130" t="s">
        <v>107</v>
      </c>
      <c r="F20" s="42" t="s">
        <v>85</v>
      </c>
      <c r="G20" s="31"/>
      <c r="H20" s="29"/>
      <c r="I20" s="52"/>
      <c r="J20" s="144"/>
      <c r="K20" s="51">
        <f t="shared" si="0"/>
        <v>0</v>
      </c>
      <c r="L20" s="142"/>
      <c r="M20" s="94"/>
    </row>
    <row r="21" spans="1:13" x14ac:dyDescent="0.25">
      <c r="A21" s="125"/>
      <c r="B21" s="126"/>
      <c r="C21" s="127"/>
      <c r="D21" s="128"/>
      <c r="F21" s="41" t="s">
        <v>86</v>
      </c>
      <c r="G21" s="31"/>
      <c r="H21" s="29"/>
      <c r="I21" s="52"/>
      <c r="J21" s="143">
        <f>SUM(I22+I23-L21)</f>
        <v>-9000</v>
      </c>
      <c r="K21" s="51">
        <f t="shared" si="0"/>
        <v>0</v>
      </c>
      <c r="L21" s="141">
        <v>9000</v>
      </c>
      <c r="M21" s="93"/>
    </row>
    <row r="22" spans="1:13" ht="15.75" thickBot="1" x14ac:dyDescent="0.3">
      <c r="D22" s="29"/>
      <c r="F22" s="42" t="s">
        <v>87</v>
      </c>
      <c r="G22" s="31"/>
      <c r="H22" s="29"/>
      <c r="I22" s="52"/>
      <c r="J22" s="144"/>
      <c r="K22" s="51">
        <f t="shared" si="0"/>
        <v>0</v>
      </c>
      <c r="L22" s="141"/>
      <c r="M22" s="94"/>
    </row>
    <row r="23" spans="1:13" x14ac:dyDescent="0.25">
      <c r="D23" s="29"/>
      <c r="F23" s="41" t="s">
        <v>88</v>
      </c>
      <c r="G23" s="31"/>
      <c r="H23" s="29"/>
      <c r="I23" s="52"/>
      <c r="J23" s="143">
        <f>SUM(I24+I25-L23)</f>
        <v>-9000</v>
      </c>
      <c r="K23" s="51">
        <f t="shared" si="0"/>
        <v>0</v>
      </c>
      <c r="L23" s="142">
        <v>9000</v>
      </c>
      <c r="M23" s="93"/>
    </row>
    <row r="24" spans="1:13" ht="15.75" thickBot="1" x14ac:dyDescent="0.3">
      <c r="D24" s="29"/>
      <c r="F24" s="42" t="s">
        <v>89</v>
      </c>
      <c r="G24" s="31"/>
      <c r="H24" s="29"/>
      <c r="I24" s="52"/>
      <c r="J24" s="144"/>
      <c r="K24" s="51">
        <f t="shared" si="0"/>
        <v>0</v>
      </c>
      <c r="L24" s="142"/>
      <c r="M24" s="94"/>
    </row>
    <row r="25" spans="1:13" x14ac:dyDescent="0.25">
      <c r="D25" s="29"/>
      <c r="F25" s="41" t="s">
        <v>90</v>
      </c>
      <c r="G25" s="31"/>
      <c r="H25" s="29"/>
      <c r="I25" s="52"/>
      <c r="J25" s="143">
        <f>SUM(I26+I27-L25)</f>
        <v>-9000</v>
      </c>
      <c r="K25" s="51">
        <f t="shared" si="0"/>
        <v>0</v>
      </c>
      <c r="L25" s="141">
        <v>9000</v>
      </c>
      <c r="M25" s="93"/>
    </row>
    <row r="26" spans="1:13" ht="15.75" thickBot="1" x14ac:dyDescent="0.3">
      <c r="D26" s="29"/>
      <c r="F26" s="42" t="s">
        <v>91</v>
      </c>
      <c r="G26" s="31"/>
      <c r="H26" s="29"/>
      <c r="I26" s="52"/>
      <c r="J26" s="145"/>
      <c r="K26" s="51">
        <f t="shared" si="0"/>
        <v>0</v>
      </c>
      <c r="L26" s="141"/>
      <c r="M26" s="94"/>
    </row>
    <row r="27" spans="1:13" ht="15.75" thickTop="1" x14ac:dyDescent="0.25">
      <c r="D27" s="29"/>
      <c r="F27" s="55"/>
      <c r="G27" s="56"/>
      <c r="H27" s="57"/>
      <c r="I27" s="58"/>
      <c r="J27" s="139">
        <f>SUM(J3:J26)</f>
        <v>-101540</v>
      </c>
      <c r="K27" s="57"/>
      <c r="L27" s="3"/>
      <c r="M27" s="63"/>
    </row>
    <row r="28" spans="1:13" ht="15.75" thickBot="1" x14ac:dyDescent="0.3">
      <c r="D28" s="29"/>
      <c r="F28" s="55"/>
      <c r="G28" s="56"/>
      <c r="H28" s="57"/>
      <c r="I28" s="58"/>
      <c r="J28" s="140"/>
      <c r="K28" s="57"/>
      <c r="L28" s="3"/>
      <c r="M28" s="63"/>
    </row>
    <row r="29" spans="1:13" ht="15.75" thickBot="1" x14ac:dyDescent="0.3">
      <c r="D29" s="29"/>
      <c r="F29" s="59"/>
      <c r="G29" s="60"/>
      <c r="H29" s="61"/>
      <c r="I29" s="62"/>
      <c r="J29" s="54" t="s">
        <v>92</v>
      </c>
      <c r="K29" s="61"/>
      <c r="L29" s="64"/>
      <c r="M29" s="65"/>
    </row>
    <row r="30" spans="1:13" x14ac:dyDescent="0.25">
      <c r="H30" s="31"/>
      <c r="I30" s="29"/>
      <c r="J30" s="32"/>
      <c r="K30" s="30"/>
      <c r="L30" s="29"/>
    </row>
    <row r="31" spans="1:13" x14ac:dyDescent="0.25">
      <c r="H31" s="31"/>
      <c r="I31" s="29"/>
      <c r="J31" s="32"/>
      <c r="K31" s="30"/>
      <c r="L31" s="29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</sheetData>
  <mergeCells count="27">
    <mergeCell ref="A13:D13"/>
    <mergeCell ref="J3:J4"/>
    <mergeCell ref="J5:J6"/>
    <mergeCell ref="L3:L4"/>
    <mergeCell ref="L5:L6"/>
    <mergeCell ref="F1:M1"/>
    <mergeCell ref="L11:L12"/>
    <mergeCell ref="L13:L14"/>
    <mergeCell ref="L15:L16"/>
    <mergeCell ref="J9:J10"/>
    <mergeCell ref="J11:J12"/>
    <mergeCell ref="J13:J14"/>
    <mergeCell ref="J15:J16"/>
    <mergeCell ref="J7:J8"/>
    <mergeCell ref="L7:L8"/>
    <mergeCell ref="L9:L10"/>
    <mergeCell ref="J27:J28"/>
    <mergeCell ref="L17:L18"/>
    <mergeCell ref="L21:L22"/>
    <mergeCell ref="L25:L26"/>
    <mergeCell ref="L19:L20"/>
    <mergeCell ref="L23:L24"/>
    <mergeCell ref="J17:J18"/>
    <mergeCell ref="J19:J20"/>
    <mergeCell ref="J21:J22"/>
    <mergeCell ref="J23:J24"/>
    <mergeCell ref="J25:J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82C9-56D8-4716-BD73-2D7301A0370B}">
  <sheetPr>
    <tabColor rgb="FFFF0000"/>
  </sheetPr>
  <dimension ref="A1:O49"/>
  <sheetViews>
    <sheetView workbookViewId="0">
      <selection activeCell="E32" sqref="E32"/>
    </sheetView>
  </sheetViews>
  <sheetFormatPr defaultRowHeight="15" x14ac:dyDescent="0.25"/>
  <cols>
    <col min="1" max="1" width="13" customWidth="1"/>
    <col min="2" max="2" width="21.42578125" style="1" customWidth="1"/>
    <col min="3" max="3" width="25.1406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20.5703125" customWidth="1"/>
    <col min="9" max="9" width="25.140625" style="19" customWidth="1"/>
    <col min="10" max="10" width="3.7109375" customWidth="1"/>
    <col min="11" max="11" width="30.42578125" customWidth="1"/>
    <col min="12" max="12" width="23.85546875" customWidth="1"/>
    <col min="13" max="13" width="29.28515625" customWidth="1"/>
    <col min="14" max="14" width="28.140625" customWidth="1"/>
    <col min="15" max="15" width="5.42578125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23</v>
      </c>
      <c r="I1" s="19" t="s">
        <v>22</v>
      </c>
    </row>
    <row r="2" spans="1:15" x14ac:dyDescent="0.25">
      <c r="A2" s="11">
        <f>MONTH(Table14542[[#This Row],[Date]])</f>
        <v>1</v>
      </c>
      <c r="B2" s="12">
        <v>45294</v>
      </c>
      <c r="C2" s="13" t="s">
        <v>37</v>
      </c>
      <c r="D2" s="13"/>
      <c r="E2" s="14"/>
      <c r="F2" s="14"/>
      <c r="G2" s="14">
        <v>2928</v>
      </c>
      <c r="H2" t="s">
        <v>25</v>
      </c>
      <c r="I2" s="20">
        <v>0</v>
      </c>
    </row>
    <row r="3" spans="1:15" x14ac:dyDescent="0.25">
      <c r="A3" s="15">
        <f>MONTH(Table14542[[#This Row],[Date]])</f>
        <v>1</v>
      </c>
      <c r="B3" s="12">
        <v>45292</v>
      </c>
      <c r="C3" s="13" t="s">
        <v>39</v>
      </c>
      <c r="D3" s="13" t="s">
        <v>8</v>
      </c>
      <c r="E3" s="14"/>
      <c r="F3" s="14">
        <v>100</v>
      </c>
      <c r="G3" s="14">
        <f>SUM(G2+Table14542[[#This Row],[Income]]-Table14542[[#This Row],[Debits]])</f>
        <v>2828</v>
      </c>
      <c r="H3" t="s">
        <v>24</v>
      </c>
      <c r="I3" s="21">
        <f>SUMIFS(Table14542[[#All],[Debits]],Table14542[[#All],[Month]],K4, Table14542[[#All],[Category]],K9)</f>
        <v>5700</v>
      </c>
      <c r="J3" s="3"/>
      <c r="K3" s="3"/>
      <c r="L3" s="3"/>
      <c r="M3" s="3"/>
      <c r="N3" s="3"/>
      <c r="O3" s="4"/>
    </row>
    <row r="4" spans="1:15" x14ac:dyDescent="0.25">
      <c r="A4" s="11">
        <f>MONTH(Table14542[[#This Row],[Date]])</f>
        <v>1</v>
      </c>
      <c r="B4" s="12">
        <v>45292</v>
      </c>
      <c r="C4" s="13" t="s">
        <v>61</v>
      </c>
      <c r="D4" s="13" t="s">
        <v>12</v>
      </c>
      <c r="E4" s="14"/>
      <c r="F4" s="14">
        <v>100</v>
      </c>
      <c r="G4" s="14">
        <f>SUM(G3+Table14542[[#This Row],[Income]]-Table14542[[#This Row],[Debits]])</f>
        <v>2728</v>
      </c>
      <c r="H4" t="s">
        <v>27</v>
      </c>
      <c r="I4" s="20">
        <f t="shared" ref="I4:I49" si="0">SUM(K11)</f>
        <v>0</v>
      </c>
      <c r="J4" s="3"/>
      <c r="K4">
        <v>1</v>
      </c>
      <c r="L4" t="s">
        <v>9</v>
      </c>
      <c r="M4" t="s">
        <v>10</v>
      </c>
      <c r="N4" t="s">
        <v>11</v>
      </c>
      <c r="O4" s="3"/>
    </row>
    <row r="5" spans="1:15" x14ac:dyDescent="0.25">
      <c r="A5" s="15">
        <f>MONTH(Table14542[[#This Row],[Date]])</f>
        <v>1</v>
      </c>
      <c r="B5" s="12">
        <v>45293</v>
      </c>
      <c r="C5" s="15" t="s">
        <v>61</v>
      </c>
      <c r="D5" s="13" t="s">
        <v>12</v>
      </c>
      <c r="E5" s="14"/>
      <c r="F5" s="14">
        <v>100</v>
      </c>
      <c r="G5" s="14">
        <f>SUM(G4+Table14542[[#This Row],[Income]]-Table14542[[#This Row],[Debits]])</f>
        <v>2628</v>
      </c>
      <c r="H5" t="s">
        <v>28</v>
      </c>
      <c r="I5" s="21">
        <f t="shared" si="0"/>
        <v>0</v>
      </c>
      <c r="J5" s="3"/>
      <c r="K5" t="s">
        <v>4</v>
      </c>
      <c r="L5">
        <f>SUMIFS(Table14542[[#All],[Income]],Table14542[[#All],[Month]],K4,Table14542[[#All],[Category]],K5)</f>
        <v>4813</v>
      </c>
      <c r="M5" s="23">
        <v>10000</v>
      </c>
      <c r="N5">
        <v>4000</v>
      </c>
      <c r="O5" s="3"/>
    </row>
    <row r="6" spans="1:15" x14ac:dyDescent="0.25">
      <c r="A6" s="11">
        <f>MONTH(Table14542[[#This Row],[Date]])</f>
        <v>1</v>
      </c>
      <c r="B6" s="12">
        <v>45294</v>
      </c>
      <c r="C6" s="34" t="s">
        <v>42</v>
      </c>
      <c r="D6" s="34" t="s">
        <v>4</v>
      </c>
      <c r="E6" s="14">
        <v>4813</v>
      </c>
      <c r="F6" s="14"/>
      <c r="G6" s="14">
        <f>SUM(G5+Table14542[[#This Row],[Income]]-Table14542[[#This Row],[Debits]])</f>
        <v>7441</v>
      </c>
      <c r="H6" t="s">
        <v>29</v>
      </c>
      <c r="I6" s="20">
        <f>SUM(K100)</f>
        <v>0</v>
      </c>
      <c r="J6" s="3"/>
      <c r="K6" t="s">
        <v>7</v>
      </c>
      <c r="L6">
        <f>SUMIFS(Table14542[[#All],[Debits]],Table14542[[#All],[Month]],K4, Table14542[[#All],[Category]],K6)</f>
        <v>0</v>
      </c>
      <c r="M6" s="23">
        <v>2000</v>
      </c>
      <c r="O6" s="3"/>
    </row>
    <row r="7" spans="1:15" x14ac:dyDescent="0.25">
      <c r="A7" s="15">
        <f>MONTH(Table14542[[#This Row],[Date]])</f>
        <v>1</v>
      </c>
      <c r="B7" s="12">
        <v>45294</v>
      </c>
      <c r="C7" s="33" t="s">
        <v>66</v>
      </c>
      <c r="D7" s="13" t="s">
        <v>13</v>
      </c>
      <c r="E7" s="14"/>
      <c r="F7" s="14">
        <v>5700</v>
      </c>
      <c r="G7" s="14">
        <f>SUM(G6+Table14542[[#This Row],[Income]]-Table14542[[#This Row],[Debits]])</f>
        <v>1741</v>
      </c>
      <c r="H7" t="s">
        <v>30</v>
      </c>
      <c r="I7" s="21">
        <f t="shared" si="0"/>
        <v>0</v>
      </c>
      <c r="J7" s="3"/>
      <c r="K7" t="s">
        <v>12</v>
      </c>
      <c r="L7">
        <f>SUMIFS(Table14542[[#All],[Debits]],Table14542[[#All],[Month]],K4, Table14542[[#All],[Category]],K7)</f>
        <v>200</v>
      </c>
      <c r="M7" s="23">
        <v>2000</v>
      </c>
      <c r="O7" s="3"/>
    </row>
    <row r="8" spans="1:15" x14ac:dyDescent="0.25">
      <c r="A8" s="11">
        <f>MONTH(Table14542[[#This Row],[Date]])</f>
        <v>1</v>
      </c>
      <c r="B8" s="12"/>
      <c r="C8" s="13"/>
      <c r="D8" s="13"/>
      <c r="E8" s="14"/>
      <c r="F8" s="14"/>
      <c r="G8" s="14">
        <f>SUM(G7+Table14542[[#This Row],[Income]]-Table14542[[#This Row],[Debits]])</f>
        <v>1741</v>
      </c>
      <c r="H8" t="s">
        <v>31</v>
      </c>
      <c r="I8" s="20">
        <f t="shared" si="0"/>
        <v>0</v>
      </c>
      <c r="J8" s="3"/>
      <c r="K8" t="s">
        <v>8</v>
      </c>
      <c r="L8">
        <f>SUMIFS(Table14542[[#All],[Debits]],Table14542[[#All],[Month]],K4, Table14542[[#All],[Category]],K8)</f>
        <v>100</v>
      </c>
      <c r="M8" s="23">
        <v>3500</v>
      </c>
      <c r="O8" s="3"/>
    </row>
    <row r="9" spans="1:15" x14ac:dyDescent="0.25">
      <c r="A9" s="15">
        <f>MONTH(Table14542[[#This Row],[Date]])</f>
        <v>1</v>
      </c>
      <c r="B9" s="12"/>
      <c r="C9" s="13"/>
      <c r="D9" s="13"/>
      <c r="E9" s="14"/>
      <c r="F9" s="14"/>
      <c r="G9" s="14">
        <f>SUM(G8+Table14542[[#This Row],[Income]]-Table14542[[#This Row],[Debits]])</f>
        <v>1741</v>
      </c>
      <c r="H9" t="s">
        <v>32</v>
      </c>
      <c r="I9" s="21"/>
      <c r="J9" s="3"/>
      <c r="K9" s="78" t="s">
        <v>13</v>
      </c>
      <c r="L9">
        <f>SUMIFS(Table14542[[#All],[Debits]],Table14542[[#All],[Month]],K4, Table14542[[#All],[Category]],K9)</f>
        <v>5700</v>
      </c>
      <c r="M9" s="23">
        <v>8000</v>
      </c>
      <c r="O9" s="3"/>
    </row>
    <row r="10" spans="1:15" x14ac:dyDescent="0.25">
      <c r="A10" s="11">
        <f>MONTH(Table14542[[#This Row],[Date]])</f>
        <v>1</v>
      </c>
      <c r="B10" s="12"/>
      <c r="C10" s="13"/>
      <c r="D10" s="13"/>
      <c r="E10" s="14"/>
      <c r="F10" s="14"/>
      <c r="G10" s="14">
        <f>SUM(G9+Table14542[[#This Row],[Income]]-Table14542[[#This Row],[Debits]])</f>
        <v>1741</v>
      </c>
      <c r="H10" t="s">
        <v>33</v>
      </c>
      <c r="I10" s="20">
        <f t="shared" si="0"/>
        <v>0</v>
      </c>
      <c r="J10" s="3"/>
      <c r="K10" t="s">
        <v>21</v>
      </c>
      <c r="L10">
        <f>SUMIFS(Table14542[[#All],[Income]],Table14542[[#All],[Month]],K4,Table14542[[#All],[Category]],K10)</f>
        <v>0</v>
      </c>
      <c r="M10" s="23">
        <v>10000</v>
      </c>
      <c r="N10">
        <v>1000</v>
      </c>
      <c r="O10" s="3"/>
    </row>
    <row r="11" spans="1:15" x14ac:dyDescent="0.25">
      <c r="A11" s="15">
        <f>MONTH(Table14542[[#This Row],[Date]])</f>
        <v>1</v>
      </c>
      <c r="B11" s="12"/>
      <c r="C11" s="13"/>
      <c r="D11" s="13"/>
      <c r="E11" s="14"/>
      <c r="F11" s="14"/>
      <c r="G11" s="14">
        <f>SUM(G10+Table14542[[#This Row],[Income]]-Table14542[[#This Row],[Debits]])</f>
        <v>1741</v>
      </c>
      <c r="H11" t="s">
        <v>34</v>
      </c>
      <c r="I11" s="21">
        <f t="shared" si="0"/>
        <v>0</v>
      </c>
      <c r="J11" s="3"/>
      <c r="K11" s="3"/>
      <c r="L11" s="3"/>
      <c r="M11" s="3"/>
      <c r="N11" s="3"/>
      <c r="O11" s="4"/>
    </row>
    <row r="12" spans="1:15" x14ac:dyDescent="0.25">
      <c r="A12" s="11">
        <f>MONTH(Table14542[[#This Row],[Date]])</f>
        <v>1</v>
      </c>
      <c r="B12" s="12"/>
      <c r="C12" s="11"/>
      <c r="D12" s="11"/>
      <c r="E12" s="14"/>
      <c r="F12" s="14"/>
      <c r="G12" s="14">
        <f>SUM(G11+Table14542[[#This Row],[Income]]-Table14542[[#This Row],[Debits]])</f>
        <v>1741</v>
      </c>
      <c r="H12" t="s">
        <v>35</v>
      </c>
      <c r="I12" s="20">
        <f t="shared" si="0"/>
        <v>0</v>
      </c>
      <c r="K12" s="5" t="s">
        <v>14</v>
      </c>
      <c r="L12" s="22" t="s">
        <v>26</v>
      </c>
      <c r="M12" s="26" t="s">
        <v>41</v>
      </c>
    </row>
    <row r="13" spans="1:15" x14ac:dyDescent="0.25">
      <c r="A13" s="13">
        <f>MONTH(Table14542[[#This Row],[Date]])</f>
        <v>1</v>
      </c>
      <c r="B13" s="12"/>
      <c r="C13" s="13"/>
      <c r="D13" s="13"/>
      <c r="E13" s="14"/>
      <c r="F13" s="14"/>
      <c r="G13" s="14">
        <f>SUM(G12+Table14542[[#This Row],[Income]]-Table14542[[#This Row],[Debits]])</f>
        <v>1741</v>
      </c>
      <c r="H13" t="s">
        <v>36</v>
      </c>
      <c r="I13" s="21">
        <f t="shared" si="0"/>
        <v>0</v>
      </c>
      <c r="K13" s="27">
        <f>SUM(F2:F42)</f>
        <v>6000</v>
      </c>
      <c r="L13" s="27">
        <f>SUM(Table14542[Savings Balance])</f>
        <v>11400</v>
      </c>
      <c r="M13" s="28">
        <f>SUM(1921-1400)</f>
        <v>521</v>
      </c>
    </row>
    <row r="14" spans="1:15" x14ac:dyDescent="0.25">
      <c r="A14" s="11">
        <f>MONTH(Table14542[[#This Row],[Date]])</f>
        <v>1</v>
      </c>
      <c r="B14" s="12"/>
      <c r="C14" s="11"/>
      <c r="D14" s="11"/>
      <c r="E14" s="14"/>
      <c r="F14" s="14"/>
      <c r="G14" s="14">
        <f>SUM(G13+Table14542[[#This Row],[Income]]-Table14542[[#This Row],[Debits]])</f>
        <v>1741</v>
      </c>
      <c r="I14" s="24">
        <f t="shared" si="0"/>
        <v>0</v>
      </c>
      <c r="L14" t="s">
        <v>20</v>
      </c>
    </row>
    <row r="15" spans="1:15" x14ac:dyDescent="0.25">
      <c r="A15" s="13">
        <f>MONTH(Table14542[[#This Row],[Date]])</f>
        <v>1</v>
      </c>
      <c r="B15" s="12"/>
      <c r="C15" s="13"/>
      <c r="D15" s="13"/>
      <c r="E15" s="14"/>
      <c r="F15" s="14"/>
      <c r="G15" s="14">
        <f>SUM(G14+Table14542[[#This Row],[Income]]-Table14542[[#This Row],[Debits]])</f>
        <v>1741</v>
      </c>
      <c r="H15" t="s">
        <v>40</v>
      </c>
      <c r="I15" s="21">
        <f>SUM(I2:I13)</f>
        <v>5700</v>
      </c>
    </row>
    <row r="16" spans="1:15" x14ac:dyDescent="0.25">
      <c r="A16" s="11">
        <f>MONTH(Table14542[[#This Row],[Date]])</f>
        <v>1</v>
      </c>
      <c r="B16" s="12"/>
      <c r="C16" s="13"/>
      <c r="D16" s="13"/>
      <c r="E16" s="14"/>
      <c r="F16" s="14"/>
      <c r="G16" s="14">
        <f>SUM(G15+Table14542[[#This Row],[Income]]-Table14542[[#This Row],[Debits]])</f>
        <v>1741</v>
      </c>
      <c r="I16" s="24">
        <f t="shared" si="0"/>
        <v>0</v>
      </c>
      <c r="K16" s="6">
        <v>0.5</v>
      </c>
      <c r="L16" s="7">
        <v>0.2</v>
      </c>
      <c r="M16" s="8">
        <v>0.2</v>
      </c>
    </row>
    <row r="17" spans="1:13" x14ac:dyDescent="0.25">
      <c r="A17" s="13">
        <f>MONTH(Table14542[[#This Row],[Date]])</f>
        <v>1</v>
      </c>
      <c r="B17" s="12"/>
      <c r="C17" s="16"/>
      <c r="D17" s="15"/>
      <c r="E17" s="14"/>
      <c r="F17" s="14"/>
      <c r="G17" s="14">
        <f>SUM(G16+Table14542[[#This Row],[Income]]-Table14542[[#This Row],[Debits]])</f>
        <v>1741</v>
      </c>
      <c r="I17" s="21">
        <f t="shared" si="0"/>
        <v>0</v>
      </c>
      <c r="K17" t="s">
        <v>15</v>
      </c>
      <c r="L17" t="s">
        <v>16</v>
      </c>
      <c r="M17" t="s">
        <v>17</v>
      </c>
    </row>
    <row r="18" spans="1:13" x14ac:dyDescent="0.25">
      <c r="A18" s="13">
        <f>MONTH(Table14542[[#This Row],[Date]])</f>
        <v>1</v>
      </c>
      <c r="B18" s="12"/>
      <c r="C18" s="13"/>
      <c r="D18" s="13"/>
      <c r="E18" s="14"/>
      <c r="F18" s="14"/>
      <c r="G18" s="14">
        <f>SUM(G17+Table14542[[#This Row],[Income]]-Table14542[[#This Row],[Debits]])</f>
        <v>1741</v>
      </c>
      <c r="I18" s="24">
        <f t="shared" si="0"/>
        <v>0</v>
      </c>
    </row>
    <row r="19" spans="1:13" x14ac:dyDescent="0.25">
      <c r="A19" s="13">
        <f>MONTH(Table14542[[#This Row],[Date]])</f>
        <v>1</v>
      </c>
      <c r="B19" s="12"/>
      <c r="C19" s="15"/>
      <c r="D19" s="15"/>
      <c r="E19" s="14"/>
      <c r="F19" s="14"/>
      <c r="G19" s="14">
        <f>SUM(G18+Table14542[[#This Row],[Income]]-Table14542[[#This Row],[Debits]])</f>
        <v>1741</v>
      </c>
      <c r="I19" s="21">
        <f t="shared" si="0"/>
        <v>0</v>
      </c>
      <c r="K19" s="9"/>
      <c r="L19" t="s">
        <v>18</v>
      </c>
    </row>
    <row r="20" spans="1:13" x14ac:dyDescent="0.25">
      <c r="A20" s="13">
        <f>MONTH(Table14542[[#This Row],[Date]])</f>
        <v>1</v>
      </c>
      <c r="B20" s="12"/>
      <c r="C20" s="11"/>
      <c r="D20" s="11"/>
      <c r="E20" s="14"/>
      <c r="F20" s="14"/>
      <c r="G20" s="14">
        <f>SUM(G19+Table14542[[#This Row],[Income]]-Table14542[[#This Row],[Debits]])</f>
        <v>1741</v>
      </c>
      <c r="I20" s="24">
        <f t="shared" si="0"/>
        <v>0</v>
      </c>
      <c r="K20" s="10"/>
      <c r="L20" t="s">
        <v>19</v>
      </c>
    </row>
    <row r="21" spans="1:13" x14ac:dyDescent="0.25">
      <c r="A21" s="13">
        <f>MONTH(Table14542[[#This Row],[Date]])</f>
        <v>1</v>
      </c>
      <c r="B21" s="12"/>
      <c r="C21" s="13"/>
      <c r="D21" s="13"/>
      <c r="E21" s="14"/>
      <c r="F21" s="14"/>
      <c r="G21" s="14">
        <f>SUM(G20+Table14542[[#This Row],[Income]]-Table14542[[#This Row],[Debits]])</f>
        <v>1741</v>
      </c>
      <c r="I21" s="21">
        <f t="shared" si="0"/>
        <v>0</v>
      </c>
    </row>
    <row r="22" spans="1:13" x14ac:dyDescent="0.25">
      <c r="A22" s="13">
        <f>MONTH(Table14542[[#This Row],[Date]])</f>
        <v>1</v>
      </c>
      <c r="B22" s="12"/>
      <c r="C22" s="17"/>
      <c r="D22" s="13"/>
      <c r="E22" s="14"/>
      <c r="F22" s="14"/>
      <c r="G22" s="14">
        <f>SUM(G21+Table14542[[#This Row],[Income]]-Table14542[[#This Row],[Debits]])</f>
        <v>1741</v>
      </c>
      <c r="I22" s="24">
        <f t="shared" si="0"/>
        <v>0</v>
      </c>
    </row>
    <row r="23" spans="1:13" x14ac:dyDescent="0.25">
      <c r="A23" s="13">
        <f>MONTH(Table14542[[#This Row],[Date]])</f>
        <v>1</v>
      </c>
      <c r="B23" s="12"/>
      <c r="C23" s="15"/>
      <c r="D23" s="15"/>
      <c r="E23" s="14"/>
      <c r="F23" s="14"/>
      <c r="G23" s="14">
        <f>SUM(G22+Table14542[[#This Row],[Income]]-Table14542[[#This Row],[Debits]])</f>
        <v>1741</v>
      </c>
      <c r="I23" s="21">
        <f t="shared" si="0"/>
        <v>0</v>
      </c>
    </row>
    <row r="24" spans="1:13" x14ac:dyDescent="0.25">
      <c r="A24" s="13">
        <f>MONTH(Table14542[[#This Row],[Date]])</f>
        <v>1</v>
      </c>
      <c r="B24" s="12"/>
      <c r="C24" s="13"/>
      <c r="D24" s="13"/>
      <c r="E24" s="14"/>
      <c r="F24" s="14"/>
      <c r="G24" s="14">
        <f>SUM(G23+Table14542[[#This Row],[Income]]-Table14542[[#This Row],[Debits]])</f>
        <v>1741</v>
      </c>
      <c r="I24" s="24">
        <f t="shared" si="0"/>
        <v>0</v>
      </c>
    </row>
    <row r="25" spans="1:13" x14ac:dyDescent="0.25">
      <c r="A25" s="13">
        <f>MONTH(Table14542[[#This Row],[Date]])</f>
        <v>1</v>
      </c>
      <c r="B25" s="12"/>
      <c r="C25" s="13"/>
      <c r="D25" s="13"/>
      <c r="E25" s="14"/>
      <c r="F25" s="14"/>
      <c r="G25" s="14">
        <f>SUM(G24+Table14542[[#This Row],[Income]]-Table14542[[#This Row],[Debits]])</f>
        <v>1741</v>
      </c>
      <c r="I25" s="21">
        <f t="shared" si="0"/>
        <v>0</v>
      </c>
      <c r="K25" s="152" t="s">
        <v>38</v>
      </c>
      <c r="L25" s="152"/>
    </row>
    <row r="26" spans="1:13" x14ac:dyDescent="0.25">
      <c r="A26" s="13">
        <f>MONTH(Table14542[[#This Row],[Date]])</f>
        <v>1</v>
      </c>
      <c r="B26" s="12"/>
      <c r="C26" s="13"/>
      <c r="D26" s="13"/>
      <c r="E26" s="14"/>
      <c r="F26" s="14"/>
      <c r="G26" s="14">
        <f>SUM(G25+Table14542[[#This Row],[Income]]-Table14542[[#This Row],[Debits]])</f>
        <v>1741</v>
      </c>
      <c r="I26" s="24">
        <f t="shared" si="0"/>
        <v>0</v>
      </c>
    </row>
    <row r="27" spans="1:13" x14ac:dyDescent="0.25">
      <c r="A27" s="13">
        <f>MONTH(Table14542[[#This Row],[Date]])</f>
        <v>1</v>
      </c>
      <c r="B27" s="12"/>
      <c r="C27" s="13"/>
      <c r="D27" s="13"/>
      <c r="E27" s="14"/>
      <c r="F27" s="14"/>
      <c r="G27" s="14">
        <f>SUM(G26+Table14542[[#This Row],[Income]]-Table14542[[#This Row],[Debits]])</f>
        <v>1741</v>
      </c>
      <c r="I27" s="21">
        <f t="shared" si="0"/>
        <v>0</v>
      </c>
    </row>
    <row r="28" spans="1:13" x14ac:dyDescent="0.25">
      <c r="A28" s="13">
        <f>MONTH(Table14542[[#This Row],[Date]])</f>
        <v>1</v>
      </c>
      <c r="B28" s="12"/>
      <c r="C28" s="13"/>
      <c r="D28" s="13"/>
      <c r="E28" s="14"/>
      <c r="F28" s="14"/>
      <c r="G28" s="14">
        <f>SUM(G27+Table14542[[#This Row],[Income]]-Table14542[[#This Row],[Debits]])</f>
        <v>1741</v>
      </c>
      <c r="I28" s="24">
        <f t="shared" si="0"/>
        <v>0</v>
      </c>
    </row>
    <row r="29" spans="1:13" x14ac:dyDescent="0.25">
      <c r="A29" s="13">
        <f>MONTH(Table14542[[#This Row],[Date]])</f>
        <v>1</v>
      </c>
      <c r="B29" s="12"/>
      <c r="C29" s="15"/>
      <c r="D29" s="15"/>
      <c r="E29" s="14"/>
      <c r="F29" s="14"/>
      <c r="G29" s="14">
        <f>SUM(G28+Table14542[[#This Row],[Income]]-Table14542[[#This Row],[Debits]])</f>
        <v>1741</v>
      </c>
      <c r="I29" s="21">
        <f t="shared" si="0"/>
        <v>0</v>
      </c>
    </row>
    <row r="30" spans="1:13" x14ac:dyDescent="0.25">
      <c r="A30" s="13">
        <f>MONTH(Table14542[[#This Row],[Date]])</f>
        <v>1</v>
      </c>
      <c r="B30" s="12"/>
      <c r="C30" s="13"/>
      <c r="D30" s="13"/>
      <c r="E30" s="14"/>
      <c r="F30" s="14"/>
      <c r="G30" s="14">
        <f>SUM(G29+Table14542[[#This Row],[Income]]-Table14542[[#This Row],[Debits]])</f>
        <v>1741</v>
      </c>
      <c r="I30" s="24">
        <f t="shared" si="0"/>
        <v>0</v>
      </c>
    </row>
    <row r="31" spans="1:13" x14ac:dyDescent="0.25">
      <c r="A31" s="13">
        <f>MONTH(Table14542[[#This Row],[Date]])</f>
        <v>1</v>
      </c>
      <c r="B31" s="12"/>
      <c r="C31" s="13"/>
      <c r="D31" s="13"/>
      <c r="E31" s="14"/>
      <c r="F31" s="14"/>
      <c r="G31" s="14">
        <f>SUM(G30+Table14542[[#This Row],[Income]]-Table14542[[#This Row],[Debits]])</f>
        <v>1741</v>
      </c>
      <c r="I31" s="21">
        <f t="shared" si="0"/>
        <v>0</v>
      </c>
    </row>
    <row r="32" spans="1:13" x14ac:dyDescent="0.25">
      <c r="A32" s="13">
        <f>MONTH(Table14542[[#This Row],[Date]])</f>
        <v>1</v>
      </c>
      <c r="B32" s="12"/>
      <c r="C32" s="11"/>
      <c r="D32" s="11"/>
      <c r="E32" s="14"/>
      <c r="F32" s="14"/>
      <c r="G32" s="14">
        <f>SUM(G31+Table14542[[#This Row],[Income]]-Table14542[[#This Row],[Debits]])</f>
        <v>1741</v>
      </c>
      <c r="I32" s="24">
        <f t="shared" si="0"/>
        <v>0</v>
      </c>
    </row>
    <row r="33" spans="1:9" x14ac:dyDescent="0.25">
      <c r="A33" s="13">
        <f>MONTH(Table14542[[#This Row],[Date]])</f>
        <v>1</v>
      </c>
      <c r="B33" s="12"/>
      <c r="C33" s="13"/>
      <c r="D33" s="13"/>
      <c r="E33" s="14"/>
      <c r="F33" s="14"/>
      <c r="G33" s="14">
        <f>SUM(G32+Table14542[[#This Row],[Income]]-Table14542[[#This Row],[Debits]])</f>
        <v>1741</v>
      </c>
      <c r="I33" s="21">
        <f t="shared" si="0"/>
        <v>0</v>
      </c>
    </row>
    <row r="34" spans="1:9" x14ac:dyDescent="0.25">
      <c r="A34" s="13">
        <f>MONTH(Table14542[[#This Row],[Date]])</f>
        <v>1</v>
      </c>
      <c r="B34" s="12"/>
      <c r="C34" s="13"/>
      <c r="D34" s="13"/>
      <c r="E34" s="14"/>
      <c r="F34" s="14"/>
      <c r="G34" s="14">
        <f>SUM(G33+Table14542[[#This Row],[Income]]-Table14542[[#This Row],[Debits]])</f>
        <v>1741</v>
      </c>
      <c r="I34" s="24">
        <f t="shared" si="0"/>
        <v>0</v>
      </c>
    </row>
    <row r="35" spans="1:9" x14ac:dyDescent="0.25">
      <c r="A35" s="13">
        <f>MONTH(Table14542[[#This Row],[Date]])</f>
        <v>1</v>
      </c>
      <c r="B35" s="12"/>
      <c r="C35" s="15"/>
      <c r="D35" s="15"/>
      <c r="E35" s="14"/>
      <c r="F35" s="14"/>
      <c r="G35" s="14">
        <f>SUM(G34+Table14542[[#This Row],[Income]]-Table14542[[#This Row],[Debits]])</f>
        <v>1741</v>
      </c>
      <c r="I35" s="21">
        <f t="shared" si="0"/>
        <v>0</v>
      </c>
    </row>
    <row r="36" spans="1:9" x14ac:dyDescent="0.25">
      <c r="A36" s="13">
        <f>MONTH(Table14542[[#This Row],[Date]])</f>
        <v>1</v>
      </c>
      <c r="B36" s="12"/>
      <c r="C36" s="18"/>
      <c r="D36" s="13"/>
      <c r="E36" s="14"/>
      <c r="F36" s="14"/>
      <c r="G36" s="14">
        <f>SUM(G35+Table14542[[#This Row],[Income]]-Table14542[[#This Row],[Debits]])</f>
        <v>1741</v>
      </c>
      <c r="I36" s="24">
        <f t="shared" si="0"/>
        <v>0</v>
      </c>
    </row>
    <row r="37" spans="1:9" x14ac:dyDescent="0.25">
      <c r="A37" s="13">
        <f>MONTH(Table14542[[#This Row],[Date]])</f>
        <v>1</v>
      </c>
      <c r="B37" s="12"/>
      <c r="C37" s="13"/>
      <c r="D37" s="13"/>
      <c r="E37" s="14"/>
      <c r="F37" s="14"/>
      <c r="G37" s="14">
        <f>SUM(G36+Table14542[[#This Row],[Income]]-Table14542[[#This Row],[Debits]])</f>
        <v>1741</v>
      </c>
      <c r="I37" s="21">
        <f t="shared" si="0"/>
        <v>0</v>
      </c>
    </row>
    <row r="38" spans="1:9" x14ac:dyDescent="0.25">
      <c r="A38" s="13">
        <f>MONTH(Table14542[[#This Row],[Date]])</f>
        <v>1</v>
      </c>
      <c r="B38" s="12"/>
      <c r="C38" s="13"/>
      <c r="D38" s="13"/>
      <c r="E38" s="14"/>
      <c r="F38" s="14"/>
      <c r="G38" s="14">
        <f>SUM(G37+Table14542[[#This Row],[Income]]-Table14542[[#This Row],[Debits]])</f>
        <v>1741</v>
      </c>
      <c r="I38" s="24">
        <f t="shared" si="0"/>
        <v>0</v>
      </c>
    </row>
    <row r="39" spans="1:9" x14ac:dyDescent="0.25">
      <c r="A39" s="13">
        <f>MONTH(Table14542[[#This Row],[Date]])</f>
        <v>1</v>
      </c>
      <c r="B39" s="12"/>
      <c r="C39" s="15"/>
      <c r="D39" s="15"/>
      <c r="E39" s="14"/>
      <c r="F39" s="14"/>
      <c r="G39" s="14">
        <f>SUM(G38+Table14542[[#This Row],[Income]]-Table14542[[#This Row],[Debits]])</f>
        <v>1741</v>
      </c>
      <c r="I39" s="21">
        <f t="shared" si="0"/>
        <v>0</v>
      </c>
    </row>
    <row r="40" spans="1:9" x14ac:dyDescent="0.25">
      <c r="A40" s="13">
        <f>MONTH(Table14542[[#This Row],[Date]])</f>
        <v>1</v>
      </c>
      <c r="B40" s="12"/>
      <c r="C40" s="11"/>
      <c r="D40" s="11"/>
      <c r="E40" s="14"/>
      <c r="F40" s="14"/>
      <c r="G40" s="14">
        <f>SUM(G39+Table14542[[#This Row],[Income]]-Table14542[[#This Row],[Debits]])</f>
        <v>1741</v>
      </c>
      <c r="I40" s="24">
        <f t="shared" si="0"/>
        <v>0</v>
      </c>
    </row>
    <row r="41" spans="1:9" x14ac:dyDescent="0.25">
      <c r="A41" s="13">
        <f>MONTH(Table14542[[#This Row],[Date]])</f>
        <v>1</v>
      </c>
      <c r="B41" s="12"/>
      <c r="C41" s="13"/>
      <c r="D41" s="13"/>
      <c r="E41" s="14"/>
      <c r="F41" s="14"/>
      <c r="G41" s="14">
        <f>SUM(G40+Table14542[[#This Row],[Income]]-Table14542[[#This Row],[Debits]])</f>
        <v>1741</v>
      </c>
      <c r="I41" s="21">
        <f t="shared" si="0"/>
        <v>0</v>
      </c>
    </row>
    <row r="42" spans="1:9" x14ac:dyDescent="0.25">
      <c r="A42" s="13">
        <f>MONTH(Table14542[[#This Row],[Date]])</f>
        <v>1</v>
      </c>
      <c r="B42" s="12"/>
      <c r="C42" s="11"/>
      <c r="D42" s="11"/>
      <c r="E42" s="14"/>
      <c r="F42" s="14"/>
      <c r="G42" s="14">
        <f>SUM(G41+Table14542[[#This Row],[Income]]-Table14542[[#This Row],[Debits]])</f>
        <v>1741</v>
      </c>
      <c r="I42" s="24">
        <f t="shared" si="0"/>
        <v>0</v>
      </c>
    </row>
    <row r="43" spans="1:9" x14ac:dyDescent="0.25">
      <c r="A43" s="13">
        <f>MONTH(Table14542[[#This Row],[Date]])</f>
        <v>1</v>
      </c>
      <c r="B43" s="12"/>
      <c r="C43" s="13"/>
      <c r="D43" s="13"/>
      <c r="E43" s="14"/>
      <c r="F43" s="14"/>
      <c r="G43" s="14">
        <f>SUM(G42+Table14542[[#This Row],[Income]]-Table14542[[#This Row],[Debits]])</f>
        <v>1741</v>
      </c>
      <c r="I43" s="21">
        <f t="shared" si="0"/>
        <v>0</v>
      </c>
    </row>
    <row r="44" spans="1:9" x14ac:dyDescent="0.25">
      <c r="A44" s="13">
        <f>MONTH(Table14542[[#This Row],[Date]])</f>
        <v>1</v>
      </c>
      <c r="B44" s="12"/>
      <c r="C44" s="13"/>
      <c r="D44" s="13"/>
      <c r="E44" s="14"/>
      <c r="F44" s="14"/>
      <c r="G44" s="14">
        <f>SUM(G43+Table14542[[#This Row],[Income]]-Table14542[[#This Row],[Debits]])</f>
        <v>1741</v>
      </c>
      <c r="I44" s="24">
        <f t="shared" si="0"/>
        <v>0</v>
      </c>
    </row>
    <row r="45" spans="1:9" x14ac:dyDescent="0.25">
      <c r="A45" s="13">
        <f>MONTH(Table14542[[#This Row],[Date]])</f>
        <v>1</v>
      </c>
      <c r="B45" s="12"/>
      <c r="C45" s="13"/>
      <c r="D45" s="13"/>
      <c r="E45" s="14"/>
      <c r="F45" s="14"/>
      <c r="G45" s="14">
        <f>SUM(G44+Table14542[[#This Row],[Income]]-Table14542[[#This Row],[Debits]])</f>
        <v>1741</v>
      </c>
      <c r="I45" s="21">
        <f t="shared" si="0"/>
        <v>0</v>
      </c>
    </row>
    <row r="46" spans="1:9" x14ac:dyDescent="0.25">
      <c r="A46" s="13">
        <f>MONTH(Table14542[[#This Row],[Date]])</f>
        <v>1</v>
      </c>
      <c r="B46" s="12"/>
      <c r="C46" s="13"/>
      <c r="D46" s="13"/>
      <c r="E46" s="14"/>
      <c r="F46" s="14"/>
      <c r="G46" s="14">
        <f>SUM(G45+Table14542[[#This Row],[Income]]-Table14542[[#This Row],[Debits]])</f>
        <v>1741</v>
      </c>
      <c r="I46" s="24">
        <f t="shared" si="0"/>
        <v>0</v>
      </c>
    </row>
    <row r="47" spans="1:9" x14ac:dyDescent="0.25">
      <c r="A47" s="13">
        <f>MONTH(Table14542[[#This Row],[Date]])</f>
        <v>1</v>
      </c>
      <c r="B47" s="12"/>
      <c r="C47" s="13"/>
      <c r="D47" s="13"/>
      <c r="E47" s="14"/>
      <c r="F47" s="14"/>
      <c r="G47" s="14">
        <f>SUM(G46+Table14542[[#This Row],[Income]]-Table14542[[#This Row],[Debits]])</f>
        <v>1741</v>
      </c>
      <c r="I47" s="21">
        <f t="shared" si="0"/>
        <v>0</v>
      </c>
    </row>
    <row r="48" spans="1:9" x14ac:dyDescent="0.25">
      <c r="A48" s="13">
        <f>MONTH(Table14542[[#This Row],[Date]])</f>
        <v>1</v>
      </c>
      <c r="B48" s="12"/>
      <c r="C48" s="13"/>
      <c r="D48" s="13"/>
      <c r="E48" s="14"/>
      <c r="F48" s="14"/>
      <c r="G48" s="14">
        <f>SUM(G47+Table14542[[#This Row],[Income]]-Table14542[[#This Row],[Debits]])</f>
        <v>1741</v>
      </c>
      <c r="I48" s="24">
        <f t="shared" si="0"/>
        <v>0</v>
      </c>
    </row>
    <row r="49" spans="1:9" ht="15.75" thickBot="1" x14ac:dyDescent="0.3">
      <c r="A49" s="13">
        <f>MONTH(Table14542[[#This Row],[Date]])</f>
        <v>1</v>
      </c>
      <c r="B49" s="12"/>
      <c r="C49" s="13"/>
      <c r="D49" s="13"/>
      <c r="E49" s="14"/>
      <c r="F49" s="14"/>
      <c r="G49" s="14">
        <f>SUM(G48+Table14542[[#This Row],[Income]]-Table14542[[#This Row],[Debits]])</f>
        <v>1741</v>
      </c>
      <c r="I49" s="25">
        <f t="shared" si="0"/>
        <v>0</v>
      </c>
    </row>
  </sheetData>
  <mergeCells count="1">
    <mergeCell ref="K25:L25"/>
  </mergeCells>
  <conditionalFormatting sqref="L5">
    <cfRule type="dataBar" priority="6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{55352FA6-CA52-4611-93FA-CA36AEA239B7}</x14:id>
        </ext>
      </extLst>
    </cfRule>
  </conditionalFormatting>
  <conditionalFormatting sqref="L6">
    <cfRule type="dataBar" priority="5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{921810C7-B5E4-4E29-8289-EBB5A40A334B}</x14:id>
        </ext>
      </extLst>
    </cfRule>
  </conditionalFormatting>
  <conditionalFormatting sqref="L7">
    <cfRule type="dataBar" priority="4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{A4B50F6B-70C1-4CDC-94E7-451638D27E0C}</x14:id>
        </ext>
      </extLst>
    </cfRule>
  </conditionalFormatting>
  <conditionalFormatting sqref="L8">
    <cfRule type="dataBar" priority="3">
      <dataBar>
        <cfvo type="num" val="0"/>
        <cfvo type="num" val="3500"/>
        <color rgb="FFFF555A"/>
      </dataBar>
      <extLst>
        <ext xmlns:x14="http://schemas.microsoft.com/office/spreadsheetml/2009/9/main" uri="{B025F937-C7B1-47D3-B67F-A62EFF666E3E}">
          <x14:id>{3F8E7C38-6F2F-40A3-AC9B-7CFC018C3DF5}</x14:id>
        </ext>
      </extLst>
    </cfRule>
  </conditionalFormatting>
  <conditionalFormatting sqref="L9">
    <cfRule type="dataBar" priority="2">
      <dataBar>
        <cfvo type="num" val="0"/>
        <cfvo type="num" val="8000"/>
        <color rgb="FF63C384"/>
      </dataBar>
      <extLst>
        <ext xmlns:x14="http://schemas.microsoft.com/office/spreadsheetml/2009/9/main" uri="{B025F937-C7B1-47D3-B67F-A62EFF666E3E}">
          <x14:id>{4134823A-D699-48CF-9188-5FB25BA8207D}</x14:id>
        </ext>
      </extLst>
    </cfRule>
  </conditionalFormatting>
  <conditionalFormatting sqref="L10">
    <cfRule type="dataBar" priority="1">
      <dataBar>
        <cfvo type="min"/>
        <cfvo type="num" val="10000"/>
        <color rgb="FF92D050"/>
      </dataBar>
      <extLst>
        <ext xmlns:x14="http://schemas.microsoft.com/office/spreadsheetml/2009/9/main" uri="{B025F937-C7B1-47D3-B67F-A62EFF666E3E}">
          <x14:id>{FF97BAB7-8F74-45BD-A780-90B95EA90859}</x14:id>
        </ext>
      </extLst>
    </cfRule>
  </conditionalFormatting>
  <dataValidations count="1">
    <dataValidation type="list" allowBlank="1" showInputMessage="1" showErrorMessage="1" sqref="D1:D1048576 K9" xr:uid="{F8A0E710-FBF0-4A81-B56F-0AD821A7261C}">
      <formula1>"Income, Transportation, Savings/Investment, Liabilities, Entertainment/Wants, Savings/Investment Used"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352FA6-CA52-4611-93FA-CA36AEA239B7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921810C7-B5E4-4E29-8289-EBB5A40A334B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A4B50F6B-70C1-4CDC-94E7-451638D27E0C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3F8E7C38-6F2F-40A3-AC9B-7CFC018C3DF5}">
            <x14:dataBar minLength="0" maxLength="100" gradient="0">
              <x14:cfvo type="num">
                <xm:f>0</xm:f>
              </x14:cfvo>
              <x14:cfvo type="num">
                <xm:f>3500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4134823A-D699-48CF-9188-5FB25BA8207D}">
            <x14:dataBar minLength="0" maxLength="100" gradient="0">
              <x14:cfvo type="num">
                <xm:f>0</xm:f>
              </x14:cfvo>
              <x14:cfvo type="num">
                <xm:f>8000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FF97BAB7-8F74-45BD-A780-90B95EA90859}">
            <x14:dataBar minLength="0" maxLength="100" gradient="0">
              <x14:cfvo type="autoMin"/>
              <x14:cfvo type="num">
                <xm:f>10000</xm:f>
              </x14:cfvo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8565-B97A-4954-B47A-41DDAB90BA21}">
  <sheetPr>
    <tabColor theme="0"/>
  </sheetPr>
  <dimension ref="A1:O49"/>
  <sheetViews>
    <sheetView workbookViewId="0">
      <selection activeCell="M21" sqref="M21"/>
    </sheetView>
  </sheetViews>
  <sheetFormatPr defaultRowHeight="15" x14ac:dyDescent="0.25"/>
  <cols>
    <col min="1" max="1" width="13" customWidth="1"/>
    <col min="2" max="2" width="21.42578125" style="1" customWidth="1"/>
    <col min="3" max="3" width="25.1406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20.5703125" customWidth="1"/>
    <col min="9" max="9" width="25.140625" style="19" customWidth="1"/>
    <col min="10" max="10" width="3.7109375" customWidth="1"/>
    <col min="11" max="11" width="30.42578125" customWidth="1"/>
    <col min="12" max="12" width="23.85546875" customWidth="1"/>
    <col min="13" max="13" width="29.28515625" customWidth="1"/>
    <col min="14" max="14" width="28.140625" customWidth="1"/>
    <col min="15" max="15" width="5.42578125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23</v>
      </c>
      <c r="I1" s="19" t="s">
        <v>22</v>
      </c>
    </row>
    <row r="2" spans="1:15" x14ac:dyDescent="0.25">
      <c r="A2" s="11">
        <f>MONTH(Table145425[[#This Row],[Date]])</f>
        <v>1</v>
      </c>
      <c r="B2" s="12"/>
      <c r="C2" s="13"/>
      <c r="D2" s="13"/>
      <c r="E2" s="14"/>
      <c r="F2" s="14"/>
      <c r="G2" s="14"/>
      <c r="H2" t="s">
        <v>25</v>
      </c>
      <c r="I2" s="20">
        <v>0</v>
      </c>
    </row>
    <row r="3" spans="1:15" x14ac:dyDescent="0.25">
      <c r="A3" s="15">
        <f>MONTH(Table145425[[#This Row],[Date]])</f>
        <v>1</v>
      </c>
      <c r="B3" s="12"/>
      <c r="C3" s="13"/>
      <c r="D3" s="13"/>
      <c r="E3" s="14"/>
      <c r="F3" s="14"/>
      <c r="G3" s="14">
        <f>SUM(G2+Table145425[[#This Row],[Income]]-Table145425[[#This Row],[Debits]])</f>
        <v>0</v>
      </c>
      <c r="H3" t="s">
        <v>24</v>
      </c>
      <c r="I3" s="21">
        <f>SUMIFS(Table145425[[#All],[Debits]],Table145425[[#All],[Month]],K4, Table145425[[#All],[Category]],K9)</f>
        <v>0</v>
      </c>
      <c r="J3" s="3"/>
      <c r="K3" s="3"/>
      <c r="L3" s="3"/>
      <c r="M3" s="3"/>
      <c r="N3" s="3"/>
      <c r="O3" s="4"/>
    </row>
    <row r="4" spans="1:15" x14ac:dyDescent="0.25">
      <c r="A4" s="11">
        <f>MONTH(Table145425[[#This Row],[Date]])</f>
        <v>1</v>
      </c>
      <c r="B4" s="12"/>
      <c r="C4" s="13"/>
      <c r="D4" s="13"/>
      <c r="E4" s="14"/>
      <c r="F4" s="14"/>
      <c r="G4" s="14">
        <f>SUM(G3+Table145425[[#This Row],[Income]]-Table145425[[#This Row],[Debits]])</f>
        <v>0</v>
      </c>
      <c r="H4" t="s">
        <v>27</v>
      </c>
      <c r="I4" s="20">
        <f t="shared" ref="I4:I49" si="0">SUM(K11)</f>
        <v>0</v>
      </c>
      <c r="J4" s="3"/>
      <c r="K4">
        <v>1</v>
      </c>
      <c r="L4" t="s">
        <v>9</v>
      </c>
      <c r="M4" t="s">
        <v>10</v>
      </c>
      <c r="N4" t="s">
        <v>11</v>
      </c>
      <c r="O4" s="3"/>
    </row>
    <row r="5" spans="1:15" x14ac:dyDescent="0.25">
      <c r="A5" s="15">
        <f>MONTH(Table145425[[#This Row],[Date]])</f>
        <v>1</v>
      </c>
      <c r="B5" s="12"/>
      <c r="C5" s="15"/>
      <c r="D5" s="13"/>
      <c r="E5" s="14"/>
      <c r="F5" s="14"/>
      <c r="G5" s="14">
        <f>SUM(G4+Table145425[[#This Row],[Income]]-Table145425[[#This Row],[Debits]])</f>
        <v>0</v>
      </c>
      <c r="H5" t="s">
        <v>28</v>
      </c>
      <c r="I5" s="21">
        <f t="shared" si="0"/>
        <v>0</v>
      </c>
      <c r="J5" s="3"/>
      <c r="K5" t="s">
        <v>4</v>
      </c>
      <c r="L5">
        <f>SUMIFS(Table145425[[#All],[Income]],Table145425[[#All],[Month]],K4,Table145425[[#All],[Category]],K5)</f>
        <v>0</v>
      </c>
      <c r="M5" s="23">
        <v>10000</v>
      </c>
      <c r="N5">
        <v>4000</v>
      </c>
      <c r="O5" s="3"/>
    </row>
    <row r="6" spans="1:15" x14ac:dyDescent="0.25">
      <c r="A6" s="11">
        <f>MONTH(Table145425[[#This Row],[Date]])</f>
        <v>1</v>
      </c>
      <c r="B6" s="12"/>
      <c r="C6" s="34"/>
      <c r="D6" s="34"/>
      <c r="E6" s="14"/>
      <c r="F6" s="14"/>
      <c r="G6" s="14">
        <f>SUM(G5+Table145425[[#This Row],[Income]]-Table145425[[#This Row],[Debits]])</f>
        <v>0</v>
      </c>
      <c r="H6" t="s">
        <v>29</v>
      </c>
      <c r="I6" s="20">
        <f>SUM(K100)</f>
        <v>0</v>
      </c>
      <c r="J6" s="3"/>
      <c r="K6" t="s">
        <v>7</v>
      </c>
      <c r="L6">
        <f>SUMIFS(Table145425[[#All],[Debits]],Table145425[[#All],[Month]],K4, Table145425[[#All],[Category]],K6)</f>
        <v>0</v>
      </c>
      <c r="M6" s="23">
        <v>2000</v>
      </c>
      <c r="O6" s="3"/>
    </row>
    <row r="7" spans="1:15" x14ac:dyDescent="0.25">
      <c r="A7" s="15">
        <f>MONTH(Table145425[[#This Row],[Date]])</f>
        <v>1</v>
      </c>
      <c r="B7" s="12"/>
      <c r="C7" s="33"/>
      <c r="D7" s="13"/>
      <c r="E7" s="14"/>
      <c r="F7" s="14"/>
      <c r="G7" s="14">
        <f>SUM(G6+Table145425[[#This Row],[Income]]-Table145425[[#This Row],[Debits]])</f>
        <v>0</v>
      </c>
      <c r="H7" t="s">
        <v>30</v>
      </c>
      <c r="I7" s="21">
        <f t="shared" si="0"/>
        <v>0</v>
      </c>
      <c r="J7" s="3"/>
      <c r="K7" t="s">
        <v>12</v>
      </c>
      <c r="L7">
        <f>SUMIFS(Table145425[[#All],[Debits]],Table145425[[#All],[Month]],K4, Table145425[[#All],[Category]],K7)</f>
        <v>0</v>
      </c>
      <c r="M7" s="23">
        <v>2000</v>
      </c>
      <c r="O7" s="3"/>
    </row>
    <row r="8" spans="1:15" x14ac:dyDescent="0.25">
      <c r="A8" s="11">
        <f>MONTH(Table145425[[#This Row],[Date]])</f>
        <v>1</v>
      </c>
      <c r="B8" s="12"/>
      <c r="C8" s="13"/>
      <c r="D8" s="13"/>
      <c r="E8" s="14"/>
      <c r="F8" s="14"/>
      <c r="G8" s="14">
        <f>SUM(G7+Table145425[[#This Row],[Income]]-Table145425[[#This Row],[Debits]])</f>
        <v>0</v>
      </c>
      <c r="H8" t="s">
        <v>31</v>
      </c>
      <c r="I8" s="20">
        <f t="shared" si="0"/>
        <v>0</v>
      </c>
      <c r="J8" s="3"/>
      <c r="K8" t="s">
        <v>8</v>
      </c>
      <c r="L8">
        <f>SUMIFS(Table145425[[#All],[Debits]],Table145425[[#All],[Month]],K4, Table145425[[#All],[Category]],K8)</f>
        <v>0</v>
      </c>
      <c r="M8" s="23">
        <v>3500</v>
      </c>
      <c r="O8" s="3"/>
    </row>
    <row r="9" spans="1:15" x14ac:dyDescent="0.25">
      <c r="A9" s="15">
        <f>MONTH(Table145425[[#This Row],[Date]])</f>
        <v>1</v>
      </c>
      <c r="B9" s="12"/>
      <c r="C9" s="13"/>
      <c r="D9" s="13"/>
      <c r="E9" s="14"/>
      <c r="F9" s="14"/>
      <c r="G9" s="14">
        <f>SUM(G8+Table145425[[#This Row],[Income]]-Table145425[[#This Row],[Debits]])</f>
        <v>0</v>
      </c>
      <c r="H9" t="s">
        <v>32</v>
      </c>
      <c r="I9" s="21"/>
      <c r="J9" s="3"/>
      <c r="K9" s="78" t="s">
        <v>13</v>
      </c>
      <c r="L9">
        <f>SUMIFS(Table145425[[#All],[Debits]],Table145425[[#All],[Month]],K4, Table145425[[#All],[Category]],K9)</f>
        <v>0</v>
      </c>
      <c r="M9" s="23">
        <v>8000</v>
      </c>
      <c r="O9" s="3"/>
    </row>
    <row r="10" spans="1:15" x14ac:dyDescent="0.25">
      <c r="A10" s="11">
        <f>MONTH(Table145425[[#This Row],[Date]])</f>
        <v>1</v>
      </c>
      <c r="B10" s="12"/>
      <c r="C10" s="13"/>
      <c r="D10" s="13"/>
      <c r="E10" s="14"/>
      <c r="F10" s="14"/>
      <c r="G10" s="14">
        <f>SUM(G9+Table145425[[#This Row],[Income]]-Table145425[[#This Row],[Debits]])</f>
        <v>0</v>
      </c>
      <c r="H10" t="s">
        <v>33</v>
      </c>
      <c r="I10" s="20">
        <f t="shared" si="0"/>
        <v>0</v>
      </c>
      <c r="J10" s="3"/>
      <c r="K10" t="s">
        <v>21</v>
      </c>
      <c r="L10">
        <f>SUMIFS(Table145425[[#All],[Income]],Table145425[[#All],[Month]],K4,Table145425[[#All],[Category]],K10)</f>
        <v>0</v>
      </c>
      <c r="M10" s="23">
        <v>10000</v>
      </c>
      <c r="N10">
        <v>1000</v>
      </c>
      <c r="O10" s="3"/>
    </row>
    <row r="11" spans="1:15" x14ac:dyDescent="0.25">
      <c r="A11" s="15">
        <f>MONTH(Table145425[[#This Row],[Date]])</f>
        <v>1</v>
      </c>
      <c r="B11" s="12"/>
      <c r="C11" s="13"/>
      <c r="D11" s="13"/>
      <c r="E11" s="14"/>
      <c r="F11" s="14"/>
      <c r="G11" s="14">
        <f>SUM(G10+Table145425[[#This Row],[Income]]-Table145425[[#This Row],[Debits]])</f>
        <v>0</v>
      </c>
      <c r="H11" t="s">
        <v>34</v>
      </c>
      <c r="I11" s="21">
        <f t="shared" si="0"/>
        <v>0</v>
      </c>
      <c r="J11" s="3"/>
      <c r="K11" s="3"/>
      <c r="L11" s="3"/>
      <c r="M11" s="3"/>
      <c r="N11" s="3"/>
      <c r="O11" s="4"/>
    </row>
    <row r="12" spans="1:15" x14ac:dyDescent="0.25">
      <c r="A12" s="11">
        <f>MONTH(Table145425[[#This Row],[Date]])</f>
        <v>1</v>
      </c>
      <c r="B12" s="12"/>
      <c r="C12" s="11"/>
      <c r="D12" s="11"/>
      <c r="E12" s="14"/>
      <c r="F12" s="14"/>
      <c r="G12" s="14">
        <f>SUM(G11+Table145425[[#This Row],[Income]]-Table145425[[#This Row],[Debits]])</f>
        <v>0</v>
      </c>
      <c r="H12" t="s">
        <v>35</v>
      </c>
      <c r="I12" s="20">
        <f t="shared" si="0"/>
        <v>0</v>
      </c>
      <c r="K12" s="5" t="s">
        <v>14</v>
      </c>
      <c r="L12" s="22" t="s">
        <v>26</v>
      </c>
      <c r="M12" s="26" t="s">
        <v>41</v>
      </c>
    </row>
    <row r="13" spans="1:15" x14ac:dyDescent="0.25">
      <c r="A13" s="13">
        <f>MONTH(Table145425[[#This Row],[Date]])</f>
        <v>1</v>
      </c>
      <c r="B13" s="12"/>
      <c r="C13" s="13"/>
      <c r="D13" s="13"/>
      <c r="E13" s="14"/>
      <c r="F13" s="14"/>
      <c r="G13" s="14">
        <f>SUM(G12+Table145425[[#This Row],[Income]]-Table145425[[#This Row],[Debits]])</f>
        <v>0</v>
      </c>
      <c r="H13" t="s">
        <v>36</v>
      </c>
      <c r="I13" s="21">
        <f t="shared" si="0"/>
        <v>0</v>
      </c>
      <c r="K13" s="27">
        <f>SUM(F2:F42)</f>
        <v>0</v>
      </c>
      <c r="L13" s="27">
        <f>SUM(Table145425[Savings Balance])</f>
        <v>0</v>
      </c>
      <c r="M13" s="28">
        <f>SUM(1921-1400)</f>
        <v>521</v>
      </c>
    </row>
    <row r="14" spans="1:15" x14ac:dyDescent="0.25">
      <c r="A14" s="11">
        <f>MONTH(Table145425[[#This Row],[Date]])</f>
        <v>1</v>
      </c>
      <c r="B14" s="12"/>
      <c r="C14" s="11"/>
      <c r="D14" s="11"/>
      <c r="E14" s="14"/>
      <c r="F14" s="14"/>
      <c r="G14" s="14">
        <f>SUM(G13+Table145425[[#This Row],[Income]]-Table145425[[#This Row],[Debits]])</f>
        <v>0</v>
      </c>
      <c r="I14" s="24">
        <f t="shared" si="0"/>
        <v>0</v>
      </c>
      <c r="L14" t="s">
        <v>20</v>
      </c>
    </row>
    <row r="15" spans="1:15" x14ac:dyDescent="0.25">
      <c r="A15" s="13">
        <f>MONTH(Table145425[[#This Row],[Date]])</f>
        <v>1</v>
      </c>
      <c r="B15" s="12"/>
      <c r="C15" s="13"/>
      <c r="D15" s="13"/>
      <c r="E15" s="14"/>
      <c r="F15" s="14"/>
      <c r="G15" s="14">
        <f>SUM(G14+Table145425[[#This Row],[Income]]-Table145425[[#This Row],[Debits]])</f>
        <v>0</v>
      </c>
      <c r="H15" t="s">
        <v>40</v>
      </c>
      <c r="I15" s="21">
        <f>SUM(I2:I13)</f>
        <v>0</v>
      </c>
    </row>
    <row r="16" spans="1:15" x14ac:dyDescent="0.25">
      <c r="A16" s="11">
        <f>MONTH(Table145425[[#This Row],[Date]])</f>
        <v>1</v>
      </c>
      <c r="B16" s="12"/>
      <c r="C16" s="13"/>
      <c r="D16" s="13"/>
      <c r="E16" s="14"/>
      <c r="F16" s="14"/>
      <c r="G16" s="14">
        <f>SUM(G15+Table145425[[#This Row],[Income]]-Table145425[[#This Row],[Debits]])</f>
        <v>0</v>
      </c>
      <c r="I16" s="24">
        <f t="shared" si="0"/>
        <v>0</v>
      </c>
      <c r="K16" s="6">
        <v>0.5</v>
      </c>
      <c r="L16" s="7">
        <v>0.2</v>
      </c>
      <c r="M16" s="8">
        <v>0.2</v>
      </c>
    </row>
    <row r="17" spans="1:13" x14ac:dyDescent="0.25">
      <c r="A17" s="13">
        <f>MONTH(Table145425[[#This Row],[Date]])</f>
        <v>1</v>
      </c>
      <c r="B17" s="12"/>
      <c r="C17" s="16"/>
      <c r="D17" s="15"/>
      <c r="E17" s="14"/>
      <c r="F17" s="14"/>
      <c r="G17" s="14">
        <f>SUM(G16+Table145425[[#This Row],[Income]]-Table145425[[#This Row],[Debits]])</f>
        <v>0</v>
      </c>
      <c r="I17" s="21">
        <f t="shared" si="0"/>
        <v>0</v>
      </c>
      <c r="K17" t="s">
        <v>15</v>
      </c>
      <c r="L17" t="s">
        <v>16</v>
      </c>
      <c r="M17" t="s">
        <v>17</v>
      </c>
    </row>
    <row r="18" spans="1:13" x14ac:dyDescent="0.25">
      <c r="A18" s="13">
        <f>MONTH(Table145425[[#This Row],[Date]])</f>
        <v>1</v>
      </c>
      <c r="B18" s="12"/>
      <c r="C18" s="13"/>
      <c r="D18" s="13"/>
      <c r="E18" s="14"/>
      <c r="F18" s="14"/>
      <c r="G18" s="14">
        <f>SUM(G17+Table145425[[#This Row],[Income]]-Table145425[[#This Row],[Debits]])</f>
        <v>0</v>
      </c>
      <c r="I18" s="24">
        <f t="shared" si="0"/>
        <v>0</v>
      </c>
    </row>
    <row r="19" spans="1:13" x14ac:dyDescent="0.25">
      <c r="A19" s="13">
        <f>MONTH(Table145425[[#This Row],[Date]])</f>
        <v>1</v>
      </c>
      <c r="B19" s="12"/>
      <c r="C19" s="15"/>
      <c r="D19" s="15"/>
      <c r="E19" s="14"/>
      <c r="F19" s="14"/>
      <c r="G19" s="14">
        <f>SUM(G18+Table145425[[#This Row],[Income]]-Table145425[[#This Row],[Debits]])</f>
        <v>0</v>
      </c>
      <c r="I19" s="21">
        <f t="shared" si="0"/>
        <v>0</v>
      </c>
      <c r="K19" s="9"/>
      <c r="L19" t="s">
        <v>18</v>
      </c>
    </row>
    <row r="20" spans="1:13" x14ac:dyDescent="0.25">
      <c r="A20" s="13">
        <f>MONTH(Table145425[[#This Row],[Date]])</f>
        <v>1</v>
      </c>
      <c r="B20" s="12"/>
      <c r="C20" s="11"/>
      <c r="D20" s="11"/>
      <c r="E20" s="14"/>
      <c r="F20" s="14"/>
      <c r="G20" s="14">
        <f>SUM(G19+Table145425[[#This Row],[Income]]-Table145425[[#This Row],[Debits]])</f>
        <v>0</v>
      </c>
      <c r="I20" s="24">
        <f t="shared" si="0"/>
        <v>0</v>
      </c>
      <c r="K20" s="10"/>
      <c r="L20" t="s">
        <v>19</v>
      </c>
    </row>
    <row r="21" spans="1:13" x14ac:dyDescent="0.25">
      <c r="A21" s="13">
        <f>MONTH(Table145425[[#This Row],[Date]])</f>
        <v>1</v>
      </c>
      <c r="B21" s="12"/>
      <c r="C21" s="13"/>
      <c r="D21" s="13"/>
      <c r="E21" s="14"/>
      <c r="F21" s="14"/>
      <c r="G21" s="14">
        <f>SUM(G20+Table145425[[#This Row],[Income]]-Table145425[[#This Row],[Debits]])</f>
        <v>0</v>
      </c>
      <c r="I21" s="21">
        <f t="shared" si="0"/>
        <v>0</v>
      </c>
    </row>
    <row r="22" spans="1:13" x14ac:dyDescent="0.25">
      <c r="A22" s="13">
        <f>MONTH(Table145425[[#This Row],[Date]])</f>
        <v>1</v>
      </c>
      <c r="B22" s="12"/>
      <c r="C22" s="17"/>
      <c r="D22" s="13"/>
      <c r="E22" s="14"/>
      <c r="F22" s="14"/>
      <c r="G22" s="14">
        <f>SUM(G21+Table145425[[#This Row],[Income]]-Table145425[[#This Row],[Debits]])</f>
        <v>0</v>
      </c>
      <c r="I22" s="24">
        <f t="shared" si="0"/>
        <v>0</v>
      </c>
    </row>
    <row r="23" spans="1:13" x14ac:dyDescent="0.25">
      <c r="A23" s="13">
        <f>MONTH(Table145425[[#This Row],[Date]])</f>
        <v>1</v>
      </c>
      <c r="B23" s="12"/>
      <c r="C23" s="15"/>
      <c r="D23" s="15"/>
      <c r="E23" s="14"/>
      <c r="F23" s="14"/>
      <c r="G23" s="14">
        <f>SUM(G22+Table145425[[#This Row],[Income]]-Table145425[[#This Row],[Debits]])</f>
        <v>0</v>
      </c>
      <c r="I23" s="21">
        <f t="shared" si="0"/>
        <v>0</v>
      </c>
    </row>
    <row r="24" spans="1:13" x14ac:dyDescent="0.25">
      <c r="A24" s="13">
        <f>MONTH(Table145425[[#This Row],[Date]])</f>
        <v>1</v>
      </c>
      <c r="B24" s="12"/>
      <c r="C24" s="13"/>
      <c r="D24" s="13"/>
      <c r="E24" s="14"/>
      <c r="F24" s="14"/>
      <c r="G24" s="14">
        <f>SUM(G23+Table145425[[#This Row],[Income]]-Table145425[[#This Row],[Debits]])</f>
        <v>0</v>
      </c>
      <c r="I24" s="24">
        <f t="shared" si="0"/>
        <v>0</v>
      </c>
    </row>
    <row r="25" spans="1:13" x14ac:dyDescent="0.25">
      <c r="A25" s="13">
        <f>MONTH(Table145425[[#This Row],[Date]])</f>
        <v>1</v>
      </c>
      <c r="B25" s="12"/>
      <c r="C25" s="13"/>
      <c r="D25" s="13"/>
      <c r="E25" s="14"/>
      <c r="F25" s="14"/>
      <c r="G25" s="14">
        <f>SUM(G24+Table145425[[#This Row],[Income]]-Table145425[[#This Row],[Debits]])</f>
        <v>0</v>
      </c>
      <c r="I25" s="21">
        <f t="shared" si="0"/>
        <v>0</v>
      </c>
      <c r="K25" s="152" t="s">
        <v>38</v>
      </c>
      <c r="L25" s="152"/>
    </row>
    <row r="26" spans="1:13" x14ac:dyDescent="0.25">
      <c r="A26" s="13">
        <f>MONTH(Table145425[[#This Row],[Date]])</f>
        <v>1</v>
      </c>
      <c r="B26" s="12"/>
      <c r="C26" s="13"/>
      <c r="D26" s="13"/>
      <c r="E26" s="14"/>
      <c r="F26" s="14"/>
      <c r="G26" s="14">
        <f>SUM(G25+Table145425[[#This Row],[Income]]-Table145425[[#This Row],[Debits]])</f>
        <v>0</v>
      </c>
      <c r="I26" s="24">
        <f t="shared" si="0"/>
        <v>0</v>
      </c>
    </row>
    <row r="27" spans="1:13" x14ac:dyDescent="0.25">
      <c r="A27" s="13">
        <f>MONTH(Table145425[[#This Row],[Date]])</f>
        <v>1</v>
      </c>
      <c r="B27" s="12"/>
      <c r="C27" s="13"/>
      <c r="D27" s="13"/>
      <c r="E27" s="14"/>
      <c r="F27" s="14"/>
      <c r="G27" s="14">
        <f>SUM(G26+Table145425[[#This Row],[Income]]-Table145425[[#This Row],[Debits]])</f>
        <v>0</v>
      </c>
      <c r="I27" s="21">
        <f t="shared" si="0"/>
        <v>0</v>
      </c>
    </row>
    <row r="28" spans="1:13" x14ac:dyDescent="0.25">
      <c r="A28" s="13">
        <f>MONTH(Table145425[[#This Row],[Date]])</f>
        <v>1</v>
      </c>
      <c r="B28" s="12"/>
      <c r="C28" s="13"/>
      <c r="D28" s="13"/>
      <c r="E28" s="14"/>
      <c r="F28" s="14"/>
      <c r="G28" s="14">
        <f>SUM(G27+Table145425[[#This Row],[Income]]-Table145425[[#This Row],[Debits]])</f>
        <v>0</v>
      </c>
      <c r="I28" s="24">
        <f t="shared" si="0"/>
        <v>0</v>
      </c>
    </row>
    <row r="29" spans="1:13" x14ac:dyDescent="0.25">
      <c r="A29" s="13">
        <f>MONTH(Table145425[[#This Row],[Date]])</f>
        <v>1</v>
      </c>
      <c r="B29" s="12"/>
      <c r="C29" s="15"/>
      <c r="D29" s="15"/>
      <c r="E29" s="14"/>
      <c r="F29" s="14"/>
      <c r="G29" s="14">
        <f>SUM(G28+Table145425[[#This Row],[Income]]-Table145425[[#This Row],[Debits]])</f>
        <v>0</v>
      </c>
      <c r="I29" s="21">
        <f t="shared" si="0"/>
        <v>0</v>
      </c>
    </row>
    <row r="30" spans="1:13" x14ac:dyDescent="0.25">
      <c r="A30" s="13">
        <f>MONTH(Table145425[[#This Row],[Date]])</f>
        <v>1</v>
      </c>
      <c r="B30" s="12"/>
      <c r="C30" s="13"/>
      <c r="D30" s="13"/>
      <c r="E30" s="14"/>
      <c r="F30" s="14"/>
      <c r="G30" s="14">
        <f>SUM(G29+Table145425[[#This Row],[Income]]-Table145425[[#This Row],[Debits]])</f>
        <v>0</v>
      </c>
      <c r="I30" s="24">
        <f t="shared" si="0"/>
        <v>0</v>
      </c>
    </row>
    <row r="31" spans="1:13" x14ac:dyDescent="0.25">
      <c r="A31" s="13">
        <f>MONTH(Table145425[[#This Row],[Date]])</f>
        <v>1</v>
      </c>
      <c r="B31" s="12"/>
      <c r="C31" s="13"/>
      <c r="D31" s="13"/>
      <c r="E31" s="14"/>
      <c r="F31" s="14"/>
      <c r="G31" s="14">
        <f>SUM(G30+Table145425[[#This Row],[Income]]-Table145425[[#This Row],[Debits]])</f>
        <v>0</v>
      </c>
      <c r="I31" s="21">
        <f t="shared" si="0"/>
        <v>0</v>
      </c>
    </row>
    <row r="32" spans="1:13" x14ac:dyDescent="0.25">
      <c r="A32" s="13">
        <f>MONTH(Table145425[[#This Row],[Date]])</f>
        <v>1</v>
      </c>
      <c r="B32" s="12"/>
      <c r="C32" s="11"/>
      <c r="D32" s="11"/>
      <c r="E32" s="14"/>
      <c r="F32" s="14"/>
      <c r="G32" s="14">
        <f>SUM(G31+Table145425[[#This Row],[Income]]-Table145425[[#This Row],[Debits]])</f>
        <v>0</v>
      </c>
      <c r="I32" s="24">
        <f t="shared" si="0"/>
        <v>0</v>
      </c>
    </row>
    <row r="33" spans="1:9" x14ac:dyDescent="0.25">
      <c r="A33" s="13">
        <f>MONTH(Table145425[[#This Row],[Date]])</f>
        <v>1</v>
      </c>
      <c r="B33" s="12"/>
      <c r="C33" s="13"/>
      <c r="D33" s="13"/>
      <c r="E33" s="14"/>
      <c r="F33" s="14"/>
      <c r="G33" s="14">
        <f>SUM(G32+Table145425[[#This Row],[Income]]-Table145425[[#This Row],[Debits]])</f>
        <v>0</v>
      </c>
      <c r="I33" s="21">
        <f t="shared" si="0"/>
        <v>0</v>
      </c>
    </row>
    <row r="34" spans="1:9" x14ac:dyDescent="0.25">
      <c r="A34" s="13">
        <f>MONTH(Table145425[[#This Row],[Date]])</f>
        <v>1</v>
      </c>
      <c r="B34" s="12"/>
      <c r="C34" s="13"/>
      <c r="D34" s="13"/>
      <c r="E34" s="14"/>
      <c r="F34" s="14"/>
      <c r="G34" s="14">
        <f>SUM(G33+Table145425[[#This Row],[Income]]-Table145425[[#This Row],[Debits]])</f>
        <v>0</v>
      </c>
      <c r="I34" s="24">
        <f t="shared" si="0"/>
        <v>0</v>
      </c>
    </row>
    <row r="35" spans="1:9" x14ac:dyDescent="0.25">
      <c r="A35" s="13">
        <f>MONTH(Table145425[[#This Row],[Date]])</f>
        <v>1</v>
      </c>
      <c r="B35" s="12"/>
      <c r="C35" s="15"/>
      <c r="D35" s="15"/>
      <c r="E35" s="14"/>
      <c r="F35" s="14"/>
      <c r="G35" s="14">
        <f>SUM(G34+Table145425[[#This Row],[Income]]-Table145425[[#This Row],[Debits]])</f>
        <v>0</v>
      </c>
      <c r="I35" s="21">
        <f t="shared" si="0"/>
        <v>0</v>
      </c>
    </row>
    <row r="36" spans="1:9" x14ac:dyDescent="0.25">
      <c r="A36" s="13">
        <f>MONTH(Table145425[[#This Row],[Date]])</f>
        <v>1</v>
      </c>
      <c r="B36" s="12"/>
      <c r="C36" s="18"/>
      <c r="D36" s="13"/>
      <c r="E36" s="14"/>
      <c r="F36" s="14"/>
      <c r="G36" s="14">
        <f>SUM(G35+Table145425[[#This Row],[Income]]-Table145425[[#This Row],[Debits]])</f>
        <v>0</v>
      </c>
      <c r="I36" s="24">
        <f t="shared" si="0"/>
        <v>0</v>
      </c>
    </row>
    <row r="37" spans="1:9" x14ac:dyDescent="0.25">
      <c r="A37" s="13">
        <f>MONTH(Table145425[[#This Row],[Date]])</f>
        <v>1</v>
      </c>
      <c r="B37" s="12"/>
      <c r="C37" s="13"/>
      <c r="D37" s="13"/>
      <c r="E37" s="14"/>
      <c r="F37" s="14"/>
      <c r="G37" s="14">
        <f>SUM(G36+Table145425[[#This Row],[Income]]-Table145425[[#This Row],[Debits]])</f>
        <v>0</v>
      </c>
      <c r="I37" s="21">
        <f t="shared" si="0"/>
        <v>0</v>
      </c>
    </row>
    <row r="38" spans="1:9" x14ac:dyDescent="0.25">
      <c r="A38" s="13">
        <f>MONTH(Table145425[[#This Row],[Date]])</f>
        <v>1</v>
      </c>
      <c r="B38" s="12"/>
      <c r="C38" s="13"/>
      <c r="D38" s="13"/>
      <c r="E38" s="14"/>
      <c r="F38" s="14"/>
      <c r="G38" s="14">
        <f>SUM(G37+Table145425[[#This Row],[Income]]-Table145425[[#This Row],[Debits]])</f>
        <v>0</v>
      </c>
      <c r="I38" s="24">
        <f t="shared" si="0"/>
        <v>0</v>
      </c>
    </row>
    <row r="39" spans="1:9" x14ac:dyDescent="0.25">
      <c r="A39" s="13">
        <f>MONTH(Table145425[[#This Row],[Date]])</f>
        <v>1</v>
      </c>
      <c r="B39" s="12"/>
      <c r="C39" s="15"/>
      <c r="D39" s="15"/>
      <c r="E39" s="14"/>
      <c r="F39" s="14"/>
      <c r="G39" s="14">
        <f>SUM(G38+Table145425[[#This Row],[Income]]-Table145425[[#This Row],[Debits]])</f>
        <v>0</v>
      </c>
      <c r="I39" s="21">
        <f t="shared" si="0"/>
        <v>0</v>
      </c>
    </row>
    <row r="40" spans="1:9" x14ac:dyDescent="0.25">
      <c r="A40" s="13">
        <f>MONTH(Table145425[[#This Row],[Date]])</f>
        <v>1</v>
      </c>
      <c r="B40" s="12"/>
      <c r="C40" s="11"/>
      <c r="D40" s="11"/>
      <c r="E40" s="14"/>
      <c r="F40" s="14"/>
      <c r="G40" s="14">
        <f>SUM(G39+Table145425[[#This Row],[Income]]-Table145425[[#This Row],[Debits]])</f>
        <v>0</v>
      </c>
      <c r="I40" s="24">
        <f t="shared" si="0"/>
        <v>0</v>
      </c>
    </row>
    <row r="41" spans="1:9" x14ac:dyDescent="0.25">
      <c r="A41" s="13">
        <f>MONTH(Table145425[[#This Row],[Date]])</f>
        <v>1</v>
      </c>
      <c r="B41" s="12"/>
      <c r="C41" s="13"/>
      <c r="D41" s="13"/>
      <c r="E41" s="14"/>
      <c r="F41" s="14"/>
      <c r="G41" s="14">
        <f>SUM(G40+Table145425[[#This Row],[Income]]-Table145425[[#This Row],[Debits]])</f>
        <v>0</v>
      </c>
      <c r="I41" s="21">
        <f t="shared" si="0"/>
        <v>0</v>
      </c>
    </row>
    <row r="42" spans="1:9" x14ac:dyDescent="0.25">
      <c r="A42" s="13">
        <f>MONTH(Table145425[[#This Row],[Date]])</f>
        <v>1</v>
      </c>
      <c r="B42" s="12"/>
      <c r="C42" s="11"/>
      <c r="D42" s="11"/>
      <c r="E42" s="14"/>
      <c r="F42" s="14"/>
      <c r="G42" s="14">
        <f>SUM(G41+Table145425[[#This Row],[Income]]-Table145425[[#This Row],[Debits]])</f>
        <v>0</v>
      </c>
      <c r="I42" s="24">
        <f t="shared" si="0"/>
        <v>0</v>
      </c>
    </row>
    <row r="43" spans="1:9" x14ac:dyDescent="0.25">
      <c r="A43" s="13">
        <f>MONTH(Table145425[[#This Row],[Date]])</f>
        <v>1</v>
      </c>
      <c r="B43" s="12"/>
      <c r="C43" s="13"/>
      <c r="D43" s="13"/>
      <c r="E43" s="14"/>
      <c r="F43" s="14"/>
      <c r="G43" s="14">
        <f>SUM(G42+Table145425[[#This Row],[Income]]-Table145425[[#This Row],[Debits]])</f>
        <v>0</v>
      </c>
      <c r="I43" s="21">
        <f t="shared" si="0"/>
        <v>0</v>
      </c>
    </row>
    <row r="44" spans="1:9" x14ac:dyDescent="0.25">
      <c r="A44" s="13">
        <f>MONTH(Table145425[[#This Row],[Date]])</f>
        <v>1</v>
      </c>
      <c r="B44" s="12"/>
      <c r="C44" s="13"/>
      <c r="D44" s="13"/>
      <c r="E44" s="14"/>
      <c r="F44" s="14"/>
      <c r="G44" s="14">
        <f>SUM(G43+Table145425[[#This Row],[Income]]-Table145425[[#This Row],[Debits]])</f>
        <v>0</v>
      </c>
      <c r="I44" s="24">
        <f t="shared" si="0"/>
        <v>0</v>
      </c>
    </row>
    <row r="45" spans="1:9" x14ac:dyDescent="0.25">
      <c r="A45" s="13">
        <f>MONTH(Table145425[[#This Row],[Date]])</f>
        <v>1</v>
      </c>
      <c r="B45" s="12"/>
      <c r="C45" s="13"/>
      <c r="D45" s="13"/>
      <c r="E45" s="14"/>
      <c r="F45" s="14"/>
      <c r="G45" s="14">
        <f>SUM(G44+Table145425[[#This Row],[Income]]-Table145425[[#This Row],[Debits]])</f>
        <v>0</v>
      </c>
      <c r="I45" s="21">
        <f t="shared" si="0"/>
        <v>0</v>
      </c>
    </row>
    <row r="46" spans="1:9" x14ac:dyDescent="0.25">
      <c r="A46" s="13">
        <f>MONTH(Table145425[[#This Row],[Date]])</f>
        <v>1</v>
      </c>
      <c r="B46" s="12"/>
      <c r="C46" s="13"/>
      <c r="D46" s="13"/>
      <c r="E46" s="14"/>
      <c r="F46" s="14"/>
      <c r="G46" s="14">
        <f>SUM(G45+Table145425[[#This Row],[Income]]-Table145425[[#This Row],[Debits]])</f>
        <v>0</v>
      </c>
      <c r="I46" s="24">
        <f t="shared" si="0"/>
        <v>0</v>
      </c>
    </row>
    <row r="47" spans="1:9" x14ac:dyDescent="0.25">
      <c r="A47" s="13">
        <f>MONTH(Table145425[[#This Row],[Date]])</f>
        <v>1</v>
      </c>
      <c r="B47" s="12"/>
      <c r="C47" s="13"/>
      <c r="D47" s="13"/>
      <c r="E47" s="14"/>
      <c r="F47" s="14"/>
      <c r="G47" s="14">
        <f>SUM(G46+Table145425[[#This Row],[Income]]-Table145425[[#This Row],[Debits]])</f>
        <v>0</v>
      </c>
      <c r="I47" s="21">
        <f t="shared" si="0"/>
        <v>0</v>
      </c>
    </row>
    <row r="48" spans="1:9" x14ac:dyDescent="0.25">
      <c r="A48" s="13">
        <f>MONTH(Table145425[[#This Row],[Date]])</f>
        <v>1</v>
      </c>
      <c r="B48" s="12"/>
      <c r="C48" s="13"/>
      <c r="D48" s="13"/>
      <c r="E48" s="14"/>
      <c r="F48" s="14"/>
      <c r="G48" s="14">
        <f>SUM(G47+Table145425[[#This Row],[Income]]-Table145425[[#This Row],[Debits]])</f>
        <v>0</v>
      </c>
      <c r="I48" s="24">
        <f t="shared" si="0"/>
        <v>0</v>
      </c>
    </row>
    <row r="49" spans="1:9" ht="15.75" thickBot="1" x14ac:dyDescent="0.3">
      <c r="A49" s="13">
        <f>MONTH(Table145425[[#This Row],[Date]])</f>
        <v>1</v>
      </c>
      <c r="B49" s="12"/>
      <c r="C49" s="13"/>
      <c r="D49" s="13"/>
      <c r="E49" s="14"/>
      <c r="F49" s="14"/>
      <c r="G49" s="14">
        <f>SUM(G48+Table145425[[#This Row],[Income]]-Table145425[[#This Row],[Debits]])</f>
        <v>0</v>
      </c>
      <c r="I49" s="25">
        <f t="shared" si="0"/>
        <v>0</v>
      </c>
    </row>
  </sheetData>
  <mergeCells count="1">
    <mergeCell ref="K25:L25"/>
  </mergeCells>
  <conditionalFormatting sqref="L5">
    <cfRule type="dataBar" priority="6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{85B6E750-D1D6-4B9B-A015-7BA5CAC17B80}</x14:id>
        </ext>
      </extLst>
    </cfRule>
  </conditionalFormatting>
  <conditionalFormatting sqref="L6">
    <cfRule type="dataBar" priority="5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{117480D3-336F-40DC-B638-AB587532CA0F}</x14:id>
        </ext>
      </extLst>
    </cfRule>
  </conditionalFormatting>
  <conditionalFormatting sqref="L7">
    <cfRule type="dataBar" priority="4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{305DAC79-CED5-4A97-9B0C-45AA0B886140}</x14:id>
        </ext>
      </extLst>
    </cfRule>
  </conditionalFormatting>
  <conditionalFormatting sqref="L8">
    <cfRule type="dataBar" priority="3">
      <dataBar>
        <cfvo type="num" val="0"/>
        <cfvo type="num" val="3500"/>
        <color rgb="FFFF555A"/>
      </dataBar>
      <extLst>
        <ext xmlns:x14="http://schemas.microsoft.com/office/spreadsheetml/2009/9/main" uri="{B025F937-C7B1-47D3-B67F-A62EFF666E3E}">
          <x14:id>{26A96D01-163E-4874-9CE0-42D2E07EC631}</x14:id>
        </ext>
      </extLst>
    </cfRule>
  </conditionalFormatting>
  <conditionalFormatting sqref="L9">
    <cfRule type="dataBar" priority="2">
      <dataBar>
        <cfvo type="num" val="0"/>
        <cfvo type="num" val="8000"/>
        <color rgb="FF63C384"/>
      </dataBar>
      <extLst>
        <ext xmlns:x14="http://schemas.microsoft.com/office/spreadsheetml/2009/9/main" uri="{B025F937-C7B1-47D3-B67F-A62EFF666E3E}">
          <x14:id>{D1B399CF-812D-4B80-B7EE-AB9AD594A4C2}</x14:id>
        </ext>
      </extLst>
    </cfRule>
  </conditionalFormatting>
  <conditionalFormatting sqref="L10">
    <cfRule type="dataBar" priority="1">
      <dataBar>
        <cfvo type="min"/>
        <cfvo type="num" val="10000"/>
        <color rgb="FF92D050"/>
      </dataBar>
      <extLst>
        <ext xmlns:x14="http://schemas.microsoft.com/office/spreadsheetml/2009/9/main" uri="{B025F937-C7B1-47D3-B67F-A62EFF666E3E}">
          <x14:id>{848A34D1-0B6E-4866-9201-E80FFFF379CD}</x14:id>
        </ext>
      </extLst>
    </cfRule>
  </conditionalFormatting>
  <dataValidations count="1">
    <dataValidation type="list" allowBlank="1" showInputMessage="1" showErrorMessage="1" sqref="D1:D1048576 K9" xr:uid="{5C8604C8-083B-484D-9371-9B38FEF0014B}">
      <formula1>"Income, Transportation, Savings/Investment, Liabilities, Entertainment/Wants, Savings/Investment Used"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B6E750-D1D6-4B9B-A015-7BA5CAC17B80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117480D3-336F-40DC-B638-AB587532CA0F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305DAC79-CED5-4A97-9B0C-45AA0B886140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26A96D01-163E-4874-9CE0-42D2E07EC631}">
            <x14:dataBar minLength="0" maxLength="100" gradient="0">
              <x14:cfvo type="num">
                <xm:f>0</xm:f>
              </x14:cfvo>
              <x14:cfvo type="num">
                <xm:f>3500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D1B399CF-812D-4B80-B7EE-AB9AD594A4C2}">
            <x14:dataBar minLength="0" maxLength="100" gradient="0">
              <x14:cfvo type="num">
                <xm:f>0</xm:f>
              </x14:cfvo>
              <x14:cfvo type="num">
                <xm:f>8000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848A34D1-0B6E-4866-9201-E80FFFF379CD}">
            <x14:dataBar minLength="0" maxLength="100" gradient="0">
              <x14:cfvo type="autoMin"/>
              <x14:cfvo type="num">
                <xm:f>10000</xm:f>
              </x14:cfvo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QUOTA BASED</vt:lpstr>
      <vt:lpstr>QUOTA</vt:lpstr>
      <vt:lpstr>January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Aldwin Gabriel Pirante</cp:lastModifiedBy>
  <dcterms:created xsi:type="dcterms:W3CDTF">2023-01-18T02:19:22Z</dcterms:created>
  <dcterms:modified xsi:type="dcterms:W3CDTF">2024-02-02T03:15:02Z</dcterms:modified>
</cp:coreProperties>
</file>