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167838F9-1D2D-4274-A39D-11A192D605A2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QUOTA BASED" sheetId="23" r:id="rId1"/>
    <sheet name="January" sheetId="19" r:id="rId2"/>
    <sheet name="February" sheetId="25" r:id="rId3"/>
    <sheet name="TEMPLATE" sheetId="24" r:id="rId4"/>
    <sheet name="TEMPLATE (2)" sheetId="27" r:id="rId5"/>
    <sheet name="Practice" sheetId="26" r:id="rId6"/>
    <sheet name="QUOTA" sheetId="17" r:id="rId7"/>
    <sheet name="Sheet3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8" l="1"/>
  <c r="H19" i="28"/>
  <c r="H24" i="28"/>
  <c r="G11" i="28" s="1"/>
  <c r="J9" i="28"/>
  <c r="G24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9" i="26"/>
  <c r="H21" i="28" l="1"/>
  <c r="H20" i="28"/>
  <c r="I21" i="28"/>
  <c r="I20" i="28" s="1"/>
  <c r="G19" i="28"/>
  <c r="I8" i="28"/>
  <c r="I6" i="28"/>
  <c r="H6" i="28"/>
  <c r="I5" i="28"/>
  <c r="H7" i="28"/>
  <c r="H4" i="28"/>
  <c r="H8" i="28"/>
  <c r="I7" i="28"/>
  <c r="H5" i="28"/>
  <c r="I4" i="28"/>
  <c r="I49" i="27"/>
  <c r="A49" i="27"/>
  <c r="I48" i="27"/>
  <c r="A48" i="27"/>
  <c r="I47" i="27"/>
  <c r="A47" i="27"/>
  <c r="I46" i="27"/>
  <c r="A46" i="27"/>
  <c r="I45" i="27"/>
  <c r="A45" i="27"/>
  <c r="I44" i="27"/>
  <c r="A44" i="27"/>
  <c r="I43" i="27"/>
  <c r="A43" i="27"/>
  <c r="I42" i="27"/>
  <c r="A42" i="27"/>
  <c r="I41" i="27"/>
  <c r="A41" i="27"/>
  <c r="I40" i="27"/>
  <c r="A40" i="27"/>
  <c r="I39" i="27"/>
  <c r="A39" i="27"/>
  <c r="I38" i="27"/>
  <c r="A38" i="27"/>
  <c r="I37" i="27"/>
  <c r="A37" i="27"/>
  <c r="I36" i="27"/>
  <c r="A36" i="27"/>
  <c r="I35" i="27"/>
  <c r="A35" i="27"/>
  <c r="I34" i="27"/>
  <c r="A34" i="27"/>
  <c r="I33" i="27"/>
  <c r="A33" i="27"/>
  <c r="I32" i="27"/>
  <c r="A32" i="27"/>
  <c r="I31" i="27"/>
  <c r="A31" i="27"/>
  <c r="I30" i="27"/>
  <c r="A30" i="27"/>
  <c r="I29" i="27"/>
  <c r="A29" i="27"/>
  <c r="I28" i="27"/>
  <c r="A28" i="27"/>
  <c r="I27" i="27"/>
  <c r="A27" i="27"/>
  <c r="I26" i="27"/>
  <c r="A26" i="27"/>
  <c r="I25" i="27"/>
  <c r="A25" i="27"/>
  <c r="I24" i="27"/>
  <c r="A24" i="27"/>
  <c r="I23" i="27"/>
  <c r="A23" i="27"/>
  <c r="I22" i="27"/>
  <c r="A22" i="27"/>
  <c r="I21" i="27"/>
  <c r="A21" i="27"/>
  <c r="I20" i="27"/>
  <c r="A20" i="27"/>
  <c r="I19" i="27"/>
  <c r="A19" i="27"/>
  <c r="I18" i="27"/>
  <c r="A18" i="27"/>
  <c r="I17" i="27"/>
  <c r="A17" i="27"/>
  <c r="I16" i="27"/>
  <c r="A16" i="27"/>
  <c r="A15" i="27"/>
  <c r="I14" i="27"/>
  <c r="A14" i="27"/>
  <c r="M13" i="27"/>
  <c r="K13" i="27"/>
  <c r="I13" i="27"/>
  <c r="A13" i="27"/>
  <c r="I12" i="27"/>
  <c r="A12" i="27"/>
  <c r="I11" i="27"/>
  <c r="A11" i="27"/>
  <c r="I10" i="27"/>
  <c r="A10" i="27"/>
  <c r="A9" i="27"/>
  <c r="I8" i="27"/>
  <c r="A8" i="27"/>
  <c r="I7" i="27"/>
  <c r="A7" i="27"/>
  <c r="I6" i="27"/>
  <c r="A6" i="27"/>
  <c r="I5" i="27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A5" i="27"/>
  <c r="I4" i="27"/>
  <c r="G4" i="27"/>
  <c r="A4" i="27"/>
  <c r="I3" i="27"/>
  <c r="I15" i="27" s="1"/>
  <c r="L13" i="27" s="1"/>
  <c r="G3" i="27"/>
  <c r="A3" i="27"/>
  <c r="A2" i="27"/>
  <c r="L10" i="27" s="1"/>
  <c r="K5" i="17"/>
  <c r="M1" i="23"/>
  <c r="I49" i="25"/>
  <c r="A49" i="25"/>
  <c r="I48" i="25"/>
  <c r="A48" i="25"/>
  <c r="I47" i="25"/>
  <c r="A47" i="25"/>
  <c r="I46" i="25"/>
  <c r="A46" i="25"/>
  <c r="I45" i="25"/>
  <c r="A45" i="25"/>
  <c r="I44" i="25"/>
  <c r="A44" i="25"/>
  <c r="I43" i="25"/>
  <c r="A43" i="25"/>
  <c r="I42" i="25"/>
  <c r="A42" i="25"/>
  <c r="I41" i="25"/>
  <c r="A41" i="25"/>
  <c r="I40" i="25"/>
  <c r="A40" i="25"/>
  <c r="I39" i="25"/>
  <c r="A39" i="25"/>
  <c r="I38" i="25"/>
  <c r="A38" i="25"/>
  <c r="I37" i="25"/>
  <c r="A37" i="25"/>
  <c r="I36" i="25"/>
  <c r="A36" i="25"/>
  <c r="I35" i="25"/>
  <c r="A35" i="25"/>
  <c r="I34" i="25"/>
  <c r="A34" i="25"/>
  <c r="I33" i="25"/>
  <c r="A33" i="25"/>
  <c r="I32" i="25"/>
  <c r="A32" i="25"/>
  <c r="I31" i="25"/>
  <c r="A31" i="25"/>
  <c r="I30" i="25"/>
  <c r="A30" i="25"/>
  <c r="I29" i="25"/>
  <c r="A29" i="25"/>
  <c r="I28" i="25"/>
  <c r="A28" i="25"/>
  <c r="I27" i="25"/>
  <c r="A27" i="25"/>
  <c r="I26" i="25"/>
  <c r="A26" i="25"/>
  <c r="I25" i="25"/>
  <c r="A25" i="25"/>
  <c r="I24" i="25"/>
  <c r="A24" i="25"/>
  <c r="I23" i="25"/>
  <c r="A23" i="25"/>
  <c r="I22" i="25"/>
  <c r="A22" i="25"/>
  <c r="I21" i="25"/>
  <c r="A21" i="25"/>
  <c r="I20" i="25"/>
  <c r="A20" i="25"/>
  <c r="I19" i="25"/>
  <c r="A19" i="25"/>
  <c r="I18" i="25"/>
  <c r="A18" i="25"/>
  <c r="I17" i="25"/>
  <c r="A17" i="25"/>
  <c r="I16" i="25"/>
  <c r="A16" i="25"/>
  <c r="A15" i="25"/>
  <c r="I14" i="25"/>
  <c r="A14" i="25"/>
  <c r="M13" i="25"/>
  <c r="K13" i="25"/>
  <c r="I13" i="25"/>
  <c r="A13" i="25"/>
  <c r="I12" i="25"/>
  <c r="A12" i="25"/>
  <c r="I11" i="25"/>
  <c r="A11" i="25"/>
  <c r="I10" i="25"/>
  <c r="A10" i="25"/>
  <c r="A9" i="25"/>
  <c r="I8" i="25"/>
  <c r="A8" i="25"/>
  <c r="L7" i="25"/>
  <c r="I7" i="25"/>
  <c r="A7" i="25"/>
  <c r="I6" i="25"/>
  <c r="A6" i="25"/>
  <c r="I5" i="25"/>
  <c r="A5" i="25"/>
  <c r="I4" i="25"/>
  <c r="A4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A3" i="25"/>
  <c r="L10" i="25" s="1"/>
  <c r="A2" i="25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G23" i="28" l="1"/>
  <c r="G20" i="28"/>
  <c r="G8" i="28"/>
  <c r="G6" i="28"/>
  <c r="I9" i="28"/>
  <c r="H9" i="28"/>
  <c r="G5" i="28"/>
  <c r="G7" i="28"/>
  <c r="G4" i="28"/>
  <c r="L9" i="27"/>
  <c r="L5" i="27"/>
  <c r="L6" i="27"/>
  <c r="L7" i="27"/>
  <c r="L8" i="27"/>
  <c r="L5" i="25"/>
  <c r="L8" i="25"/>
  <c r="L6" i="25"/>
  <c r="I3" i="25"/>
  <c r="L9" i="25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I15" i="25" l="1"/>
  <c r="L13" i="25" s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<sst xmlns="http://schemas.openxmlformats.org/spreadsheetml/2006/main" count="477" uniqueCount="228">
  <si>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</si>
  <si>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</si>
  <si>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</si>
  <si>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</si>
  <si>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</si>
  <si>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</si>
  <si>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</si>
  <si>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</si>
  <si>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</si>
  <si>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</si>
  <si>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</si>
  <si>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</si>
  <si>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</si>
  <si>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</si>
  <si>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</si>
  <si>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</si>
  <si>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</si>
  <si>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</si>
  <si>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</si>
  <si>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</si>
  <si>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</si>
  <si>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</si>
  <si>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</si>
  <si>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</si>
  <si>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</si>
  <si>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</si>
  <si>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</si>
  <si>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</si>
  <si>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</si>
  <si>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</si>
  <si>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</si>
  <si>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</si>
  <si>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</si>
  <si>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</si>
  <si>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</si>
  <si>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</si>
  <si>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</si>
  <si>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</si>
  <si>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</si>
  <si>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</si>
  <si>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</si>
  <si>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</si>
  <si>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</si>
  <si>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</si>
  <si>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</si>
  <si>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</si>
  <si>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</si>
  <si>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</si>
  <si>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</si>
  <si>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</si>
  <si>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</si>
  <si>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</si>
  <si>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</si>
  <si>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</si>
  <si>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</si>
  <si>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</si>
  <si>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</si>
  <si>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</si>
  <si>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</si>
  <si>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</si>
  <si>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</si>
  <si>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</si>
  <si>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</si>
  <si>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</si>
  <si>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</si>
  <si>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</si>
  <si>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</si>
  <si>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</si>
  <si>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</si>
  <si>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</si>
  <si>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</si>
  <si>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</si>
  <si>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</si>
  <si>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</si>
  <si>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</si>
  <si>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</si>
  <si>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</si>
  <si>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</si>
  <si>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</si>
  <si>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</si>
  <si>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</si>
  <si>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</si>
  <si>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</si>
  <si>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</si>
  <si>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</si>
  <si>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</si>
  <si>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</si>
  <si>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</si>
  <si>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</si>
  <si>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</si>
  <si>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</si>
  <si>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</si>
  <si>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</si>
  <si>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</si>
  <si>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</si>
  <si>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</si>
  <si>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</si>
  <si>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</si>
  <si>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</si>
  <si>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</si>
  <si>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</si>
  <si>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</si>
  <si>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</si>
  <si>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</si>
  <si>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</si>
  <si>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</si>
  <si>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</si>
  <si>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</si>
  <si>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</si>
  <si>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</si>
  <si>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</si>
  <si>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</si>
  <si>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</si>
  <si>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</si>
  <si>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</si>
  <si>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</si>
  <si>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</si>
  <si>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</si>
  <si>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</si>
  <si>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</si>
  <si>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</si>
  <si>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</si>
  <si>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</si>
  <si>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</si>
  <si>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</si>
  <si>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</si>
  <si>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</si>
  <si>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</si>
  <si>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</si>
  <si>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</si>
  <si>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</si>
  <si>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</si>
  <si>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</si>
  <si>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</si>
  <si>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</si>
  <si>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</si>
  <si>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</si>
  <si>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</si>
  <si>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</si>
  <si>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</si>
  <si>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</si>
  <si>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</si>
  <si>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</si>
  <si>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</si>
  <si>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</si>
  <si>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</si>
  <si>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</si>
  <si>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</si>
  <si>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</si>
  <si>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</si>
  <si>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</si>
  <si>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spoon n mangjuan work</t>
  </si>
  <si>
    <t>hatdog</t>
  </si>
  <si>
    <t>income</t>
  </si>
  <si>
    <t>laptop homecredit paid</t>
  </si>
  <si>
    <t>samgyup homecredit not paid</t>
  </si>
  <si>
    <t>SM ate hiram</t>
  </si>
  <si>
    <t>alak</t>
  </si>
  <si>
    <t>foodpanda</t>
  </si>
  <si>
    <t xml:space="preserve">mama </t>
  </si>
  <si>
    <t>LAPTOP</t>
  </si>
  <si>
    <t>bball drinks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</si>
  <si>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</si>
  <si>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</si>
  <si>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</si>
  <si>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</si>
  <si>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</si>
  <si>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</si>
  <si>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</si>
  <si>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</si>
  <si>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</si>
  <si>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</si>
  <si>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</si>
  <si>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</si>
  <si>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</si>
  <si>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</si>
  <si>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</si>
  <si>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</si>
  <si>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</si>
  <si>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</si>
  <si>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</si>
  <si>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</si>
  <si>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</si>
  <si>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</si>
  <si>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</si>
  <si>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</si>
  <si>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</si>
  <si>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</si>
  <si>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</si>
  <si>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</si>
  <si>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</si>
  <si>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</si>
  <si>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</si>
  <si>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</si>
  <si>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</si>
  <si>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</si>
  <si>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</si>
  <si>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10000 / 18000</t>
  </si>
  <si>
    <t>OVERALL EXPENSE OF LIFE</t>
  </si>
  <si>
    <t>2ND CUT OFF</t>
  </si>
  <si>
    <t>debit category</t>
  </si>
  <si>
    <t>total</t>
  </si>
  <si>
    <t>Debit Expected</t>
  </si>
  <si>
    <t>expected</t>
  </si>
  <si>
    <t>business savings</t>
  </si>
  <si>
    <t>date</t>
  </si>
  <si>
    <t>liabilities</t>
  </si>
  <si>
    <t>GRAND LIMIT</t>
  </si>
  <si>
    <t xml:space="preserve">CREDIT </t>
  </si>
  <si>
    <t>DESCRIPTION</t>
  </si>
  <si>
    <t>Entertainment</t>
  </si>
  <si>
    <t>GRAND TOTAL</t>
  </si>
  <si>
    <t>cash</t>
  </si>
  <si>
    <t>credit</t>
  </si>
  <si>
    <t>Family</t>
  </si>
  <si>
    <t>Tax/Benefits</t>
  </si>
  <si>
    <t>Needs/Food</t>
  </si>
  <si>
    <t>LIMIT</t>
  </si>
  <si>
    <t>FIXED CYCLE</t>
  </si>
  <si>
    <t>BALANCE CASH</t>
  </si>
  <si>
    <t>EXCESS CASH:</t>
  </si>
  <si>
    <t>AVAILABLE</t>
  </si>
  <si>
    <t>CREDIT DEBIT</t>
  </si>
  <si>
    <t>CASH DEBIT</t>
  </si>
  <si>
    <t xml:space="preserve">&lt;-MONTH </t>
  </si>
  <si>
    <t>QUOTA</t>
  </si>
  <si>
    <t>CATEGORY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</si>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</sst>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0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/>
      <bottom/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/>
      <bottom/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43" applyNumberFormat="0" applyAlignment="0" applyProtection="0"/>
    <xf numFmtId="0" fontId="14" fillId="26" borderId="43" applyNumberFormat="0" applyAlignment="0" applyProtection="0"/>
    <xf numFmtId="0" fontId="15" fillId="27" borderId="44" applyNumberFormat="0" applyAlignment="0" applyProtection="0"/>
    <xf numFmtId="0" fontId="4" fillId="28" borderId="45" applyNumberFormat="0" applyFont="0" applyAlignment="0" applyProtection="0"/>
  </cellStyleXfs>
  <cellXfs count="2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6" fillId="8" borderId="22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14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2" fillId="24" borderId="0" xfId="5" applyBorder="1" applyAlignment="1">
      <alignment horizontal="center" vertical="center" wrapText="1"/>
    </xf>
    <xf numFmtId="0" fontId="12" fillId="24" borderId="1" xfId="5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0" fillId="22" borderId="0" xfId="3" applyAlignment="1">
      <alignment wrapText="1"/>
    </xf>
    <xf numFmtId="167" fontId="0" fillId="0" borderId="16" xfId="0" applyNumberFormat="1" applyBorder="1" applyAlignment="1">
      <alignment horizontal="center" vertical="center" wrapText="1"/>
    </xf>
    <xf numFmtId="167" fontId="13" fillId="25" borderId="43" xfId="6" applyNumberFormat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170" fontId="0" fillId="0" borderId="4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7" fontId="0" fillId="0" borderId="0" xfId="0" applyNumberFormat="1" applyAlignment="1">
      <alignment horizontal="center" vertical="center" wrapText="1"/>
    </xf>
    <xf numFmtId="167" fontId="12" fillId="24" borderId="0" xfId="5" applyNumberFormat="1" applyBorder="1" applyAlignment="1">
      <alignment horizontal="center" vertical="center" wrapText="1"/>
    </xf>
    <xf numFmtId="167" fontId="0" fillId="0" borderId="0" xfId="1" applyNumberFormat="1" applyFont="1" applyAlignment="1">
      <alignment wrapText="1"/>
    </xf>
    <xf numFmtId="167" fontId="0" fillId="0" borderId="0" xfId="1" applyNumberFormat="1" applyFont="1" applyBorder="1" applyAlignment="1">
      <alignment wrapText="1"/>
    </xf>
    <xf numFmtId="167" fontId="0" fillId="0" borderId="0" xfId="1" applyNumberFormat="1" applyFont="1" applyBorder="1" applyAlignment="1">
      <alignment horizontal="center" wrapText="1"/>
    </xf>
    <xf numFmtId="167" fontId="10" fillId="22" borderId="0" xfId="1" applyNumberFormat="1" applyFont="1" applyFill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46" xfId="0" applyBorder="1" applyAlignment="1">
      <alignment wrapText="1"/>
    </xf>
    <xf numFmtId="0" fontId="11" fillId="23" borderId="46" xfId="4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7" fontId="0" fillId="0" borderId="46" xfId="0" applyNumberFormat="1" applyBorder="1" applyAlignment="1">
      <alignment horizontal="center" vertical="center" wrapText="1"/>
    </xf>
    <xf numFmtId="167" fontId="13" fillId="25" borderId="47" xfId="6" applyNumberFormat="1" applyBorder="1" applyAlignment="1">
      <alignment horizontal="center" vertical="center" wrapText="1"/>
    </xf>
    <xf numFmtId="167" fontId="0" fillId="0" borderId="46" xfId="0" applyNumberFormat="1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5" fillId="27" borderId="44" xfId="8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0" fontId="13" fillId="28" borderId="45" xfId="9" applyFont="1" applyAlignment="1">
      <alignment horizontal="center" vertical="center" wrapText="1"/>
    </xf>
    <xf numFmtId="0" fontId="14" fillId="26" borderId="43" xfId="7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167" fontId="0" fillId="0" borderId="48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0">
    <cellStyle name="Accent6" xfId="2" builtinId="49"/>
    <cellStyle name="Bad" xfId="4" builtinId="27"/>
    <cellStyle name="Calculation" xfId="6" builtinId="22"/>
    <cellStyle name="Check Cell" xfId="8" builtinId="23"/>
    <cellStyle name="Currency" xfId="1" builtinId="4"/>
    <cellStyle name="Good" xfId="3" builtinId="26"/>
    <cellStyle name="Input" xfId="7" builtinId="20"/>
    <cellStyle name="Neutral" xfId="5" builtinId="28"/>
    <cellStyle name="Normal" xfId="0" builtinId="0"/>
    <cellStyle name="Note" xfId="9" builtinId="10"/>
  </cellStyles>
  <dxfs count="47">
    <dxf>
      <alignment horizontal="center" vertical="center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46">
  <autoFilter ref="A1:I77" xr:uid="{00000000-0009-0000-0100-000003000000}"/>
  <tableColumns count="9">
    <tableColumn id="1" xr3:uid="{D112E57D-C5F7-4EF3-AE1F-A2939AE2E069}" name="Month" dataDxfId="45">
      <calculatedColumnFormula>MONTH(Table14542[[#This Row],[Date]])</calculatedColumnFormula>
    </tableColumn>
    <tableColumn id="2" xr3:uid="{6A555A39-8AB0-4C6E-9243-6FC6E29493BF}" name="Date" dataDxfId="44"/>
    <tableColumn id="3" xr3:uid="{A052C14E-F72C-44ED-A7C8-BBB20320E8F8}" name="Description" dataDxfId="43"/>
    <tableColumn id="4" xr3:uid="{7818BF9B-065E-4671-846D-D17583E36652}" name="Category" dataDxfId="42"/>
    <tableColumn id="5" xr3:uid="{5E7FB5A3-4785-4505-9436-4DD43AA82289}" name="Income" dataDxfId="41"/>
    <tableColumn id="6" xr3:uid="{A82DA387-0642-46AA-9D56-7697E921916D}" name="Debits" dataDxfId="40"/>
    <tableColumn id="7" xr3:uid="{3501D39E-DFC8-4016-93D8-7704133964D0}" name="Balance" dataDxfId="39"/>
    <tableColumn id="8" xr3:uid="{88D56B58-AC51-44A0-9733-5471A28A9F03}" name="Month for Savings" dataDxfId="38"/>
    <tableColumn id="9" xr3:uid="{D2EF91F0-6A35-4203-A80B-9DF2750FD81D}" name="Savings Balance" dataDxfId="37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14257-61ED-4B4A-A78E-7043085AD9E8}" name="Table1454253" displayName="Table1454253" ref="A1:I49" totalsRowShown="0" dataDxfId="36">
  <autoFilter ref="A1:I49" xr:uid="{00000000-0009-0000-0100-000003000000}"/>
  <tableColumns count="9">
    <tableColumn id="1" xr3:uid="{0294208F-D482-4F0A-B869-6C32269EFA1F}" name="Month" dataDxfId="35">
      <calculatedColumnFormula>MONTH(Table1454253[[#This Row],[Date]])</calculatedColumnFormula>
    </tableColumn>
    <tableColumn id="2" xr3:uid="{018BF1C1-066F-4C09-BA0F-65F039FE7FF0}" name="Date" dataDxfId="34"/>
    <tableColumn id="3" xr3:uid="{32933DDB-D71E-4CBA-8BDB-5E557A250AF1}" name="Description" dataDxfId="33"/>
    <tableColumn id="4" xr3:uid="{137428C2-3E76-4967-80B7-832A283920FE}" name="Category" dataDxfId="32"/>
    <tableColumn id="5" xr3:uid="{E65397B1-A5C0-4295-92BC-94F297A440D3}" name="Income" dataDxfId="31"/>
    <tableColumn id="6" xr3:uid="{24341281-92AB-4EFB-B21C-5B47B39C7765}" name="Debits" dataDxfId="30"/>
    <tableColumn id="7" xr3:uid="{5E3AD812-3C1B-42A5-9160-691E6252E0BD}" name="Balance" dataDxfId="29"/>
    <tableColumn id="8" xr3:uid="{C1C1E0C0-4B25-4094-BFB6-A6718E2A0A5F}" name="Month for Savings" dataDxfId="28"/>
    <tableColumn id="9" xr3:uid="{4245AF5B-14D4-4F88-A53E-F9A0DF90EA38}" name="Savings Balance" dataDxfId="27">
      <calculatedColumnFormula>SUM(K9)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26">
  <autoFilter ref="A1:I49" xr:uid="{00000000-0009-0000-0100-000003000000}"/>
  <tableColumns count="9">
    <tableColumn id="1" xr3:uid="{39309D69-6F35-42D9-B417-6C42098C3D9F}" name="Month" dataDxfId="25">
      <calculatedColumnFormula>MONTH(Table145425[[#This Row],[Date]])</calculatedColumnFormula>
    </tableColumn>
    <tableColumn id="2" xr3:uid="{1107F692-5585-46DD-8899-8B47FF0701EF}" name="Date" dataDxfId="24"/>
    <tableColumn id="3" xr3:uid="{D246CF8B-09A9-4930-B9CE-539A5686886C}" name="Description" dataDxfId="23"/>
    <tableColumn id="4" xr3:uid="{79FB080A-FB33-45C5-9798-07F203573430}" name="Category" dataDxfId="22"/>
    <tableColumn id="5" xr3:uid="{F5B9515E-C7E7-4FAF-9AA1-D4C18B4A063D}" name="Income" dataDxfId="21"/>
    <tableColumn id="6" xr3:uid="{2FEA6553-8DBA-4B37-8155-80F4790DD542}" name="Debits" dataDxfId="20"/>
    <tableColumn id="7" xr3:uid="{6E3FEAB8-E86F-423F-86DB-E26B8F0B74FA}" name="Balance" dataDxfId="19"/>
    <tableColumn id="8" xr3:uid="{15319760-CB9B-4E3E-B991-292290FC9062}" name="Month for Savings" dataDxfId="18"/>
    <tableColumn id="9" xr3:uid="{4D65A033-3786-4FE2-B622-1BD332D30862}" name="Savings Balance" dataDxfId="17">
      <calculatedColumnFormula>SUM(K9)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73F8C-2288-43D8-B3AC-AF3853CC5B17}" name="Table1454254" displayName="Table1454254" ref="A1:I49" totalsRowShown="0" dataDxfId="16">
  <autoFilter ref="A1:I49" xr:uid="{00000000-0009-0000-0100-000003000000}"/>
  <tableColumns count="9">
    <tableColumn id="1" xr3:uid="{753FEEC3-4193-4B30-BE9A-EE126761F449}" name="Month" dataDxfId="15">
      <calculatedColumnFormula>MONTH(Table1454254[[#This Row],[Date]])</calculatedColumnFormula>
    </tableColumn>
    <tableColumn id="2" xr3:uid="{E76CAD17-AA72-4A06-894B-DD71EA212904}" name="Date" dataDxfId="14"/>
    <tableColumn id="3" xr3:uid="{93EF9266-6294-48D3-9E44-9E4D86B8C864}" name="Description" dataDxfId="13"/>
    <tableColumn id="4" xr3:uid="{D466057F-D8D0-47A9-B6D7-5ABE9AB2E544}" name="Category" dataDxfId="12"/>
    <tableColumn id="5" xr3:uid="{BCFF38BB-70D8-474F-ABF2-6BBFEE00611C}" name="Income" dataDxfId="11"/>
    <tableColumn id="6" xr3:uid="{AF07AB87-35D2-4B16-A619-D67D4318D87C}" name="Debits" dataDxfId="10"/>
    <tableColumn id="7" xr3:uid="{D0D9F66D-09EA-4616-841E-EA82CFFCACD2}" name="Balance" dataDxfId="9"/>
    <tableColumn id="8" xr3:uid="{BF527D65-73AF-4098-9578-AC870161BD34}" name="Month for Savings" dataDxfId="8"/>
    <tableColumn id="9" xr3:uid="{AA06D605-D263-4D53-A185-07E024C0B5C8}" name="Savings Balance" dataDxfId="7">
      <calculatedColumnFormula>SUM(K9)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230867-43B0-43F2-B188-CC6223C224AC}" name="Table8" displayName="Table8" ref="A2:E143" totalsRowShown="0" headerRowDxfId="0" dataDxfId="6" headerRowCellStyle="Check Cell">
  <autoFilter ref="A2:E143" xr:uid="{41230867-43B0-43F2-B188-CC6223C224AC}"/>
  <tableColumns count="5">
    <tableColumn id="1" xr3:uid="{D7615E4B-559A-4B45-B67A-974850B2E511}" name="MONTH" dataDxfId="5">
      <calculatedColumnFormula>MONTH(Table8[[#This Row],[DATE]])</calculatedColumnFormula>
    </tableColumn>
    <tableColumn id="2" xr3:uid="{FE4676DF-BCC9-42B5-9693-BA2A4FE1E7E4}" name="DATE" dataDxfId="4"/>
    <tableColumn id="3" xr3:uid="{DF98829E-91A4-443A-97D6-2023B162EC9A}" name="DESCRIPTION" dataDxfId="3"/>
    <tableColumn id="4" xr3:uid="{907944B5-3894-4B92-8DA4-72D7066A451D}" name="CREDIT DEBIT" dataDxfId="2"/>
    <tableColumn id="5" xr3:uid="{DD56DBB1-53D2-4AD5-A350-67913489009E}" name="CASH DEB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D37" sqref="D37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13" customWidth="1"/>
    <col min="4" max="4" width="21" style="2" customWidth="1"/>
    <col min="5" max="5" width="13.7109375" style="113" customWidth="1"/>
    <col min="6" max="6" width="25.7109375" style="2" customWidth="1"/>
    <col min="7" max="7" width="11.28515625" style="113" customWidth="1"/>
    <col min="8" max="8" width="18.7109375" style="109" customWidth="1"/>
    <col min="9" max="9" width="12.140625" style="112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9" customWidth="1"/>
  </cols>
  <sheetData>
    <row r="1" spans="1:14" ht="51" customHeight="1" x14ac:dyDescent="0.25">
      <c r="A1" s="73" t="s">
        <v>99</v>
      </c>
      <c r="B1" s="70">
        <v>5700</v>
      </c>
      <c r="C1" s="154" t="s">
        <v>101</v>
      </c>
      <c r="D1" s="102">
        <v>1000</v>
      </c>
      <c r="E1" s="154" t="s">
        <v>101</v>
      </c>
      <c r="F1" s="102">
        <v>2000</v>
      </c>
      <c r="G1" s="154" t="s">
        <v>101</v>
      </c>
      <c r="H1" s="106">
        <v>500</v>
      </c>
      <c r="I1" s="156" t="s">
        <v>101</v>
      </c>
      <c r="J1" s="71">
        <v>500</v>
      </c>
      <c r="K1" s="158" t="s">
        <v>101</v>
      </c>
      <c r="L1" s="73" t="s">
        <v>99</v>
      </c>
      <c r="M1" s="77">
        <f>B1+D1+F1+H1</f>
        <v>9200</v>
      </c>
    </row>
    <row r="2" spans="1:14" x14ac:dyDescent="0.25">
      <c r="A2" s="75" t="s">
        <v>93</v>
      </c>
      <c r="B2" s="87" t="s">
        <v>94</v>
      </c>
      <c r="C2" s="155"/>
      <c r="D2" s="103" t="s">
        <v>95</v>
      </c>
      <c r="E2" s="155"/>
      <c r="F2" s="105" t="s">
        <v>96</v>
      </c>
      <c r="G2" s="155"/>
      <c r="H2" s="107" t="s">
        <v>97</v>
      </c>
      <c r="I2" s="157"/>
      <c r="J2" s="87" t="s">
        <v>98</v>
      </c>
      <c r="K2" s="158"/>
      <c r="L2" s="75" t="s">
        <v>93</v>
      </c>
      <c r="M2" s="152" t="s">
        <v>53</v>
      </c>
    </row>
    <row r="3" spans="1:14" ht="30" x14ac:dyDescent="0.25">
      <c r="A3" s="74" t="s">
        <v>92</v>
      </c>
      <c r="B3" s="90" t="s">
        <v>54</v>
      </c>
      <c r="C3" s="155"/>
      <c r="D3" s="104" t="s">
        <v>55</v>
      </c>
      <c r="E3" s="155"/>
      <c r="F3" s="104" t="s">
        <v>56</v>
      </c>
      <c r="G3" s="155"/>
      <c r="H3" s="108" t="s">
        <v>58</v>
      </c>
      <c r="I3" s="157"/>
      <c r="J3" s="72" t="s">
        <v>57</v>
      </c>
      <c r="K3" s="158"/>
      <c r="L3" s="74" t="s">
        <v>92</v>
      </c>
      <c r="M3" s="153"/>
    </row>
    <row r="4" spans="1:14" ht="15.75" thickBot="1" x14ac:dyDescent="0.3">
      <c r="A4" s="68"/>
      <c r="B4" s="110">
        <v>-2460</v>
      </c>
      <c r="C4" s="113">
        <v>45294</v>
      </c>
      <c r="D4" s="111">
        <v>500</v>
      </c>
      <c r="E4" s="113">
        <v>45262</v>
      </c>
      <c r="F4" s="2">
        <v>263</v>
      </c>
      <c r="G4" s="113">
        <v>45262</v>
      </c>
      <c r="H4" s="109">
        <v>500</v>
      </c>
      <c r="I4" s="114">
        <v>45297</v>
      </c>
      <c r="L4" s="45"/>
      <c r="M4" s="85" t="s">
        <v>44</v>
      </c>
      <c r="N4" s="86" t="s">
        <v>67</v>
      </c>
    </row>
    <row r="5" spans="1:14" ht="15.75" thickTop="1" x14ac:dyDescent="0.25">
      <c r="A5" s="76"/>
      <c r="B5" s="43"/>
      <c r="D5" s="2">
        <v>1000</v>
      </c>
      <c r="E5" s="113">
        <v>45297</v>
      </c>
      <c r="F5" s="2">
        <v>1500</v>
      </c>
      <c r="G5" s="113">
        <v>45297</v>
      </c>
      <c r="L5" s="45"/>
      <c r="M5" s="44"/>
      <c r="N5" s="80"/>
    </row>
    <row r="6" spans="1:14" ht="15.75" thickBot="1" x14ac:dyDescent="0.3">
      <c r="A6" s="3"/>
      <c r="L6" s="3"/>
      <c r="M6" s="84" t="s">
        <v>45</v>
      </c>
      <c r="N6" s="83" t="s">
        <v>102</v>
      </c>
    </row>
    <row r="7" spans="1:14" x14ac:dyDescent="0.25">
      <c r="A7" s="3"/>
      <c r="L7" s="3"/>
      <c r="M7" s="88" t="s">
        <v>47</v>
      </c>
      <c r="N7" s="81">
        <v>45336</v>
      </c>
    </row>
    <row r="8" spans="1:14" x14ac:dyDescent="0.25">
      <c r="A8" s="3"/>
      <c r="L8" s="3"/>
      <c r="M8" s="88" t="s">
        <v>103</v>
      </c>
      <c r="N8" s="82"/>
    </row>
    <row r="9" spans="1:14" x14ac:dyDescent="0.25">
      <c r="A9" s="3"/>
      <c r="L9" s="3"/>
      <c r="M9" s="88" t="s">
        <v>46</v>
      </c>
      <c r="N9" s="82">
        <v>45327</v>
      </c>
    </row>
    <row r="10" spans="1:14" x14ac:dyDescent="0.25">
      <c r="A10" s="3"/>
      <c r="L10" s="3"/>
      <c r="M10" s="89" t="s">
        <v>43</v>
      </c>
      <c r="N10" s="82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72" t="s">
        <v>38</v>
      </c>
      <c r="L25" s="172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31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31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31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31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31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31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31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31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31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31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31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31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31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31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DC7-9B08-4CF6-8C62-86D056D8E323}">
  <sheetPr>
    <tabColor theme="0"/>
  </sheetPr>
  <dimension ref="A1:O49"/>
  <sheetViews>
    <sheetView workbookViewId="0">
      <selection activeCell="E11" sqref="E11"/>
    </sheetView>
  </sheetViews>
  <sheetFormatPr defaultRowHeight="15" x14ac:dyDescent="0.25"/>
  <cols>
    <col min="1" max="1" width="13" customWidth="1"/>
    <col min="2" max="2" width="21.42578125" style="1" customWidth="1"/>
    <col min="3" max="3" width="24.425781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MONTH(Table1454253[[#This Row],[Date]])</f>
        <v>1</v>
      </c>
      <c r="B2" s="12"/>
      <c r="C2" s="13" t="s">
        <v>37</v>
      </c>
      <c r="D2" s="13"/>
      <c r="E2" s="14"/>
      <c r="F2" s="14"/>
      <c r="G2" s="14">
        <v>-32</v>
      </c>
      <c r="H2" t="s">
        <v>25</v>
      </c>
      <c r="I2" s="20">
        <v>0</v>
      </c>
    </row>
    <row r="3" spans="1:15" x14ac:dyDescent="0.25">
      <c r="A3" s="15">
        <f>MONTH(Table1454253[[#This Row],[Date]])</f>
        <v>2</v>
      </c>
      <c r="B3" s="12">
        <v>45323</v>
      </c>
      <c r="C3" s="13" t="s">
        <v>151</v>
      </c>
      <c r="D3" s="13"/>
      <c r="E3" s="14"/>
      <c r="F3" s="14">
        <v>34</v>
      </c>
      <c r="G3" s="14">
        <f>SUM(G2+Table1454253[[#This Row],[Income]]-Table1454253[[#This Row],[Debits]])</f>
        <v>-66</v>
      </c>
      <c r="H3" t="s">
        <v>24</v>
      </c>
      <c r="I3" s="21">
        <f>SUMIFS(Table1454253[[#All],[Debits]],Table1454253[[#All],[Month]],K4, Table1454253[[#All],[Category]],K9)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MONTH(Table1454253[[#This Row],[Date]])</f>
        <v>2</v>
      </c>
      <c r="B4" s="12">
        <v>45323</v>
      </c>
      <c r="C4" s="13" t="s">
        <v>152</v>
      </c>
      <c r="D4" s="13"/>
      <c r="E4" s="14"/>
      <c r="F4" s="14">
        <v>45</v>
      </c>
      <c r="G4" s="14">
        <f>SUM(G3+Table1454253[[#This Row],[Income]]-Table1454253[[#This Row],[Debits]])</f>
        <v>-111</v>
      </c>
      <c r="H4" t="s">
        <v>27</v>
      </c>
      <c r="I4" s="20">
        <f t="shared" ref="I4:I49" si="0">SUM(K11)</f>
        <v>0</v>
      </c>
      <c r="J4" s="3"/>
      <c r="K4">
        <v>2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MONTH(Table1454253[[#This Row],[Date]])</f>
        <v>2</v>
      </c>
      <c r="B5" s="12">
        <v>45324</v>
      </c>
      <c r="C5" s="15" t="s">
        <v>153</v>
      </c>
      <c r="D5" s="13"/>
      <c r="E5" s="14">
        <v>8246</v>
      </c>
      <c r="F5" s="14"/>
      <c r="G5" s="14">
        <f>SUM(G4+Table1454253[[#This Row],[Income]]-Table1454253[[#This Row],[Debits]])</f>
        <v>8135</v>
      </c>
      <c r="H5" t="s">
        <v>28</v>
      </c>
      <c r="I5" s="21">
        <f t="shared" si="0"/>
        <v>0</v>
      </c>
      <c r="J5" s="3"/>
      <c r="K5" t="s">
        <v>4</v>
      </c>
      <c r="L5">
        <f>SUMIFS(Table1454253[[#All],[Income]],Table1454253[[#All],[Month]],K4,Table1454253[[#All],[Category]],K5)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MONTH(Table1454253[[#This Row],[Date]])</f>
        <v>2</v>
      </c>
      <c r="B6" s="12">
        <v>45324</v>
      </c>
      <c r="C6" s="34" t="s">
        <v>154</v>
      </c>
      <c r="D6" s="34"/>
      <c r="E6" s="14"/>
      <c r="F6" s="14">
        <v>7200</v>
      </c>
      <c r="G6" s="14">
        <f>SUM(G5+Table1454253[[#This Row],[Income]]-Table1454253[[#This Row],[Debits]])</f>
        <v>935</v>
      </c>
      <c r="H6" t="s">
        <v>29</v>
      </c>
      <c r="I6" s="20">
        <f>SUM(K100)</f>
        <v>0</v>
      </c>
      <c r="J6" s="3"/>
      <c r="K6" t="s">
        <v>7</v>
      </c>
      <c r="L6">
        <f>SUMIFS(Table1454253[[#All],[Debits]],Table1454253[[#All],[Month]],K4, Table1454253[[#All],[Category]],K6)</f>
        <v>0</v>
      </c>
      <c r="M6" s="23">
        <v>2000</v>
      </c>
      <c r="O6" s="3"/>
    </row>
    <row r="7" spans="1:15" ht="30" x14ac:dyDescent="0.25">
      <c r="A7" s="15">
        <f>MONTH(Table1454253[[#This Row],[Date]])</f>
        <v>2</v>
      </c>
      <c r="B7" s="12">
        <v>45324</v>
      </c>
      <c r="C7" s="15" t="s">
        <v>155</v>
      </c>
      <c r="D7" s="13"/>
      <c r="E7" s="14">
        <v>3500</v>
      </c>
      <c r="F7" s="14">
        <v>3500</v>
      </c>
      <c r="G7" s="14">
        <f>SUM(G6+Table1454253[[#This Row],[Income]]-Table1454253[[#This Row],[Debits]])</f>
        <v>935</v>
      </c>
      <c r="H7" t="s">
        <v>30</v>
      </c>
      <c r="I7" s="21">
        <f t="shared" si="0"/>
        <v>0</v>
      </c>
      <c r="J7" s="3"/>
      <c r="K7" t="s">
        <v>12</v>
      </c>
      <c r="L7">
        <f>SUMIFS(Table1454253[[#All],[Debits]],Table1454253[[#All],[Month]],K4, Table1454253[[#All],[Category]],K7)</f>
        <v>0</v>
      </c>
      <c r="M7" s="23">
        <v>2000</v>
      </c>
      <c r="O7" s="3"/>
    </row>
    <row r="8" spans="1:15" x14ac:dyDescent="0.25">
      <c r="A8" s="11">
        <f>MONTH(Table1454253[[#This Row],[Date]])</f>
        <v>2</v>
      </c>
      <c r="B8" s="12">
        <v>45324</v>
      </c>
      <c r="C8" s="13" t="s">
        <v>156</v>
      </c>
      <c r="D8" s="13"/>
      <c r="E8" s="14">
        <v>2700</v>
      </c>
      <c r="F8" s="14">
        <v>2700</v>
      </c>
      <c r="G8" s="14">
        <f>SUM(G7+Table1454253[[#This Row],[Income]]-Table1454253[[#This Row],[Debits]])</f>
        <v>935</v>
      </c>
      <c r="H8" t="s">
        <v>31</v>
      </c>
      <c r="I8" s="20">
        <f t="shared" si="0"/>
        <v>0</v>
      </c>
      <c r="J8" s="3"/>
      <c r="K8" t="s">
        <v>8</v>
      </c>
      <c r="L8">
        <f>SUMIFS(Table1454253[[#All],[Debits]],Table1454253[[#All],[Month]],K4, Table1454253[[#All],[Category]],K8)</f>
        <v>0</v>
      </c>
      <c r="M8" s="23">
        <v>3500</v>
      </c>
      <c r="O8" s="3"/>
    </row>
    <row r="9" spans="1:15" x14ac:dyDescent="0.25">
      <c r="A9" s="15">
        <f>MONTH(Table1454253[[#This Row],[Date]])</f>
        <v>2</v>
      </c>
      <c r="B9" s="12">
        <v>45324</v>
      </c>
      <c r="C9" s="13" t="s">
        <v>157</v>
      </c>
      <c r="D9" s="13"/>
      <c r="E9" s="14"/>
      <c r="F9" s="14">
        <v>110</v>
      </c>
      <c r="G9" s="14">
        <f>SUM(G8+Table1454253[[#This Row],[Income]]-Table1454253[[#This Row],[Debits]])</f>
        <v>825</v>
      </c>
      <c r="H9" t="s">
        <v>32</v>
      </c>
      <c r="I9" s="21"/>
      <c r="J9" s="3"/>
      <c r="K9" s="78" t="s">
        <v>13</v>
      </c>
      <c r="L9">
        <f>SUMIFS(Table1454253[[#All],[Debits]],Table1454253[[#All],[Month]],K4, Table1454253[[#All],[Category]],K9)</f>
        <v>0</v>
      </c>
      <c r="M9" s="23">
        <v>8000</v>
      </c>
      <c r="O9" s="3"/>
    </row>
    <row r="10" spans="1:15" x14ac:dyDescent="0.25">
      <c r="A10" s="11">
        <f>MONTH(Table1454253[[#This Row],[Date]])</f>
        <v>2</v>
      </c>
      <c r="B10" s="12">
        <v>45325</v>
      </c>
      <c r="C10" s="13" t="s">
        <v>158</v>
      </c>
      <c r="D10" s="13"/>
      <c r="E10" s="14"/>
      <c r="F10" s="14">
        <v>215</v>
      </c>
      <c r="G10" s="14">
        <f>SUM(G9+Table1454253[[#This Row],[Income]]-Table1454253[[#This Row],[Debits]])</f>
        <v>610</v>
      </c>
      <c r="H10" t="s">
        <v>33</v>
      </c>
      <c r="I10" s="20">
        <f t="shared" si="0"/>
        <v>0</v>
      </c>
      <c r="J10" s="3"/>
      <c r="K10" t="s">
        <v>21</v>
      </c>
      <c r="L10">
        <f>SUMIFS(Table1454253[[#All],[Income]],Table1454253[[#All],[Month]],K4,Table1454253[[#All],[Category]],K10)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MONTH(Table1454253[[#This Row],[Date]])</f>
        <v>2</v>
      </c>
      <c r="B11" s="12">
        <v>45325</v>
      </c>
      <c r="C11" s="13" t="s">
        <v>159</v>
      </c>
      <c r="D11" s="13"/>
      <c r="E11" s="14">
        <v>100</v>
      </c>
      <c r="F11" s="14"/>
      <c r="G11" s="14">
        <f>SUM(G10+Table1454253[[#This Row],[Income]]-Table1454253[[#This Row],[Debits]])</f>
        <v>710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MONTH(Table1454253[[#This Row],[Date]])</f>
        <v>2</v>
      </c>
      <c r="B12" s="12">
        <v>45326</v>
      </c>
      <c r="C12" s="11" t="s">
        <v>161</v>
      </c>
      <c r="D12" s="11"/>
      <c r="E12" s="14"/>
      <c r="F12" s="14">
        <v>129</v>
      </c>
      <c r="G12" s="14">
        <f>SUM(G11+Table1454253[[#This Row],[Income]]-Table1454253[[#This Row],[Debits]])</f>
        <v>581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MONTH(Table1454253[[#This Row],[Date]])</f>
        <v>1</v>
      </c>
      <c r="B13" s="12"/>
      <c r="C13" s="13"/>
      <c r="D13" s="13"/>
      <c r="E13" s="14"/>
      <c r="F13" s="14"/>
      <c r="G13" s="14">
        <f>SUM(G12+Table1454253[[#This Row],[Income]]-Table1454253[[#This Row],[Debits]])</f>
        <v>581</v>
      </c>
      <c r="H13" t="s">
        <v>36</v>
      </c>
      <c r="I13" s="21">
        <f t="shared" si="0"/>
        <v>0</v>
      </c>
      <c r="K13" s="27">
        <f>SUM(F2:F42)</f>
        <v>13933</v>
      </c>
      <c r="L13" s="27">
        <f>SUM(Table1454253[Savings Balance])</f>
        <v>0</v>
      </c>
      <c r="M13" s="28">
        <f>SUM(1921-1400)</f>
        <v>521</v>
      </c>
    </row>
    <row r="14" spans="1:15" x14ac:dyDescent="0.25">
      <c r="A14" s="11">
        <f>MONTH(Table1454253[[#This Row],[Date]])</f>
        <v>1</v>
      </c>
      <c r="B14" s="12"/>
      <c r="C14" s="11"/>
      <c r="D14" s="11"/>
      <c r="E14" s="14"/>
      <c r="F14" s="14"/>
      <c r="G14" s="14">
        <f>SUM(G13+Table1454253[[#This Row],[Income]]-Table1454253[[#This Row],[Debits]])</f>
        <v>581</v>
      </c>
      <c r="I14" s="24">
        <f t="shared" si="0"/>
        <v>0</v>
      </c>
      <c r="L14" t="s">
        <v>20</v>
      </c>
    </row>
    <row r="15" spans="1:15" x14ac:dyDescent="0.25">
      <c r="A15" s="13">
        <f>MONTH(Table1454253[[#This Row],[Date]])</f>
        <v>1</v>
      </c>
      <c r="B15" s="12"/>
      <c r="C15" s="13"/>
      <c r="D15" s="13"/>
      <c r="E15" s="14"/>
      <c r="F15" s="14"/>
      <c r="G15" s="14">
        <f>SUM(G14+Table1454253[[#This Row],[Income]]-Table1454253[[#This Row],[Debits]])</f>
        <v>581</v>
      </c>
      <c r="H15" t="s">
        <v>40</v>
      </c>
      <c r="I15" s="21">
        <f>SUM(I2:I13)</f>
        <v>0</v>
      </c>
    </row>
    <row r="16" spans="1:15" x14ac:dyDescent="0.25">
      <c r="A16" s="11">
        <f>MONTH(Table1454253[[#This Row],[Date]])</f>
        <v>1</v>
      </c>
      <c r="B16" s="12"/>
      <c r="C16" s="13"/>
      <c r="D16" s="13"/>
      <c r="E16" s="14"/>
      <c r="F16" s="14"/>
      <c r="G16" s="14">
        <f>SUM(G15+Table1454253[[#This Row],[Income]]-Table1454253[[#This Row],[Debits]])</f>
        <v>581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MONTH(Table1454253[[#This Row],[Date]])</f>
        <v>1</v>
      </c>
      <c r="B17" s="12"/>
      <c r="C17" s="16"/>
      <c r="D17" s="15"/>
      <c r="E17" s="14"/>
      <c r="F17" s="14"/>
      <c r="G17" s="14">
        <f>SUM(G16+Table1454253[[#This Row],[Income]]-Table1454253[[#This Row],[Debits]])</f>
        <v>581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MONTH(Table1454253[[#This Row],[Date]])</f>
        <v>1</v>
      </c>
      <c r="B18" s="12"/>
      <c r="C18" s="13"/>
      <c r="D18" s="13"/>
      <c r="E18" s="14"/>
      <c r="F18" s="14"/>
      <c r="G18" s="14">
        <f>SUM(G17+Table1454253[[#This Row],[Income]]-Table1454253[[#This Row],[Debits]])</f>
        <v>581</v>
      </c>
      <c r="I18" s="24">
        <f t="shared" si="0"/>
        <v>0</v>
      </c>
    </row>
    <row r="19" spans="1:13" x14ac:dyDescent="0.25">
      <c r="A19" s="13">
        <f>MONTH(Table1454253[[#This Row],[Date]])</f>
        <v>1</v>
      </c>
      <c r="B19" s="12"/>
      <c r="C19" s="15"/>
      <c r="D19" s="15"/>
      <c r="E19" s="14"/>
      <c r="F19" s="14"/>
      <c r="G19" s="14">
        <f>SUM(G18+Table1454253[[#This Row],[Income]]-Table1454253[[#This Row],[Debits]])</f>
        <v>581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MONTH(Table1454253[[#This Row],[Date]])</f>
        <v>1</v>
      </c>
      <c r="B20" s="12"/>
      <c r="C20" s="11"/>
      <c r="D20" s="11"/>
      <c r="E20" s="14"/>
      <c r="F20" s="14"/>
      <c r="G20" s="14">
        <f>SUM(G19+Table1454253[[#This Row],[Income]]-Table1454253[[#This Row],[Debits]])</f>
        <v>581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MONTH(Table1454253[[#This Row],[Date]])</f>
        <v>1</v>
      </c>
      <c r="B21" s="12"/>
      <c r="C21" s="13"/>
      <c r="D21" s="13"/>
      <c r="E21" s="14"/>
      <c r="F21" s="14"/>
      <c r="G21" s="14">
        <f>SUM(G20+Table1454253[[#This Row],[Income]]-Table1454253[[#This Row],[Debits]])</f>
        <v>581</v>
      </c>
      <c r="I21" s="21">
        <f t="shared" si="0"/>
        <v>0</v>
      </c>
    </row>
    <row r="22" spans="1:13" x14ac:dyDescent="0.25">
      <c r="A22" s="13">
        <f>MONTH(Table1454253[[#This Row],[Date]])</f>
        <v>1</v>
      </c>
      <c r="B22" s="12"/>
      <c r="C22" s="17"/>
      <c r="D22" s="13"/>
      <c r="E22" s="14"/>
      <c r="F22" s="14"/>
      <c r="G22" s="14">
        <f>SUM(G21+Table1454253[[#This Row],[Income]]-Table1454253[[#This Row],[Debits]])</f>
        <v>581</v>
      </c>
      <c r="I22" s="24">
        <f t="shared" si="0"/>
        <v>0</v>
      </c>
    </row>
    <row r="23" spans="1:13" x14ac:dyDescent="0.25">
      <c r="A23" s="13">
        <f>MONTH(Table1454253[[#This Row],[Date]])</f>
        <v>1</v>
      </c>
      <c r="B23" s="12"/>
      <c r="C23" s="15"/>
      <c r="D23" s="15"/>
      <c r="E23" s="14"/>
      <c r="F23" s="14"/>
      <c r="G23" s="14">
        <f>SUM(G22+Table1454253[[#This Row],[Income]]-Table1454253[[#This Row],[Debits]])</f>
        <v>581</v>
      </c>
      <c r="I23" s="21">
        <f t="shared" si="0"/>
        <v>0</v>
      </c>
    </row>
    <row r="24" spans="1:13" x14ac:dyDescent="0.25">
      <c r="A24" s="13">
        <f>MONTH(Table1454253[[#This Row],[Date]])</f>
        <v>1</v>
      </c>
      <c r="B24" s="12"/>
      <c r="C24" s="13"/>
      <c r="D24" s="13"/>
      <c r="E24" s="14"/>
      <c r="F24" s="14"/>
      <c r="G24" s="14">
        <f>SUM(G23+Table1454253[[#This Row],[Income]]-Table1454253[[#This Row],[Debits]])</f>
        <v>581</v>
      </c>
      <c r="I24" s="24">
        <f t="shared" si="0"/>
        <v>0</v>
      </c>
    </row>
    <row r="25" spans="1:13" x14ac:dyDescent="0.25">
      <c r="A25" s="13">
        <f>MONTH(Table1454253[[#This Row],[Date]])</f>
        <v>1</v>
      </c>
      <c r="B25" s="12"/>
      <c r="C25" s="13"/>
      <c r="D25" s="13"/>
      <c r="E25" s="14"/>
      <c r="F25" s="14"/>
      <c r="G25" s="14">
        <f>SUM(G24+Table1454253[[#This Row],[Income]]-Table1454253[[#This Row],[Debits]])</f>
        <v>581</v>
      </c>
      <c r="I25" s="21">
        <f t="shared" si="0"/>
        <v>0</v>
      </c>
      <c r="K25" s="172" t="s">
        <v>38</v>
      </c>
      <c r="L25" s="172"/>
    </row>
    <row r="26" spans="1:13" x14ac:dyDescent="0.25">
      <c r="A26" s="13">
        <f>MONTH(Table1454253[[#This Row],[Date]])</f>
        <v>1</v>
      </c>
      <c r="B26" s="12"/>
      <c r="C26" s="13"/>
      <c r="D26" s="13"/>
      <c r="E26" s="14"/>
      <c r="F26" s="14"/>
      <c r="G26" s="14">
        <f>SUM(G25+Table1454253[[#This Row],[Income]]-Table1454253[[#This Row],[Debits]])</f>
        <v>581</v>
      </c>
      <c r="I26" s="24">
        <f t="shared" si="0"/>
        <v>0</v>
      </c>
    </row>
    <row r="27" spans="1:13" x14ac:dyDescent="0.25">
      <c r="A27" s="13">
        <f>MONTH(Table1454253[[#This Row],[Date]])</f>
        <v>1</v>
      </c>
      <c r="B27" s="12"/>
      <c r="C27" s="13"/>
      <c r="D27" s="13"/>
      <c r="E27" s="14"/>
      <c r="F27" s="14"/>
      <c r="G27" s="14">
        <f>SUM(G26+Table1454253[[#This Row],[Income]]-Table1454253[[#This Row],[Debits]])</f>
        <v>581</v>
      </c>
      <c r="I27" s="21">
        <f t="shared" si="0"/>
        <v>0</v>
      </c>
    </row>
    <row r="28" spans="1:13" x14ac:dyDescent="0.25">
      <c r="A28" s="13">
        <f>MONTH(Table1454253[[#This Row],[Date]])</f>
        <v>1</v>
      </c>
      <c r="B28" s="12"/>
      <c r="C28" s="13"/>
      <c r="D28" s="13"/>
      <c r="E28" s="14"/>
      <c r="F28" s="14"/>
      <c r="G28" s="14">
        <f>SUM(G27+Table1454253[[#This Row],[Income]]-Table1454253[[#This Row],[Debits]])</f>
        <v>581</v>
      </c>
      <c r="I28" s="24">
        <f t="shared" si="0"/>
        <v>0</v>
      </c>
    </row>
    <row r="29" spans="1:13" x14ac:dyDescent="0.25">
      <c r="A29" s="13">
        <f>MONTH(Table1454253[[#This Row],[Date]])</f>
        <v>1</v>
      </c>
      <c r="B29" s="12"/>
      <c r="C29" s="15"/>
      <c r="D29" s="15"/>
      <c r="E29" s="14"/>
      <c r="F29" s="14"/>
      <c r="G29" s="14">
        <f>SUM(G28+Table1454253[[#This Row],[Income]]-Table1454253[[#This Row],[Debits]])</f>
        <v>581</v>
      </c>
      <c r="I29" s="21">
        <f t="shared" si="0"/>
        <v>0</v>
      </c>
    </row>
    <row r="30" spans="1:13" x14ac:dyDescent="0.25">
      <c r="A30" s="13">
        <f>MONTH(Table1454253[[#This Row],[Date]])</f>
        <v>1</v>
      </c>
      <c r="B30" s="12"/>
      <c r="C30" s="13"/>
      <c r="D30" s="13"/>
      <c r="E30" s="14"/>
      <c r="F30" s="14"/>
      <c r="G30" s="14">
        <f>SUM(G29+Table1454253[[#This Row],[Income]]-Table1454253[[#This Row],[Debits]])</f>
        <v>581</v>
      </c>
      <c r="I30" s="24">
        <f t="shared" si="0"/>
        <v>0</v>
      </c>
    </row>
    <row r="31" spans="1:13" x14ac:dyDescent="0.25">
      <c r="A31" s="13">
        <f>MONTH(Table1454253[[#This Row],[Date]])</f>
        <v>1</v>
      </c>
      <c r="B31" s="12"/>
      <c r="C31" s="13"/>
      <c r="D31" s="13"/>
      <c r="E31" s="14"/>
      <c r="F31" s="14"/>
      <c r="G31" s="14">
        <f>SUM(G30+Table1454253[[#This Row],[Income]]-Table1454253[[#This Row],[Debits]])</f>
        <v>581</v>
      </c>
      <c r="I31" s="21">
        <f t="shared" si="0"/>
        <v>0</v>
      </c>
    </row>
    <row r="32" spans="1:13" x14ac:dyDescent="0.25">
      <c r="A32" s="13">
        <f>MONTH(Table1454253[[#This Row],[Date]])</f>
        <v>1</v>
      </c>
      <c r="B32" s="12"/>
      <c r="C32" s="11"/>
      <c r="D32" s="11"/>
      <c r="E32" s="14"/>
      <c r="F32" s="14"/>
      <c r="G32" s="14">
        <f>SUM(G31+Table1454253[[#This Row],[Income]]-Table1454253[[#This Row],[Debits]])</f>
        <v>581</v>
      </c>
      <c r="I32" s="24">
        <f t="shared" si="0"/>
        <v>0</v>
      </c>
    </row>
    <row r="33" spans="1:9" x14ac:dyDescent="0.25">
      <c r="A33" s="13">
        <f>MONTH(Table1454253[[#This Row],[Date]])</f>
        <v>1</v>
      </c>
      <c r="B33" s="12"/>
      <c r="C33" s="13"/>
      <c r="D33" s="13"/>
      <c r="E33" s="14"/>
      <c r="F33" s="14"/>
      <c r="G33" s="14">
        <f>SUM(G32+Table1454253[[#This Row],[Income]]-Table1454253[[#This Row],[Debits]])</f>
        <v>581</v>
      </c>
      <c r="I33" s="21">
        <f t="shared" si="0"/>
        <v>0</v>
      </c>
    </row>
    <row r="34" spans="1:9" x14ac:dyDescent="0.25">
      <c r="A34" s="13">
        <f>MONTH(Table1454253[[#This Row],[Date]])</f>
        <v>1</v>
      </c>
      <c r="B34" s="12"/>
      <c r="C34" s="13"/>
      <c r="D34" s="13"/>
      <c r="E34" s="14"/>
      <c r="F34" s="14"/>
      <c r="G34" s="14">
        <f>SUM(G33+Table1454253[[#This Row],[Income]]-Table1454253[[#This Row],[Debits]])</f>
        <v>581</v>
      </c>
      <c r="I34" s="24">
        <f t="shared" si="0"/>
        <v>0</v>
      </c>
    </row>
    <row r="35" spans="1:9" x14ac:dyDescent="0.25">
      <c r="A35" s="13">
        <f>MONTH(Table1454253[[#This Row],[Date]])</f>
        <v>1</v>
      </c>
      <c r="B35" s="12"/>
      <c r="C35" s="15"/>
      <c r="D35" s="15"/>
      <c r="E35" s="14"/>
      <c r="F35" s="14"/>
      <c r="G35" s="14">
        <f>SUM(G34+Table1454253[[#This Row],[Income]]-Table1454253[[#This Row],[Debits]])</f>
        <v>581</v>
      </c>
      <c r="I35" s="21">
        <f t="shared" si="0"/>
        <v>0</v>
      </c>
    </row>
    <row r="36" spans="1:9" x14ac:dyDescent="0.25">
      <c r="A36" s="13">
        <f>MONTH(Table1454253[[#This Row],[Date]])</f>
        <v>1</v>
      </c>
      <c r="B36" s="12"/>
      <c r="C36" s="18"/>
      <c r="D36" s="13"/>
      <c r="E36" s="14"/>
      <c r="F36" s="14"/>
      <c r="G36" s="14">
        <f>SUM(G35+Table1454253[[#This Row],[Income]]-Table1454253[[#This Row],[Debits]])</f>
        <v>581</v>
      </c>
      <c r="I36" s="24">
        <f t="shared" si="0"/>
        <v>0</v>
      </c>
    </row>
    <row r="37" spans="1:9" x14ac:dyDescent="0.25">
      <c r="A37" s="13">
        <f>MONTH(Table1454253[[#This Row],[Date]])</f>
        <v>1</v>
      </c>
      <c r="B37" s="12"/>
      <c r="C37" s="13"/>
      <c r="D37" s="13"/>
      <c r="E37" s="14"/>
      <c r="F37" s="14"/>
      <c r="G37" s="14">
        <f>SUM(G36+Table1454253[[#This Row],[Income]]-Table1454253[[#This Row],[Debits]])</f>
        <v>581</v>
      </c>
      <c r="I37" s="21">
        <f t="shared" si="0"/>
        <v>0</v>
      </c>
    </row>
    <row r="38" spans="1:9" x14ac:dyDescent="0.25">
      <c r="A38" s="13">
        <f>MONTH(Table1454253[[#This Row],[Date]])</f>
        <v>1</v>
      </c>
      <c r="B38" s="12"/>
      <c r="C38" s="13"/>
      <c r="D38" s="13"/>
      <c r="E38" s="14"/>
      <c r="F38" s="14"/>
      <c r="G38" s="14">
        <f>SUM(G37+Table1454253[[#This Row],[Income]]-Table1454253[[#This Row],[Debits]])</f>
        <v>581</v>
      </c>
      <c r="I38" s="24">
        <f t="shared" si="0"/>
        <v>0</v>
      </c>
    </row>
    <row r="39" spans="1:9" x14ac:dyDescent="0.25">
      <c r="A39" s="13">
        <f>MONTH(Table1454253[[#This Row],[Date]])</f>
        <v>1</v>
      </c>
      <c r="B39" s="12"/>
      <c r="C39" s="15"/>
      <c r="D39" s="15"/>
      <c r="E39" s="14"/>
      <c r="F39" s="14"/>
      <c r="G39" s="14">
        <f>SUM(G38+Table1454253[[#This Row],[Income]]-Table1454253[[#This Row],[Debits]])</f>
        <v>581</v>
      </c>
      <c r="I39" s="21">
        <f t="shared" si="0"/>
        <v>0</v>
      </c>
    </row>
    <row r="40" spans="1:9" x14ac:dyDescent="0.25">
      <c r="A40" s="13">
        <f>MONTH(Table1454253[[#This Row],[Date]])</f>
        <v>1</v>
      </c>
      <c r="B40" s="12"/>
      <c r="C40" s="11"/>
      <c r="D40" s="11"/>
      <c r="E40" s="14"/>
      <c r="F40" s="14"/>
      <c r="G40" s="14">
        <f>SUM(G39+Table1454253[[#This Row],[Income]]-Table1454253[[#This Row],[Debits]])</f>
        <v>581</v>
      </c>
      <c r="I40" s="24">
        <f t="shared" si="0"/>
        <v>0</v>
      </c>
    </row>
    <row r="41" spans="1:9" x14ac:dyDescent="0.25">
      <c r="A41" s="13">
        <f>MONTH(Table1454253[[#This Row],[Date]])</f>
        <v>1</v>
      </c>
      <c r="B41" s="12"/>
      <c r="C41" s="13"/>
      <c r="D41" s="13"/>
      <c r="E41" s="14"/>
      <c r="F41" s="14"/>
      <c r="G41" s="14">
        <f>SUM(G40+Table1454253[[#This Row],[Income]]-Table1454253[[#This Row],[Debits]])</f>
        <v>581</v>
      </c>
      <c r="I41" s="21">
        <f t="shared" si="0"/>
        <v>0</v>
      </c>
    </row>
    <row r="42" spans="1:9" x14ac:dyDescent="0.25">
      <c r="A42" s="13">
        <f>MONTH(Table1454253[[#This Row],[Date]])</f>
        <v>1</v>
      </c>
      <c r="B42" s="12"/>
      <c r="C42" s="11"/>
      <c r="D42" s="11"/>
      <c r="E42" s="14"/>
      <c r="F42" s="14"/>
      <c r="G42" s="14">
        <f>SUM(G41+Table1454253[[#This Row],[Income]]-Table1454253[[#This Row],[Debits]])</f>
        <v>581</v>
      </c>
      <c r="I42" s="24">
        <f t="shared" si="0"/>
        <v>0</v>
      </c>
    </row>
    <row r="43" spans="1:9" x14ac:dyDescent="0.25">
      <c r="A43" s="13">
        <f>MONTH(Table1454253[[#This Row],[Date]])</f>
        <v>1</v>
      </c>
      <c r="B43" s="12"/>
      <c r="C43" s="13"/>
      <c r="D43" s="13"/>
      <c r="E43" s="14"/>
      <c r="F43" s="14"/>
      <c r="G43" s="14">
        <f>SUM(G42+Table1454253[[#This Row],[Income]]-Table1454253[[#This Row],[Debits]])</f>
        <v>581</v>
      </c>
      <c r="I43" s="21">
        <f t="shared" si="0"/>
        <v>0</v>
      </c>
    </row>
    <row r="44" spans="1:9" x14ac:dyDescent="0.25">
      <c r="A44" s="13">
        <f>MONTH(Table1454253[[#This Row],[Date]])</f>
        <v>1</v>
      </c>
      <c r="B44" s="12"/>
      <c r="C44" s="13"/>
      <c r="D44" s="13"/>
      <c r="E44" s="14"/>
      <c r="F44" s="14"/>
      <c r="G44" s="14">
        <f>SUM(G43+Table1454253[[#This Row],[Income]]-Table1454253[[#This Row],[Debits]])</f>
        <v>581</v>
      </c>
      <c r="I44" s="24">
        <f t="shared" si="0"/>
        <v>0</v>
      </c>
    </row>
    <row r="45" spans="1:9" x14ac:dyDescent="0.25">
      <c r="A45" s="13">
        <f>MONTH(Table1454253[[#This Row],[Date]])</f>
        <v>1</v>
      </c>
      <c r="B45" s="12"/>
      <c r="C45" s="13"/>
      <c r="D45" s="13"/>
      <c r="E45" s="14"/>
      <c r="F45" s="14"/>
      <c r="G45" s="14">
        <f>SUM(G44+Table1454253[[#This Row],[Income]]-Table1454253[[#This Row],[Debits]])</f>
        <v>581</v>
      </c>
      <c r="I45" s="21">
        <f t="shared" si="0"/>
        <v>0</v>
      </c>
    </row>
    <row r="46" spans="1:9" x14ac:dyDescent="0.25">
      <c r="A46" s="13">
        <f>MONTH(Table1454253[[#This Row],[Date]])</f>
        <v>1</v>
      </c>
      <c r="B46" s="12"/>
      <c r="C46" s="13"/>
      <c r="D46" s="13"/>
      <c r="E46" s="14"/>
      <c r="F46" s="14"/>
      <c r="G46" s="14">
        <f>SUM(G45+Table1454253[[#This Row],[Income]]-Table1454253[[#This Row],[Debits]])</f>
        <v>581</v>
      </c>
      <c r="I46" s="24">
        <f t="shared" si="0"/>
        <v>0</v>
      </c>
    </row>
    <row r="47" spans="1:9" x14ac:dyDescent="0.25">
      <c r="A47" s="13">
        <f>MONTH(Table1454253[[#This Row],[Date]])</f>
        <v>1</v>
      </c>
      <c r="B47" s="12"/>
      <c r="C47" s="13"/>
      <c r="D47" s="13"/>
      <c r="E47" s="14"/>
      <c r="F47" s="14"/>
      <c r="G47" s="14">
        <f>SUM(G46+Table1454253[[#This Row],[Income]]-Table1454253[[#This Row],[Debits]])</f>
        <v>581</v>
      </c>
      <c r="I47" s="21">
        <f t="shared" si="0"/>
        <v>0</v>
      </c>
    </row>
    <row r="48" spans="1:9" x14ac:dyDescent="0.25">
      <c r="A48" s="13">
        <f>MONTH(Table1454253[[#This Row],[Date]])</f>
        <v>1</v>
      </c>
      <c r="B48" s="12"/>
      <c r="C48" s="13"/>
      <c r="D48" s="13"/>
      <c r="E48" s="14"/>
      <c r="F48" s="14"/>
      <c r="G48" s="14">
        <f>SUM(G47+Table1454253[[#This Row],[Income]]-Table1454253[[#This Row],[Debits]])</f>
        <v>581</v>
      </c>
      <c r="I48" s="24">
        <f t="shared" si="0"/>
        <v>0</v>
      </c>
    </row>
    <row r="49" spans="1:9" ht="15.75" thickBot="1" x14ac:dyDescent="0.3">
      <c r="A49" s="13">
        <f>MONTH(Table1454253[[#This Row],[Date]])</f>
        <v>1</v>
      </c>
      <c r="B49" s="12"/>
      <c r="C49" s="13"/>
      <c r="D49" s="13"/>
      <c r="E49" s="14"/>
      <c r="F49" s="14"/>
      <c r="G49" s="14">
        <f>SUM(G48+Table1454253[[#This Row],[Income]]-Table1454253[[#This Row],[Debits]])</f>
        <v>581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{3686B951-71BB-425E-BDD8-0BFAACA28A1D}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{948F6FB8-735D-4725-9A91-07440002BB71}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{5F215E5E-724B-40AE-B33E-002C6534909C}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{FF89B5A1-9ED5-466F-BE07-B3CDC13B282A}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{B189AE3A-1CCE-4D6C-9208-6B525DCC3D08}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{4EC400FC-2CD3-440E-8A0C-DE7F7A5E4867}</x14:id>
        </ext>
      </extLst>
    </cfRule>
  </conditionalFormatting>
  <dataValidations count="1">
    <dataValidation type="list" allowBlank="1" showInputMessage="1" showErrorMessage="1" sqref="D1:D1048576 K9" xr:uid="{334C555B-29CF-47EA-B35E-6B09DD5DBBD1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6B951-71BB-425E-BDD8-0BFAACA28A1D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48F6FB8-735D-4725-9A91-07440002BB71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5F215E5E-724B-40AE-B33E-002C6534909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F89B5A1-9ED5-466F-BE07-B3CDC13B282A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189AE3A-1CCE-4D6C-9208-6B525DCC3D08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EC400FC-2CD3-440E-8A0C-DE7F7A5E4867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L8" sqref="L8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72" t="s">
        <v>38</v>
      </c>
      <c r="L25" s="172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BE89-0A62-4592-A351-A03040560556}">
  <sheetPr>
    <tabColor theme="0"/>
  </sheetPr>
  <dimension ref="A1:O49"/>
  <sheetViews>
    <sheetView workbookViewId="0">
      <selection activeCell="A19" sqref="A19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MONTH(Table1454254[[#This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MONTH(Table1454254[[#This Row],[Date]])</f>
        <v>1</v>
      </c>
      <c r="B3" s="12"/>
      <c r="C3" s="13"/>
      <c r="D3" s="13"/>
      <c r="E3" s="14"/>
      <c r="F3" s="14"/>
      <c r="G3" s="14">
        <f>SUM(G2+Table1454254[[#This Row],[Income]]-Table1454254[[#This Row],[Debits]])</f>
        <v>0</v>
      </c>
      <c r="H3" t="s">
        <v>24</v>
      </c>
      <c r="I3" s="21">
        <f>SUMIFS(Table1454254[[#All],[Debits]],Table1454254[[#All],[Month]],K4, Table1454254[[#All],[Category]],K9)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MONTH(Table1454254[[#This Row],[Date]])</f>
        <v>1</v>
      </c>
      <c r="B4" s="12"/>
      <c r="C4" s="13"/>
      <c r="D4" s="13"/>
      <c r="E4" s="14"/>
      <c r="F4" s="14"/>
      <c r="G4" s="14">
        <f>SUM(G3+Table1454254[[#This Row],[Income]]-Table1454254[[#This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MONTH(Table1454254[[#This Row],[Date]])</f>
        <v>1</v>
      </c>
      <c r="B5" s="12"/>
      <c r="C5" s="15"/>
      <c r="D5" s="13"/>
      <c r="E5" s="14"/>
      <c r="F5" s="14"/>
      <c r="G5" s="14">
        <f>SUM(G4+Table1454254[[#This Row],[Income]]-Table1454254[[#This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SUMIFS(Table1454254[[#All],[Income]],Table1454254[[#All],[Month]],K4,Table1454254[[#All],[Category]],K5)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MONTH(Table1454254[[#This Row],[Date]])</f>
        <v>1</v>
      </c>
      <c r="B6" s="12"/>
      <c r="C6" s="34"/>
      <c r="D6" s="34"/>
      <c r="E6" s="14"/>
      <c r="F6" s="14"/>
      <c r="G6" s="14">
        <f>SUM(G5+Table1454254[[#This Row],[Income]]-Table1454254[[#This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SUMIFS(Table1454254[[#All],[Debits]],Table1454254[[#All],[Month]],K4, Table1454254[[#All],[Category]],K6)</f>
        <v>0</v>
      </c>
      <c r="M6" s="23">
        <v>2000</v>
      </c>
      <c r="O6" s="3"/>
    </row>
    <row r="7" spans="1:15" x14ac:dyDescent="0.25">
      <c r="A7" s="15">
        <f>MONTH(Table1454254[[#This Row],[Date]])</f>
        <v>1</v>
      </c>
      <c r="B7" s="12"/>
      <c r="C7" s="33"/>
      <c r="D7" s="13"/>
      <c r="E7" s="14"/>
      <c r="F7" s="14"/>
      <c r="G7" s="14">
        <f>SUM(G6+Table1454254[[#This Row],[Income]]-Table1454254[[#This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SUMIFS(Table1454254[[#All],[Debits]],Table1454254[[#All],[Month]],K4, Table1454254[[#All],[Category]],K7)</f>
        <v>0</v>
      </c>
      <c r="M7" s="23">
        <v>2000</v>
      </c>
      <c r="O7" s="3"/>
    </row>
    <row r="8" spans="1:15" x14ac:dyDescent="0.25">
      <c r="A8" s="11">
        <f>MONTH(Table1454254[[#This Row],[Date]])</f>
        <v>1</v>
      </c>
      <c r="B8" s="12"/>
      <c r="C8" s="13"/>
      <c r="D8" s="13"/>
      <c r="E8" s="14"/>
      <c r="F8" s="14"/>
      <c r="G8" s="14">
        <f>SUM(G7+Table1454254[[#This Row],[Income]]-Table1454254[[#This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SUMIFS(Table1454254[[#All],[Debits]],Table1454254[[#All],[Month]],K4, Table1454254[[#All],[Category]],K8)</f>
        <v>0</v>
      </c>
      <c r="M8" s="23">
        <v>3500</v>
      </c>
      <c r="O8" s="3"/>
    </row>
    <row r="9" spans="1:15" x14ac:dyDescent="0.25">
      <c r="A9" s="15">
        <f>MONTH(Table1454254[[#This Row],[Date]])</f>
        <v>1</v>
      </c>
      <c r="B9" s="12"/>
      <c r="C9" s="13"/>
      <c r="D9" s="13"/>
      <c r="E9" s="14"/>
      <c r="F9" s="14"/>
      <c r="G9" s="14">
        <f>SUM(G8+Table1454254[[#This Row],[Income]]-Table1454254[[#This Row],[Debits]])</f>
        <v>0</v>
      </c>
      <c r="H9" t="s">
        <v>32</v>
      </c>
      <c r="I9" s="21"/>
      <c r="J9" s="3"/>
      <c r="K9" s="78" t="s">
        <v>13</v>
      </c>
      <c r="L9">
        <f>SUMIFS(Table1454254[[#All],[Debits]],Table1454254[[#All],[Month]],K4, Table1454254[[#All],[Category]],K9)</f>
        <v>0</v>
      </c>
      <c r="M9" s="23">
        <v>8000</v>
      </c>
      <c r="O9" s="3"/>
    </row>
    <row r="10" spans="1:15" x14ac:dyDescent="0.25">
      <c r="A10" s="11">
        <f>MONTH(Table1454254[[#This Row],[Date]])</f>
        <v>1</v>
      </c>
      <c r="B10" s="12"/>
      <c r="C10" s="13"/>
      <c r="D10" s="13"/>
      <c r="E10" s="14"/>
      <c r="F10" s="14"/>
      <c r="G10" s="14">
        <f>SUM(G9+Table1454254[[#This Row],[Income]]-Table1454254[[#This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SUMIFS(Table1454254[[#All],[Income]],Table1454254[[#All],[Month]],K4,Table1454254[[#All],[Category]],K10)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MONTH(Table1454254[[#This Row],[Date]])</f>
        <v>1</v>
      </c>
      <c r="B11" s="12"/>
      <c r="C11" s="13"/>
      <c r="D11" s="13"/>
      <c r="E11" s="14"/>
      <c r="F11" s="14"/>
      <c r="G11" s="14">
        <f>SUM(G10+Table1454254[[#This Row],[Income]]-Table1454254[[#This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MONTH(Table1454254[[#This Row],[Date]])</f>
        <v>1</v>
      </c>
      <c r="B12" s="12"/>
      <c r="C12" s="11"/>
      <c r="D12" s="11"/>
      <c r="E12" s="14"/>
      <c r="F12" s="14"/>
      <c r="G12" s="14">
        <f>SUM(G11+Table1454254[[#This Row],[Income]]-Table1454254[[#This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MONTH(Table1454254[[#This Row],[Date]])</f>
        <v>1</v>
      </c>
      <c r="B13" s="12"/>
      <c r="C13" s="13"/>
      <c r="D13" s="13"/>
      <c r="E13" s="14"/>
      <c r="F13" s="14"/>
      <c r="G13" s="14">
        <f>SUM(G12+Table1454254[[#This Row],[Income]]-Table1454254[[#This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SUM(Table1454254[Savings Balance])</f>
        <v>0</v>
      </c>
      <c r="M13" s="28">
        <f>SUM(1921-1400)</f>
        <v>521</v>
      </c>
    </row>
    <row r="14" spans="1:15" x14ac:dyDescent="0.25">
      <c r="A14" s="11">
        <f>MONTH(Table1454254[[#This Row],[Date]])</f>
        <v>1</v>
      </c>
      <c r="B14" s="12"/>
      <c r="C14" s="11"/>
      <c r="D14" s="11"/>
      <c r="E14" s="14"/>
      <c r="F14" s="14"/>
      <c r="G14" s="14">
        <f>SUM(G13+Table1454254[[#This Row],[Income]]-Table1454254[[#This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MONTH(Table1454254[[#This Row],[Date]])</f>
        <v>1</v>
      </c>
      <c r="B15" s="12"/>
      <c r="C15" s="13"/>
      <c r="D15" s="13"/>
      <c r="E15" s="14"/>
      <c r="F15" s="14"/>
      <c r="G15" s="14">
        <f>SUM(G14+Table1454254[[#This Row],[Income]]-Table1454254[[#This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MONTH(Table1454254[[#This Row],[Date]])</f>
        <v>1</v>
      </c>
      <c r="B16" s="12"/>
      <c r="C16" s="13"/>
      <c r="D16" s="13"/>
      <c r="E16" s="14"/>
      <c r="F16" s="14"/>
      <c r="G16" s="14">
        <f>SUM(G15+Table1454254[[#This Row],[Income]]-Table1454254[[#This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MONTH(Table1454254[[#This Row],[Date]])</f>
        <v>1</v>
      </c>
      <c r="B17" s="12"/>
      <c r="C17" s="16"/>
      <c r="D17" s="15"/>
      <c r="E17" s="14"/>
      <c r="F17" s="14"/>
      <c r="G17" s="14">
        <f>SUM(G16+Table1454254[[#This Row],[Income]]-Table1454254[[#This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MONTH(Table1454254[[#This Row],[Date]])</f>
        <v>1</v>
      </c>
      <c r="B18" s="12"/>
      <c r="C18" s="13"/>
      <c r="D18" s="13"/>
      <c r="E18" s="14"/>
      <c r="F18" s="14"/>
      <c r="G18" s="14">
        <f>SUM(G17+Table1454254[[#This Row],[Income]]-Table1454254[[#This Row],[Debits]])</f>
        <v>0</v>
      </c>
      <c r="I18" s="24">
        <f t="shared" si="0"/>
        <v>0</v>
      </c>
    </row>
    <row r="19" spans="1:13" x14ac:dyDescent="0.25">
      <c r="A19" s="13">
        <f>MONTH(Table1454254[[#This Row],[Date]])</f>
        <v>1</v>
      </c>
      <c r="B19" s="12"/>
      <c r="C19" s="15"/>
      <c r="D19" s="15"/>
      <c r="E19" s="14"/>
      <c r="F19" s="14"/>
      <c r="G19" s="14">
        <f>SUM(G18+Table1454254[[#This Row],[Income]]-Table1454254[[#This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MONTH(Table1454254[[#This Row],[Date]])</f>
        <v>1</v>
      </c>
      <c r="B20" s="12"/>
      <c r="C20" s="11"/>
      <c r="D20" s="11"/>
      <c r="E20" s="14"/>
      <c r="F20" s="14"/>
      <c r="G20" s="14">
        <f>SUM(G19+Table1454254[[#This Row],[Income]]-Table1454254[[#This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MONTH(Table1454254[[#This Row],[Date]])</f>
        <v>1</v>
      </c>
      <c r="B21" s="12"/>
      <c r="C21" s="13"/>
      <c r="D21" s="13"/>
      <c r="E21" s="14"/>
      <c r="F21" s="14"/>
      <c r="G21" s="14">
        <f>SUM(G20+Table1454254[[#This Row],[Income]]-Table1454254[[#This Row],[Debits]])</f>
        <v>0</v>
      </c>
      <c r="I21" s="21">
        <f t="shared" si="0"/>
        <v>0</v>
      </c>
    </row>
    <row r="22" spans="1:13" x14ac:dyDescent="0.25">
      <c r="A22" s="13">
        <f>MONTH(Table1454254[[#This Row],[Date]])</f>
        <v>1</v>
      </c>
      <c r="B22" s="12"/>
      <c r="C22" s="17"/>
      <c r="D22" s="13"/>
      <c r="E22" s="14"/>
      <c r="F22" s="14"/>
      <c r="G22" s="14">
        <f>SUM(G21+Table1454254[[#This Row],[Income]]-Table1454254[[#This Row],[Debits]])</f>
        <v>0</v>
      </c>
      <c r="I22" s="24">
        <f t="shared" si="0"/>
        <v>0</v>
      </c>
    </row>
    <row r="23" spans="1:13" x14ac:dyDescent="0.25">
      <c r="A23" s="13">
        <f>MONTH(Table1454254[[#This Row],[Date]])</f>
        <v>1</v>
      </c>
      <c r="B23" s="12"/>
      <c r="C23" s="15"/>
      <c r="D23" s="15"/>
      <c r="E23" s="14"/>
      <c r="F23" s="14"/>
      <c r="G23" s="14">
        <f>SUM(G22+Table1454254[[#This Row],[Income]]-Table1454254[[#This Row],[Debits]])</f>
        <v>0</v>
      </c>
      <c r="I23" s="21">
        <f t="shared" si="0"/>
        <v>0</v>
      </c>
    </row>
    <row r="24" spans="1:13" x14ac:dyDescent="0.25">
      <c r="A24" s="13">
        <f>MONTH(Table1454254[[#This Row],[Date]])</f>
        <v>1</v>
      </c>
      <c r="B24" s="12"/>
      <c r="C24" s="13"/>
      <c r="D24" s="13"/>
      <c r="E24" s="14"/>
      <c r="F24" s="14"/>
      <c r="G24" s="14">
        <f>SUM(G23+Table1454254[[#This Row],[Income]]-Table1454254[[#This Row],[Debits]])</f>
        <v>0</v>
      </c>
      <c r="I24" s="24">
        <f t="shared" si="0"/>
        <v>0</v>
      </c>
    </row>
    <row r="25" spans="1:13" x14ac:dyDescent="0.25">
      <c r="A25" s="13">
        <f>MONTH(Table1454254[[#This Row],[Date]])</f>
        <v>1</v>
      </c>
      <c r="B25" s="12"/>
      <c r="C25" s="13"/>
      <c r="D25" s="13"/>
      <c r="E25" s="14"/>
      <c r="F25" s="14"/>
      <c r="G25" s="14">
        <f>SUM(G24+Table1454254[[#This Row],[Income]]-Table1454254[[#This Row],[Debits]])</f>
        <v>0</v>
      </c>
      <c r="I25" s="21">
        <f t="shared" si="0"/>
        <v>0</v>
      </c>
      <c r="K25" s="172" t="s">
        <v>38</v>
      </c>
      <c r="L25" s="172"/>
    </row>
    <row r="26" spans="1:13" x14ac:dyDescent="0.25">
      <c r="A26" s="13">
        <f>MONTH(Table1454254[[#This Row],[Date]])</f>
        <v>1</v>
      </c>
      <c r="B26" s="12"/>
      <c r="C26" s="13"/>
      <c r="D26" s="13"/>
      <c r="E26" s="14"/>
      <c r="F26" s="14"/>
      <c r="G26" s="14">
        <f>SUM(G25+Table1454254[[#This Row],[Income]]-Table1454254[[#This Row],[Debits]])</f>
        <v>0</v>
      </c>
      <c r="I26" s="24">
        <f t="shared" si="0"/>
        <v>0</v>
      </c>
    </row>
    <row r="27" spans="1:13" x14ac:dyDescent="0.25">
      <c r="A27" s="13">
        <f>MONTH(Table1454254[[#This Row],[Date]])</f>
        <v>1</v>
      </c>
      <c r="B27" s="12"/>
      <c r="C27" s="13"/>
      <c r="D27" s="13"/>
      <c r="E27" s="14"/>
      <c r="F27" s="14"/>
      <c r="G27" s="14">
        <f>SUM(G26+Table1454254[[#This Row],[Income]]-Table1454254[[#This Row],[Debits]])</f>
        <v>0</v>
      </c>
      <c r="I27" s="21">
        <f t="shared" si="0"/>
        <v>0</v>
      </c>
    </row>
    <row r="28" spans="1:13" x14ac:dyDescent="0.25">
      <c r="A28" s="13">
        <f>MONTH(Table1454254[[#This Row],[Date]])</f>
        <v>1</v>
      </c>
      <c r="B28" s="12"/>
      <c r="C28" s="13"/>
      <c r="D28" s="13"/>
      <c r="E28" s="14"/>
      <c r="F28" s="14"/>
      <c r="G28" s="14">
        <f>SUM(G27+Table1454254[[#This Row],[Income]]-Table1454254[[#This Row],[Debits]])</f>
        <v>0</v>
      </c>
      <c r="I28" s="24">
        <f t="shared" si="0"/>
        <v>0</v>
      </c>
    </row>
    <row r="29" spans="1:13" x14ac:dyDescent="0.25">
      <c r="A29" s="13">
        <f>MONTH(Table1454254[[#This Row],[Date]])</f>
        <v>1</v>
      </c>
      <c r="B29" s="12"/>
      <c r="C29" s="15"/>
      <c r="D29" s="15"/>
      <c r="E29" s="14"/>
      <c r="F29" s="14"/>
      <c r="G29" s="14">
        <f>SUM(G28+Table1454254[[#This Row],[Income]]-Table1454254[[#This Row],[Debits]])</f>
        <v>0</v>
      </c>
      <c r="I29" s="21">
        <f t="shared" si="0"/>
        <v>0</v>
      </c>
    </row>
    <row r="30" spans="1:13" x14ac:dyDescent="0.25">
      <c r="A30" s="13">
        <f>MONTH(Table1454254[[#This Row],[Date]])</f>
        <v>1</v>
      </c>
      <c r="B30" s="12"/>
      <c r="C30" s="13"/>
      <c r="D30" s="13"/>
      <c r="E30" s="14"/>
      <c r="F30" s="14"/>
      <c r="G30" s="14">
        <f>SUM(G29+Table1454254[[#This Row],[Income]]-Table1454254[[#This Row],[Debits]])</f>
        <v>0</v>
      </c>
      <c r="I30" s="24">
        <f t="shared" si="0"/>
        <v>0</v>
      </c>
    </row>
    <row r="31" spans="1:13" x14ac:dyDescent="0.25">
      <c r="A31" s="13">
        <f>MONTH(Table1454254[[#This Row],[Date]])</f>
        <v>1</v>
      </c>
      <c r="B31" s="12"/>
      <c r="C31" s="13"/>
      <c r="D31" s="13"/>
      <c r="E31" s="14"/>
      <c r="F31" s="14"/>
      <c r="G31" s="14">
        <f>SUM(G30+Table1454254[[#This Row],[Income]]-Table1454254[[#This Row],[Debits]])</f>
        <v>0</v>
      </c>
      <c r="I31" s="21">
        <f t="shared" si="0"/>
        <v>0</v>
      </c>
    </row>
    <row r="32" spans="1:13" x14ac:dyDescent="0.25">
      <c r="A32" s="13">
        <f>MONTH(Table1454254[[#This Row],[Date]])</f>
        <v>1</v>
      </c>
      <c r="B32" s="12"/>
      <c r="C32" s="11"/>
      <c r="D32" s="11"/>
      <c r="E32" s="14"/>
      <c r="F32" s="14"/>
      <c r="G32" s="14">
        <f>SUM(G31+Table1454254[[#This Row],[Income]]-Table1454254[[#This Row],[Debits]])</f>
        <v>0</v>
      </c>
      <c r="I32" s="24">
        <f t="shared" si="0"/>
        <v>0</v>
      </c>
    </row>
    <row r="33" spans="1:9" x14ac:dyDescent="0.25">
      <c r="A33" s="13">
        <f>MONTH(Table1454254[[#This Row],[Date]])</f>
        <v>1</v>
      </c>
      <c r="B33" s="12"/>
      <c r="C33" s="13"/>
      <c r="D33" s="13"/>
      <c r="E33" s="14"/>
      <c r="F33" s="14"/>
      <c r="G33" s="14">
        <f>SUM(G32+Table1454254[[#This Row],[Income]]-Table1454254[[#This Row],[Debits]])</f>
        <v>0</v>
      </c>
      <c r="I33" s="21">
        <f t="shared" si="0"/>
        <v>0</v>
      </c>
    </row>
    <row r="34" spans="1:9" x14ac:dyDescent="0.25">
      <c r="A34" s="13">
        <f>MONTH(Table1454254[[#This Row],[Date]])</f>
        <v>1</v>
      </c>
      <c r="B34" s="12"/>
      <c r="C34" s="13"/>
      <c r="D34" s="13"/>
      <c r="E34" s="14"/>
      <c r="F34" s="14"/>
      <c r="G34" s="14">
        <f>SUM(G33+Table1454254[[#This Row],[Income]]-Table1454254[[#This Row],[Debits]])</f>
        <v>0</v>
      </c>
      <c r="I34" s="24">
        <f t="shared" si="0"/>
        <v>0</v>
      </c>
    </row>
    <row r="35" spans="1:9" x14ac:dyDescent="0.25">
      <c r="A35" s="13">
        <f>MONTH(Table1454254[[#This Row],[Date]])</f>
        <v>1</v>
      </c>
      <c r="B35" s="12"/>
      <c r="C35" s="15"/>
      <c r="D35" s="15"/>
      <c r="E35" s="14"/>
      <c r="F35" s="14"/>
      <c r="G35" s="14">
        <f>SUM(G34+Table1454254[[#This Row],[Income]]-Table1454254[[#This Row],[Debits]])</f>
        <v>0</v>
      </c>
      <c r="I35" s="21">
        <f t="shared" si="0"/>
        <v>0</v>
      </c>
    </row>
    <row r="36" spans="1:9" x14ac:dyDescent="0.25">
      <c r="A36" s="13">
        <f>MONTH(Table1454254[[#This Row],[Date]])</f>
        <v>1</v>
      </c>
      <c r="B36" s="12"/>
      <c r="C36" s="18"/>
      <c r="D36" s="13"/>
      <c r="E36" s="14"/>
      <c r="F36" s="14"/>
      <c r="G36" s="14">
        <f>SUM(G35+Table1454254[[#This Row],[Income]]-Table1454254[[#This Row],[Debits]])</f>
        <v>0</v>
      </c>
      <c r="I36" s="24">
        <f t="shared" si="0"/>
        <v>0</v>
      </c>
    </row>
    <row r="37" spans="1:9" x14ac:dyDescent="0.25">
      <c r="A37" s="13">
        <f>MONTH(Table1454254[[#This Row],[Date]])</f>
        <v>1</v>
      </c>
      <c r="B37" s="12"/>
      <c r="C37" s="13"/>
      <c r="D37" s="13"/>
      <c r="E37" s="14"/>
      <c r="F37" s="14"/>
      <c r="G37" s="14">
        <f>SUM(G36+Table1454254[[#This Row],[Income]]-Table1454254[[#This Row],[Debits]])</f>
        <v>0</v>
      </c>
      <c r="I37" s="21">
        <f t="shared" si="0"/>
        <v>0</v>
      </c>
    </row>
    <row r="38" spans="1:9" x14ac:dyDescent="0.25">
      <c r="A38" s="13">
        <f>MONTH(Table1454254[[#This Row],[Date]])</f>
        <v>1</v>
      </c>
      <c r="B38" s="12"/>
      <c r="C38" s="13"/>
      <c r="D38" s="13"/>
      <c r="E38" s="14"/>
      <c r="F38" s="14"/>
      <c r="G38" s="14">
        <f>SUM(G37+Table1454254[[#This Row],[Income]]-Table1454254[[#This Row],[Debits]])</f>
        <v>0</v>
      </c>
      <c r="I38" s="24">
        <f t="shared" si="0"/>
        <v>0</v>
      </c>
    </row>
    <row r="39" spans="1:9" x14ac:dyDescent="0.25">
      <c r="A39" s="13">
        <f>MONTH(Table1454254[[#This Row],[Date]])</f>
        <v>1</v>
      </c>
      <c r="B39" s="12"/>
      <c r="C39" s="15"/>
      <c r="D39" s="15"/>
      <c r="E39" s="14"/>
      <c r="F39" s="14"/>
      <c r="G39" s="14">
        <f>SUM(G38+Table1454254[[#This Row],[Income]]-Table1454254[[#This Row],[Debits]])</f>
        <v>0</v>
      </c>
      <c r="I39" s="21">
        <f t="shared" si="0"/>
        <v>0</v>
      </c>
    </row>
    <row r="40" spans="1:9" x14ac:dyDescent="0.25">
      <c r="A40" s="13">
        <f>MONTH(Table1454254[[#This Row],[Date]])</f>
        <v>1</v>
      </c>
      <c r="B40" s="12"/>
      <c r="C40" s="11"/>
      <c r="D40" s="11"/>
      <c r="E40" s="14"/>
      <c r="F40" s="14"/>
      <c r="G40" s="14">
        <f>SUM(G39+Table1454254[[#This Row],[Income]]-Table1454254[[#This Row],[Debits]])</f>
        <v>0</v>
      </c>
      <c r="I40" s="24">
        <f t="shared" si="0"/>
        <v>0</v>
      </c>
    </row>
    <row r="41" spans="1:9" x14ac:dyDescent="0.25">
      <c r="A41" s="13">
        <f>MONTH(Table1454254[[#This Row],[Date]])</f>
        <v>1</v>
      </c>
      <c r="B41" s="12"/>
      <c r="C41" s="13"/>
      <c r="D41" s="13"/>
      <c r="E41" s="14"/>
      <c r="F41" s="14"/>
      <c r="G41" s="14">
        <f>SUM(G40+Table1454254[[#This Row],[Income]]-Table1454254[[#This Row],[Debits]])</f>
        <v>0</v>
      </c>
      <c r="I41" s="21">
        <f t="shared" si="0"/>
        <v>0</v>
      </c>
    </row>
    <row r="42" spans="1:9" x14ac:dyDescent="0.25">
      <c r="A42" s="13">
        <f>MONTH(Table1454254[[#This Row],[Date]])</f>
        <v>1</v>
      </c>
      <c r="B42" s="12"/>
      <c r="C42" s="11"/>
      <c r="D42" s="11"/>
      <c r="E42" s="14"/>
      <c r="F42" s="14"/>
      <c r="G42" s="14">
        <f>SUM(G41+Table1454254[[#This Row],[Income]]-Table1454254[[#This Row],[Debits]])</f>
        <v>0</v>
      </c>
      <c r="I42" s="24">
        <f t="shared" si="0"/>
        <v>0</v>
      </c>
    </row>
    <row r="43" spans="1:9" x14ac:dyDescent="0.25">
      <c r="A43" s="13">
        <f>MONTH(Table1454254[[#This Row],[Date]])</f>
        <v>1</v>
      </c>
      <c r="B43" s="12"/>
      <c r="C43" s="13"/>
      <c r="D43" s="13"/>
      <c r="E43" s="14"/>
      <c r="F43" s="14"/>
      <c r="G43" s="14">
        <f>SUM(G42+Table1454254[[#This Row],[Income]]-Table1454254[[#This Row],[Debits]])</f>
        <v>0</v>
      </c>
      <c r="I43" s="21">
        <f t="shared" si="0"/>
        <v>0</v>
      </c>
    </row>
    <row r="44" spans="1:9" x14ac:dyDescent="0.25">
      <c r="A44" s="13">
        <f>MONTH(Table1454254[[#This Row],[Date]])</f>
        <v>1</v>
      </c>
      <c r="B44" s="12"/>
      <c r="C44" s="13"/>
      <c r="D44" s="13"/>
      <c r="E44" s="14"/>
      <c r="F44" s="14"/>
      <c r="G44" s="14">
        <f>SUM(G43+Table1454254[[#This Row],[Income]]-Table1454254[[#This Row],[Debits]])</f>
        <v>0</v>
      </c>
      <c r="I44" s="24">
        <f t="shared" si="0"/>
        <v>0</v>
      </c>
    </row>
    <row r="45" spans="1:9" x14ac:dyDescent="0.25">
      <c r="A45" s="13">
        <f>MONTH(Table1454254[[#This Row],[Date]])</f>
        <v>1</v>
      </c>
      <c r="B45" s="12"/>
      <c r="C45" s="13"/>
      <c r="D45" s="13"/>
      <c r="E45" s="14"/>
      <c r="F45" s="14"/>
      <c r="G45" s="14">
        <f>SUM(G44+Table1454254[[#This Row],[Income]]-Table1454254[[#This Row],[Debits]])</f>
        <v>0</v>
      </c>
      <c r="I45" s="21">
        <f t="shared" si="0"/>
        <v>0</v>
      </c>
    </row>
    <row r="46" spans="1:9" x14ac:dyDescent="0.25">
      <c r="A46" s="13">
        <f>MONTH(Table1454254[[#This Row],[Date]])</f>
        <v>1</v>
      </c>
      <c r="B46" s="12"/>
      <c r="C46" s="13"/>
      <c r="D46" s="13"/>
      <c r="E46" s="14"/>
      <c r="F46" s="14"/>
      <c r="G46" s="14">
        <f>SUM(G45+Table1454254[[#This Row],[Income]]-Table1454254[[#This Row],[Debits]])</f>
        <v>0</v>
      </c>
      <c r="I46" s="24">
        <f t="shared" si="0"/>
        <v>0</v>
      </c>
    </row>
    <row r="47" spans="1:9" x14ac:dyDescent="0.25">
      <c r="A47" s="13">
        <f>MONTH(Table1454254[[#This Row],[Date]])</f>
        <v>1</v>
      </c>
      <c r="B47" s="12"/>
      <c r="C47" s="13"/>
      <c r="D47" s="13"/>
      <c r="E47" s="14"/>
      <c r="F47" s="14"/>
      <c r="G47" s="14">
        <f>SUM(G46+Table1454254[[#This Row],[Income]]-Table1454254[[#This Row],[Debits]])</f>
        <v>0</v>
      </c>
      <c r="I47" s="21">
        <f t="shared" si="0"/>
        <v>0</v>
      </c>
    </row>
    <row r="48" spans="1:9" x14ac:dyDescent="0.25">
      <c r="A48" s="13">
        <f>MONTH(Table1454254[[#This Row],[Date]])</f>
        <v>1</v>
      </c>
      <c r="B48" s="12"/>
      <c r="C48" s="13"/>
      <c r="D48" s="13"/>
      <c r="E48" s="14"/>
      <c r="F48" s="14"/>
      <c r="G48" s="14">
        <f>SUM(G47+Table1454254[[#This Row],[Income]]-Table1454254[[#This Row],[Debits]])</f>
        <v>0</v>
      </c>
      <c r="I48" s="24">
        <f t="shared" si="0"/>
        <v>0</v>
      </c>
    </row>
    <row r="49" spans="1:9" ht="15.75" thickBot="1" x14ac:dyDescent="0.3">
      <c r="A49" s="13">
        <f>MONTH(Table1454254[[#This Row],[Date]])</f>
        <v>1</v>
      </c>
      <c r="B49" s="12"/>
      <c r="C49" s="13"/>
      <c r="D49" s="13"/>
      <c r="E49" s="14"/>
      <c r="F49" s="14"/>
      <c r="G49" s="14">
        <f>SUM(G48+Table1454254[[#This Row],[Income]]-Table1454254[[#This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{E2D59455-20EF-4C1D-9D8A-1C9F93D1415B}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{7640F119-DDF4-4A63-A2AB-581E1C1A94F6}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{289AB9B6-1766-4282-920A-20DEB0ACAE52}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{AF2C1705-2F62-4F2D-A71B-A49E7EC05B54}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{8087E5A0-77A5-413D-AF0C-B4A30E56AC0B}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{90255E23-E473-4CD7-B30A-48E49DDE6C86}</x14:id>
        </ext>
      </extLst>
    </cfRule>
  </conditionalFormatting>
  <dataValidations count="1">
    <dataValidation type="list" allowBlank="1" showInputMessage="1" showErrorMessage="1" sqref="D1:D1048576 K9" xr:uid="{A6930FA2-1D7A-4A11-84EF-6AF3878CF716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59455-20EF-4C1D-9D8A-1C9F93D1415B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7640F119-DDF4-4A63-A2AB-581E1C1A94F6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289AB9B6-1766-4282-920A-20DEB0ACAE52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AF2C1705-2F62-4F2D-A71B-A49E7EC05B54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8087E5A0-77A5-413D-AF0C-B4A30E56AC0B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90255E23-E473-4CD7-B30A-48E49DDE6C86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C5" sqref="C5"/>
    </sheetView>
  </sheetViews>
  <sheetFormatPr defaultRowHeight="15" x14ac:dyDescent="0.25"/>
  <cols>
    <col min="1" max="1" width="19.5703125" style="134" customWidth="1"/>
    <col min="2" max="2" width="22.140625" style="134" customWidth="1"/>
    <col min="3" max="3" width="35.5703125" style="134" customWidth="1"/>
    <col min="4" max="4" width="18.140625" style="134" customWidth="1"/>
    <col min="5" max="5" width="20.28515625" style="134" customWidth="1"/>
    <col min="6" max="6" width="21" style="134" customWidth="1"/>
    <col min="7" max="7" width="24.5703125" style="134" customWidth="1"/>
    <col min="8" max="8" width="25.140625" style="134" customWidth="1"/>
    <col min="9" max="9" width="9.140625" style="134"/>
    <col min="10" max="10" width="14.28515625" style="134" customWidth="1"/>
    <col min="11" max="11" width="10.7109375" style="134" customWidth="1"/>
    <col min="12" max="16384" width="9.140625" style="134"/>
  </cols>
  <sheetData>
    <row r="1" spans="1:12" ht="30" x14ac:dyDescent="0.25">
      <c r="A1" s="137">
        <v>8500</v>
      </c>
      <c r="B1" s="137">
        <v>6000</v>
      </c>
      <c r="C1" s="137">
        <v>10000</v>
      </c>
      <c r="D1" s="140">
        <v>6000</v>
      </c>
      <c r="E1" s="137" t="s">
        <v>197</v>
      </c>
      <c r="G1" s="137">
        <v>20000</v>
      </c>
      <c r="J1" s="134" t="s">
        <v>191</v>
      </c>
      <c r="K1" s="134" t="s">
        <v>192</v>
      </c>
      <c r="L1" s="134" t="s">
        <v>199</v>
      </c>
    </row>
    <row r="2" spans="1:12" ht="30" x14ac:dyDescent="0.25">
      <c r="A2" s="135" t="s">
        <v>168</v>
      </c>
      <c r="B2" s="135" t="s">
        <v>169</v>
      </c>
      <c r="C2" s="135" t="s">
        <v>172</v>
      </c>
      <c r="D2" s="139" t="s">
        <v>178</v>
      </c>
      <c r="E2" s="135" t="s">
        <v>175</v>
      </c>
      <c r="F2" s="135" t="s">
        <v>186</v>
      </c>
      <c r="G2" s="135" t="s">
        <v>170</v>
      </c>
      <c r="H2" s="134" t="s">
        <v>162</v>
      </c>
      <c r="J2" s="134">
        <v>20000</v>
      </c>
      <c r="K2" s="134">
        <v>9000</v>
      </c>
    </row>
    <row r="3" spans="1:12" ht="30" x14ac:dyDescent="0.25">
      <c r="A3" s="134" t="s">
        <v>171</v>
      </c>
      <c r="B3" s="134" t="s">
        <v>46</v>
      </c>
      <c r="C3" s="134" t="s">
        <v>173</v>
      </c>
      <c r="D3" s="138" t="s">
        <v>180</v>
      </c>
      <c r="E3" s="134" t="s">
        <v>173</v>
      </c>
      <c r="G3" s="134" t="s">
        <v>181</v>
      </c>
      <c r="H3" s="134" t="s">
        <v>163</v>
      </c>
    </row>
    <row r="4" spans="1:12" x14ac:dyDescent="0.25">
      <c r="A4" s="134" t="s">
        <v>166</v>
      </c>
      <c r="B4" s="134" t="s">
        <v>43</v>
      </c>
      <c r="C4" s="134" t="s">
        <v>174</v>
      </c>
      <c r="D4" s="138"/>
      <c r="E4" s="134" t="s">
        <v>45</v>
      </c>
      <c r="G4" s="134" t="s">
        <v>182</v>
      </c>
      <c r="H4" s="134" t="s">
        <v>164</v>
      </c>
    </row>
    <row r="5" spans="1:12" x14ac:dyDescent="0.25">
      <c r="A5" s="134" t="s">
        <v>177</v>
      </c>
      <c r="B5" s="134" t="s">
        <v>179</v>
      </c>
      <c r="D5" s="138"/>
      <c r="G5" s="134" t="s">
        <v>183</v>
      </c>
      <c r="H5" s="134" t="s">
        <v>165</v>
      </c>
    </row>
    <row r="6" spans="1:12" ht="26.25" customHeight="1" x14ac:dyDescent="0.25">
      <c r="A6" s="134" t="s">
        <v>176</v>
      </c>
      <c r="B6" s="134" t="s">
        <v>57</v>
      </c>
      <c r="D6" s="138"/>
      <c r="G6" s="134" t="s">
        <v>184</v>
      </c>
      <c r="H6" s="134" t="s">
        <v>167</v>
      </c>
    </row>
    <row r="7" spans="1:12" x14ac:dyDescent="0.25">
      <c r="A7" s="134" t="s">
        <v>196</v>
      </c>
      <c r="D7" s="138"/>
      <c r="H7" s="134" t="s">
        <v>45</v>
      </c>
    </row>
    <row r="8" spans="1:12" x14ac:dyDescent="0.25">
      <c r="A8" s="134" t="s">
        <v>182</v>
      </c>
      <c r="D8" s="138"/>
    </row>
    <row r="9" spans="1:12" x14ac:dyDescent="0.25">
      <c r="A9" s="175">
        <f>SUM(A1+B1+D1)</f>
        <v>20500</v>
      </c>
      <c r="B9" s="175"/>
      <c r="C9" s="175"/>
      <c r="D9" s="176"/>
    </row>
    <row r="10" spans="1:12" x14ac:dyDescent="0.25">
      <c r="A10" s="175"/>
      <c r="B10" s="175"/>
      <c r="C10" s="175"/>
      <c r="D10" s="176"/>
    </row>
    <row r="11" spans="1:12" x14ac:dyDescent="0.25">
      <c r="B11" s="177" t="s">
        <v>198</v>
      </c>
      <c r="C11" s="177"/>
      <c r="D11" s="138"/>
    </row>
    <row r="12" spans="1:12" x14ac:dyDescent="0.25">
      <c r="D12" s="138"/>
    </row>
    <row r="13" spans="1:12" ht="34.5" customHeight="1" x14ac:dyDescent="0.25">
      <c r="A13" s="173" t="s">
        <v>195</v>
      </c>
      <c r="B13" s="173"/>
      <c r="C13" s="173"/>
      <c r="D13" s="174"/>
    </row>
    <row r="14" spans="1:12" x14ac:dyDescent="0.25">
      <c r="D14" s="138"/>
    </row>
    <row r="15" spans="1:12" x14ac:dyDescent="0.25">
      <c r="D15" s="138"/>
    </row>
    <row r="16" spans="1:12" x14ac:dyDescent="0.25">
      <c r="D16" s="138"/>
    </row>
    <row r="17" spans="1:8" x14ac:dyDescent="0.25">
      <c r="A17" s="135" t="s">
        <v>162</v>
      </c>
      <c r="B17" s="135" t="s">
        <v>187</v>
      </c>
      <c r="C17" s="135" t="s">
        <v>188</v>
      </c>
      <c r="D17" s="135" t="s">
        <v>189</v>
      </c>
      <c r="E17" s="135" t="s">
        <v>63</v>
      </c>
      <c r="H17" s="136" t="s">
        <v>193</v>
      </c>
    </row>
    <row r="18" spans="1:8" ht="30" x14ac:dyDescent="0.25">
      <c r="A18" s="134" t="s">
        <v>170</v>
      </c>
      <c r="B18" s="134" t="s">
        <v>168</v>
      </c>
      <c r="C18" s="134" t="s">
        <v>179</v>
      </c>
      <c r="D18" s="134" t="s">
        <v>190</v>
      </c>
      <c r="E18" s="134" t="s">
        <v>185</v>
      </c>
    </row>
    <row r="19" spans="1:8" x14ac:dyDescent="0.25">
      <c r="B19" s="134" t="s">
        <v>178</v>
      </c>
      <c r="C19" s="134" t="s">
        <v>43</v>
      </c>
    </row>
    <row r="20" spans="1:8" x14ac:dyDescent="0.25">
      <c r="B20" s="134" t="s">
        <v>46</v>
      </c>
    </row>
    <row r="23" spans="1:8" x14ac:dyDescent="0.25">
      <c r="G23" s="134">
        <v>2000</v>
      </c>
    </row>
    <row r="24" spans="1:8" ht="41.25" customHeight="1" x14ac:dyDescent="0.25">
      <c r="A24" s="173" t="s">
        <v>194</v>
      </c>
      <c r="B24" s="173"/>
      <c r="C24" s="173"/>
      <c r="D24" s="173"/>
      <c r="E24" s="173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I18" sqref="I18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17.28515625" customWidth="1"/>
    <col min="14" max="14" width="21.140625" customWidth="1"/>
  </cols>
  <sheetData>
    <row r="1" spans="1:13" ht="36" x14ac:dyDescent="0.55000000000000004">
      <c r="A1" s="94" t="s">
        <v>44</v>
      </c>
      <c r="B1" s="97" t="s">
        <v>67</v>
      </c>
      <c r="C1" s="44"/>
      <c r="D1" s="35"/>
      <c r="F1" s="166">
        <v>2024</v>
      </c>
      <c r="G1" s="167"/>
      <c r="H1" s="167"/>
      <c r="I1" s="167"/>
      <c r="J1" s="167"/>
      <c r="K1" s="167"/>
      <c r="L1" s="167"/>
      <c r="M1" s="168"/>
    </row>
    <row r="2" spans="1:13" ht="32.25" thickBot="1" x14ac:dyDescent="0.3">
      <c r="A2" s="69"/>
      <c r="B2" s="67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49" t="s">
        <v>100</v>
      </c>
    </row>
    <row r="3" spans="1:13" ht="15.75" thickBot="1" x14ac:dyDescent="0.3">
      <c r="A3" s="95" t="s">
        <v>45</v>
      </c>
      <c r="B3" s="67"/>
      <c r="C3" s="44"/>
      <c r="D3" s="35"/>
      <c r="F3" s="37" t="s">
        <v>68</v>
      </c>
      <c r="G3" s="29">
        <v>8246</v>
      </c>
      <c r="H3" s="29"/>
      <c r="I3" s="50">
        <v>5460</v>
      </c>
      <c r="J3" s="163">
        <f>SUM(I3+I4-L3)</f>
        <v>-2540</v>
      </c>
      <c r="K3" s="51">
        <f>SUM(G3+H3-I3)</f>
        <v>2786</v>
      </c>
      <c r="L3" s="162">
        <v>8000</v>
      </c>
      <c r="M3" s="133">
        <v>45294</v>
      </c>
    </row>
    <row r="4" spans="1:13" ht="15.75" thickBot="1" x14ac:dyDescent="0.3">
      <c r="A4" s="69" t="s">
        <v>47</v>
      </c>
      <c r="B4" s="67">
        <v>2500</v>
      </c>
      <c r="C4" s="44" t="s">
        <v>108</v>
      </c>
      <c r="D4" s="35"/>
      <c r="F4" s="36" t="s">
        <v>66</v>
      </c>
      <c r="H4" s="29">
        <v>1205</v>
      </c>
      <c r="I4" s="50"/>
      <c r="J4" s="164"/>
      <c r="K4" s="51">
        <f>SUM(G4+H4-I4)</f>
        <v>1205</v>
      </c>
      <c r="L4" s="162"/>
      <c r="M4" s="91"/>
    </row>
    <row r="5" spans="1:13" x14ac:dyDescent="0.25">
      <c r="A5" s="69" t="s">
        <v>52</v>
      </c>
      <c r="B5" s="67">
        <v>500</v>
      </c>
      <c r="C5" s="44"/>
      <c r="D5" s="35"/>
      <c r="F5" s="36" t="s">
        <v>69</v>
      </c>
      <c r="I5" s="50"/>
      <c r="J5" s="163">
        <f>SUM(I6+I7-L5)</f>
        <v>-9000</v>
      </c>
      <c r="K5" s="51">
        <f>SUM(G5+H5-I5)</f>
        <v>0</v>
      </c>
      <c r="L5" s="161">
        <v>9000</v>
      </c>
      <c r="M5" s="92"/>
    </row>
    <row r="6" spans="1:13" ht="15.75" thickBot="1" x14ac:dyDescent="0.3">
      <c r="A6" s="69" t="s">
        <v>160</v>
      </c>
      <c r="B6" s="67">
        <v>3200</v>
      </c>
      <c r="C6" s="44" t="s">
        <v>109</v>
      </c>
      <c r="D6" s="35"/>
      <c r="F6" s="38" t="s">
        <v>70</v>
      </c>
      <c r="G6" s="31"/>
      <c r="H6" s="29"/>
      <c r="I6" s="50"/>
      <c r="J6" s="164"/>
      <c r="K6" s="51">
        <f>SUM(G6+H6-I6)</f>
        <v>0</v>
      </c>
      <c r="L6" s="161"/>
      <c r="M6" s="91"/>
    </row>
    <row r="7" spans="1:13" x14ac:dyDescent="0.25">
      <c r="A7" s="69" t="s">
        <v>46</v>
      </c>
      <c r="B7" s="67">
        <v>1000</v>
      </c>
      <c r="C7" s="44"/>
      <c r="D7" s="35"/>
      <c r="F7" s="39" t="s">
        <v>71</v>
      </c>
      <c r="G7" s="31"/>
      <c r="H7" s="29"/>
      <c r="I7" s="50"/>
      <c r="J7" s="163">
        <f>SUM(I8+I9-L7)</f>
        <v>-9000</v>
      </c>
      <c r="K7" s="51">
        <f t="shared" ref="K7:K26" si="0">SUM(G7+H7-I7)</f>
        <v>0</v>
      </c>
      <c r="L7" s="162">
        <v>9000</v>
      </c>
      <c r="M7" s="92"/>
    </row>
    <row r="8" spans="1:13" ht="15.75" thickBot="1" x14ac:dyDescent="0.3">
      <c r="A8" s="69" t="s">
        <v>43</v>
      </c>
      <c r="B8" s="67">
        <v>2000</v>
      </c>
      <c r="C8" s="44"/>
      <c r="D8" s="35"/>
      <c r="F8" s="40" t="s">
        <v>72</v>
      </c>
      <c r="G8" s="31"/>
      <c r="H8" s="29"/>
      <c r="I8" s="50"/>
      <c r="J8" s="164"/>
      <c r="K8" s="51">
        <f t="shared" si="0"/>
        <v>0</v>
      </c>
      <c r="L8" s="162"/>
      <c r="M8" s="93"/>
    </row>
    <row r="9" spans="1:13" ht="15.75" thickBot="1" x14ac:dyDescent="0.3">
      <c r="A9" s="96" t="s">
        <v>48</v>
      </c>
      <c r="B9" s="98">
        <f>SUM(B4:B8)</f>
        <v>9200</v>
      </c>
      <c r="C9" s="44"/>
      <c r="D9" s="35"/>
      <c r="F9" s="41" t="s">
        <v>73</v>
      </c>
      <c r="G9" s="31"/>
      <c r="H9" s="29"/>
      <c r="I9" s="52"/>
      <c r="J9" s="163">
        <f>SUM(I10+I11-L9)</f>
        <v>-9000</v>
      </c>
      <c r="K9" s="51">
        <f t="shared" si="0"/>
        <v>0</v>
      </c>
      <c r="L9" s="161">
        <v>9000</v>
      </c>
      <c r="M9" s="92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2"/>
      <c r="J10" s="164"/>
      <c r="K10" s="51">
        <f t="shared" si="0"/>
        <v>0</v>
      </c>
      <c r="L10" s="161"/>
      <c r="M10" s="93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2"/>
      <c r="J11" s="163">
        <f>SUM(I12+I13-L11)</f>
        <v>-9000</v>
      </c>
      <c r="K11" s="51">
        <f t="shared" si="0"/>
        <v>0</v>
      </c>
      <c r="L11" s="162">
        <v>9000</v>
      </c>
      <c r="M11" s="92"/>
    </row>
    <row r="12" spans="1:13" ht="15.75" thickBot="1" x14ac:dyDescent="0.3">
      <c r="A12" s="44"/>
      <c r="B12" s="43"/>
      <c r="C12" s="44"/>
      <c r="D12" s="35"/>
      <c r="F12" s="42" t="s">
        <v>76</v>
      </c>
      <c r="G12" s="53"/>
      <c r="H12" s="31"/>
      <c r="I12" s="52"/>
      <c r="J12" s="164"/>
      <c r="K12" s="51">
        <f t="shared" si="0"/>
        <v>0</v>
      </c>
      <c r="L12" s="162"/>
      <c r="M12" s="93"/>
    </row>
    <row r="13" spans="1:13" ht="15.75" thickBot="1" x14ac:dyDescent="0.3">
      <c r="A13" s="169" t="s">
        <v>105</v>
      </c>
      <c r="B13" s="170"/>
      <c r="C13" s="170"/>
      <c r="D13" s="171"/>
      <c r="E13" s="29" t="s">
        <v>107</v>
      </c>
      <c r="F13" s="41" t="s">
        <v>77</v>
      </c>
      <c r="G13" s="53"/>
      <c r="H13" s="31"/>
      <c r="I13" s="52"/>
      <c r="J13" s="163">
        <f>SUM(I14+I15-L13)</f>
        <v>-9000</v>
      </c>
      <c r="K13" s="51">
        <f t="shared" si="0"/>
        <v>0</v>
      </c>
      <c r="L13" s="161">
        <v>9000</v>
      </c>
      <c r="M13" s="92"/>
    </row>
    <row r="14" spans="1:13" ht="15.75" thickBot="1" x14ac:dyDescent="0.3">
      <c r="A14" s="115" t="s">
        <v>54</v>
      </c>
      <c r="B14" s="99">
        <v>5700</v>
      </c>
      <c r="C14" s="100"/>
      <c r="D14" s="116">
        <v>2460</v>
      </c>
      <c r="E14" s="132">
        <v>2500</v>
      </c>
      <c r="F14" s="42" t="s">
        <v>78</v>
      </c>
      <c r="H14" s="31"/>
      <c r="I14" s="52"/>
      <c r="J14" s="164"/>
      <c r="K14" s="51">
        <f t="shared" si="0"/>
        <v>0</v>
      </c>
      <c r="L14" s="161"/>
      <c r="M14" s="93"/>
    </row>
    <row r="15" spans="1:13" x14ac:dyDescent="0.25">
      <c r="A15" s="117" t="s">
        <v>55</v>
      </c>
      <c r="B15" s="66">
        <v>1000</v>
      </c>
      <c r="C15" s="44" t="s">
        <v>104</v>
      </c>
      <c r="D15" s="118">
        <v>1000</v>
      </c>
      <c r="F15" s="41" t="s">
        <v>79</v>
      </c>
      <c r="H15" s="31"/>
      <c r="I15" s="52"/>
      <c r="J15" s="163">
        <f>SUM(I16+I17-L15)</f>
        <v>-9000</v>
      </c>
      <c r="K15" s="51">
        <f t="shared" si="0"/>
        <v>0</v>
      </c>
      <c r="L15" s="162">
        <v>9000</v>
      </c>
      <c r="M15" s="92"/>
    </row>
    <row r="16" spans="1:13" ht="15.75" thickBot="1" x14ac:dyDescent="0.3">
      <c r="A16" s="117" t="s">
        <v>56</v>
      </c>
      <c r="B16" s="66">
        <v>1500</v>
      </c>
      <c r="C16" s="44" t="s">
        <v>96</v>
      </c>
      <c r="D16" s="118">
        <v>1500</v>
      </c>
      <c r="F16" s="42" t="s">
        <v>80</v>
      </c>
      <c r="G16" s="53"/>
      <c r="H16" s="31"/>
      <c r="I16" s="52"/>
      <c r="J16" s="164"/>
      <c r="K16" s="51">
        <f t="shared" si="0"/>
        <v>0</v>
      </c>
      <c r="L16" s="162"/>
      <c r="M16" s="93"/>
    </row>
    <row r="17" spans="1:13" x14ac:dyDescent="0.25">
      <c r="A17" s="119" t="s">
        <v>57</v>
      </c>
      <c r="B17" s="101">
        <v>500</v>
      </c>
      <c r="C17" s="120" t="s">
        <v>59</v>
      </c>
      <c r="D17" s="121"/>
      <c r="F17" s="41" t="s">
        <v>81</v>
      </c>
      <c r="G17" s="31"/>
      <c r="H17" s="29"/>
      <c r="I17" s="52"/>
      <c r="J17" s="163">
        <f>SUM(I18+I19-L17)</f>
        <v>-9000</v>
      </c>
      <c r="K17" s="51">
        <f t="shared" si="0"/>
        <v>0</v>
      </c>
      <c r="L17" s="161">
        <v>9000</v>
      </c>
      <c r="M17" s="92"/>
    </row>
    <row r="18" spans="1:13" ht="15.75" thickBot="1" x14ac:dyDescent="0.3">
      <c r="A18" s="117" t="s">
        <v>58</v>
      </c>
      <c r="B18" s="66">
        <v>500</v>
      </c>
      <c r="C18" s="44" t="s">
        <v>97</v>
      </c>
      <c r="D18" s="128">
        <v>500</v>
      </c>
      <c r="F18" s="42" t="s">
        <v>82</v>
      </c>
      <c r="G18" s="31"/>
      <c r="H18" s="29"/>
      <c r="I18" s="52"/>
      <c r="J18" s="164"/>
      <c r="K18" s="51">
        <f t="shared" si="0"/>
        <v>0</v>
      </c>
      <c r="L18" s="161"/>
      <c r="M18" s="93"/>
    </row>
    <row r="19" spans="1:13" ht="15.75" thickTop="1" x14ac:dyDescent="0.25">
      <c r="A19" s="117" t="s">
        <v>53</v>
      </c>
      <c r="B19" s="66">
        <v>8700</v>
      </c>
      <c r="C19" s="44"/>
      <c r="D19" s="130">
        <f>SUM(D14+D15+D16+D18-B19)</f>
        <v>-3240</v>
      </c>
      <c r="E19"/>
      <c r="F19" s="41" t="s">
        <v>83</v>
      </c>
      <c r="G19" s="31"/>
      <c r="H19" s="29"/>
      <c r="I19" s="52"/>
      <c r="J19" s="163">
        <f>SUM(I20+I21-L19)</f>
        <v>-9000</v>
      </c>
      <c r="K19" s="51">
        <f t="shared" si="0"/>
        <v>0</v>
      </c>
      <c r="L19" s="162">
        <v>9000</v>
      </c>
      <c r="M19" s="92"/>
    </row>
    <row r="20" spans="1:13" ht="15.75" thickBot="1" x14ac:dyDescent="0.3">
      <c r="A20" s="122"/>
      <c r="B20" s="123"/>
      <c r="D20" s="129" t="s">
        <v>106</v>
      </c>
      <c r="F20" s="42" t="s">
        <v>84</v>
      </c>
      <c r="G20" s="31"/>
      <c r="H20" s="29"/>
      <c r="I20" s="52"/>
      <c r="J20" s="164"/>
      <c r="K20" s="51">
        <f t="shared" si="0"/>
        <v>0</v>
      </c>
      <c r="L20" s="162"/>
      <c r="M20" s="93"/>
    </row>
    <row r="21" spans="1:13" x14ac:dyDescent="0.25">
      <c r="A21" s="124"/>
      <c r="B21" s="125"/>
      <c r="C21" s="126"/>
      <c r="D21" s="127"/>
      <c r="F21" s="41" t="s">
        <v>85</v>
      </c>
      <c r="G21" s="31"/>
      <c r="H21" s="29"/>
      <c r="I21" s="52"/>
      <c r="J21" s="163">
        <f>SUM(I22+I23-L21)</f>
        <v>-9000</v>
      </c>
      <c r="K21" s="51">
        <f t="shared" si="0"/>
        <v>0</v>
      </c>
      <c r="L21" s="161">
        <v>9000</v>
      </c>
      <c r="M21" s="92"/>
    </row>
    <row r="22" spans="1:13" ht="15.75" thickBot="1" x14ac:dyDescent="0.3">
      <c r="D22" s="29"/>
      <c r="F22" s="42" t="s">
        <v>86</v>
      </c>
      <c r="G22" s="31"/>
      <c r="H22" s="29"/>
      <c r="I22" s="52"/>
      <c r="J22" s="164"/>
      <c r="K22" s="51">
        <f t="shared" si="0"/>
        <v>0</v>
      </c>
      <c r="L22" s="161"/>
      <c r="M22" s="93"/>
    </row>
    <row r="23" spans="1:13" x14ac:dyDescent="0.25">
      <c r="D23" s="29"/>
      <c r="F23" s="41" t="s">
        <v>87</v>
      </c>
      <c r="G23" s="31"/>
      <c r="H23" s="29"/>
      <c r="I23" s="52"/>
      <c r="J23" s="163">
        <f>SUM(I24+I25-L23)</f>
        <v>-9000</v>
      </c>
      <c r="K23" s="51">
        <f t="shared" si="0"/>
        <v>0</v>
      </c>
      <c r="L23" s="162">
        <v>9000</v>
      </c>
      <c r="M23" s="92"/>
    </row>
    <row r="24" spans="1:13" ht="15.75" thickBot="1" x14ac:dyDescent="0.3">
      <c r="D24" s="29"/>
      <c r="F24" s="42" t="s">
        <v>88</v>
      </c>
      <c r="G24" s="31"/>
      <c r="H24" s="29"/>
      <c r="I24" s="52"/>
      <c r="J24" s="164"/>
      <c r="K24" s="51">
        <f t="shared" si="0"/>
        <v>0</v>
      </c>
      <c r="L24" s="162"/>
      <c r="M24" s="93"/>
    </row>
    <row r="25" spans="1:13" x14ac:dyDescent="0.25">
      <c r="D25" s="29"/>
      <c r="F25" s="41" t="s">
        <v>89</v>
      </c>
      <c r="G25" s="31"/>
      <c r="H25" s="29"/>
      <c r="I25" s="52"/>
      <c r="J25" s="163">
        <f>SUM(I26+I27-L25)</f>
        <v>-9000</v>
      </c>
      <c r="K25" s="51">
        <f t="shared" si="0"/>
        <v>0</v>
      </c>
      <c r="L25" s="161">
        <v>9000</v>
      </c>
      <c r="M25" s="92"/>
    </row>
    <row r="26" spans="1:13" ht="15.75" thickBot="1" x14ac:dyDescent="0.3">
      <c r="D26" s="29"/>
      <c r="F26" s="42" t="s">
        <v>90</v>
      </c>
      <c r="G26" s="31"/>
      <c r="H26" s="29"/>
      <c r="I26" s="52"/>
      <c r="J26" s="165"/>
      <c r="K26" s="51">
        <f t="shared" si="0"/>
        <v>0</v>
      </c>
      <c r="L26" s="161"/>
      <c r="M26" s="93"/>
    </row>
    <row r="27" spans="1:13" ht="15.75" thickTop="1" x14ac:dyDescent="0.25">
      <c r="D27" s="29"/>
      <c r="F27" s="55"/>
      <c r="G27" s="56"/>
      <c r="H27" s="57"/>
      <c r="I27" s="58"/>
      <c r="J27" s="159">
        <f>SUM(J3:J26)</f>
        <v>-101540</v>
      </c>
      <c r="K27" s="57"/>
      <c r="L27" s="3"/>
      <c r="M27" s="63"/>
    </row>
    <row r="28" spans="1:13" ht="15.75" thickBot="1" x14ac:dyDescent="0.3">
      <c r="D28" s="29"/>
      <c r="F28" s="55"/>
      <c r="G28" s="56"/>
      <c r="H28" s="57"/>
      <c r="I28" s="58"/>
      <c r="J28" s="160"/>
      <c r="K28" s="57"/>
      <c r="L28" s="3"/>
      <c r="M28" s="63"/>
    </row>
    <row r="29" spans="1:13" ht="15.75" thickBot="1" x14ac:dyDescent="0.3">
      <c r="D29" s="29"/>
      <c r="F29" s="59"/>
      <c r="G29" s="60"/>
      <c r="H29" s="61"/>
      <c r="I29" s="62"/>
      <c r="J29" s="54" t="s">
        <v>91</v>
      </c>
      <c r="K29" s="61"/>
      <c r="L29" s="64"/>
      <c r="M29" s="65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A13:D13"/>
    <mergeCell ref="J3:J4"/>
    <mergeCell ref="J5:J6"/>
    <mergeCell ref="L3:L4"/>
    <mergeCell ref="L5:L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R143"/>
  <sheetViews>
    <sheetView tabSelected="1" topLeftCell="B1" workbookViewId="0">
      <selection activeCell="O6" sqref="O6:O7"/>
    </sheetView>
  </sheetViews>
  <sheetFormatPr defaultRowHeight="15" x14ac:dyDescent="0.25"/>
  <cols>
    <col min="1" max="1" width="16.85546875" style="13" customWidth="1"/>
    <col min="2" max="2" width="16.7109375" style="13" customWidth="1"/>
    <col min="3" max="3" width="16.85546875" style="13" customWidth="1"/>
    <col min="4" max="4" width="18.140625" style="146" customWidth="1"/>
    <col min="5" max="5" width="22.140625" style="146" customWidth="1"/>
    <col min="6" max="6" width="21.28515625" style="13" customWidth="1"/>
    <col min="7" max="7" width="21.5703125" style="13" customWidth="1"/>
    <col min="8" max="8" width="17.5703125" style="13" customWidth="1"/>
    <col min="9" max="9" width="19.85546875" style="13" customWidth="1"/>
    <col min="10" max="10" width="22.85546875" style="13" customWidth="1"/>
    <col min="11" max="11" width="15" style="13" customWidth="1"/>
    <col min="12" max="12" width="13.140625" style="13" customWidth="1"/>
    <col min="13" max="13" width="17" style="13" customWidth="1"/>
    <col min="14" max="14" width="9.140625" style="142"/>
    <col min="15" max="15" width="12.5703125" style="146" customWidth="1"/>
    <col min="16" max="16" width="12.42578125" customWidth="1"/>
    <col min="17" max="16384" width="9.140625" style="13"/>
  </cols>
  <sheetData>
    <row r="1" spans="1:18" ht="21.75" customHeight="1" thickBot="1" x14ac:dyDescent="0.3">
      <c r="C1" s="146"/>
      <c r="F1" s="206">
        <v>2</v>
      </c>
      <c r="G1" s="207" t="s">
        <v>224</v>
      </c>
      <c r="J1" s="208"/>
      <c r="K1" s="209" t="s">
        <v>225</v>
      </c>
      <c r="L1" s="210"/>
      <c r="M1" s="210"/>
      <c r="N1" s="211"/>
      <c r="O1" s="180"/>
      <c r="P1" s="180"/>
      <c r="R1" s="141"/>
    </row>
    <row r="2" spans="1:18" ht="15" customHeight="1" thickTop="1" thickBot="1" x14ac:dyDescent="0.3">
      <c r="A2" s="204" t="s">
        <v>50</v>
      </c>
      <c r="B2" s="204" t="s">
        <v>101</v>
      </c>
      <c r="C2" s="204" t="s">
        <v>209</v>
      </c>
      <c r="D2" s="205" t="s">
        <v>222</v>
      </c>
      <c r="E2" s="205" t="s">
        <v>223</v>
      </c>
      <c r="F2" s="149" t="s">
        <v>200</v>
      </c>
      <c r="G2" s="149" t="s">
        <v>201</v>
      </c>
      <c r="H2" s="149" t="s">
        <v>213</v>
      </c>
      <c r="I2" s="149" t="s">
        <v>212</v>
      </c>
      <c r="J2" s="188" t="s">
        <v>217</v>
      </c>
      <c r="K2" s="151">
        <v>6000</v>
      </c>
      <c r="L2" s="212"/>
      <c r="M2" s="151">
        <v>6000</v>
      </c>
      <c r="N2" s="213"/>
      <c r="O2" s="180"/>
      <c r="P2" s="180"/>
      <c r="R2" s="141"/>
    </row>
    <row r="3" spans="1:18" ht="30.75" thickTop="1" x14ac:dyDescent="0.25">
      <c r="A3" s="13">
        <f>MONTH(Table8[[#This Row],[DATE]])</f>
        <v>2</v>
      </c>
      <c r="B3" s="148">
        <v>45324</v>
      </c>
      <c r="C3" s="13" t="s">
        <v>210</v>
      </c>
      <c r="H3" s="134"/>
      <c r="J3" s="189"/>
      <c r="K3" s="144" t="s">
        <v>204</v>
      </c>
      <c r="L3" s="144" t="s">
        <v>205</v>
      </c>
      <c r="M3" s="144" t="s">
        <v>206</v>
      </c>
      <c r="N3" s="145" t="s">
        <v>205</v>
      </c>
      <c r="O3" s="181" t="s">
        <v>162</v>
      </c>
      <c r="P3" s="181" t="s">
        <v>226</v>
      </c>
      <c r="Q3" s="144" t="s">
        <v>101</v>
      </c>
      <c r="R3" s="141"/>
    </row>
    <row r="4" spans="1:18" x14ac:dyDescent="0.25">
      <c r="A4" s="13">
        <f>MONTH(Table8[[#This Row],[DATE]])</f>
        <v>1</v>
      </c>
      <c r="B4" s="148"/>
      <c r="F4" s="13" t="s">
        <v>210</v>
      </c>
      <c r="G4" s="146">
        <f>SUM(H4+I4)</f>
        <v>0</v>
      </c>
      <c r="H4" s="146">
        <f>SUMIFS(D:D,A:A,$F$1,C:C,F4)</f>
        <v>0</v>
      </c>
      <c r="I4" s="146">
        <f>SUMIFS(E:E,A:A,$F$1,C:C,F4)</f>
        <v>0</v>
      </c>
      <c r="J4" s="190">
        <v>2000</v>
      </c>
      <c r="K4" s="186"/>
      <c r="L4" s="134"/>
      <c r="M4" s="134"/>
      <c r="N4" s="178"/>
      <c r="O4" s="180">
        <v>8246</v>
      </c>
      <c r="P4" t="s">
        <v>227</v>
      </c>
      <c r="Q4" s="147">
        <v>45324</v>
      </c>
      <c r="R4" s="141"/>
    </row>
    <row r="5" spans="1:18" x14ac:dyDescent="0.25">
      <c r="A5" s="13">
        <f>MONTH(Table8[[#This Row],[DATE]])</f>
        <v>1</v>
      </c>
      <c r="B5" s="148"/>
      <c r="F5" s="13" t="s">
        <v>12</v>
      </c>
      <c r="G5" s="146">
        <f t="shared" ref="G5:G8" si="0">SUM(H5+I5)</f>
        <v>0</v>
      </c>
      <c r="H5" s="146">
        <f t="shared" ref="H5:H8" si="1">SUMIFS(D:D,A:A,$F$1,C:C,F5)</f>
        <v>0</v>
      </c>
      <c r="I5" s="146">
        <f t="shared" ref="I5:I8" si="2">SUMIFS(E:E,A:A,$F$1,C:C,F5)</f>
        <v>0</v>
      </c>
      <c r="J5" s="190">
        <v>1000</v>
      </c>
      <c r="K5" s="186"/>
      <c r="L5" s="134"/>
      <c r="M5" s="134"/>
      <c r="N5" s="178"/>
      <c r="O5" s="180">
        <v>100</v>
      </c>
      <c r="P5" t="s">
        <v>214</v>
      </c>
      <c r="Q5" s="147">
        <v>45325</v>
      </c>
      <c r="R5" s="141"/>
    </row>
    <row r="6" spans="1:18" x14ac:dyDescent="0.25">
      <c r="A6" s="13">
        <f>MONTH(Table8[[#This Row],[DATE]])</f>
        <v>1</v>
      </c>
      <c r="B6" s="148"/>
      <c r="F6" s="13" t="s">
        <v>216</v>
      </c>
      <c r="G6" s="146">
        <f t="shared" si="0"/>
        <v>0</v>
      </c>
      <c r="H6" s="146">
        <f t="shared" si="1"/>
        <v>0</v>
      </c>
      <c r="I6" s="146">
        <f t="shared" si="2"/>
        <v>0</v>
      </c>
      <c r="J6" s="190">
        <v>2000</v>
      </c>
      <c r="K6" s="186"/>
      <c r="L6" s="134"/>
      <c r="M6" s="134"/>
      <c r="N6" s="143"/>
      <c r="O6" s="180"/>
      <c r="R6" s="141"/>
    </row>
    <row r="7" spans="1:18" x14ac:dyDescent="0.25">
      <c r="A7" s="13">
        <f>MONTH(Table8[[#This Row],[DATE]])</f>
        <v>1</v>
      </c>
      <c r="B7" s="148"/>
      <c r="F7" s="13" t="s">
        <v>214</v>
      </c>
      <c r="G7" s="146">
        <f t="shared" si="0"/>
        <v>0</v>
      </c>
      <c r="H7" s="146">
        <f t="shared" si="1"/>
        <v>0</v>
      </c>
      <c r="I7" s="146">
        <f t="shared" si="2"/>
        <v>0</v>
      </c>
      <c r="J7" s="190">
        <v>1000</v>
      </c>
      <c r="K7" s="186"/>
      <c r="L7" s="134"/>
      <c r="M7" s="134"/>
      <c r="N7" s="143"/>
      <c r="O7" s="180"/>
      <c r="R7" s="141"/>
    </row>
    <row r="8" spans="1:18" x14ac:dyDescent="0.25">
      <c r="A8" s="13">
        <f>MONTH(Table8[[#This Row],[DATE]])</f>
        <v>1</v>
      </c>
      <c r="B8" s="148"/>
      <c r="F8" s="13" t="s">
        <v>215</v>
      </c>
      <c r="G8" s="146">
        <f t="shared" si="0"/>
        <v>0</v>
      </c>
      <c r="H8" s="146">
        <f t="shared" si="1"/>
        <v>0</v>
      </c>
      <c r="I8" s="146">
        <f t="shared" si="2"/>
        <v>0</v>
      </c>
      <c r="J8" s="190">
        <v>2000</v>
      </c>
      <c r="K8" s="186"/>
      <c r="L8" s="134"/>
      <c r="M8" s="134"/>
      <c r="N8" s="143"/>
      <c r="O8" s="180"/>
      <c r="R8" s="141"/>
    </row>
    <row r="9" spans="1:18" x14ac:dyDescent="0.25">
      <c r="A9" s="13">
        <f>MONTH(Table8[[#This Row],[DATE]])</f>
        <v>1</v>
      </c>
      <c r="B9" s="148"/>
      <c r="G9" s="146"/>
      <c r="H9" s="150">
        <f>SUM(H3:H8)</f>
        <v>0</v>
      </c>
      <c r="I9" s="150">
        <f>SUM(I3:I8)</f>
        <v>0</v>
      </c>
      <c r="J9" s="191">
        <f>SUM(J3:J8)</f>
        <v>8000</v>
      </c>
      <c r="K9" s="186"/>
      <c r="L9" s="134"/>
      <c r="M9" s="134"/>
      <c r="N9" s="143"/>
      <c r="O9" s="180"/>
      <c r="R9" s="141"/>
    </row>
    <row r="10" spans="1:18" x14ac:dyDescent="0.25">
      <c r="A10" s="13">
        <f>MONTH(Table8[[#This Row],[DATE]])</f>
        <v>1</v>
      </c>
      <c r="B10" s="148"/>
      <c r="G10" s="146"/>
      <c r="H10" s="146"/>
      <c r="I10" s="146"/>
      <c r="J10" s="192" t="s">
        <v>202</v>
      </c>
      <c r="K10" s="186"/>
      <c r="L10" s="134"/>
      <c r="M10" s="134"/>
      <c r="N10" s="143"/>
      <c r="O10" s="180"/>
      <c r="R10" s="141"/>
    </row>
    <row r="11" spans="1:18" ht="15" customHeight="1" x14ac:dyDescent="0.25">
      <c r="A11" s="13">
        <f>MONTH(Table8[[#This Row],[DATE]])</f>
        <v>1</v>
      </c>
      <c r="B11" s="148"/>
      <c r="F11" s="13" t="s">
        <v>219</v>
      </c>
      <c r="G11" s="180">
        <f>SUM(H24-J9)</f>
        <v>346</v>
      </c>
      <c r="H11" s="13" t="s">
        <v>203</v>
      </c>
      <c r="J11" s="187"/>
      <c r="K11" s="179"/>
      <c r="R11" s="141"/>
    </row>
    <row r="12" spans="1:18" x14ac:dyDescent="0.25">
      <c r="A12" s="13">
        <f>MONTH(Table8[[#This Row],[DATE]])</f>
        <v>1</v>
      </c>
      <c r="B12" s="148"/>
      <c r="F12" s="13" t="s">
        <v>220</v>
      </c>
      <c r="H12" s="146">
        <v>2000</v>
      </c>
      <c r="J12" s="187"/>
      <c r="K12" s="179"/>
      <c r="R12" s="141"/>
    </row>
    <row r="13" spans="1:18" x14ac:dyDescent="0.25">
      <c r="A13" s="13">
        <f>MONTH(Table8[[#This Row],[DATE]])</f>
        <v>1</v>
      </c>
      <c r="B13" s="148"/>
      <c r="J13" s="187"/>
      <c r="K13" s="179"/>
      <c r="R13" s="141"/>
    </row>
    <row r="14" spans="1:18" x14ac:dyDescent="0.25">
      <c r="A14" s="13">
        <f>MONTH(Table8[[#This Row],[DATE]])</f>
        <v>1</v>
      </c>
      <c r="B14" s="148"/>
      <c r="J14" s="187"/>
      <c r="K14" s="179"/>
      <c r="R14" s="141"/>
    </row>
    <row r="15" spans="1:18" x14ac:dyDescent="0.25">
      <c r="A15" s="13">
        <f>MONTH(Table8[[#This Row],[DATE]])</f>
        <v>1</v>
      </c>
      <c r="B15" s="148"/>
      <c r="J15" s="187"/>
      <c r="K15" s="179"/>
      <c r="R15" s="141"/>
    </row>
    <row r="16" spans="1:18" x14ac:dyDescent="0.25">
      <c r="A16" s="13">
        <f>MONTH(Table8[[#This Row],[DATE]])</f>
        <v>1</v>
      </c>
      <c r="B16" s="148"/>
      <c r="J16" s="187"/>
      <c r="K16" s="179"/>
      <c r="R16" s="141"/>
    </row>
    <row r="17" spans="1:18" ht="15.75" thickBot="1" x14ac:dyDescent="0.3">
      <c r="A17" s="13">
        <f>MONTH(Table8[[#This Row],[DATE]])</f>
        <v>1</v>
      </c>
      <c r="I17" s="179"/>
      <c r="J17" s="187"/>
      <c r="R17" s="141"/>
    </row>
    <row r="18" spans="1:18" ht="16.5" thickTop="1" thickBot="1" x14ac:dyDescent="0.3">
      <c r="A18" s="13">
        <f>MONTH(Table8[[#This Row],[DATE]])</f>
        <v>1</v>
      </c>
      <c r="H18" s="204" t="s">
        <v>208</v>
      </c>
      <c r="I18" s="204" t="s">
        <v>94</v>
      </c>
      <c r="J18" s="187"/>
      <c r="R18" s="141"/>
    </row>
    <row r="19" spans="1:18" ht="15.75" thickTop="1" x14ac:dyDescent="0.25">
      <c r="A19" s="13">
        <f>MONTH(Table8[[#This Row],[DATE]])</f>
        <v>1</v>
      </c>
      <c r="F19" s="13" t="s">
        <v>91</v>
      </c>
      <c r="G19" s="182">
        <f>SUM(H19+I19)</f>
        <v>0</v>
      </c>
      <c r="H19" s="182">
        <f>SUM(D:D)</f>
        <v>0</v>
      </c>
      <c r="I19" s="183">
        <f>SUM(E:E)</f>
        <v>0</v>
      </c>
      <c r="J19" s="187"/>
      <c r="R19" s="141"/>
    </row>
    <row r="20" spans="1:18" x14ac:dyDescent="0.25">
      <c r="A20" s="13">
        <f>MONTH(Table8[[#This Row],[DATE]])</f>
        <v>1</v>
      </c>
      <c r="F20" s="13" t="s">
        <v>221</v>
      </c>
      <c r="G20" s="182">
        <f>SUM(G21-G19)</f>
        <v>8000</v>
      </c>
      <c r="H20" s="182">
        <f>SUM(H21-H19)</f>
        <v>4000</v>
      </c>
      <c r="I20" s="182">
        <f>SUM(I21-I19)</f>
        <v>4000</v>
      </c>
      <c r="J20" s="187"/>
      <c r="R20" s="141"/>
    </row>
    <row r="21" spans="1:18" x14ac:dyDescent="0.25">
      <c r="A21" s="13">
        <f>MONTH(Table8[[#This Row],[DATE]])</f>
        <v>1</v>
      </c>
      <c r="F21" s="13" t="s">
        <v>217</v>
      </c>
      <c r="G21" s="182">
        <v>8000</v>
      </c>
      <c r="H21" s="182">
        <f>SUM(J9/2)</f>
        <v>4000</v>
      </c>
      <c r="I21" s="182">
        <f>SUM(J9/2)</f>
        <v>4000</v>
      </c>
      <c r="J21" s="187"/>
      <c r="R21" s="141"/>
    </row>
    <row r="22" spans="1:18" x14ac:dyDescent="0.25">
      <c r="A22" s="13">
        <f>MONTH(Table8[[#This Row],[DATE]])</f>
        <v>1</v>
      </c>
      <c r="G22" s="182"/>
      <c r="H22" s="182"/>
      <c r="I22" s="183"/>
      <c r="J22" s="187"/>
      <c r="R22" s="141"/>
    </row>
    <row r="23" spans="1:18" x14ac:dyDescent="0.25">
      <c r="A23" s="13">
        <f>MONTH(Table8[[#This Row],[DATE]])</f>
        <v>1</v>
      </c>
      <c r="F23" s="13" t="s">
        <v>211</v>
      </c>
      <c r="G23" s="184">
        <f>SUM(G19+H19+I19)</f>
        <v>0</v>
      </c>
      <c r="H23" s="184"/>
      <c r="I23" s="184"/>
      <c r="J23" s="187"/>
      <c r="R23" s="141"/>
    </row>
    <row r="24" spans="1:18" x14ac:dyDescent="0.25">
      <c r="A24" s="13">
        <f>MONTH(Table8[[#This Row],[DATE]])</f>
        <v>1</v>
      </c>
      <c r="F24" s="13" t="s">
        <v>207</v>
      </c>
      <c r="G24" s="185">
        <f>SUM(J9+K2+M2)</f>
        <v>20000</v>
      </c>
      <c r="H24" s="182">
        <f>SUM(O:O)</f>
        <v>8346</v>
      </c>
      <c r="I24" s="183"/>
      <c r="J24" s="187"/>
      <c r="R24" s="141"/>
    </row>
    <row r="25" spans="1:18" x14ac:dyDescent="0.25">
      <c r="A25" s="13">
        <f>MONTH(Table8[[#This Row],[DATE]])</f>
        <v>1</v>
      </c>
      <c r="H25" s="182" t="s">
        <v>162</v>
      </c>
      <c r="J25" s="187"/>
      <c r="R25" s="141"/>
    </row>
    <row r="26" spans="1:18" x14ac:dyDescent="0.25">
      <c r="A26" s="13">
        <f>MONTH(Table8[[#This Row],[DATE]])</f>
        <v>1</v>
      </c>
      <c r="G26" s="182"/>
      <c r="H26" s="182"/>
      <c r="J26" s="187"/>
      <c r="R26" s="141"/>
    </row>
    <row r="27" spans="1:18" ht="15.75" thickBot="1" x14ac:dyDescent="0.3">
      <c r="A27" s="13">
        <f>MONTH(Table8[[#This Row],[DATE]])</f>
        <v>1</v>
      </c>
      <c r="I27" s="179"/>
      <c r="J27" s="187"/>
      <c r="K27" s="203" t="s">
        <v>218</v>
      </c>
      <c r="L27" s="203"/>
      <c r="M27" s="203"/>
      <c r="N27" s="203"/>
      <c r="O27" s="203"/>
      <c r="Q27" s="203"/>
      <c r="R27" s="141"/>
    </row>
    <row r="28" spans="1:18" x14ac:dyDescent="0.25">
      <c r="A28" s="13">
        <f>MONTH(Table8[[#This Row],[DATE]])</f>
        <v>1</v>
      </c>
      <c r="F28" s="193" t="s">
        <v>195</v>
      </c>
      <c r="G28" s="194"/>
      <c r="H28" s="195"/>
      <c r="J28" s="187"/>
      <c r="K28" s="203"/>
      <c r="L28" s="203"/>
      <c r="M28" s="203"/>
      <c r="N28" s="203"/>
      <c r="O28" s="203"/>
      <c r="Q28" s="203"/>
      <c r="R28" s="141"/>
    </row>
    <row r="29" spans="1:18" x14ac:dyDescent="0.25">
      <c r="A29" s="13">
        <f>MONTH(Table8[[#This Row],[DATE]])</f>
        <v>1</v>
      </c>
      <c r="F29" s="196"/>
      <c r="G29" s="197"/>
      <c r="H29" s="198"/>
      <c r="J29" s="187"/>
      <c r="K29" s="203"/>
      <c r="L29" s="203"/>
      <c r="M29" s="203"/>
      <c r="N29" s="203"/>
      <c r="O29" s="203"/>
      <c r="Q29" s="203"/>
      <c r="R29" s="141"/>
    </row>
    <row r="30" spans="1:18" x14ac:dyDescent="0.25">
      <c r="A30" s="13">
        <f>MONTH(Table8[[#This Row],[DATE]])</f>
        <v>1</v>
      </c>
      <c r="F30" s="196"/>
      <c r="G30" s="197"/>
      <c r="H30" s="198"/>
      <c r="J30" s="187"/>
      <c r="K30" s="203"/>
      <c r="L30" s="203"/>
      <c r="M30" s="203"/>
      <c r="N30" s="203"/>
      <c r="O30" s="203"/>
      <c r="Q30" s="203"/>
    </row>
    <row r="31" spans="1:18" x14ac:dyDescent="0.25">
      <c r="A31" s="13">
        <f>MONTH(Table8[[#This Row],[DATE]])</f>
        <v>1</v>
      </c>
      <c r="F31" s="196"/>
      <c r="G31" s="197"/>
      <c r="H31" s="198"/>
      <c r="J31" s="187"/>
      <c r="K31" s="203"/>
      <c r="L31" s="203"/>
      <c r="M31" s="203"/>
      <c r="N31" s="203"/>
      <c r="O31" s="203"/>
      <c r="Q31" s="203"/>
    </row>
    <row r="32" spans="1:18" ht="15" customHeight="1" x14ac:dyDescent="0.25">
      <c r="A32" s="13">
        <f>MONTH(Table8[[#This Row],[DATE]])</f>
        <v>1</v>
      </c>
      <c r="F32" s="196"/>
      <c r="G32" s="197"/>
      <c r="H32" s="198"/>
      <c r="J32" s="187"/>
      <c r="K32" s="203"/>
      <c r="L32" s="203"/>
      <c r="M32" s="203"/>
      <c r="N32" s="203"/>
      <c r="O32" s="203"/>
      <c r="Q32" s="203"/>
    </row>
    <row r="33" spans="1:17" x14ac:dyDescent="0.25">
      <c r="A33" s="13">
        <f>MONTH(Table8[[#This Row],[DATE]])</f>
        <v>1</v>
      </c>
      <c r="F33" s="196"/>
      <c r="G33" s="197"/>
      <c r="H33" s="198"/>
      <c r="J33" s="187"/>
      <c r="K33" s="203"/>
      <c r="L33" s="203"/>
      <c r="M33" s="203"/>
      <c r="N33" s="203"/>
      <c r="O33" s="203"/>
      <c r="Q33" s="203"/>
    </row>
    <row r="34" spans="1:17" x14ac:dyDescent="0.25">
      <c r="A34" s="13">
        <f>MONTH(Table8[[#This Row],[DATE]])</f>
        <v>1</v>
      </c>
      <c r="F34" s="196"/>
      <c r="G34" s="197"/>
      <c r="H34" s="198"/>
      <c r="J34" s="187"/>
      <c r="K34" s="203"/>
      <c r="L34" s="203"/>
      <c r="M34" s="203"/>
      <c r="N34" s="203"/>
      <c r="O34" s="203"/>
      <c r="Q34" s="203"/>
    </row>
    <row r="35" spans="1:17" x14ac:dyDescent="0.25">
      <c r="A35" s="13">
        <f>MONTH(Table8[[#This Row],[DATE]])</f>
        <v>1</v>
      </c>
      <c r="F35" s="196"/>
      <c r="G35" s="197"/>
      <c r="H35" s="198"/>
      <c r="J35" s="187"/>
      <c r="K35" s="203"/>
      <c r="L35" s="203"/>
      <c r="M35" s="203"/>
      <c r="N35" s="203"/>
      <c r="O35" s="203"/>
      <c r="Q35" s="203"/>
    </row>
    <row r="36" spans="1:17" x14ac:dyDescent="0.25">
      <c r="A36" s="13">
        <f>MONTH(Table8[[#This Row],[DATE]])</f>
        <v>1</v>
      </c>
      <c r="F36" s="196"/>
      <c r="G36" s="197"/>
      <c r="H36" s="198"/>
      <c r="J36" s="187"/>
      <c r="K36" s="203"/>
      <c r="L36" s="203"/>
      <c r="M36" s="203"/>
      <c r="N36" s="203"/>
      <c r="O36" s="203"/>
      <c r="Q36" s="203"/>
    </row>
    <row r="37" spans="1:17" x14ac:dyDescent="0.25">
      <c r="A37" s="13">
        <f>MONTH(Table8[[#This Row],[DATE]])</f>
        <v>1</v>
      </c>
      <c r="F37" s="196"/>
      <c r="G37" s="197"/>
      <c r="H37" s="198"/>
      <c r="K37" s="202"/>
      <c r="L37" s="203"/>
      <c r="M37" s="203"/>
      <c r="N37" s="203"/>
      <c r="O37" s="203"/>
      <c r="Q37" s="203"/>
    </row>
    <row r="38" spans="1:17" ht="15.75" thickBot="1" x14ac:dyDescent="0.3">
      <c r="A38" s="13">
        <f>MONTH(Table8[[#This Row],[DATE]])</f>
        <v>1</v>
      </c>
      <c r="F38" s="199"/>
      <c r="G38" s="200"/>
      <c r="H38" s="201"/>
    </row>
    <row r="39" spans="1:17" x14ac:dyDescent="0.25">
      <c r="A39" s="13">
        <f>MONTH(Table8[[#This Row],[DATE]])</f>
        <v>1</v>
      </c>
    </row>
    <row r="40" spans="1:17" x14ac:dyDescent="0.25">
      <c r="A40" s="13">
        <f>MONTH(Table8[[#This Row],[DATE]])</f>
        <v>1</v>
      </c>
    </row>
    <row r="41" spans="1:17" x14ac:dyDescent="0.25">
      <c r="A41" s="13">
        <f>MONTH(Table8[[#This Row],[DATE]])</f>
        <v>1</v>
      </c>
    </row>
    <row r="42" spans="1:17" x14ac:dyDescent="0.25">
      <c r="A42" s="13">
        <f>MONTH(Table8[[#This Row],[DATE]])</f>
        <v>1</v>
      </c>
    </row>
    <row r="43" spans="1:17" x14ac:dyDescent="0.25">
      <c r="A43" s="13">
        <f>MONTH(Table8[[#This Row],[DATE]])</f>
        <v>1</v>
      </c>
    </row>
    <row r="44" spans="1:17" x14ac:dyDescent="0.25">
      <c r="A44" s="13">
        <f>MONTH(Table8[[#This Row],[DATE]])</f>
        <v>1</v>
      </c>
    </row>
    <row r="45" spans="1:17" x14ac:dyDescent="0.25">
      <c r="A45" s="13">
        <f>MONTH(Table8[[#This Row],[DATE]])</f>
        <v>1</v>
      </c>
    </row>
    <row r="46" spans="1:17" x14ac:dyDescent="0.25">
      <c r="A46" s="13">
        <f>MONTH(Table8[[#This Row],[DATE]])</f>
        <v>1</v>
      </c>
    </row>
    <row r="47" spans="1:17" x14ac:dyDescent="0.25">
      <c r="A47" s="13">
        <f>MONTH(Table8[[#This Row],[DATE]])</f>
        <v>1</v>
      </c>
    </row>
    <row r="48" spans="1:17" x14ac:dyDescent="0.25">
      <c r="A48" s="13">
        <f>MONTH(Table8[[#This Row],[DATE]])</f>
        <v>1</v>
      </c>
    </row>
    <row r="49" spans="1:1" x14ac:dyDescent="0.25">
      <c r="A49" s="13">
        <f>MONTH(Table8[[#This Row],[DATE]])</f>
        <v>1</v>
      </c>
    </row>
    <row r="50" spans="1:1" x14ac:dyDescent="0.25">
      <c r="A50" s="13">
        <f>MONTH(Table8[[#This Row],[DATE]])</f>
        <v>1</v>
      </c>
    </row>
    <row r="51" spans="1:1" x14ac:dyDescent="0.25">
      <c r="A51" s="13">
        <f>MONTH(Table8[[#This Row],[DATE]])</f>
        <v>1</v>
      </c>
    </row>
    <row r="52" spans="1:1" x14ac:dyDescent="0.25">
      <c r="A52" s="13">
        <f>MONTH(Table8[[#This Row],[DATE]])</f>
        <v>1</v>
      </c>
    </row>
    <row r="53" spans="1:1" x14ac:dyDescent="0.25">
      <c r="A53" s="13">
        <f>MONTH(Table8[[#This Row],[DATE]])</f>
        <v>1</v>
      </c>
    </row>
    <row r="54" spans="1:1" x14ac:dyDescent="0.25">
      <c r="A54" s="13">
        <f>MONTH(Table8[[#This Row],[DATE]])</f>
        <v>1</v>
      </c>
    </row>
    <row r="55" spans="1:1" x14ac:dyDescent="0.25">
      <c r="A55" s="13">
        <f>MONTH(Table8[[#This Row],[DATE]])</f>
        <v>1</v>
      </c>
    </row>
    <row r="56" spans="1:1" x14ac:dyDescent="0.25">
      <c r="A56" s="13">
        <f>MONTH(Table8[[#This Row],[DATE]])</f>
        <v>1</v>
      </c>
    </row>
    <row r="57" spans="1:1" x14ac:dyDescent="0.25">
      <c r="A57" s="13">
        <f>MONTH(Table8[[#This Row],[DATE]])</f>
        <v>1</v>
      </c>
    </row>
    <row r="58" spans="1:1" x14ac:dyDescent="0.25">
      <c r="A58" s="13">
        <f>MONTH(Table8[[#This Row],[DATE]])</f>
        <v>1</v>
      </c>
    </row>
    <row r="59" spans="1:1" x14ac:dyDescent="0.25">
      <c r="A59" s="13">
        <f>MONTH(Table8[[#This Row],[DATE]])</f>
        <v>1</v>
      </c>
    </row>
    <row r="60" spans="1:1" x14ac:dyDescent="0.25">
      <c r="A60" s="13">
        <f>MONTH(Table8[[#This Row],[DATE]])</f>
        <v>1</v>
      </c>
    </row>
    <row r="61" spans="1:1" x14ac:dyDescent="0.25">
      <c r="A61" s="13">
        <f>MONTH(Table8[[#This Row],[DATE]])</f>
        <v>1</v>
      </c>
    </row>
    <row r="62" spans="1:1" x14ac:dyDescent="0.25">
      <c r="A62" s="13">
        <f>MONTH(Table8[[#This Row],[DATE]])</f>
        <v>1</v>
      </c>
    </row>
    <row r="63" spans="1:1" x14ac:dyDescent="0.25">
      <c r="A63" s="13">
        <f>MONTH(Table8[[#This Row],[DATE]])</f>
        <v>1</v>
      </c>
    </row>
    <row r="64" spans="1:1" x14ac:dyDescent="0.25">
      <c r="A64" s="13">
        <f>MONTH(Table8[[#This Row],[DATE]])</f>
        <v>1</v>
      </c>
    </row>
    <row r="65" spans="1:1" x14ac:dyDescent="0.25">
      <c r="A65" s="13">
        <f>MONTH(Table8[[#This Row],[DATE]])</f>
        <v>1</v>
      </c>
    </row>
    <row r="66" spans="1:1" x14ac:dyDescent="0.25">
      <c r="A66" s="13">
        <f>MONTH(Table8[[#This Row],[DATE]])</f>
        <v>1</v>
      </c>
    </row>
    <row r="67" spans="1:1" x14ac:dyDescent="0.25">
      <c r="A67" s="13">
        <f>MONTH(Table8[[#This Row],[DATE]])</f>
        <v>1</v>
      </c>
    </row>
    <row r="68" spans="1:1" x14ac:dyDescent="0.25">
      <c r="A68" s="13">
        <f>MONTH(Table8[[#This Row],[DATE]])</f>
        <v>1</v>
      </c>
    </row>
    <row r="69" spans="1:1" x14ac:dyDescent="0.25">
      <c r="A69" s="13">
        <f>MONTH(Table8[[#This Row],[DATE]])</f>
        <v>1</v>
      </c>
    </row>
    <row r="70" spans="1:1" x14ac:dyDescent="0.25">
      <c r="A70" s="13">
        <f>MONTH(Table8[[#This Row],[DATE]])</f>
        <v>1</v>
      </c>
    </row>
    <row r="71" spans="1:1" x14ac:dyDescent="0.25">
      <c r="A71" s="13">
        <f>MONTH(Table8[[#This Row],[DATE]])</f>
        <v>1</v>
      </c>
    </row>
    <row r="72" spans="1:1" x14ac:dyDescent="0.25">
      <c r="A72" s="13">
        <f>MONTH(Table8[[#This Row],[DATE]])</f>
        <v>1</v>
      </c>
    </row>
    <row r="73" spans="1:1" x14ac:dyDescent="0.25">
      <c r="A73" s="13">
        <f>MONTH(Table8[[#This Row],[DATE]])</f>
        <v>1</v>
      </c>
    </row>
    <row r="74" spans="1:1" x14ac:dyDescent="0.25">
      <c r="A74" s="13">
        <f>MONTH(Table8[[#This Row],[DATE]])</f>
        <v>1</v>
      </c>
    </row>
    <row r="75" spans="1:1" x14ac:dyDescent="0.25">
      <c r="A75" s="13">
        <f>MONTH(Table8[[#This Row],[DATE]])</f>
        <v>1</v>
      </c>
    </row>
    <row r="76" spans="1:1" x14ac:dyDescent="0.25">
      <c r="A76" s="13">
        <f>MONTH(Table8[[#This Row],[DATE]])</f>
        <v>1</v>
      </c>
    </row>
    <row r="77" spans="1:1" x14ac:dyDescent="0.25">
      <c r="A77" s="13">
        <f>MONTH(Table8[[#This Row],[DATE]])</f>
        <v>1</v>
      </c>
    </row>
    <row r="78" spans="1:1" x14ac:dyDescent="0.25">
      <c r="A78" s="13">
        <f>MONTH(Table8[[#This Row],[DATE]])</f>
        <v>1</v>
      </c>
    </row>
    <row r="79" spans="1:1" x14ac:dyDescent="0.25">
      <c r="A79" s="13">
        <f>MONTH(Table8[[#This Row],[DATE]])</f>
        <v>1</v>
      </c>
    </row>
    <row r="80" spans="1:1" x14ac:dyDescent="0.25">
      <c r="A80" s="13">
        <f>MONTH(Table8[[#This Row],[DATE]])</f>
        <v>1</v>
      </c>
    </row>
    <row r="81" spans="1:1" x14ac:dyDescent="0.25">
      <c r="A81" s="13">
        <f>MONTH(Table8[[#This Row],[DATE]])</f>
        <v>1</v>
      </c>
    </row>
    <row r="82" spans="1:1" x14ac:dyDescent="0.25">
      <c r="A82" s="13">
        <f>MONTH(Table8[[#This Row],[DATE]])</f>
        <v>1</v>
      </c>
    </row>
    <row r="83" spans="1:1" x14ac:dyDescent="0.25">
      <c r="A83" s="13">
        <f>MONTH(Table8[[#This Row],[DATE]])</f>
        <v>1</v>
      </c>
    </row>
    <row r="84" spans="1:1" x14ac:dyDescent="0.25">
      <c r="A84" s="13">
        <f>MONTH(Table8[[#This Row],[DATE]])</f>
        <v>1</v>
      </c>
    </row>
    <row r="85" spans="1:1" x14ac:dyDescent="0.25">
      <c r="A85" s="13">
        <f>MONTH(Table8[[#This Row],[DATE]])</f>
        <v>1</v>
      </c>
    </row>
    <row r="86" spans="1:1" x14ac:dyDescent="0.25">
      <c r="A86" s="13">
        <f>MONTH(Table8[[#This Row],[DATE]])</f>
        <v>1</v>
      </c>
    </row>
    <row r="87" spans="1:1" x14ac:dyDescent="0.25">
      <c r="A87" s="13">
        <f>MONTH(Table8[[#This Row],[DATE]])</f>
        <v>1</v>
      </c>
    </row>
    <row r="88" spans="1:1" x14ac:dyDescent="0.25">
      <c r="A88" s="13">
        <f>MONTH(Table8[[#This Row],[DATE]])</f>
        <v>1</v>
      </c>
    </row>
    <row r="89" spans="1:1" x14ac:dyDescent="0.25">
      <c r="A89" s="13">
        <f>MONTH(Table8[[#This Row],[DATE]])</f>
        <v>1</v>
      </c>
    </row>
    <row r="90" spans="1:1" x14ac:dyDescent="0.25">
      <c r="A90" s="13">
        <f>MONTH(Table8[[#This Row],[DATE]])</f>
        <v>1</v>
      </c>
    </row>
    <row r="91" spans="1:1" x14ac:dyDescent="0.25">
      <c r="A91" s="13">
        <f>MONTH(Table8[[#This Row],[DATE]])</f>
        <v>1</v>
      </c>
    </row>
    <row r="92" spans="1:1" x14ac:dyDescent="0.25">
      <c r="A92" s="13">
        <f>MONTH(Table8[[#This Row],[DATE]])</f>
        <v>1</v>
      </c>
    </row>
    <row r="93" spans="1:1" x14ac:dyDescent="0.25">
      <c r="A93" s="13">
        <f>MONTH(Table8[[#This Row],[DATE]])</f>
        <v>1</v>
      </c>
    </row>
    <row r="94" spans="1:1" x14ac:dyDescent="0.25">
      <c r="A94" s="13">
        <f>MONTH(Table8[[#This Row],[DATE]])</f>
        <v>1</v>
      </c>
    </row>
    <row r="95" spans="1:1" x14ac:dyDescent="0.25">
      <c r="A95" s="13">
        <f>MONTH(Table8[[#This Row],[DATE]])</f>
        <v>1</v>
      </c>
    </row>
    <row r="96" spans="1:1" x14ac:dyDescent="0.25">
      <c r="A96" s="13">
        <f>MONTH(Table8[[#This Row],[DATE]])</f>
        <v>1</v>
      </c>
    </row>
    <row r="97" spans="1:1" x14ac:dyDescent="0.25">
      <c r="A97" s="13">
        <f>MONTH(Table8[[#This Row],[DATE]])</f>
        <v>1</v>
      </c>
    </row>
    <row r="98" spans="1:1" x14ac:dyDescent="0.25">
      <c r="A98" s="13">
        <f>MONTH(Table8[[#This Row],[DATE]])</f>
        <v>1</v>
      </c>
    </row>
    <row r="99" spans="1:1" x14ac:dyDescent="0.25">
      <c r="A99" s="13">
        <f>MONTH(Table8[[#This Row],[DATE]])</f>
        <v>1</v>
      </c>
    </row>
    <row r="100" spans="1:1" x14ac:dyDescent="0.25">
      <c r="A100" s="13">
        <f>MONTH(Table8[[#This Row],[DATE]])</f>
        <v>1</v>
      </c>
    </row>
    <row r="101" spans="1:1" x14ac:dyDescent="0.25">
      <c r="A101" s="13">
        <f>MONTH(Table8[[#This Row],[DATE]])</f>
        <v>1</v>
      </c>
    </row>
    <row r="102" spans="1:1" x14ac:dyDescent="0.25">
      <c r="A102" s="13">
        <f>MONTH(Table8[[#This Row],[DATE]])</f>
        <v>1</v>
      </c>
    </row>
    <row r="103" spans="1:1" x14ac:dyDescent="0.25">
      <c r="A103" s="13">
        <f>MONTH(Table8[[#This Row],[DATE]])</f>
        <v>1</v>
      </c>
    </row>
    <row r="104" spans="1:1" x14ac:dyDescent="0.25">
      <c r="A104" s="13">
        <f>MONTH(Table8[[#This Row],[DATE]])</f>
        <v>1</v>
      </c>
    </row>
    <row r="105" spans="1:1" x14ac:dyDescent="0.25">
      <c r="A105" s="13">
        <f>MONTH(Table8[[#This Row],[DATE]])</f>
        <v>1</v>
      </c>
    </row>
    <row r="106" spans="1:1" x14ac:dyDescent="0.25">
      <c r="A106" s="13">
        <f>MONTH(Table8[[#This Row],[DATE]])</f>
        <v>1</v>
      </c>
    </row>
    <row r="107" spans="1:1" x14ac:dyDescent="0.25">
      <c r="A107" s="13">
        <f>MONTH(Table8[[#This Row],[DATE]])</f>
        <v>1</v>
      </c>
    </row>
    <row r="108" spans="1:1" x14ac:dyDescent="0.25">
      <c r="A108" s="13">
        <f>MONTH(Table8[[#This Row],[DATE]])</f>
        <v>1</v>
      </c>
    </row>
    <row r="109" spans="1:1" x14ac:dyDescent="0.25">
      <c r="A109" s="13">
        <f>MONTH(Table8[[#This Row],[DATE]])</f>
        <v>1</v>
      </c>
    </row>
    <row r="110" spans="1:1" x14ac:dyDescent="0.25">
      <c r="A110" s="13">
        <f>MONTH(Table8[[#This Row],[DATE]])</f>
        <v>1</v>
      </c>
    </row>
    <row r="111" spans="1:1" x14ac:dyDescent="0.25">
      <c r="A111" s="13">
        <f>MONTH(Table8[[#This Row],[DATE]])</f>
        <v>1</v>
      </c>
    </row>
    <row r="112" spans="1:1" x14ac:dyDescent="0.25">
      <c r="A112" s="13">
        <f>MONTH(Table8[[#This Row],[DATE]])</f>
        <v>1</v>
      </c>
    </row>
    <row r="113" spans="1:1" x14ac:dyDescent="0.25">
      <c r="A113" s="13">
        <f>MONTH(Table8[[#This Row],[DATE]])</f>
        <v>1</v>
      </c>
    </row>
    <row r="114" spans="1:1" x14ac:dyDescent="0.25">
      <c r="A114" s="13">
        <f>MONTH(Table8[[#This Row],[DATE]])</f>
        <v>1</v>
      </c>
    </row>
    <row r="115" spans="1:1" x14ac:dyDescent="0.25">
      <c r="A115" s="13">
        <f>MONTH(Table8[[#This Row],[DATE]])</f>
        <v>1</v>
      </c>
    </row>
    <row r="116" spans="1:1" x14ac:dyDescent="0.25">
      <c r="A116" s="13">
        <f>MONTH(Table8[[#This Row],[DATE]])</f>
        <v>1</v>
      </c>
    </row>
    <row r="117" spans="1:1" x14ac:dyDescent="0.25">
      <c r="A117" s="13">
        <f>MONTH(Table8[[#This Row],[DATE]])</f>
        <v>1</v>
      </c>
    </row>
    <row r="118" spans="1:1" x14ac:dyDescent="0.25">
      <c r="A118" s="13">
        <f>MONTH(Table8[[#This Row],[DATE]])</f>
        <v>1</v>
      </c>
    </row>
    <row r="119" spans="1:1" x14ac:dyDescent="0.25">
      <c r="A119" s="13">
        <f>MONTH(Table8[[#This Row],[DATE]])</f>
        <v>1</v>
      </c>
    </row>
    <row r="120" spans="1:1" x14ac:dyDescent="0.25">
      <c r="A120" s="13">
        <f>MONTH(Table8[[#This Row],[DATE]])</f>
        <v>1</v>
      </c>
    </row>
    <row r="121" spans="1:1" x14ac:dyDescent="0.25">
      <c r="A121" s="13">
        <f>MONTH(Table8[[#This Row],[DATE]])</f>
        <v>1</v>
      </c>
    </row>
    <row r="122" spans="1:1" x14ac:dyDescent="0.25">
      <c r="A122" s="13">
        <f>MONTH(Table8[[#This Row],[DATE]])</f>
        <v>1</v>
      </c>
    </row>
    <row r="123" spans="1:1" x14ac:dyDescent="0.25">
      <c r="A123" s="13">
        <f>MONTH(Table8[[#This Row],[DATE]])</f>
        <v>1</v>
      </c>
    </row>
    <row r="124" spans="1:1" x14ac:dyDescent="0.25">
      <c r="A124" s="13">
        <f>MONTH(Table8[[#This Row],[DATE]])</f>
        <v>1</v>
      </c>
    </row>
    <row r="125" spans="1:1" x14ac:dyDescent="0.25">
      <c r="A125" s="13">
        <f>MONTH(Table8[[#This Row],[DATE]])</f>
        <v>1</v>
      </c>
    </row>
    <row r="126" spans="1:1" x14ac:dyDescent="0.25">
      <c r="A126" s="13">
        <f>MONTH(Table8[[#This Row],[DATE]])</f>
        <v>1</v>
      </c>
    </row>
    <row r="127" spans="1:1" x14ac:dyDescent="0.25">
      <c r="A127" s="13">
        <f>MONTH(Table8[[#This Row],[DATE]])</f>
        <v>1</v>
      </c>
    </row>
    <row r="128" spans="1:1" x14ac:dyDescent="0.25">
      <c r="A128" s="13">
        <f>MONTH(Table8[[#This Row],[DATE]])</f>
        <v>1</v>
      </c>
    </row>
    <row r="129" spans="1:1" x14ac:dyDescent="0.25">
      <c r="A129" s="13">
        <f>MONTH(Table8[[#This Row],[DATE]])</f>
        <v>1</v>
      </c>
    </row>
    <row r="130" spans="1:1" x14ac:dyDescent="0.25">
      <c r="A130" s="13">
        <f>MONTH(Table8[[#This Row],[DATE]])</f>
        <v>1</v>
      </c>
    </row>
    <row r="131" spans="1:1" x14ac:dyDescent="0.25">
      <c r="A131" s="13">
        <f>MONTH(Table8[[#This Row],[DATE]])</f>
        <v>1</v>
      </c>
    </row>
    <row r="132" spans="1:1" x14ac:dyDescent="0.25">
      <c r="A132" s="13">
        <f>MONTH(Table8[[#This Row],[DATE]])</f>
        <v>1</v>
      </c>
    </row>
    <row r="133" spans="1:1" x14ac:dyDescent="0.25">
      <c r="A133" s="13">
        <f>MONTH(Table8[[#This Row],[DATE]])</f>
        <v>1</v>
      </c>
    </row>
    <row r="134" spans="1:1" x14ac:dyDescent="0.25">
      <c r="A134" s="13">
        <f>MONTH(Table8[[#This Row],[DATE]])</f>
        <v>1</v>
      </c>
    </row>
    <row r="135" spans="1:1" x14ac:dyDescent="0.25">
      <c r="A135" s="13">
        <f>MONTH(Table8[[#This Row],[DATE]])</f>
        <v>1</v>
      </c>
    </row>
    <row r="136" spans="1:1" x14ac:dyDescent="0.25">
      <c r="A136" s="13">
        <f>MONTH(Table8[[#This Row],[DATE]])</f>
        <v>1</v>
      </c>
    </row>
    <row r="137" spans="1:1" x14ac:dyDescent="0.25">
      <c r="A137" s="13">
        <f>MONTH(Table8[[#This Row],[DATE]])</f>
        <v>1</v>
      </c>
    </row>
    <row r="138" spans="1:1" x14ac:dyDescent="0.25">
      <c r="A138" s="13">
        <f>MONTH(Table8[[#This Row],[DATE]])</f>
        <v>1</v>
      </c>
    </row>
    <row r="139" spans="1:1" x14ac:dyDescent="0.25">
      <c r="A139" s="13">
        <f>MONTH(Table8[[#This Row],[DATE]])</f>
        <v>1</v>
      </c>
    </row>
    <row r="140" spans="1:1" x14ac:dyDescent="0.25">
      <c r="A140" s="13">
        <f>MONTH(Table8[[#This Row],[DATE]])</f>
        <v>1</v>
      </c>
    </row>
    <row r="141" spans="1:1" x14ac:dyDescent="0.25">
      <c r="A141" s="13">
        <f>MONTH(Table8[[#This Row],[DATE]])</f>
        <v>1</v>
      </c>
    </row>
    <row r="142" spans="1:1" x14ac:dyDescent="0.25">
      <c r="A142" s="13">
        <f>MONTH(Table8[[#This Row],[DATE]])</f>
        <v>1</v>
      </c>
    </row>
    <row r="143" spans="1:1" x14ac:dyDescent="0.25">
      <c r="A143" s="13">
        <f>MONTH(Table8[[#This Row],[DATE]])</f>
        <v>1</v>
      </c>
    </row>
  </sheetData>
  <mergeCells count="3">
    <mergeCell ref="K1:N1"/>
    <mergeCell ref="G23:I23"/>
    <mergeCell ref="F28:H38"/>
  </mergeCells>
  <conditionalFormatting sqref="G4">
    <cfRule type="dataBar" priority="6">
      <dataBar>
        <cfvo type="num" val="0"/>
        <cfvo type="num" val="4000"/>
        <color rgb="FFFFB628"/>
      </dataBar>
      <extLst>
        <ext xmlns:x14="http://schemas.microsoft.com/office/spreadsheetml/2009/9/main" uri="{B025F937-C7B1-47D3-B67F-A62EFF666E3E}">
          <x14:id>{7914EBC8-5093-4BB0-859C-9D8A5174DE00}</x14:id>
        </ext>
      </extLst>
    </cfRule>
  </conditionalFormatting>
  <conditionalFormatting sqref="G5">
    <cfRule type="colorScale" priority="5">
      <colorScale>
        <cfvo type="num" val="0"/>
        <cfvo type="num" val="1000"/>
        <color theme="0"/>
        <color rgb="FFFFFF00"/>
      </colorScale>
    </cfRule>
  </conditionalFormatting>
  <conditionalFormatting sqref="G6">
    <cfRule type="colorScale" priority="2">
      <colorScale>
        <cfvo type="num" val="0"/>
        <cfvo type="num" val="2000"/>
        <color theme="0"/>
        <color rgb="FFFFEF9C"/>
      </colorScale>
    </cfRule>
  </conditionalFormatting>
  <conditionalFormatting sqref="G7">
    <cfRule type="colorScale" priority="4">
      <colorScale>
        <cfvo type="num" val="0"/>
        <cfvo type="num" val="1000"/>
        <color theme="0"/>
        <color rgb="FFFFEF9C"/>
      </colorScale>
    </cfRule>
  </conditionalFormatting>
  <conditionalFormatting sqref="G8">
    <cfRule type="colorScale" priority="3">
      <colorScale>
        <cfvo type="num" val="0"/>
        <cfvo type="num" val="2000"/>
        <color theme="0"/>
        <color rgb="FFFFEF9C"/>
      </colorScale>
    </cfRule>
  </conditionalFormatting>
  <conditionalFormatting sqref="H24">
    <cfRule type="dataBar" priority="1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{35BCE425-09BC-4941-8A5E-1615D9AAC337}</x14:id>
        </ext>
      </extLst>
    </cfRule>
  </conditionalFormatting>
  <dataValidations count="8">
    <dataValidation type="list" allowBlank="1" showInputMessage="1" showErrorMessage="1" sqref="B57:B1048576" xr:uid="{08C43F62-495D-41B7-88B5-7B426AA1FBBA}">
      <formula1>$F$4:$F$8</formula1>
    </dataValidation>
    <dataValidation type="list" allowBlank="1" showInputMessage="1" showErrorMessage="1" sqref="C2:C1048576" xr:uid="{047B0A37-D058-45D6-A74D-8D477101EA6A}">
      <formula1>"Entertainment, Transportation, Needs/Food, Family, Tax/Benefits"</formula1>
    </dataValidation>
    <dataValidation type="custom" allowBlank="1" showInputMessage="1" showErrorMessage="1" errorTitle="Over Budget" sqref="D4" xr:uid="{FD7688B7-BE72-4AE4-94FD-88C8930FB151}">
      <formula1>C:C&lt;#REF!</formula1>
    </dataValidation>
    <dataValidation type="custom" allowBlank="1" showInputMessage="1" showErrorMessage="1" errorTitle="Over Budget" sqref="D37:D56" xr:uid="{D21EDE11-CE05-4D3E-998B-2B87D232F924}">
      <formula1>C:C&lt;F57</formula1>
    </dataValidation>
    <dataValidation type="custom" allowBlank="1" showInputMessage="1" showErrorMessage="1" errorTitle="Over Budget" sqref="C1 D6:D36 D1:D2" xr:uid="{4D8391A7-2567-4C93-BFC8-63154F6BFB74}">
      <formula1>B:B&lt;F21</formula1>
    </dataValidation>
    <dataValidation type="custom" allowBlank="1" showInputMessage="1" showErrorMessage="1" errorTitle="Over Budget" sqref="D5" xr:uid="{6371499D-444D-4737-B5E4-E1BDEBA01153}">
      <formula1>C:C&lt;H25</formula1>
    </dataValidation>
    <dataValidation type="custom" allowBlank="1" showInputMessage="1" showErrorMessage="1" errorTitle="Over Budget" sqref="D3" xr:uid="{F9F9FFE3-DC3F-4504-BEF1-38D5F0A1B708}">
      <formula1>C:C&lt;G24</formula1>
    </dataValidation>
    <dataValidation type="list" allowBlank="1" showInputMessage="1" showErrorMessage="1" sqref="P4:P1048576" xr:uid="{A1BAAD65-D480-4C2D-B283-A87D14941B3E}">
      <formula1>"Balance, Salary, Family, Others"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4EBC8-5093-4BB0-859C-9D8A5174DE00}">
            <x14:dataBar minLength="0" maxLength="100" gradient="0">
              <x14:cfvo type="num">
                <xm:f>0</xm:f>
              </x14:cfvo>
              <x14:cfvo type="num">
                <xm:f>4000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35BCE425-09BC-4941-8A5E-1615D9AAC337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QUOTA BASED</vt:lpstr>
      <vt:lpstr>January</vt:lpstr>
      <vt:lpstr>February</vt:lpstr>
      <vt:lpstr>TEMPLATE</vt:lpstr>
      <vt:lpstr>TEMPLATE (2)</vt:lpstr>
      <vt:lpstr>Practice</vt:lpstr>
      <vt:lpstr>QUOTA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2024-02-15T02:16:40Z</dcterms:modified>
</cp:coreProperties>
</file>