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A8CBCF8C-CE22-4BD8-B632-784166FB493C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November" sheetId="16" r:id="rId1"/>
    <sheet name="October" sheetId="14" r:id="rId2"/>
    <sheet name="September" sheetId="13" r:id="rId3"/>
    <sheet name="August" sheetId="15" r:id="rId4"/>
    <sheet name="July" sheetId="11" r:id="rId5"/>
    <sheet name="June" sheetId="10" r:id="rId6"/>
    <sheet name="May" sheetId="8" r:id="rId7"/>
    <sheet name="April" sheetId="7" r:id="rId8"/>
    <sheet name="March" sheetId="6" r:id="rId9"/>
    <sheet name="February" sheetId="4" r:id="rId10"/>
    <sheet name="January" sheetId="1" r:id="rId11"/>
    <sheet name="New Template" sheetId="5" r:id="rId12"/>
    <sheet name="QUOTA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7" l="1"/>
  <c r="M13" i="16"/>
  <c r="I3" i="14"/>
  <c r="M13" i="5"/>
  <c r="I14" i="16"/>
  <c r="I13" i="16"/>
  <c r="I12" i="16"/>
  <c r="I10" i="16"/>
  <c r="I8" i="16"/>
  <c r="I7" i="16"/>
  <c r="I6" i="16"/>
  <c r="I5" i="16"/>
  <c r="I4" i="16"/>
  <c r="I3" i="16"/>
  <c r="I15" i="16" s="1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L13" i="16" l="1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I15" i="15" l="1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J7" i="4" l="1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<sst xmlns="http://schemas.openxmlformats.org/spreadsheetml/2006/main" count="1238" uniqueCount="305">
  <si>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</si>
  <si>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</si>
  <si>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</si>
  <si>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</si>
  <si>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</si>
  <si>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</si>
  <si>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</si>
  <si>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</si>
  <si>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</si>
  <si>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</si>
  <si>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</si>
  <si>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</si>
  <si>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</si>
  <si>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</si>
  <si>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</si>
  <si>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</si>
  <si>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</si>
  <si>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</si>
  <si>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</si>
  <si>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</si>
  <si>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</si>
  <si>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</si>
  <si>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</si>
  <si>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</si>
  <si>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</si>
  <si>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</si>
  <si>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</si>
  <si>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</si>
  <si>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</si>
  <si>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</si>
  <si>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</si>
  <si>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</si>
  <si>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</si>
  <si>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</si>
  <si>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</si>
  <si>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</si>
  <si>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</si>
  <si>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</si>
  <si>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</si>
  <si>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</si>
  <si>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</si>
  <si>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</si>
  <si>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</si>
  <si>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</si>
  <si>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</si>
  <si>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</si>
  <si>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</si>
  <si>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</si>
  <si>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</si>
  <si>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</si>
  <si>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</si>
  <si>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</si>
  <si>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</si>
  <si>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</si>
  <si>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</si>
  <si>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</si>
  <si>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</si>
  <si>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</si>
  <si>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</si>
  <si>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</si>
  <si>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</si>
  <si>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</si>
  <si>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</si>
  <si>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</si>
  <si>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</si>
  <si>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</si>
  <si>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</si>
  <si>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</si>
  <si>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</si>
  <si>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</si>
  <si>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</si>
  <si>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</si>
  <si>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</si>
  <si>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</si>
  <si>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</si>
  <si>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</si>
  <si>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</si>
  <si>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</si>
  <si>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</si>
  <si>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</si>
  <si>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</si>
  <si>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</si>
  <si>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</si>
  <si>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</si>
  <si>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</si>
  <si>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</si>
  <si>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</si>
  <si>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</si>
  <si>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</si>
  <si>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</si>
  <si>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</si>
  <si>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</si>
  <si>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</si>
  <si>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</si>
  <si>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</si>
  <si>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</si>
  <si>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</si>
  <si>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</si>
  <si>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</si>
  <si>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</si>
  <si>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</si>
  <si>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</si>
  <si>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</si>
  <si>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</si>
  <si>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</si>
  <si>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</si>
  <si>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</si>
  <si>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</si>
  <si>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</si>
  <si>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</si>
  <si>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</si>
  <si>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</si>
  <si>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</si>
  <si>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</si>
  <si>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</si>
  <si>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</si>
  <si>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</si>
  <si>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</si>
  <si>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</si>
  <si>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</si>
  <si>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</si>
  <si>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</si>
  <si>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</si>
  <si>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</si>
  <si>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</si>
  <si>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</si>
  <si>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</si>
  <si>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</si>
  <si>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</si>
  <si>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</si>
  <si>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</si>
  <si>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</si>
  <si>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</si>
  <si>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</si>
  <si>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</si>
  <si>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</si>
  <si>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</si>
  <si>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</si>
  <si>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</si>
  <si>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</si>
  <si>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</si>
  <si>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</si>
  <si>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</si>
  <si>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</si>
  <si>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</si>
  <si>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</si>
  <si>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</si>
  <si>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</si>
  <si>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</si>
  <si>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</si>
  <si>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</si>
  <si>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</si>
  <si>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</si>
  <si>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</si>
  <si>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</si>
  <si>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</si>
  <si>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</si>
  <si>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</si>
  <si>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</si>
  <si>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</si>
  <si>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</si>
  <si>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</si>
  <si>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</si>
  <si>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</si>
  <si>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</si>
  <si>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</si>
  <si>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</si>
  <si>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</si>
  <si>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</si>
  <si>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</si>
  <si>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</si>
  <si>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</si>
  <si>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</si>
  <si>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</si>
  <si>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</si>
  <si>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</si>
  <si>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</si>
  <si>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</si>
  <si>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</si>
  <si>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</si>
  <si>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</si>
  <si>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</si>
  <si>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</si>
  <si>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</si>
  <si>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</si>
  <si>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</si>
  <si>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</si>
  <si>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</si>
  <si>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</si>
  <si>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</si>
  <si>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</si>
  <si>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</si>
  <si>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</si>
  <si>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</si>
  <si>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</si>
  <si>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</si>
  <si>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</si>
  <si>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</si>
  <si>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</si>
  <si>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</si>
  <si>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</si>
  <si>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</si>
  <si>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</si>
  <si>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</si>
  <si>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</si>
  <si>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</si>
  <si>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</si>
  <si>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</si>
  <si>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</si>
  <si>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</si>
  <si>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</si>
  <si>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</si>
  <si>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</si>
  <si>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</si>
  <si>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</si>
  <si>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</si>
  <si>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</si>
  <si>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</si>
  <si>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</si>
  <si>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</si>
  <si>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</si>
  <si>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</si>
  <si>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</si>
  <si>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</si>
  <si>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</si>
  <si>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</si>
  <si>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</si>
  <si>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</si>
  <si>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</si>
  <si>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</si>
  <si>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</si>
  <si>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</si>
  <si>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</si>
  <si>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</si>
  <si>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</si>
  <si>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</si>
  <si>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</si>
  <si>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</si>
  <si>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</si>
  <si>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</si>
  <si>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</si>
  <si>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</si>
  <si>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</si>
  <si>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</si>
  <si>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</si>
  <si>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</si>
  <si>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</si>
  <si>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</si>
  <si>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</si>
  <si>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</si>
  <si>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</si>
  <si>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</si>
  <si>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</si>
  <si>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</si>
  <si>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</si>
  <si>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</si>
  <si>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</si>
  <si>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</si>
  <si>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</si>
  <si>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</si>
  <si>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</si>
  <si>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</si>
  <si>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</si>
  <si>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</si>
  <si>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</si>
  <si>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</si>
  <si>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</si>
  <si>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</si>
  <si>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</si>
  <si>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</si>
  <si>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</si>
  <si>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</si>
  <si>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</si>
  <si>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</si>
  <si>
    <t>Joyride</t>
  </si>
  <si>
    <t>Entertainment</t>
  </si>
  <si>
    <t>transpo work/gala</t>
  </si>
  <si>
    <t>PDC Joyride b2b</t>
  </si>
  <si>
    <t>give father</t>
  </si>
  <si>
    <t>Save used</t>
  </si>
  <si>
    <t>Safety Gear</t>
  </si>
  <si>
    <t>Gloves</t>
  </si>
  <si>
    <t>inom</t>
  </si>
  <si>
    <t>inom harisson</t>
  </si>
  <si>
    <t>dasma</t>
  </si>
  <si>
    <t>fries walter</t>
  </si>
  <si>
    <t>softdrinks</t>
  </si>
  <si>
    <t>gcash cashout</t>
  </si>
  <si>
    <t>ballpen</t>
  </si>
  <si>
    <t>load</t>
  </si>
  <si>
    <t>transpo bacoor</t>
  </si>
  <si>
    <t>LTO getting non pro liscence</t>
  </si>
  <si>
    <t>bacoor get motor joyride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</si>
  <si>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</si>
  <si>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</si>
  <si>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</si>
  <si>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</si>
  <si>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</si>
  <si>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</si>
  <si>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</si>
  <si>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</si>
  <si>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october</t>
  </si>
  <si>
    <t>nov</t>
  </si>
  <si>
    <t>QUOTA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</si>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</sst>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0" fontId="1" fillId="4" borderId="0" xfId="0" applyFont="1" applyFill="1" applyAlignment="1">
      <alignment horizontal="center" wrapText="1"/>
    </xf>
    <xf numFmtId="0" fontId="0" fillId="10" borderId="0" xfId="0" applyFill="1"/>
    <xf numFmtId="0" fontId="0" fillId="17" borderId="0" xfId="0" applyFill="1"/>
    <xf numFmtId="167" fontId="0" fillId="0" borderId="0" xfId="0" applyNumberFormat="1"/>
    <xf numFmtId="167" fontId="0" fillId="10" borderId="0" xfId="1" applyNumberFormat="1" applyFont="1" applyFill="1"/>
    <xf numFmtId="167" fontId="0" fillId="0" borderId="0" xfId="1" applyNumberFormat="1" applyFont="1"/>
    <xf numFmtId="167" fontId="0" fillId="11" borderId="0" xfId="1" applyNumberFormat="1" applyFont="1" applyFill="1"/>
    <xf numFmtId="167" fontId="0" fillId="9" borderId="0" xfId="0" applyNumberFormat="1" applyFill="1"/>
  </cellXfs>
  <cellStyles count="2">
    <cellStyle name="Currency" xfId="1" builtinId="4"/>
    <cellStyle name="Normal" xfId="0" builtinId="0"/>
  </cellStyles>
  <dxfs count="11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49" totalsRowShown="0" dataDxfId="109">
  <autoFilter ref="A1:I49" xr:uid="{00000000-0009-0000-0100-000003000000}"/>
  <tableColumns count="9">
    <tableColumn id="1" xr3:uid="{B697104A-21B4-4B52-8046-2AB228398322}" name="Month" dataDxfId="108">
      <calculatedColumnFormula>MONTH(Table145413[[#This Row],[Date]])</calculatedColumnFormula>
    </tableColumn>
    <tableColumn id="2" xr3:uid="{A138A46A-8629-483F-B9A0-2644257DFF90}" name="Date" dataDxfId="107"/>
    <tableColumn id="3" xr3:uid="{FB9320A9-AACE-48D4-AA25-11A09135A2A9}" name="Description" dataDxfId="106"/>
    <tableColumn id="4" xr3:uid="{7BA5992F-2867-4505-AE08-7A08AB031ADE}" name="Category" dataDxfId="105"/>
    <tableColumn id="5" xr3:uid="{CC34E3D2-23F1-4480-A6C6-C68C3197F175}" name="Income" dataDxfId="104"/>
    <tableColumn id="6" xr3:uid="{DF6B3420-220F-465A-86FD-EB13FDBED3FC}" name="Debits" dataDxfId="103"/>
    <tableColumn id="7" xr3:uid="{FD7021AC-B827-4FA0-B9AB-9352E48F8B34}" name="Balance" dataDxfId="102"/>
    <tableColumn id="8" xr3:uid="{2206692C-A62A-47AD-899F-75D5ED4C0D49}" name="Month for Savings" dataDxfId="101"/>
    <tableColumn id="9" xr3:uid="{40B5A238-01BD-44E2-8AF3-F51C0A39D9DF}" name="Savings Balance" dataDxfId="10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99">
  <autoFilter ref="A1:I73" xr:uid="{00000000-0009-0000-0100-000003000000}"/>
  <tableColumns count="9">
    <tableColumn id="1" xr3:uid="{FA65A469-3BD5-4CD4-A9BE-C78F5416F0F5}" name="Month" dataDxfId="98">
      <calculatedColumnFormula>MONTH(Table145411[[#This Row],[Date]])</calculatedColumnFormula>
    </tableColumn>
    <tableColumn id="2" xr3:uid="{415B598F-4B8E-4FDE-AB11-59439F144445}" name="Date" dataDxfId="97"/>
    <tableColumn id="3" xr3:uid="{BACB319A-8935-48EB-A40A-E08306969B0F}" name="Description" dataDxfId="96"/>
    <tableColumn id="4" xr3:uid="{C8AE8D6C-1620-425F-82AC-67F6CBF7BD7A}" name="Category" dataDxfId="95"/>
    <tableColumn id="5" xr3:uid="{E3D4505C-CD25-4627-A0F7-E9BE49CBEC9A}" name="Income" dataDxfId="94"/>
    <tableColumn id="6" xr3:uid="{104A5A9A-EA07-425C-B220-6F42FBA892F0}" name="Debits" dataDxfId="93"/>
    <tableColumn id="7" xr3:uid="{051A20BC-BD5A-4DB9-895F-3B8B4C29A949}" name="Balance" dataDxfId="92"/>
    <tableColumn id="8" xr3:uid="{473D0809-882D-449A-A2F1-251D66885BCB}" name="Month for Savings" dataDxfId="91"/>
    <tableColumn id="9" xr3:uid="{5CEA2D70-4596-4727-95A1-51A5B7EC598A}" name="Savings Balance" dataDxfId="9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89">
  <autoFilter ref="A1:I73" xr:uid="{00000000-0009-0000-0100-000003000000}"/>
  <tableColumns count="9">
    <tableColumn id="1" xr3:uid="{16BBC92E-0A72-4512-A5DD-8503BE687CB4}" name="Month" dataDxfId="88">
      <calculatedColumnFormula>MONTH(Table145410[[#This Row],[Date]])</calculatedColumnFormula>
    </tableColumn>
    <tableColumn id="2" xr3:uid="{3D5B90CD-BAE5-4B3B-91DD-F48031CC29A4}" name="Date" dataDxfId="87"/>
    <tableColumn id="3" xr3:uid="{EED3B27F-F2E3-4E0E-B8FF-58BE12DA46BB}" name="Description" dataDxfId="86"/>
    <tableColumn id="4" xr3:uid="{6312F0ED-D934-4B41-89DC-AC693A952D8A}" name="Category" dataDxfId="85"/>
    <tableColumn id="5" xr3:uid="{2103876E-E59C-47C6-B7D3-F631C8103F2F}" name="Income" dataDxfId="84"/>
    <tableColumn id="6" xr3:uid="{0680F844-B969-438D-AFF2-94F78E13FE7A}" name="Debits" dataDxfId="83"/>
    <tableColumn id="7" xr3:uid="{2BEEB7A1-E04A-48F7-A68A-FF2CFBCC0FF1}" name="Balance" dataDxfId="82"/>
    <tableColumn id="8" xr3:uid="{38E6F2DF-F5DC-4472-B76B-0F06D00E9D42}" name="Month for Savings" dataDxfId="81"/>
    <tableColumn id="9" xr3:uid="{3A3E9865-7E03-4F41-AC3C-B86242DFFF90}" name="Savings Balance" dataDxfId="8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79">
  <autoFilter ref="A1:I49" xr:uid="{00000000-0009-0000-0100-000003000000}"/>
  <tableColumns count="9">
    <tableColumn id="1" xr3:uid="{17ACED23-DA02-4BF2-A8DD-C01534A9DAA7}" name="Month" dataDxfId="78">
      <calculatedColumnFormula>MONTH(Table145412[[#This Row],[Date]])</calculatedColumnFormula>
    </tableColumn>
    <tableColumn id="2" xr3:uid="{AE8E1816-FEDA-4D33-B0BE-081C3B49612D}" name="Date" dataDxfId="77"/>
    <tableColumn id="3" xr3:uid="{6C344308-297A-43C0-A31B-5241FFB594F2}" name="Description" dataDxfId="76"/>
    <tableColumn id="4" xr3:uid="{D0FBBD0A-016B-4151-A394-E845CBAC8928}" name="Category" dataDxfId="75"/>
    <tableColumn id="5" xr3:uid="{0FF5BE46-E2F7-44A9-B3C1-71CC37BD9D63}" name="Income" dataDxfId="74"/>
    <tableColumn id="6" xr3:uid="{E423D8A9-890B-4A6D-9B3F-37D76EDB6FC0}" name="Debits" dataDxfId="73"/>
    <tableColumn id="7" xr3:uid="{499EE5AD-D8BA-4F1A-93C2-36CCCFA07F5B}" name="Balance" dataDxfId="72"/>
    <tableColumn id="8" xr3:uid="{B6A77639-F979-40DA-8689-FB76E0A316F5}" name="Month for Savings" dataDxfId="71"/>
    <tableColumn id="9" xr3:uid="{5AB60A72-C973-45F1-82C8-9C180F917521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69">
  <autoFilter ref="A1:I49" xr:uid="{00000000-0009-0000-0100-000003000000}"/>
  <tableColumns count="9">
    <tableColumn id="1" xr3:uid="{A5899E45-A1AD-438E-8C04-4809B35B66DB}" name="Month" dataDxfId="68">
      <calculatedColumnFormula>MONTH(Table14549[[#This Row],[Date]])</calculatedColumnFormula>
    </tableColumn>
    <tableColumn id="2" xr3:uid="{D38B047B-6499-4E6D-A1DF-3DDE583B403D}" name="Date" dataDxfId="67"/>
    <tableColumn id="3" xr3:uid="{95411460-F2B2-46A8-898C-0D1CB24B44E7}" name="Description" dataDxfId="66"/>
    <tableColumn id="4" xr3:uid="{A6F2159B-E0E7-4792-8AE9-1652D6903EFB}" name="Category" dataDxfId="65"/>
    <tableColumn id="5" xr3:uid="{647351B9-0FA7-4A2B-A85E-C4A8FF13EB44}" name="Income" dataDxfId="64"/>
    <tableColumn id="6" xr3:uid="{25F4E89E-B145-4846-B8A1-54FB9270BB17}" name="Debits" dataDxfId="63"/>
    <tableColumn id="7" xr3:uid="{2385595E-DB07-4602-8441-8BE64EE4D10A}" name="Balance" dataDxfId="62"/>
    <tableColumn id="8" xr3:uid="{A5DAA906-AF2D-4A85-9A6F-2F2E0324BA6F}" name="Month for Savings" dataDxfId="61"/>
    <tableColumn id="9" xr3:uid="{A49C9190-B837-4A2F-AAA4-F4CDB1BDB2DD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59">
  <autoFilter ref="A1:I63" xr:uid="{00000000-0009-0000-0100-000003000000}"/>
  <tableColumns count="9">
    <tableColumn id="1" xr3:uid="{B74A68BF-5F18-40BE-9DC8-7AAB5490A613}" name="Month" dataDxfId="58">
      <calculatedColumnFormula>MONTH(Table14548[[#This Row],[Date]])</calculatedColumnFormula>
    </tableColumn>
    <tableColumn id="2" xr3:uid="{065BCCFE-C43A-41AB-B4E0-4C03F9C75A7A}" name="Date" dataDxfId="57"/>
    <tableColumn id="3" xr3:uid="{8317177F-31C3-423B-A3D7-244E0D6DB701}" name="Description" dataDxfId="56"/>
    <tableColumn id="4" xr3:uid="{3D6B9DFD-70D5-48C5-B2A8-F6BE2C25A321}" name="Category" dataDxfId="55"/>
    <tableColumn id="5" xr3:uid="{A981147C-0662-4052-B864-D654D08960E1}" name="Income" dataDxfId="54"/>
    <tableColumn id="6" xr3:uid="{5CCA7DCB-2197-4873-AFD4-74B3ED796F2B}" name="Debits" dataDxfId="53"/>
    <tableColumn id="7" xr3:uid="{EEBDE90B-C10B-4E35-A17A-22F84445E41F}" name="Balance" dataDxfId="52"/>
    <tableColumn id="8" xr3:uid="{9A4B5BF9-9C1F-4890-B960-7E449D45A302}" name="Month for Savings" dataDxfId="51"/>
    <tableColumn id="9" xr3:uid="{AE750CED-6C12-49BC-ABE6-71051806BF98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49">
  <autoFilter ref="A1:I49" xr:uid="{00000000-0009-0000-0100-000003000000}"/>
  <tableColumns count="9">
    <tableColumn id="1" xr3:uid="{4942BF4B-BBB2-42FE-AE6E-DC39975A0585}" name="Month" dataDxfId="48">
      <calculatedColumnFormula>MONTH(Table145467[[#This Row],[Date]])</calculatedColumnFormula>
    </tableColumn>
    <tableColumn id="2" xr3:uid="{C03BF1B6-5BF5-4C97-AE15-CB80E2A72139}" name="Date" dataDxfId="47"/>
    <tableColumn id="3" xr3:uid="{976567C0-A8A1-49E5-B711-DD2D258A8C9D}" name="Description" dataDxfId="46"/>
    <tableColumn id="4" xr3:uid="{D2F94893-33CA-458A-9686-1EE8E7DA8A5B}" name="Category" dataDxfId="45"/>
    <tableColumn id="5" xr3:uid="{10C86F8A-201E-493E-9050-43A2F85E7CF6}" name="Income" dataDxfId="44"/>
    <tableColumn id="6" xr3:uid="{F79FDB7D-7BF1-4A99-BD6E-44DD0393C805}" name="Debits" dataDxfId="43"/>
    <tableColumn id="7" xr3:uid="{E0CAF5FD-F6CC-471B-B1DD-D6D9D50AD369}" name="Balance" dataDxfId="42"/>
    <tableColumn id="8" xr3:uid="{49BCF1B3-DE27-47A4-9F8A-008ACE1382CB}" name="Month for Savings" dataDxfId="41"/>
    <tableColumn id="9" xr3:uid="{5B25FFCD-7C30-47EE-81FE-1CC6AB8450F7}" name="Savings Balance" dataDxfId="4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39">
  <autoFilter ref="A1:I49" xr:uid="{00000000-0009-0000-0100-000003000000}"/>
  <tableColumns count="9">
    <tableColumn id="1" xr3:uid="{76392CED-406E-493F-AFDB-826D1CBFE8E0}" name="Month" dataDxfId="38">
      <calculatedColumnFormula>MONTH(Table14546[[#This Row],[Date]])</calculatedColumnFormula>
    </tableColumn>
    <tableColumn id="2" xr3:uid="{4C7E220F-8EBA-40F4-8FE3-8857C16E13DF}" name="Date" dataDxfId="37"/>
    <tableColumn id="3" xr3:uid="{5097F152-C30C-40BB-A5E0-4A9612F5B7BF}" name="Description" dataDxfId="36"/>
    <tableColumn id="4" xr3:uid="{F0331F5E-B137-405B-993B-68FB0A342EF7}" name="Category" dataDxfId="35"/>
    <tableColumn id="5" xr3:uid="{0D5D53CF-A386-4722-9130-16379B19CEF3}" name="Income" dataDxfId="34"/>
    <tableColumn id="6" xr3:uid="{D44F1476-831E-4C59-919D-476B80977BC5}" name="Debits" dataDxfId="33"/>
    <tableColumn id="7" xr3:uid="{3F58EAD0-7821-49C3-ABAF-62A25398F83B}" name="Balance" dataDxfId="32"/>
    <tableColumn id="8" xr3:uid="{ACFC8E53-D247-452B-98C1-9FA884FF08FF}" name="Month for Savings" dataDxfId="31"/>
    <tableColumn id="9" xr3:uid="{CE379B86-E512-4994-B613-CE65737DDBB7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29">
  <autoFilter ref="A1:I49" xr:uid="{00000000-0009-0000-0100-000003000000}"/>
  <tableColumns count="9">
    <tableColumn id="1" xr3:uid="{F3498696-B7B2-4E1A-8054-B9E763EF3672}" name="Month" dataDxfId="28">
      <calculatedColumnFormula>MONTH(Table14543[[#This Row],[Date]])</calculatedColumnFormula>
    </tableColumn>
    <tableColumn id="2" xr3:uid="{DCB90096-3235-42A7-9FA2-A497B4110253}" name="Date" dataDxfId="27"/>
    <tableColumn id="3" xr3:uid="{0B65F2E5-8190-4EF3-A591-EF9A15A13761}" name="Description" dataDxfId="26"/>
    <tableColumn id="4" xr3:uid="{C90ED4C6-65BC-4114-B681-C1CB69377A58}" name="Category" dataDxfId="25"/>
    <tableColumn id="5" xr3:uid="{502C1345-43D1-4244-9595-23CB3A0F2EA8}" name="Income" dataDxfId="24"/>
    <tableColumn id="6" xr3:uid="{51881B59-02C3-40B4-9B06-8B76BF9A798C}" name="Debits" dataDxfId="23"/>
    <tableColumn id="7" xr3:uid="{4C26C5AD-A38E-488A-BD9F-2BFB6F92D02A}" name="Balance" dataDxfId="22"/>
    <tableColumn id="8" xr3:uid="{E5A7B637-1C8D-40A1-BA64-0D0900577951}" name="Month for Savings" dataDxfId="21"/>
    <tableColumn id="9" xr3:uid="{7E867581-DA98-4395-8148-9533395639B4}" name="Savings Balance" dataDxfId="20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19">
      <calculatedColumnFormula>MONTH(Table1455[[#This Row],[Date]])</calculatedColumnFormula>
    </tableColumn>
    <tableColumn id="2" xr3:uid="{00000000-0010-0000-0100-000002000000}" name="Date" dataDxfId="18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17"/>
    <tableColumn id="6" xr3:uid="{00000000-0010-0000-0100-000006000000}" name="Debits" dataDxfId="16"/>
    <tableColumn id="7" xr3:uid="{00000000-0010-0000-0100-000007000000}" name="Balance" dataDxfId="1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14">
      <calculatedColumnFormula>MONTH(Table1458[[#This Row],[Date]])</calculatedColumnFormula>
    </tableColumn>
    <tableColumn id="2" xr3:uid="{00000000-0010-0000-0000-000002000000}" name="Date" dataDxfId="13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12"/>
    <tableColumn id="6" xr3:uid="{00000000-0010-0000-0000-000006000000}" name="Debits" dataDxfId="11"/>
    <tableColumn id="7" xr3:uid="{00000000-0010-0000-0000-000007000000}" name="Balance" dataDxfId="1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9">
  <autoFilter ref="A1:I49" xr:uid="{00000000-0009-0000-0100-000003000000}"/>
  <tableColumns count="9">
    <tableColumn id="1" xr3:uid="{00000000-0010-0000-0300-000001000000}" name="Month" dataDxfId="8">
      <calculatedColumnFormula>MONTH(Table1454[[#This Row],[Date]])</calculatedColumnFormula>
    </tableColumn>
    <tableColumn id="2" xr3:uid="{00000000-0010-0000-0300-000002000000}" name="Date" dataDxfId="7"/>
    <tableColumn id="3" xr3:uid="{00000000-0010-0000-0300-000003000000}" name="Description" dataDxfId="6"/>
    <tableColumn id="4" xr3:uid="{00000000-0010-0000-0300-000004000000}" name="Category" dataDxfId="5"/>
    <tableColumn id="5" xr3:uid="{00000000-0010-0000-0300-000005000000}" name="Income" dataDxfId="4"/>
    <tableColumn id="6" xr3:uid="{00000000-0010-0000-0300-000006000000}" name="Debits" dataDxfId="3"/>
    <tableColumn id="7" xr3:uid="{00000000-0010-0000-0300-000007000000}" name="Balance" dataDxfId="2"/>
    <tableColumn id="8" xr3:uid="{00000000-0010-0000-0300-000008000000}" name="Month for Savings" dataDxfId="1"/>
    <tableColumn id="9" xr3:uid="{00000000-0010-0000-0300-000009000000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49"/>
  <sheetViews>
    <sheetView topLeftCell="B1" workbookViewId="0">
      <selection activeCell="K22" sqref="K22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4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11</v>
      </c>
      <c r="B5" s="25">
        <v>45232</v>
      </c>
      <c r="C5" s="28" t="s">
        <v>274</v>
      </c>
      <c r="D5" s="28" t="s">
        <v>18</v>
      </c>
      <c r="E5" s="27"/>
      <c r="F5" s="27">
        <v>190</v>
      </c>
      <c r="G5" s="27">
        <f>SUM(G4+Table145413[[#This Row],[Income]]-Table145413[[#This Row],[Debits]])</f>
        <v>992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4562</v>
      </c>
      <c r="M5">
        <v>14155</v>
      </c>
      <c r="N5">
        <v>4000</v>
      </c>
      <c r="O5" s="5"/>
    </row>
    <row r="6" spans="1:15" x14ac:dyDescent="0.25">
      <c r="A6" s="24">
        <f>MONTH(Table145413[[#This Row],[Date]])</f>
        <v>11</v>
      </c>
      <c r="B6" s="25">
        <v>45233</v>
      </c>
      <c r="C6" s="26" t="s">
        <v>244</v>
      </c>
      <c r="D6" s="26" t="s">
        <v>18</v>
      </c>
      <c r="E6" s="27"/>
      <c r="F6" s="27">
        <v>83</v>
      </c>
      <c r="G6" s="27">
        <f>SUM(G5+Table145413[[#This Row],[Income]]-Table145413[[#This Row],[Debits]])</f>
        <v>909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2904</v>
      </c>
      <c r="M6">
        <v>9000</v>
      </c>
      <c r="O6" s="5"/>
    </row>
    <row r="7" spans="1:15" x14ac:dyDescent="0.25">
      <c r="A7" s="28">
        <f>MONTH(Table145413[[#This Row],[Date]])</f>
        <v>11</v>
      </c>
      <c r="B7" s="25">
        <v>45234</v>
      </c>
      <c r="C7" s="26" t="s">
        <v>275</v>
      </c>
      <c r="D7" s="26" t="s">
        <v>11</v>
      </c>
      <c r="E7" s="27"/>
      <c r="F7" s="27">
        <v>100</v>
      </c>
      <c r="G7" s="27">
        <f>SUM(G6+Table145413[[#This Row],[Income]]-Table145413[[#This Row],[Debits]])</f>
        <v>809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2083</v>
      </c>
      <c r="M7">
        <v>2500</v>
      </c>
      <c r="O7" s="5"/>
    </row>
    <row r="8" spans="1:15" x14ac:dyDescent="0.25">
      <c r="A8" s="24">
        <f>MONTH(Table145413[[#This Row],[Date]])</f>
        <v>11</v>
      </c>
      <c r="B8" s="25">
        <v>45234</v>
      </c>
      <c r="C8" s="26" t="s">
        <v>244</v>
      </c>
      <c r="D8" s="26" t="s">
        <v>18</v>
      </c>
      <c r="E8" s="27"/>
      <c r="F8" s="27">
        <v>83</v>
      </c>
      <c r="G8" s="27">
        <f>SUM(G7+Table145413[[#This Row],[Income]]-Table145413[[#This Row],[Debits]])</f>
        <v>726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614</v>
      </c>
      <c r="M8">
        <v>5000</v>
      </c>
      <c r="O8" s="5"/>
    </row>
    <row r="9" spans="1:15" x14ac:dyDescent="0.25">
      <c r="A9" s="28">
        <f>MONTH(Table145413[[#This Row],[Date]])</f>
        <v>11</v>
      </c>
      <c r="B9" s="25">
        <v>45235</v>
      </c>
      <c r="C9" s="26" t="s">
        <v>244</v>
      </c>
      <c r="D9" s="26" t="s">
        <v>18</v>
      </c>
      <c r="E9" s="27"/>
      <c r="F9" s="27">
        <v>83</v>
      </c>
      <c r="G9" s="27">
        <f>SUM(G8+Table145413[[#This Row],[Income]]-Table145413[[#This Row],[Debits]])</f>
        <v>643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2500</v>
      </c>
      <c r="O9" s="5"/>
    </row>
    <row r="10" spans="1:15" x14ac:dyDescent="0.25">
      <c r="A10" s="24">
        <f>MONTH(Table145413[[#This Row],[Date]])</f>
        <v>11</v>
      </c>
      <c r="B10" s="25">
        <v>45236</v>
      </c>
      <c r="C10" s="26" t="s">
        <v>244</v>
      </c>
      <c r="D10" s="26" t="s">
        <v>18</v>
      </c>
      <c r="E10" s="27"/>
      <c r="F10" s="27">
        <v>83</v>
      </c>
      <c r="G10" s="27">
        <f>SUM(G9+Table145413[[#This Row],[Income]]-Table145413[[#This Row],[Debits]])</f>
        <v>560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3200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11</v>
      </c>
      <c r="B11" s="25">
        <v>45237</v>
      </c>
      <c r="C11" s="26" t="s">
        <v>276</v>
      </c>
      <c r="D11" s="26" t="s">
        <v>18</v>
      </c>
      <c r="E11" s="27"/>
      <c r="F11" s="27">
        <v>107</v>
      </c>
      <c r="G11" s="27">
        <f>SUM(G10+Table145413[[#This Row],[Income]]-Table145413[[#This Row],[Debits]])</f>
        <v>453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11</v>
      </c>
      <c r="B12" s="25">
        <v>45238</v>
      </c>
      <c r="C12" s="24" t="s">
        <v>277</v>
      </c>
      <c r="D12" s="24" t="s">
        <v>18</v>
      </c>
      <c r="E12" s="27"/>
      <c r="F12" s="27">
        <v>370</v>
      </c>
      <c r="G12" s="27">
        <f>SUM(G11+Table145413[[#This Row],[Income]]-Table145413[[#This Row],[Debits]])</f>
        <v>83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MONTH(Table145413[[#This Row],[Date]])</f>
        <v>11</v>
      </c>
      <c r="B13" s="25">
        <v>45238</v>
      </c>
      <c r="C13" s="26" t="s">
        <v>278</v>
      </c>
      <c r="D13" s="26" t="s">
        <v>4</v>
      </c>
      <c r="E13" s="27">
        <v>500</v>
      </c>
      <c r="F13" s="27"/>
      <c r="G13" s="27">
        <f>SUM(G12+Table145413[[#This Row],[Income]]-Table145413[[#This Row],[Debits]])</f>
        <v>583</v>
      </c>
      <c r="H13" t="s">
        <v>99</v>
      </c>
      <c r="I13" s="35">
        <f t="shared" si="0"/>
        <v>0</v>
      </c>
      <c r="K13" s="2">
        <f>SUM(F2:F42)</f>
        <v>5601</v>
      </c>
      <c r="L13" s="37">
        <f>SUM(Table145413[Savings Balance])</f>
        <v>7280</v>
      </c>
      <c r="M13" s="81">
        <f>SUM(1921-1600)</f>
        <v>321</v>
      </c>
    </row>
    <row r="14" spans="1:15" ht="30" x14ac:dyDescent="0.25">
      <c r="A14" s="24">
        <f>MONTH(Table145413[[#This Row],[Date]])</f>
        <v>11</v>
      </c>
      <c r="B14" s="25">
        <v>45238</v>
      </c>
      <c r="C14" s="24" t="s">
        <v>279</v>
      </c>
      <c r="D14" s="24" t="s">
        <v>84</v>
      </c>
      <c r="E14" s="27">
        <v>1200</v>
      </c>
      <c r="F14" s="27"/>
      <c r="G14" s="27">
        <f>SUM(G13+Table145413[[#This Row],[Income]]-Table145413[[#This Row],[Debits]])</f>
        <v>1783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11</v>
      </c>
      <c r="B15" s="25">
        <v>45238</v>
      </c>
      <c r="C15" s="26" t="s">
        <v>280</v>
      </c>
      <c r="D15" s="26" t="s">
        <v>9</v>
      </c>
      <c r="E15" s="27"/>
      <c r="F15" s="27">
        <v>1480</v>
      </c>
      <c r="G15" s="27">
        <f>SUM(G14+Table145413[[#This Row],[Income]]-Table145413[[#This Row],[Debits]])</f>
        <v>303</v>
      </c>
      <c r="H15" t="s">
        <v>190</v>
      </c>
      <c r="I15" s="35">
        <f>SUM(I2:I13)</f>
        <v>3640</v>
      </c>
    </row>
    <row r="16" spans="1:15" x14ac:dyDescent="0.25">
      <c r="A16" s="24">
        <f>MONTH(Table145413[[#This Row],[Date]])</f>
        <v>11</v>
      </c>
      <c r="B16" s="25">
        <v>45238</v>
      </c>
      <c r="C16" s="26" t="s">
        <v>281</v>
      </c>
      <c r="D16" s="26" t="s">
        <v>9</v>
      </c>
      <c r="E16" s="27"/>
      <c r="F16" s="27">
        <v>250</v>
      </c>
      <c r="G16" s="27">
        <f>SUM(G15+Table145413[[#This Row],[Income]]-Table145413[[#This Row],[Debits]])</f>
        <v>53</v>
      </c>
      <c r="I16" s="38">
        <f t="shared" ref="I16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11</v>
      </c>
      <c r="B17" s="25">
        <v>45238</v>
      </c>
      <c r="C17" s="30" t="s">
        <v>224</v>
      </c>
      <c r="D17" s="28" t="s">
        <v>9</v>
      </c>
      <c r="E17" s="27"/>
      <c r="F17" s="27">
        <v>145</v>
      </c>
      <c r="G17" s="27">
        <f>SUM(G16+Table145413[[#This Row],[Income]]-Table145413[[#This Row],[Debits]])</f>
        <v>-92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11</v>
      </c>
      <c r="B18" s="25">
        <v>45239</v>
      </c>
      <c r="C18" s="26" t="s">
        <v>244</v>
      </c>
      <c r="D18" s="26" t="s">
        <v>18</v>
      </c>
      <c r="E18" s="27"/>
      <c r="F18" s="27">
        <v>83</v>
      </c>
      <c r="G18" s="27">
        <f>SUM(G17+Table145413[[#This Row],[Income]]-Table145413[[#This Row],[Debits]])</f>
        <v>-175</v>
      </c>
      <c r="I18" s="38">
        <f t="shared" si="1"/>
        <v>0</v>
      </c>
    </row>
    <row r="19" spans="1:13" x14ac:dyDescent="0.25">
      <c r="A19" s="26">
        <f>MONTH(Table145413[[#This Row],[Date]])</f>
        <v>11</v>
      </c>
      <c r="B19" s="25">
        <v>45240</v>
      </c>
      <c r="C19" s="26" t="s">
        <v>244</v>
      </c>
      <c r="D19" s="26" t="s">
        <v>18</v>
      </c>
      <c r="E19" s="27"/>
      <c r="F19" s="27">
        <v>83</v>
      </c>
      <c r="G19" s="27">
        <f>SUM(G18+Table145413[[#This Row],[Income]]-Table145413[[#This Row],[Debits]])</f>
        <v>-258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11</v>
      </c>
      <c r="B20" s="25">
        <v>45241</v>
      </c>
      <c r="C20" s="26" t="s">
        <v>244</v>
      </c>
      <c r="D20" s="26" t="s">
        <v>18</v>
      </c>
      <c r="E20" s="27"/>
      <c r="F20" s="27">
        <v>83</v>
      </c>
      <c r="G20" s="27">
        <f>SUM(G19+Table145413[[#This Row],[Income]]-Table145413[[#This Row],[Debits]])</f>
        <v>-341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11</v>
      </c>
      <c r="B21" s="25">
        <v>45241</v>
      </c>
      <c r="C21" s="26" t="s">
        <v>282</v>
      </c>
      <c r="D21" s="26" t="s">
        <v>11</v>
      </c>
      <c r="E21" s="27"/>
      <c r="F21" s="27">
        <v>100</v>
      </c>
      <c r="G21" s="27">
        <f>SUM(G20+Table145413[[#This Row],[Income]]-Table145413[[#This Row],[Debits]])</f>
        <v>-441</v>
      </c>
      <c r="I21" s="35">
        <f t="shared" si="1"/>
        <v>0</v>
      </c>
    </row>
    <row r="22" spans="1:13" ht="30" x14ac:dyDescent="0.25">
      <c r="A22" s="26">
        <f>MONTH(Table145413[[#This Row],[Date]])</f>
        <v>11</v>
      </c>
      <c r="B22" s="25">
        <v>45242</v>
      </c>
      <c r="C22" s="24" t="s">
        <v>279</v>
      </c>
      <c r="D22" s="26" t="s">
        <v>84</v>
      </c>
      <c r="E22" s="27">
        <v>2000</v>
      </c>
      <c r="F22" s="27"/>
      <c r="G22" s="27">
        <f>SUM(G21+Table145413[[#This Row],[Income]]-Table145413[[#This Row],[Debits]])</f>
        <v>1559</v>
      </c>
      <c r="I22" s="38">
        <f t="shared" si="1"/>
        <v>0</v>
      </c>
    </row>
    <row r="23" spans="1:13" x14ac:dyDescent="0.25">
      <c r="A23" s="26">
        <f>MONTH(Table145413[[#This Row],[Date]])</f>
        <v>11</v>
      </c>
      <c r="B23" s="25">
        <v>45242</v>
      </c>
      <c r="C23" s="28" t="s">
        <v>283</v>
      </c>
      <c r="D23" s="28" t="s">
        <v>11</v>
      </c>
      <c r="E23" s="27"/>
      <c r="F23" s="27">
        <v>100</v>
      </c>
      <c r="G23" s="27">
        <f>SUM(G22+Table145413[[#This Row],[Income]]-Table145413[[#This Row],[Debits]])</f>
        <v>1459</v>
      </c>
      <c r="I23" s="35">
        <f t="shared" si="1"/>
        <v>0</v>
      </c>
    </row>
    <row r="24" spans="1:13" x14ac:dyDescent="0.25">
      <c r="A24" s="26">
        <f>MONTH(Table145413[[#This Row],[Date]])</f>
        <v>11</v>
      </c>
      <c r="B24" s="25">
        <v>45242</v>
      </c>
      <c r="C24" s="26" t="s">
        <v>284</v>
      </c>
      <c r="D24" s="26" t="s">
        <v>18</v>
      </c>
      <c r="E24" s="27"/>
      <c r="F24" s="27">
        <v>207</v>
      </c>
      <c r="G24" s="27">
        <f>SUM(G23+Table145413[[#This Row],[Income]]-Table145413[[#This Row],[Debits]])</f>
        <v>1252</v>
      </c>
      <c r="I24" s="38">
        <f t="shared" si="1"/>
        <v>0</v>
      </c>
    </row>
    <row r="25" spans="1:13" x14ac:dyDescent="0.25">
      <c r="A25" s="26">
        <f>MONTH(Table145413[[#This Row],[Date]])</f>
        <v>11</v>
      </c>
      <c r="B25" s="25">
        <v>45242</v>
      </c>
      <c r="C25" s="26" t="s">
        <v>285</v>
      </c>
      <c r="D25" s="26" t="s">
        <v>11</v>
      </c>
      <c r="E25" s="27"/>
      <c r="F25" s="27">
        <v>90</v>
      </c>
      <c r="G25" s="27">
        <f>SUM(G24+Table145413[[#This Row],[Income]]-Table145413[[#This Row],[Debits]])</f>
        <v>1162</v>
      </c>
      <c r="I25" s="35">
        <f t="shared" si="1"/>
        <v>0</v>
      </c>
      <c r="K25" s="83" t="s">
        <v>139</v>
      </c>
      <c r="L25" s="83"/>
    </row>
    <row r="26" spans="1:13" x14ac:dyDescent="0.25">
      <c r="A26" s="26">
        <f>MONTH(Table145413[[#This Row],[Date]])</f>
        <v>11</v>
      </c>
      <c r="B26" s="25">
        <v>45242</v>
      </c>
      <c r="C26" s="26" t="s">
        <v>286</v>
      </c>
      <c r="D26" s="26" t="s">
        <v>11</v>
      </c>
      <c r="E26" s="27"/>
      <c r="F26" s="27">
        <v>24</v>
      </c>
      <c r="G26" s="27">
        <f>SUM(G25+Table145413[[#This Row],[Income]]-Table145413[[#This Row],[Debits]])</f>
        <v>1138</v>
      </c>
      <c r="I26" s="38">
        <f t="shared" si="1"/>
        <v>0</v>
      </c>
    </row>
    <row r="27" spans="1:13" x14ac:dyDescent="0.25">
      <c r="A27" s="26">
        <f>MONTH(Table145413[[#This Row],[Date]])</f>
        <v>11</v>
      </c>
      <c r="B27" s="25">
        <v>45243</v>
      </c>
      <c r="C27" s="26" t="s">
        <v>287</v>
      </c>
      <c r="D27" s="26" t="s">
        <v>9</v>
      </c>
      <c r="E27" s="27"/>
      <c r="F27" s="27">
        <v>40</v>
      </c>
      <c r="G27" s="27">
        <f>SUM(G26+Table145413[[#This Row],[Income]]-Table145413[[#This Row],[Debits]])</f>
        <v>1098</v>
      </c>
      <c r="I27" s="35">
        <f t="shared" si="1"/>
        <v>0</v>
      </c>
    </row>
    <row r="28" spans="1:13" x14ac:dyDescent="0.25">
      <c r="A28" s="26">
        <f>MONTH(Table145413[[#This Row],[Date]])</f>
        <v>11</v>
      </c>
      <c r="B28" s="25">
        <v>45243</v>
      </c>
      <c r="C28" s="26" t="s">
        <v>288</v>
      </c>
      <c r="D28" s="26" t="s">
        <v>9</v>
      </c>
      <c r="E28" s="27"/>
      <c r="F28" s="27">
        <v>15</v>
      </c>
      <c r="G28" s="27">
        <f>SUM(G27+Table145413[[#This Row],[Income]]-Table145413[[#This Row],[Debits]])</f>
        <v>1083</v>
      </c>
      <c r="I28" s="38">
        <f t="shared" si="1"/>
        <v>0</v>
      </c>
    </row>
    <row r="29" spans="1:13" x14ac:dyDescent="0.25">
      <c r="A29" s="26">
        <f>MONTH(Table145413[[#This Row],[Date]])</f>
        <v>11</v>
      </c>
      <c r="B29" s="25">
        <v>45243</v>
      </c>
      <c r="C29" s="28" t="s">
        <v>289</v>
      </c>
      <c r="D29" s="28" t="s">
        <v>9</v>
      </c>
      <c r="E29" s="27"/>
      <c r="F29" s="27">
        <v>89</v>
      </c>
      <c r="G29" s="27">
        <f>SUM(G28+Table145413[[#This Row],[Income]]-Table145413[[#This Row],[Debits]])</f>
        <v>994</v>
      </c>
      <c r="I29" s="35">
        <f t="shared" si="1"/>
        <v>0</v>
      </c>
    </row>
    <row r="30" spans="1:13" x14ac:dyDescent="0.25">
      <c r="A30" s="26">
        <f>MONTH(Table145413[[#This Row],[Date]])</f>
        <v>11</v>
      </c>
      <c r="B30" s="25">
        <v>45243</v>
      </c>
      <c r="C30" s="26" t="s">
        <v>290</v>
      </c>
      <c r="D30" s="26" t="s">
        <v>18</v>
      </c>
      <c r="E30" s="27"/>
      <c r="F30" s="27">
        <v>84</v>
      </c>
      <c r="G30" s="27">
        <f>SUM(G29+Table145413[[#This Row],[Income]]-Table145413[[#This Row],[Debits]])</f>
        <v>910</v>
      </c>
      <c r="I30" s="38">
        <f t="shared" si="1"/>
        <v>0</v>
      </c>
    </row>
    <row r="31" spans="1:13" x14ac:dyDescent="0.25">
      <c r="A31" s="26">
        <f>MONTH(Table145413[[#This Row],[Date]])</f>
        <v>11</v>
      </c>
      <c r="B31" s="25">
        <v>45243</v>
      </c>
      <c r="C31" s="26" t="s">
        <v>274</v>
      </c>
      <c r="D31" s="26" t="s">
        <v>18</v>
      </c>
      <c r="E31" s="27"/>
      <c r="F31" s="27">
        <v>200</v>
      </c>
      <c r="G31" s="27">
        <f>SUM(G30+Table145413[[#This Row],[Income]]-Table145413[[#This Row],[Debits]])</f>
        <v>710</v>
      </c>
      <c r="I31" s="35">
        <f t="shared" si="1"/>
        <v>0</v>
      </c>
    </row>
    <row r="32" spans="1:13" x14ac:dyDescent="0.25">
      <c r="A32" s="26">
        <f>MONTH(Table145413[[#This Row],[Date]])</f>
        <v>11</v>
      </c>
      <c r="B32" s="25">
        <v>45244</v>
      </c>
      <c r="C32" s="24" t="s">
        <v>244</v>
      </c>
      <c r="D32" s="24" t="s">
        <v>18</v>
      </c>
      <c r="E32" s="27"/>
      <c r="F32" s="27">
        <v>151</v>
      </c>
      <c r="G32" s="27">
        <f>SUM(G31+Table145413[[#This Row],[Income]]-Table145413[[#This Row],[Debits]])</f>
        <v>559</v>
      </c>
      <c r="I32" s="38">
        <f t="shared" si="1"/>
        <v>0</v>
      </c>
    </row>
    <row r="33" spans="1:9" x14ac:dyDescent="0.25">
      <c r="A33" s="26">
        <f>MONTH(Table145413[[#This Row],[Date]])</f>
        <v>11</v>
      </c>
      <c r="B33" s="25">
        <v>45244</v>
      </c>
      <c r="C33" s="26" t="s">
        <v>293</v>
      </c>
      <c r="D33" s="26" t="s">
        <v>4</v>
      </c>
      <c r="E33" s="27">
        <v>4062</v>
      </c>
      <c r="F33" s="27"/>
      <c r="G33" s="27">
        <f>SUM(G32+Table145413[[#This Row],[Income]]-Table145413[[#This Row],[Debits]])</f>
        <v>4621</v>
      </c>
      <c r="I33" s="35">
        <f t="shared" si="1"/>
        <v>0</v>
      </c>
    </row>
    <row r="34" spans="1:9" ht="30" x14ac:dyDescent="0.25">
      <c r="A34" s="26">
        <f>MONTH(Table145413[[#This Row],[Date]])</f>
        <v>11</v>
      </c>
      <c r="B34" s="25">
        <v>45245</v>
      </c>
      <c r="C34" s="26" t="s">
        <v>291</v>
      </c>
      <c r="D34" s="26" t="s">
        <v>9</v>
      </c>
      <c r="E34" s="27"/>
      <c r="F34" s="27">
        <v>885</v>
      </c>
      <c r="G34" s="27">
        <f>SUM(G33+Table145413[[#This Row],[Income]]-Table145413[[#This Row],[Debits]])</f>
        <v>3736</v>
      </c>
      <c r="I34" s="38">
        <f t="shared" si="1"/>
        <v>0</v>
      </c>
    </row>
    <row r="35" spans="1:9" x14ac:dyDescent="0.25">
      <c r="A35" s="26">
        <f>MONTH(Table145413[[#This Row],[Date]])</f>
        <v>11</v>
      </c>
      <c r="B35" s="25">
        <v>45245</v>
      </c>
      <c r="C35" s="26" t="s">
        <v>292</v>
      </c>
      <c r="D35" s="26" t="s">
        <v>18</v>
      </c>
      <c r="E35" s="27"/>
      <c r="F35" s="27">
        <v>175</v>
      </c>
      <c r="G35" s="27">
        <f>SUM(G34+Table145413[[#This Row],[Income]]-Table145413[[#This Row],[Debits]])</f>
        <v>3561</v>
      </c>
      <c r="I35" s="35">
        <f t="shared" si="1"/>
        <v>0</v>
      </c>
    </row>
    <row r="36" spans="1:9" x14ac:dyDescent="0.25">
      <c r="A36" s="26">
        <f>MONTH(Table145413[[#This Row],[Date]])</f>
        <v>1</v>
      </c>
      <c r="B36" s="25"/>
      <c r="C36" s="32"/>
      <c r="D36" s="26"/>
      <c r="E36" s="27"/>
      <c r="F36" s="27"/>
      <c r="G36" s="27">
        <f>SUM(G35+Table145413[[#This Row],[Income]]-Table145413[[#This Row],[Debits]])</f>
        <v>3561</v>
      </c>
      <c r="I36" s="38">
        <f t="shared" si="1"/>
        <v>0</v>
      </c>
    </row>
    <row r="37" spans="1:9" x14ac:dyDescent="0.25">
      <c r="A37" s="26">
        <f>MONTH(Table145413[[#This Row],[Date]])</f>
        <v>1</v>
      </c>
      <c r="B37" s="25"/>
      <c r="C37" s="26"/>
      <c r="D37" s="26"/>
      <c r="E37" s="27"/>
      <c r="F37" s="27"/>
      <c r="G37" s="27">
        <f>SUM(G36+Table145413[[#This Row],[Income]]-Table145413[[#This Row],[Debits]])</f>
        <v>3561</v>
      </c>
      <c r="I37" s="35">
        <f t="shared" si="1"/>
        <v>0</v>
      </c>
    </row>
    <row r="38" spans="1:9" x14ac:dyDescent="0.25">
      <c r="A38" s="26">
        <f>MONTH(Table145413[[#This Row],[Date]])</f>
        <v>1</v>
      </c>
      <c r="B38" s="25"/>
      <c r="C38" s="26"/>
      <c r="D38" s="26"/>
      <c r="E38" s="27"/>
      <c r="F38" s="27"/>
      <c r="G38" s="27">
        <f>SUM(G37+Table145413[[#This Row],[Income]]-Table145413[[#This Row],[Debits]])</f>
        <v>3561</v>
      </c>
      <c r="I38" s="38">
        <f t="shared" si="1"/>
        <v>0</v>
      </c>
    </row>
    <row r="39" spans="1:9" x14ac:dyDescent="0.25">
      <c r="A39" s="26">
        <f>MONTH(Table145413[[#This Row],[Date]])</f>
        <v>1</v>
      </c>
      <c r="B39" s="25"/>
      <c r="C39" s="28"/>
      <c r="D39" s="28"/>
      <c r="E39" s="27"/>
      <c r="F39" s="27"/>
      <c r="G39" s="27">
        <f>SUM(G38+Table145413[[#This Row],[Income]]-Table145413[[#This Row],[Debits]])</f>
        <v>3561</v>
      </c>
      <c r="I39" s="35">
        <f t="shared" si="1"/>
        <v>0</v>
      </c>
    </row>
    <row r="40" spans="1:9" x14ac:dyDescent="0.25">
      <c r="A40" s="26">
        <f>MONTH(Table145413[[#This Row],[Date]])</f>
        <v>1</v>
      </c>
      <c r="B40" s="25"/>
      <c r="C40" s="24"/>
      <c r="D40" s="24"/>
      <c r="E40" s="27"/>
      <c r="F40" s="27"/>
      <c r="G40" s="27">
        <f>SUM(G39+Table145413[[#This Row],[Income]]-Table145413[[#This Row],[Debits]])</f>
        <v>3561</v>
      </c>
      <c r="I40" s="38">
        <f t="shared" si="1"/>
        <v>0</v>
      </c>
    </row>
    <row r="41" spans="1:9" x14ac:dyDescent="0.25">
      <c r="A41" s="26">
        <f>MONTH(Table145413[[#This Row],[Date]])</f>
        <v>1</v>
      </c>
      <c r="B41" s="25"/>
      <c r="C41" s="26"/>
      <c r="D41" s="26"/>
      <c r="E41" s="27"/>
      <c r="F41" s="27"/>
      <c r="G41" s="27">
        <f>SUM(G40+Table145413[[#This Row],[Income]]-Table145413[[#This Row],[Debits]])</f>
        <v>3561</v>
      </c>
      <c r="I41" s="35">
        <f t="shared" si="1"/>
        <v>0</v>
      </c>
    </row>
    <row r="42" spans="1:9" x14ac:dyDescent="0.25">
      <c r="A42" s="26">
        <f>MONTH(Table145413[[#This Row],[Date]])</f>
        <v>1</v>
      </c>
      <c r="B42" s="25"/>
      <c r="C42" s="24"/>
      <c r="D42" s="24"/>
      <c r="E42" s="27"/>
      <c r="F42" s="27"/>
      <c r="G42" s="27">
        <f>SUM(G41+Table145413[[#This Row],[Income]]-Table145413[[#This Row],[Debits]])</f>
        <v>3561</v>
      </c>
      <c r="I42" s="38">
        <f t="shared" si="1"/>
        <v>0</v>
      </c>
    </row>
    <row r="43" spans="1:9" x14ac:dyDescent="0.25">
      <c r="A43" s="26">
        <f>MONTH(Table145413[[#This Row],[Date]])</f>
        <v>1</v>
      </c>
      <c r="B43" s="25"/>
      <c r="C43" s="26"/>
      <c r="D43" s="26"/>
      <c r="E43" s="27"/>
      <c r="F43" s="27"/>
      <c r="G43" s="27">
        <f>SUM(G42+Table145413[[#This Row],[Income]]-Table145413[[#This Row],[Debits]])</f>
        <v>3561</v>
      </c>
      <c r="I43" s="35">
        <f t="shared" si="1"/>
        <v>0</v>
      </c>
    </row>
    <row r="44" spans="1:9" x14ac:dyDescent="0.25">
      <c r="A44" s="26">
        <f>MONTH(Table145413[[#This Row],[Date]])</f>
        <v>1</v>
      </c>
      <c r="B44" s="25"/>
      <c r="C44" s="26"/>
      <c r="D44" s="26"/>
      <c r="E44" s="27"/>
      <c r="F44" s="27"/>
      <c r="G44" s="27">
        <f>SUM(G43+Table145413[[#This Row],[Income]]-Table145413[[#This Row],[Debits]])</f>
        <v>3561</v>
      </c>
      <c r="I44" s="38">
        <f t="shared" si="1"/>
        <v>0</v>
      </c>
    </row>
    <row r="45" spans="1:9" x14ac:dyDescent="0.25">
      <c r="A45" s="26">
        <f>MONTH(Table145413[[#This Row],[Date]])</f>
        <v>1</v>
      </c>
      <c r="B45" s="25"/>
      <c r="C45" s="26"/>
      <c r="D45" s="26"/>
      <c r="E45" s="27"/>
      <c r="F45" s="27"/>
      <c r="G45" s="27">
        <f>SUM(G44+Table145413[[#This Row],[Income]]-Table145413[[#This Row],[Debits]])</f>
        <v>3561</v>
      </c>
      <c r="I45" s="35">
        <f t="shared" si="1"/>
        <v>0</v>
      </c>
    </row>
    <row r="46" spans="1:9" x14ac:dyDescent="0.25">
      <c r="A46" s="26">
        <f>MONTH(Table145413[[#This Row],[Date]])</f>
        <v>1</v>
      </c>
      <c r="B46" s="25"/>
      <c r="C46" s="26"/>
      <c r="D46" s="26"/>
      <c r="E46" s="27"/>
      <c r="F46" s="27"/>
      <c r="G46" s="27">
        <f>SUM(G45+Table145413[[#This Row],[Income]]-Table145413[[#This Row],[Debits]])</f>
        <v>3561</v>
      </c>
      <c r="I46" s="38">
        <f t="shared" si="1"/>
        <v>0</v>
      </c>
    </row>
    <row r="47" spans="1:9" x14ac:dyDescent="0.25">
      <c r="A47" s="26">
        <f>MONTH(Table145413[[#This Row],[Date]])</f>
        <v>1</v>
      </c>
      <c r="B47" s="25"/>
      <c r="C47" s="26"/>
      <c r="D47" s="26"/>
      <c r="E47" s="27"/>
      <c r="F47" s="27"/>
      <c r="G47" s="27">
        <f>SUM(G46+Table145413[[#This Row],[Income]]-Table145413[[#This Row],[Debits]])</f>
        <v>3561</v>
      </c>
      <c r="I47" s="35">
        <f t="shared" si="1"/>
        <v>0</v>
      </c>
    </row>
    <row r="48" spans="1:9" x14ac:dyDescent="0.25">
      <c r="A48" s="26">
        <f>MONTH(Table145413[[#This Row],[Date]])</f>
        <v>1</v>
      </c>
      <c r="B48" s="25"/>
      <c r="C48" s="26"/>
      <c r="D48" s="26"/>
      <c r="E48" s="27"/>
      <c r="F48" s="27"/>
      <c r="G48" s="27">
        <f>SUM(G47+Table145413[[#This Row],[Income]]-Table145413[[#This Row],[Debits]])</f>
        <v>3561</v>
      </c>
      <c r="I48" s="38">
        <f t="shared" si="1"/>
        <v>0</v>
      </c>
    </row>
    <row r="49" spans="1:9" ht="15.75" thickBot="1" x14ac:dyDescent="0.3">
      <c r="A49" s="26">
        <f>MONTH(Table145413[[#This Row],[Date]])</f>
        <v>1</v>
      </c>
      <c r="B49" s="25"/>
      <c r="C49" s="26"/>
      <c r="D49" s="26"/>
      <c r="E49" s="27"/>
      <c r="F49" s="27"/>
      <c r="G49" s="27">
        <f>SUM(G48+Table145413[[#This Row],[Income]]-Table145413[[#This Row],[Debits]])</f>
        <v>3561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90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25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50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9000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opLeftCell="C1" workbookViewId="0">
      <selection activeCell="M8" sqref="M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8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9800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3300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2200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2500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83" t="s">
        <v>139</v>
      </c>
      <c r="L25" s="83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4">
        <v>45213</v>
      </c>
      <c r="C31" s="75" t="s">
        <v>47</v>
      </c>
      <c r="D31" s="75" t="s">
        <v>4</v>
      </c>
      <c r="E31" s="76">
        <v>6405</v>
      </c>
      <c r="F31" s="76"/>
      <c r="G31" s="76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26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26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26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26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26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26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26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26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26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26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26">
        <f>MONTH(Table145411[[#This Row],[Date]])</f>
        <v>10</v>
      </c>
      <c r="B60" s="74">
        <v>45227</v>
      </c>
      <c r="C60" s="75" t="s">
        <v>47</v>
      </c>
      <c r="D60" s="75" t="s">
        <v>4</v>
      </c>
      <c r="E60" s="76">
        <v>7000</v>
      </c>
      <c r="F60" s="76"/>
      <c r="G60" s="76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26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26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26">
        <f>MONTH(Table145411[[#This Row],[Date]])</f>
        <v>10</v>
      </c>
      <c r="B63" s="77">
        <v>45228</v>
      </c>
      <c r="C63" s="78" t="s">
        <v>35</v>
      </c>
      <c r="D63" s="78" t="s">
        <v>21</v>
      </c>
      <c r="E63" s="79"/>
      <c r="F63" s="79">
        <v>2500</v>
      </c>
      <c r="G63" s="79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26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26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26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26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26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26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26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26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26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26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topLeftCell="C1"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83" t="s">
        <v>139</v>
      </c>
      <c r="L25" s="83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83" t="s">
        <v>139</v>
      </c>
      <c r="L25" s="83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E27" sqref="E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7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1350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275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306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469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83" t="s">
        <v>139</v>
      </c>
      <c r="L25" s="83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83" t="s">
        <v>139</v>
      </c>
      <c r="L25" s="83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83" t="s">
        <v>139</v>
      </c>
      <c r="L23" s="83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I6" sqref="I6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1">
        <f>SUM(F2:F42)</f>
        <v>0</v>
      </c>
      <c r="L13" s="81">
        <f>SUM(Table1454[Savings Balance])</f>
        <v>0</v>
      </c>
      <c r="M13" s="82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83" t="s">
        <v>139</v>
      </c>
      <c r="L25" s="83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F8"/>
  <sheetViews>
    <sheetView tabSelected="1" workbookViewId="0">
      <selection activeCell="F18" sqref="F18"/>
    </sheetView>
  </sheetViews>
  <sheetFormatPr defaultRowHeight="15" x14ac:dyDescent="0.25"/>
  <cols>
    <col min="1" max="1" width="21.85546875" customWidth="1"/>
    <col min="2" max="2" width="13.28515625" style="88" bestFit="1" customWidth="1"/>
    <col min="5" max="5" width="23" style="86" customWidth="1"/>
    <col min="6" max="6" width="16.85546875" style="86" customWidth="1"/>
  </cols>
  <sheetData>
    <row r="1" spans="1:6" x14ac:dyDescent="0.25">
      <c r="A1" s="84" t="s">
        <v>295</v>
      </c>
      <c r="B1" s="87">
        <v>12000</v>
      </c>
      <c r="E1" s="90" t="s">
        <v>304</v>
      </c>
      <c r="F1" s="90" t="s">
        <v>303</v>
      </c>
    </row>
    <row r="3" spans="1:6" x14ac:dyDescent="0.25">
      <c r="A3" s="85" t="s">
        <v>296</v>
      </c>
      <c r="D3" t="s">
        <v>301</v>
      </c>
      <c r="E3" s="86">
        <v>14155</v>
      </c>
    </row>
    <row r="4" spans="1:6" x14ac:dyDescent="0.25">
      <c r="A4" t="s">
        <v>298</v>
      </c>
      <c r="B4" s="88">
        <v>1500</v>
      </c>
      <c r="D4" t="s">
        <v>302</v>
      </c>
      <c r="E4" s="86">
        <v>4062</v>
      </c>
      <c r="F4" s="86">
        <v>2000</v>
      </c>
    </row>
    <row r="5" spans="1:6" x14ac:dyDescent="0.25">
      <c r="A5" t="s">
        <v>299</v>
      </c>
      <c r="B5" s="88">
        <v>3000</v>
      </c>
    </row>
    <row r="6" spans="1:6" x14ac:dyDescent="0.25">
      <c r="A6" t="s">
        <v>297</v>
      </c>
      <c r="B6" s="88">
        <v>500</v>
      </c>
    </row>
    <row r="7" spans="1:6" x14ac:dyDescent="0.25">
      <c r="A7" t="s">
        <v>294</v>
      </c>
      <c r="B7" s="88">
        <v>3000</v>
      </c>
    </row>
    <row r="8" spans="1:6" x14ac:dyDescent="0.25">
      <c r="A8" s="13" t="s">
        <v>300</v>
      </c>
      <c r="B8" s="89">
        <f>SUM(B4:B7)</f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2023-11-15T11:52:01Z</dcterms:modified>
</cp:coreProperties>
</file>