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F9E98D1B-3E6F-459D-8D15-C81CB49FA7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vember" sheetId="16" r:id="rId1"/>
    <sheet name="October" sheetId="14" r:id="rId2"/>
    <sheet name="September" sheetId="13" r:id="rId3"/>
    <sheet name="August" sheetId="15" r:id="rId4"/>
    <sheet name="July" sheetId="11" r:id="rId5"/>
    <sheet name="June" sheetId="10" r:id="rId6"/>
    <sheet name="May" sheetId="8" r:id="rId7"/>
    <sheet name="April" sheetId="7" r:id="rId8"/>
    <sheet name="March" sheetId="6" r:id="rId9"/>
    <sheet name="February" sheetId="4" r:id="rId10"/>
    <sheet name="January" sheetId="1" r:id="rId11"/>
    <sheet name="New Template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6" l="1"/>
  <c r="I3" i="14"/>
  <c r="M13" i="5"/>
  <c r="I14" i="16"/>
  <c r="I13" i="16"/>
  <c r="I12" i="16"/>
  <c r="I10" i="16"/>
  <c r="I8" i="16"/>
  <c r="I7" i="16"/>
  <c r="I6" i="16"/>
  <c r="I5" i="16"/>
  <c r="I4" i="16"/>
  <c r="I3" i="16"/>
  <c r="I15" i="16" s="1"/>
  <c r="K72" i="14"/>
  <c r="I65" i="14" s="1"/>
  <c r="I49" i="16"/>
  <c r="A49" i="16"/>
  <c r="I48" i="16"/>
  <c r="A48" i="16"/>
  <c r="I47" i="16"/>
  <c r="A47" i="16"/>
  <c r="I46" i="16"/>
  <c r="A46" i="16"/>
  <c r="I45" i="16"/>
  <c r="A45" i="16"/>
  <c r="I44" i="16"/>
  <c r="A44" i="16"/>
  <c r="I43" i="16"/>
  <c r="A43" i="16"/>
  <c r="I42" i="16"/>
  <c r="A42" i="16"/>
  <c r="I41" i="16"/>
  <c r="A41" i="16"/>
  <c r="I40" i="16"/>
  <c r="A40" i="16"/>
  <c r="I39" i="16"/>
  <c r="A39" i="16"/>
  <c r="I38" i="16"/>
  <c r="A38" i="16"/>
  <c r="I37" i="16"/>
  <c r="A37" i="16"/>
  <c r="I36" i="16"/>
  <c r="A36" i="16"/>
  <c r="I35" i="16"/>
  <c r="A35" i="16"/>
  <c r="I34" i="16"/>
  <c r="A34" i="16"/>
  <c r="I33" i="16"/>
  <c r="A33" i="16"/>
  <c r="I32" i="16"/>
  <c r="A32" i="16"/>
  <c r="I31" i="16"/>
  <c r="A31" i="16"/>
  <c r="I30" i="16"/>
  <c r="A30" i="16"/>
  <c r="I29" i="16"/>
  <c r="A29" i="16"/>
  <c r="I28" i="16"/>
  <c r="A28" i="16"/>
  <c r="I27" i="16"/>
  <c r="A27" i="16"/>
  <c r="I26" i="16"/>
  <c r="A26" i="16"/>
  <c r="I25" i="16"/>
  <c r="A25" i="16"/>
  <c r="I24" i="16"/>
  <c r="A24" i="16"/>
  <c r="I23" i="16"/>
  <c r="A23" i="16"/>
  <c r="I22" i="16"/>
  <c r="A22" i="16"/>
  <c r="I21" i="16"/>
  <c r="A21" i="16"/>
  <c r="I20" i="16"/>
  <c r="A20" i="16"/>
  <c r="I19" i="16"/>
  <c r="A19" i="16"/>
  <c r="I18" i="16"/>
  <c r="A18" i="16"/>
  <c r="I17" i="16"/>
  <c r="A17" i="16"/>
  <c r="I16" i="16"/>
  <c r="A16" i="16"/>
  <c r="A15" i="16"/>
  <c r="A14" i="16"/>
  <c r="K13" i="16"/>
  <c r="A13" i="16"/>
  <c r="A12" i="16"/>
  <c r="A11" i="16"/>
  <c r="A10" i="16"/>
  <c r="A9" i="16"/>
  <c r="A8" i="16"/>
  <c r="A7" i="16"/>
  <c r="A6" i="16"/>
  <c r="A5" i="16"/>
  <c r="A4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A3" i="16"/>
  <c r="A2" i="16"/>
  <c r="K13" i="14"/>
  <c r="I26" i="14"/>
  <c r="I49" i="14"/>
  <c r="I73" i="14"/>
  <c r="A73" i="14"/>
  <c r="I72" i="14"/>
  <c r="A72" i="14"/>
  <c r="I71" i="14"/>
  <c r="A71" i="14"/>
  <c r="I70" i="14"/>
  <c r="A70" i="14"/>
  <c r="I69" i="14"/>
  <c r="A69" i="14"/>
  <c r="I68" i="14"/>
  <c r="A68" i="14"/>
  <c r="I67" i="14"/>
  <c r="A67" i="14"/>
  <c r="I66" i="14"/>
  <c r="A66" i="14"/>
  <c r="A65" i="14"/>
  <c r="I64" i="14"/>
  <c r="A64" i="14"/>
  <c r="I63" i="14"/>
  <c r="A63" i="14"/>
  <c r="I62" i="14"/>
  <c r="A62" i="14"/>
  <c r="I61" i="14"/>
  <c r="A61" i="14"/>
  <c r="I60" i="14"/>
  <c r="A60" i="14"/>
  <c r="I59" i="14"/>
  <c r="A59" i="14"/>
  <c r="I58" i="14"/>
  <c r="A58" i="14"/>
  <c r="I57" i="14"/>
  <c r="A57" i="14"/>
  <c r="I56" i="14"/>
  <c r="A56" i="14"/>
  <c r="A55" i="14"/>
  <c r="I54" i="14"/>
  <c r="A54" i="14"/>
  <c r="I53" i="14"/>
  <c r="A53" i="14"/>
  <c r="I52" i="14"/>
  <c r="A52" i="14"/>
  <c r="I51" i="14"/>
  <c r="A51" i="14"/>
  <c r="I50" i="14"/>
  <c r="A50" i="14"/>
  <c r="I49" i="15"/>
  <c r="A49" i="15"/>
  <c r="I48" i="15"/>
  <c r="A48" i="15"/>
  <c r="I47" i="15"/>
  <c r="A47" i="15"/>
  <c r="I46" i="15"/>
  <c r="A46" i="15"/>
  <c r="I45" i="15"/>
  <c r="A45" i="15"/>
  <c r="I44" i="15"/>
  <c r="A44" i="15"/>
  <c r="I43" i="15"/>
  <c r="A43" i="15"/>
  <c r="I42" i="15"/>
  <c r="A42" i="15"/>
  <c r="I41" i="15"/>
  <c r="A41" i="15"/>
  <c r="I40" i="15"/>
  <c r="A40" i="15"/>
  <c r="I39" i="15"/>
  <c r="A39" i="15"/>
  <c r="I38" i="15"/>
  <c r="A38" i="15"/>
  <c r="I37" i="15"/>
  <c r="A37" i="15"/>
  <c r="I36" i="15"/>
  <c r="A36" i="15"/>
  <c r="I35" i="15"/>
  <c r="A35" i="15"/>
  <c r="I34" i="15"/>
  <c r="A34" i="15"/>
  <c r="I33" i="15"/>
  <c r="A33" i="15"/>
  <c r="I32" i="15"/>
  <c r="A32" i="15"/>
  <c r="I31" i="15"/>
  <c r="A31" i="15"/>
  <c r="I30" i="15"/>
  <c r="A30" i="15"/>
  <c r="I29" i="15"/>
  <c r="A29" i="15"/>
  <c r="I28" i="15"/>
  <c r="A28" i="15"/>
  <c r="I27" i="15"/>
  <c r="A27" i="15"/>
  <c r="I26" i="15"/>
  <c r="A26" i="15"/>
  <c r="I25" i="15"/>
  <c r="A25" i="15"/>
  <c r="I24" i="15"/>
  <c r="A24" i="15"/>
  <c r="I23" i="15"/>
  <c r="A23" i="15"/>
  <c r="I22" i="15"/>
  <c r="A22" i="15"/>
  <c r="I21" i="15"/>
  <c r="A21" i="15"/>
  <c r="I20" i="15"/>
  <c r="A20" i="15"/>
  <c r="I19" i="15"/>
  <c r="A19" i="15"/>
  <c r="I18" i="15"/>
  <c r="A18" i="15"/>
  <c r="I17" i="15"/>
  <c r="A17" i="15"/>
  <c r="I16" i="15"/>
  <c r="A16" i="15"/>
  <c r="A15" i="15"/>
  <c r="I14" i="15"/>
  <c r="A14" i="15"/>
  <c r="K13" i="15"/>
  <c r="I13" i="15"/>
  <c r="A13" i="15"/>
  <c r="I12" i="15"/>
  <c r="A12" i="15"/>
  <c r="I11" i="15"/>
  <c r="A11" i="15"/>
  <c r="I10" i="15"/>
  <c r="A10" i="15"/>
  <c r="A9" i="15"/>
  <c r="I8" i="15"/>
  <c r="A8" i="15"/>
  <c r="I7" i="15"/>
  <c r="A7" i="15"/>
  <c r="I6" i="15"/>
  <c r="A6" i="15"/>
  <c r="I5" i="15"/>
  <c r="A5" i="15"/>
  <c r="I4" i="15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A4" i="15"/>
  <c r="G3" i="15"/>
  <c r="A3" i="15"/>
  <c r="L7" i="15" s="1"/>
  <c r="A2" i="15"/>
  <c r="A49" i="14"/>
  <c r="I48" i="14"/>
  <c r="A48" i="14"/>
  <c r="I47" i="14"/>
  <c r="A47" i="14"/>
  <c r="I46" i="14"/>
  <c r="A46" i="14"/>
  <c r="I45" i="14"/>
  <c r="A45" i="14"/>
  <c r="I44" i="14"/>
  <c r="A44" i="14"/>
  <c r="I43" i="14"/>
  <c r="A43" i="14"/>
  <c r="I42" i="14"/>
  <c r="A42" i="14"/>
  <c r="I41" i="14"/>
  <c r="A41" i="14"/>
  <c r="I40" i="14"/>
  <c r="A40" i="14"/>
  <c r="I39" i="14"/>
  <c r="A39" i="14"/>
  <c r="I38" i="14"/>
  <c r="A38" i="14"/>
  <c r="I37" i="14"/>
  <c r="A37" i="14"/>
  <c r="I36" i="14"/>
  <c r="A36" i="14"/>
  <c r="I35" i="14"/>
  <c r="A35" i="14"/>
  <c r="I34" i="14"/>
  <c r="A34" i="14"/>
  <c r="I33" i="14"/>
  <c r="A33" i="14"/>
  <c r="I32" i="14"/>
  <c r="A32" i="14"/>
  <c r="I31" i="14"/>
  <c r="A31" i="14"/>
  <c r="I30" i="14"/>
  <c r="A30" i="14"/>
  <c r="I29" i="14"/>
  <c r="A29" i="14"/>
  <c r="I28" i="14"/>
  <c r="A28" i="14"/>
  <c r="I27" i="14"/>
  <c r="A27" i="14"/>
  <c r="A26" i="14"/>
  <c r="I25" i="14"/>
  <c r="A25" i="14"/>
  <c r="I24" i="14"/>
  <c r="A24" i="14"/>
  <c r="I23" i="14"/>
  <c r="A23" i="14"/>
  <c r="I22" i="14"/>
  <c r="A22" i="14"/>
  <c r="I21" i="14"/>
  <c r="A21" i="14"/>
  <c r="I20" i="14"/>
  <c r="A20" i="14"/>
  <c r="I19" i="14"/>
  <c r="A19" i="14"/>
  <c r="I18" i="14"/>
  <c r="A18" i="14"/>
  <c r="I17" i="14"/>
  <c r="A17" i="14"/>
  <c r="I16" i="14"/>
  <c r="A16" i="14"/>
  <c r="A15" i="14"/>
  <c r="I14" i="14"/>
  <c r="A14" i="14"/>
  <c r="I13" i="14"/>
  <c r="A13" i="14"/>
  <c r="I12" i="14"/>
  <c r="A12" i="14"/>
  <c r="A11" i="14"/>
  <c r="I10" i="14"/>
  <c r="A10" i="14"/>
  <c r="A9" i="14"/>
  <c r="I8" i="14"/>
  <c r="A8" i="14"/>
  <c r="I7" i="14"/>
  <c r="A7" i="14"/>
  <c r="I6" i="14"/>
  <c r="A6" i="14"/>
  <c r="I5" i="14"/>
  <c r="A5" i="14"/>
  <c r="I4" i="14"/>
  <c r="A4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A3" i="14"/>
  <c r="A2" i="14"/>
  <c r="I73" i="13"/>
  <c r="A73" i="13"/>
  <c r="I72" i="13"/>
  <c r="A72" i="13"/>
  <c r="I71" i="13"/>
  <c r="A71" i="13"/>
  <c r="I70" i="13"/>
  <c r="A70" i="13"/>
  <c r="I69" i="13"/>
  <c r="A69" i="13"/>
  <c r="I68" i="13"/>
  <c r="A68" i="13"/>
  <c r="I67" i="13"/>
  <c r="A67" i="13"/>
  <c r="I66" i="13"/>
  <c r="A66" i="13"/>
  <c r="I65" i="13"/>
  <c r="A65" i="13"/>
  <c r="I64" i="13"/>
  <c r="A64" i="13"/>
  <c r="I63" i="13"/>
  <c r="A63" i="13"/>
  <c r="I62" i="13"/>
  <c r="A62" i="13"/>
  <c r="I61" i="13"/>
  <c r="A61" i="13"/>
  <c r="I60" i="13"/>
  <c r="A60" i="13"/>
  <c r="I59" i="13"/>
  <c r="A59" i="13"/>
  <c r="I58" i="13"/>
  <c r="A58" i="13"/>
  <c r="I57" i="13"/>
  <c r="A57" i="13"/>
  <c r="I56" i="13"/>
  <c r="A56" i="13"/>
  <c r="I55" i="13"/>
  <c r="A55" i="13"/>
  <c r="I54" i="13"/>
  <c r="A54" i="13"/>
  <c r="I53" i="13"/>
  <c r="A53" i="13"/>
  <c r="I52" i="13"/>
  <c r="A52" i="13"/>
  <c r="I51" i="13"/>
  <c r="A51" i="13"/>
  <c r="I50" i="13"/>
  <c r="A50" i="13"/>
  <c r="I5" i="13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L13" i="16" l="1"/>
  <c r="L10" i="16"/>
  <c r="L7" i="16"/>
  <c r="L9" i="16"/>
  <c r="L5" i="16"/>
  <c r="L6" i="16"/>
  <c r="L8" i="16"/>
  <c r="I15" i="14"/>
  <c r="L13" i="14" s="1"/>
  <c r="L7" i="14"/>
  <c r="L6" i="14"/>
  <c r="L5" i="14"/>
  <c r="L9" i="15"/>
  <c r="L5" i="15"/>
  <c r="L6" i="15"/>
  <c r="L8" i="15"/>
  <c r="I3" i="15"/>
  <c r="L10" i="15"/>
  <c r="L9" i="14"/>
  <c r="L10" i="14"/>
  <c r="L8" i="14"/>
  <c r="L7" i="13"/>
  <c r="L8" i="13"/>
  <c r="L10" i="13"/>
  <c r="I15" i="13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I15" i="15" l="1"/>
  <c r="L13" i="15" s="1"/>
  <c r="L9" i="5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J7" i="4" l="1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<sst xmlns="http://schemas.openxmlformats.org/spreadsheetml/2006/main" count="1165" uniqueCount="274">
  <si>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</si>
  <si>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</si>
  <si>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</si>
  <si>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</si>
  <si>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</si>
  <si>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</si>
  <si>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</si>
  <si>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</si>
  <si>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</si>
  <si>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</si>
  <si>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</si>
  <si>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</si>
  <si>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</si>
  <si>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</si>
  <si>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</si>
  <si>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</si>
  <si>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</si>
  <si>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</si>
  <si>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</si>
  <si>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</si>
  <si>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</si>
  <si>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</si>
  <si>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</si>
  <si>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</si>
  <si>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</si>
  <si>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</si>
  <si>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</si>
  <si>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</si>
  <si>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</si>
  <si>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</si>
  <si>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</si>
  <si>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</si>
  <si>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</si>
  <si>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</si>
  <si>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</si>
  <si>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</si>
  <si>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</si>
  <si>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</si>
  <si>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</si>
  <si>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</si>
  <si>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</si>
  <si>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</si>
  <si>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</si>
  <si>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</si>
  <si>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</si>
  <si>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</si>
  <si>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</si>
  <si>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</si>
  <si>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</si>
  <si>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</si>
  <si>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</si>
  <si>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</si>
  <si>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</si>
  <si>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</si>
  <si>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</si>
  <si>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</si>
  <si>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</si>
  <si>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</si>
  <si>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</si>
  <si>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</si>
  <si>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</si>
  <si>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</si>
  <si>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</si>
  <si>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</si>
  <si>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</si>
  <si>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</si>
  <si>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</si>
  <si>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</si>
  <si>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</si>
  <si>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</si>
  <si>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</si>
  <si>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</si>
  <si>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</si>
  <si>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</si>
  <si>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</si>
  <si>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</si>
  <si>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</si>
  <si>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</si>
  <si>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</si>
  <si>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</si>
  <si>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</si>
  <si>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</si>
  <si>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</si>
  <si>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</si>
  <si>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</si>
  <si>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</si>
  <si>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</si>
  <si>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</si>
  <si>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</si>
  <si>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</si>
  <si>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</si>
  <si>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</si>
  <si>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</si>
  <si>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</si>
  <si>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</si>
  <si>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</si>
  <si>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</si>
  <si>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</si>
  <si>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</si>
  <si>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</si>
  <si>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</si>
  <si>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</si>
  <si>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</si>
  <si>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</si>
  <si>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</si>
  <si>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</si>
  <si>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</si>
  <si>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</si>
  <si>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</si>
  <si>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</si>
  <si>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</si>
  <si>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</si>
  <si>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</si>
  <si>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</si>
  <si>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</si>
  <si>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</si>
  <si>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</si>
  <si>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</si>
  <si>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</si>
  <si>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</si>
  <si>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</si>
  <si>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</si>
  <si>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</si>
  <si>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</si>
  <si>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</si>
  <si>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</si>
  <si>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</si>
  <si>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</si>
  <si>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</si>
  <si>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</si>
  <si>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</si>
  <si>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</si>
  <si>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</si>
  <si>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</si>
  <si>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</si>
  <si>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</si>
  <si>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</si>
  <si>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</si>
  <si>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</si>
  <si>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</si>
  <si>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</si>
  <si>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</si>
  <si>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</si>
  <si>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</si>
  <si>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</si>
  <si>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</si>
  <si>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</si>
  <si>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</si>
  <si>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</si>
  <si>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</si>
  <si>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</si>
  <si>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</si>
  <si>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</si>
  <si>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</si>
  <si>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</si>
  <si>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</si>
  <si>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</si>
  <si>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</si>
  <si>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</si>
  <si>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</si>
  <si>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</si>
  <si>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</si>
  <si>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</si>
  <si>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</si>
  <si>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</si>
  <si>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</si>
  <si>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</si>
  <si>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</si>
  <si>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</si>
  <si>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</si>
  <si>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</si>
  <si>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</si>
  <si>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</si>
  <si>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</si>
  <si>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</si>
  <si>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</si>
  <si>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</si>
  <si>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</si>
  <si>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</si>
  <si>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</si>
  <si>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</si>
  <si>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</si>
  <si>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</si>
  <si>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</si>
  <si>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</si>
  <si>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</si>
  <si>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</si>
  <si>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</si>
  <si>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</si>
  <si>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</si>
  <si>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</si>
  <si>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</si>
  <si>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</si>
  <si>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</si>
  <si>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</si>
  <si>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</si>
  <si>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</si>
  <si>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</si>
  <si>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</si>
  <si>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</si>
  <si>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</si>
  <si>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</si>
  <si>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</si>
  <si>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</si>
  <si>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</si>
  <si>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</si>
  <si>
    <t>Goncha Milktea</t>
  </si>
  <si>
    <t>Transpo Sm Aura</t>
  </si>
  <si>
    <t>Merienda Night</t>
  </si>
  <si>
    <t>Mother Give</t>
  </si>
  <si>
    <t>siomai and donut water</t>
  </si>
  <si>
    <t>Transpo UN to alabang</t>
  </si>
  <si>
    <t>papa give</t>
  </si>
  <si>
    <t>Transpo School Pasay</t>
  </si>
  <si>
    <t>Miscellanous</t>
  </si>
  <si>
    <t>Interview Transpo</t>
  </si>
  <si>
    <t>Miscellanous - Gcash</t>
  </si>
  <si>
    <t>Transpo Work</t>
  </si>
  <si>
    <t>Work Income</t>
  </si>
  <si>
    <t>Transpo Work to bacoor</t>
  </si>
  <si>
    <t>PureGold Bacoor</t>
  </si>
  <si>
    <t>Fruit Coolers</t>
  </si>
  <si>
    <t>Income Work</t>
  </si>
  <si>
    <t>Burger school</t>
  </si>
  <si>
    <t>Food</t>
  </si>
  <si>
    <t>Gift friend</t>
  </si>
  <si>
    <t>TDC for student permit</t>
  </si>
  <si>
    <t>transpo phile health</t>
  </si>
  <si>
    <t>Matcha &amp; gcash</t>
  </si>
  <si>
    <t>Mother tita give</t>
  </si>
  <si>
    <t>milktea work</t>
  </si>
  <si>
    <t xml:space="preserve">Zagu </t>
  </si>
  <si>
    <t>Utang Return</t>
  </si>
  <si>
    <t>Food Work</t>
  </si>
  <si>
    <t>Day off drink</t>
  </si>
  <si>
    <t>Food toron</t>
  </si>
  <si>
    <t>Food TVC</t>
  </si>
  <si>
    <t>Transpo TDC bicutan</t>
  </si>
  <si>
    <t>Alak</t>
  </si>
  <si>
    <t>Transpo</t>
  </si>
  <si>
    <t>School tution</t>
  </si>
  <si>
    <t>Lunch Work</t>
  </si>
  <si>
    <t>Transpo work to pasay</t>
  </si>
  <si>
    <t>After work drink</t>
  </si>
  <si>
    <t>transpo work</t>
  </si>
  <si>
    <t>mcdo date</t>
  </si>
  <si>
    <t>lace</t>
  </si>
  <si>
    <t>turon work</t>
  </si>
  <si>
    <t>luho</t>
  </si>
  <si>
    <t>zagu solo</t>
  </si>
  <si>
    <t>ice cream</t>
  </si>
  <si>
    <t>shopee</t>
  </si>
  <si>
    <t>Lto student permit</t>
  </si>
  <si>
    <t>Transpo work</t>
  </si>
  <si>
    <t>SSS, Pagibig, PHilH</t>
  </si>
  <si>
    <t>pizza and gift khaye</t>
  </si>
  <si>
    <t>meryenda</t>
  </si>
  <si>
    <t xml:space="preserve">Transpo </t>
  </si>
  <si>
    <t>Transpo bacoor</t>
  </si>
  <si>
    <t>Luho food donut</t>
  </si>
  <si>
    <t>shorts mine and mom</t>
  </si>
  <si>
    <t>date</t>
  </si>
  <si>
    <t>entertainment</t>
  </si>
  <si>
    <t>7 11 before work</t>
  </si>
  <si>
    <t>Halloween school</t>
  </si>
  <si>
    <t>Nuts</t>
  </si>
  <si>
    <t>Shawarma</t>
  </si>
  <si>
    <t>Bball</t>
  </si>
  <si>
    <t>Rebond</t>
  </si>
  <si>
    <t>Transpo Bacoor</t>
  </si>
  <si>
    <t>Tuition</t>
  </si>
  <si>
    <t>Skyranch entrance</t>
  </si>
  <si>
    <t>Deficiency in cash hand</t>
  </si>
  <si>
    <t>Transpo pauwi bacoor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</si>
</sst>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  <xf numFmtId="164" fontId="0" fillId="13" borderId="1" xfId="0" applyNumberFormat="1" applyFill="1" applyBorder="1" applyAlignment="1">
      <alignment wrapText="1"/>
    </xf>
    <xf numFmtId="0" fontId="1" fillId="4" borderId="0" xfId="0" applyFont="1" applyFill="1" applyAlignment="1">
      <alignment horizontal="center" wrapText="1"/>
    </xf>
    <xf numFmtId="0" fontId="0" fillId="0" borderId="0" xfId="0" applyNumberFormat="1" applyAlignment="1">
      <alignment wrapText="1"/>
    </xf>
    <xf numFmtId="14" fontId="0" fillId="17" borderId="0" xfId="0" applyNumberFormat="1" applyFill="1" applyAlignment="1">
      <alignment wrapText="1"/>
    </xf>
    <xf numFmtId="0" fontId="0" fillId="17" borderId="0" xfId="0" applyFill="1" applyAlignment="1">
      <alignment wrapText="1"/>
    </xf>
    <xf numFmtId="164" fontId="0" fillId="17" borderId="0" xfId="0" applyNumberFormat="1" applyFill="1" applyAlignment="1">
      <alignment wrapText="1"/>
    </xf>
    <xf numFmtId="1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/>
    <xf numFmtId="166" fontId="0" fillId="0" borderId="0" xfId="1" applyNumberFormat="1" applyFont="1"/>
    <xf numFmtId="166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11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700328-EEF0-4606-AB20-1459CEBC7012}" name="Table145413" displayName="Table145413" ref="A1:I49" totalsRowShown="0" dataDxfId="9">
  <autoFilter ref="A1:I49" xr:uid="{00000000-0009-0000-0100-000003000000}"/>
  <tableColumns count="9">
    <tableColumn id="1" xr3:uid="{B697104A-21B4-4B52-8046-2AB228398322}" name="Month" dataDxfId="8">
      <calculatedColumnFormula>MONTH(Table145413[[#This Row],[Date]])</calculatedColumnFormula>
    </tableColumn>
    <tableColumn id="2" xr3:uid="{A138A46A-8629-483F-B9A0-2644257DFF90}" name="Date" dataDxfId="7"/>
    <tableColumn id="3" xr3:uid="{FB9320A9-AACE-48D4-AA25-11A09135A2A9}" name="Description" dataDxfId="6"/>
    <tableColumn id="4" xr3:uid="{7BA5992F-2867-4505-AE08-7A08AB031ADE}" name="Category" dataDxfId="5"/>
    <tableColumn id="5" xr3:uid="{CC34E3D2-23F1-4480-A6C6-C68C3197F175}" name="Income" dataDxfId="4"/>
    <tableColumn id="6" xr3:uid="{DF6B3420-220F-465A-86FD-EB13FDBED3FC}" name="Debits" dataDxfId="3"/>
    <tableColumn id="7" xr3:uid="{FD7021AC-B827-4FA0-B9AB-9352E48F8B34}" name="Balance" dataDxfId="2"/>
    <tableColumn id="8" xr3:uid="{2206692C-A62A-47AD-899F-75D5ED4C0D49}" name="Month for Savings" dataDxfId="1"/>
    <tableColumn id="9" xr3:uid="{40B5A238-01BD-44E2-8AF3-F51C0A39D9DF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1E48-5B69-4EF4-A431-A43CB89FF727}" name="Table145411" displayName="Table145411" ref="A1:I73" totalsRowShown="0" dataDxfId="109">
  <autoFilter ref="A1:I73" xr:uid="{00000000-0009-0000-0100-000003000000}"/>
  <tableColumns count="9">
    <tableColumn id="1" xr3:uid="{FA65A469-3BD5-4CD4-A9BE-C78F5416F0F5}" name="Month" dataDxfId="108">
      <calculatedColumnFormula>MONTH(Table145411[[#This Row],[Date]])</calculatedColumnFormula>
    </tableColumn>
    <tableColumn id="2" xr3:uid="{415B598F-4B8E-4FDE-AB11-59439F144445}" name="Date" dataDxfId="107"/>
    <tableColumn id="3" xr3:uid="{BACB319A-8935-48EB-A40A-E08306969B0F}" name="Description" dataDxfId="106"/>
    <tableColumn id="4" xr3:uid="{C8AE8D6C-1620-425F-82AC-67F6CBF7BD7A}" name="Category" dataDxfId="105"/>
    <tableColumn id="5" xr3:uid="{E3D4505C-CD25-4627-A0F7-E9BE49CBEC9A}" name="Income" dataDxfId="104"/>
    <tableColumn id="6" xr3:uid="{104A5A9A-EA07-425C-B220-6F42FBA892F0}" name="Debits" dataDxfId="103"/>
    <tableColumn id="7" xr3:uid="{051A20BC-BD5A-4DB9-895F-3B8B4C29A949}" name="Balance" dataDxfId="102"/>
    <tableColumn id="8" xr3:uid="{473D0809-882D-449A-A2F1-251D66885BCB}" name="Month for Savings" dataDxfId="101"/>
    <tableColumn id="9" xr3:uid="{5CEA2D70-4596-4727-95A1-51A5B7EC598A}" name="Savings Balance" dataDxfId="100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73" totalsRowShown="0" dataDxfId="99">
  <autoFilter ref="A1:I73" xr:uid="{00000000-0009-0000-0100-000003000000}"/>
  <tableColumns count="9">
    <tableColumn id="1" xr3:uid="{16BBC92E-0A72-4512-A5DD-8503BE687CB4}" name="Month" dataDxfId="98">
      <calculatedColumnFormula>MONTH(Table145410[[#This Row],[Date]])</calculatedColumnFormula>
    </tableColumn>
    <tableColumn id="2" xr3:uid="{3D5B90CD-BAE5-4B3B-91DD-F48031CC29A4}" name="Date" dataDxfId="97"/>
    <tableColumn id="3" xr3:uid="{EED3B27F-F2E3-4E0E-B8FF-58BE12DA46BB}" name="Description" dataDxfId="96"/>
    <tableColumn id="4" xr3:uid="{6312F0ED-D934-4B41-89DC-AC693A952D8A}" name="Category" dataDxfId="95"/>
    <tableColumn id="5" xr3:uid="{2103876E-E59C-47C6-B7D3-F631C8103F2F}" name="Income" dataDxfId="94"/>
    <tableColumn id="6" xr3:uid="{0680F844-B969-438D-AFF2-94F78E13FE7A}" name="Debits" dataDxfId="93"/>
    <tableColumn id="7" xr3:uid="{2BEEB7A1-E04A-48F7-A68A-FF2CFBCC0FF1}" name="Balance" dataDxfId="92"/>
    <tableColumn id="8" xr3:uid="{38E6F2DF-F5DC-4472-B76B-0F06D00E9D42}" name="Month for Savings" dataDxfId="91"/>
    <tableColumn id="9" xr3:uid="{3A3E9865-7E03-4F41-AC3C-B86242DFFF90}" name="Savings Balance" dataDxfId="90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388F45-9023-46F6-B5A4-D3D68DF39259}" name="Table145412" displayName="Table145412" ref="A1:I49" totalsRowShown="0" dataDxfId="89">
  <autoFilter ref="A1:I49" xr:uid="{00000000-0009-0000-0100-000003000000}"/>
  <tableColumns count="9">
    <tableColumn id="1" xr3:uid="{17ACED23-DA02-4BF2-A8DD-C01534A9DAA7}" name="Month" dataDxfId="88">
      <calculatedColumnFormula>MONTH(Table145412[[#This Row],[Date]])</calculatedColumnFormula>
    </tableColumn>
    <tableColumn id="2" xr3:uid="{AE8E1816-FEDA-4D33-B0BE-081C3B49612D}" name="Date" dataDxfId="87"/>
    <tableColumn id="3" xr3:uid="{6C344308-297A-43C0-A31B-5241FFB594F2}" name="Description" dataDxfId="86"/>
    <tableColumn id="4" xr3:uid="{D0FBBD0A-016B-4151-A394-E845CBAC8928}" name="Category" dataDxfId="85"/>
    <tableColumn id="5" xr3:uid="{0FF5BE46-E2F7-44A9-B3C1-71CC37BD9D63}" name="Income" dataDxfId="84"/>
    <tableColumn id="6" xr3:uid="{E423D8A9-890B-4A6D-9B3F-37D76EDB6FC0}" name="Debits" dataDxfId="83"/>
    <tableColumn id="7" xr3:uid="{499EE5AD-D8BA-4F1A-93C2-36CCCFA07F5B}" name="Balance" dataDxfId="82"/>
    <tableColumn id="8" xr3:uid="{B6A77639-F979-40DA-8689-FB76E0A316F5}" name="Month for Savings" dataDxfId="81"/>
    <tableColumn id="9" xr3:uid="{5AB60A72-C973-45F1-82C8-9C180F917521}" name="Savings Balance" dataDxfId="80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79">
  <autoFilter ref="A1:I49" xr:uid="{00000000-0009-0000-0100-000003000000}"/>
  <tableColumns count="9">
    <tableColumn id="1" xr3:uid="{A5899E45-A1AD-438E-8C04-4809B35B66DB}" name="Month" dataDxfId="78">
      <calculatedColumnFormula>MONTH(Table14549[[#This Row],[Date]])</calculatedColumnFormula>
    </tableColumn>
    <tableColumn id="2" xr3:uid="{D38B047B-6499-4E6D-A1DF-3DDE583B403D}" name="Date" dataDxfId="77"/>
    <tableColumn id="3" xr3:uid="{95411460-F2B2-46A8-898C-0D1CB24B44E7}" name="Description" dataDxfId="76"/>
    <tableColumn id="4" xr3:uid="{A6F2159B-E0E7-4792-8AE9-1652D6903EFB}" name="Category" dataDxfId="75"/>
    <tableColumn id="5" xr3:uid="{647351B9-0FA7-4A2B-A85E-C4A8FF13EB44}" name="Income" dataDxfId="74"/>
    <tableColumn id="6" xr3:uid="{25F4E89E-B145-4846-B8A1-54FB9270BB17}" name="Debits" dataDxfId="73"/>
    <tableColumn id="7" xr3:uid="{2385595E-DB07-4602-8441-8BE64EE4D10A}" name="Balance" dataDxfId="72"/>
    <tableColumn id="8" xr3:uid="{A5DAA906-AF2D-4A85-9A6F-2F2E0324BA6F}" name="Month for Savings" dataDxfId="71"/>
    <tableColumn id="9" xr3:uid="{A49C9190-B837-4A2F-AAA4-F4CDB1BDB2DD}" name="Savings Balance" dataDxfId="70">
      <calculatedColumnFormula>SUM(K9)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69">
  <autoFilter ref="A1:I63" xr:uid="{00000000-0009-0000-0100-000003000000}"/>
  <tableColumns count="9">
    <tableColumn id="1" xr3:uid="{B74A68BF-5F18-40BE-9DC8-7AAB5490A613}" name="Month" dataDxfId="68">
      <calculatedColumnFormula>MONTH(Table14548[[#This Row],[Date]])</calculatedColumnFormula>
    </tableColumn>
    <tableColumn id="2" xr3:uid="{065BCCFE-C43A-41AB-B4E0-4C03F9C75A7A}" name="Date" dataDxfId="67"/>
    <tableColumn id="3" xr3:uid="{8317177F-31C3-423B-A3D7-244E0D6DB701}" name="Description" dataDxfId="66"/>
    <tableColumn id="4" xr3:uid="{3D6B9DFD-70D5-48C5-B2A8-F6BE2C25A321}" name="Category" dataDxfId="65"/>
    <tableColumn id="5" xr3:uid="{A981147C-0662-4052-B864-D654D08960E1}" name="Income" dataDxfId="64"/>
    <tableColumn id="6" xr3:uid="{5CCA7DCB-2197-4873-AFD4-74B3ED796F2B}" name="Debits" dataDxfId="63"/>
    <tableColumn id="7" xr3:uid="{EEBDE90B-C10B-4E35-A17A-22F84445E41F}" name="Balance" dataDxfId="62"/>
    <tableColumn id="8" xr3:uid="{9A4B5BF9-9C1F-4890-B960-7E449D45A302}" name="Month for Savings" dataDxfId="61"/>
    <tableColumn id="9" xr3:uid="{AE750CED-6C12-49BC-ABE6-71051806BF98}" name="Savings Balance" dataDxfId="60">
      <calculatedColumnFormula>SUM(K9)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59">
  <autoFilter ref="A1:I49" xr:uid="{00000000-0009-0000-0100-000003000000}"/>
  <tableColumns count="9">
    <tableColumn id="1" xr3:uid="{4942BF4B-BBB2-42FE-AE6E-DC39975A0585}" name="Month" dataDxfId="58">
      <calculatedColumnFormula>MONTH(Table145467[[#This Row],[Date]])</calculatedColumnFormula>
    </tableColumn>
    <tableColumn id="2" xr3:uid="{C03BF1B6-5BF5-4C97-AE15-CB80E2A72139}" name="Date" dataDxfId="57"/>
    <tableColumn id="3" xr3:uid="{976567C0-A8A1-49E5-B711-DD2D258A8C9D}" name="Description" dataDxfId="56"/>
    <tableColumn id="4" xr3:uid="{D2F94893-33CA-458A-9686-1EE8E7DA8A5B}" name="Category" dataDxfId="55"/>
    <tableColumn id="5" xr3:uid="{10C86F8A-201E-493E-9050-43A2F85E7CF6}" name="Income" dataDxfId="54"/>
    <tableColumn id="6" xr3:uid="{F79FDB7D-7BF1-4A99-BD6E-44DD0393C805}" name="Debits" dataDxfId="53"/>
    <tableColumn id="7" xr3:uid="{E0CAF5FD-F6CC-471B-B1DD-D6D9D50AD369}" name="Balance" dataDxfId="52"/>
    <tableColumn id="8" xr3:uid="{49BCF1B3-DE27-47A4-9F8A-008ACE1382CB}" name="Month for Savings" dataDxfId="51"/>
    <tableColumn id="9" xr3:uid="{5B25FFCD-7C30-47EE-81FE-1CC6AB8450F7}" name="Savings Balance" dataDxfId="50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49">
  <autoFilter ref="A1:I49" xr:uid="{00000000-0009-0000-0100-000003000000}"/>
  <tableColumns count="9">
    <tableColumn id="1" xr3:uid="{76392CED-406E-493F-AFDB-826D1CBFE8E0}" name="Month" dataDxfId="48">
      <calculatedColumnFormula>MONTH(Table14546[[#This Row],[Date]])</calculatedColumnFormula>
    </tableColumn>
    <tableColumn id="2" xr3:uid="{4C7E220F-8EBA-40F4-8FE3-8857C16E13DF}" name="Date" dataDxfId="47"/>
    <tableColumn id="3" xr3:uid="{5097F152-C30C-40BB-A5E0-4A9612F5B7BF}" name="Description" dataDxfId="46"/>
    <tableColumn id="4" xr3:uid="{F0331F5E-B137-405B-993B-68FB0A342EF7}" name="Category" dataDxfId="45"/>
    <tableColumn id="5" xr3:uid="{0D5D53CF-A386-4722-9130-16379B19CEF3}" name="Income" dataDxfId="44"/>
    <tableColumn id="6" xr3:uid="{D44F1476-831E-4C59-919D-476B80977BC5}" name="Debits" dataDxfId="43"/>
    <tableColumn id="7" xr3:uid="{3F58EAD0-7821-49C3-ABAF-62A25398F83B}" name="Balance" dataDxfId="42"/>
    <tableColumn id="8" xr3:uid="{ACFC8E53-D247-452B-98C1-9FA884FF08FF}" name="Month for Savings" dataDxfId="41"/>
    <tableColumn id="9" xr3:uid="{CE379B86-E512-4994-B613-CE65737DDBB7}" name="Savings Balance" dataDxfId="40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39">
  <autoFilter ref="A1:I49" xr:uid="{00000000-0009-0000-0100-000003000000}"/>
  <tableColumns count="9">
    <tableColumn id="1" xr3:uid="{F3498696-B7B2-4E1A-8054-B9E763EF3672}" name="Month" dataDxfId="38">
      <calculatedColumnFormula>MONTH(Table14543[[#This Row],[Date]])</calculatedColumnFormula>
    </tableColumn>
    <tableColumn id="2" xr3:uid="{DCB90096-3235-42A7-9FA2-A497B4110253}" name="Date" dataDxfId="37"/>
    <tableColumn id="3" xr3:uid="{0B65F2E5-8190-4EF3-A591-EF9A15A13761}" name="Description" dataDxfId="36"/>
    <tableColumn id="4" xr3:uid="{C90ED4C6-65BC-4114-B681-C1CB69377A58}" name="Category" dataDxfId="35"/>
    <tableColumn id="5" xr3:uid="{502C1345-43D1-4244-9595-23CB3A0F2EA8}" name="Income" dataDxfId="34"/>
    <tableColumn id="6" xr3:uid="{51881B59-02C3-40B4-9B06-8B76BF9A798C}" name="Debits" dataDxfId="33"/>
    <tableColumn id="7" xr3:uid="{4C26C5AD-A38E-488A-BD9F-2BFB6F92D02A}" name="Balance" dataDxfId="32"/>
    <tableColumn id="8" xr3:uid="{E5A7B637-1C8D-40A1-BA64-0D0900577951}" name="Month for Savings" dataDxfId="31"/>
    <tableColumn id="9" xr3:uid="{7E867581-DA98-4395-8148-9533395639B4}" name="Savings Balance" dataDxfId="30">
      <calculatedColumnFormula>SUM(K9)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29">
      <calculatedColumnFormula>MONTH(Table1455[[#This Row],[Date]])</calculatedColumnFormula>
    </tableColumn>
    <tableColumn id="2" xr3:uid="{00000000-0010-0000-0100-000002000000}" name="Date" dataDxfId="28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27"/>
    <tableColumn id="6" xr3:uid="{00000000-0010-0000-0100-000006000000}" name="Debits" dataDxfId="26"/>
    <tableColumn id="7" xr3:uid="{00000000-0010-0000-0100-000007000000}" name="Balance" dataDxfId="25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24">
      <calculatedColumnFormula>MONTH(Table1458[[#This Row],[Date]])</calculatedColumnFormula>
    </tableColumn>
    <tableColumn id="2" xr3:uid="{00000000-0010-0000-0000-000002000000}" name="Date" dataDxfId="23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22"/>
    <tableColumn id="6" xr3:uid="{00000000-0010-0000-0000-000006000000}" name="Debits" dataDxfId="21"/>
    <tableColumn id="7" xr3:uid="{00000000-0010-0000-0000-000007000000}" name="Balance" dataDxfId="2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19">
  <autoFilter ref="A1:I49" xr:uid="{00000000-0009-0000-0100-000003000000}"/>
  <tableColumns count="9">
    <tableColumn id="1" xr3:uid="{00000000-0010-0000-0300-000001000000}" name="Month" dataDxfId="18">
      <calculatedColumnFormula>MONTH(Table1454[[#This Row],[Date]])</calculatedColumnFormula>
    </tableColumn>
    <tableColumn id="2" xr3:uid="{00000000-0010-0000-0300-000002000000}" name="Date" dataDxfId="17"/>
    <tableColumn id="3" xr3:uid="{00000000-0010-0000-0300-000003000000}" name="Description" dataDxfId="16"/>
    <tableColumn id="4" xr3:uid="{00000000-0010-0000-0300-000004000000}" name="Category" dataDxfId="15"/>
    <tableColumn id="5" xr3:uid="{00000000-0010-0000-0300-000005000000}" name="Income" dataDxfId="14"/>
    <tableColumn id="6" xr3:uid="{00000000-0010-0000-0300-000006000000}" name="Debits" dataDxfId="13"/>
    <tableColumn id="7" xr3:uid="{00000000-0010-0000-0300-000007000000}" name="Balance" dataDxfId="12"/>
    <tableColumn id="8" xr3:uid="{00000000-0010-0000-0300-000008000000}" name="Month for Savings" dataDxfId="11"/>
    <tableColumn id="9" xr3:uid="{00000000-0010-0000-0300-000009000000}" name="Savings Balance" dataDxfId="1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A85-55AC-4D4A-9CFE-4ED557D69EFA}">
  <sheetPr>
    <tabColor rgb="FF002060"/>
  </sheetPr>
  <dimension ref="A1:O49"/>
  <sheetViews>
    <sheetView topLeftCell="C1" workbookViewId="0">
      <selection activeCell="B9" sqref="B9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MONTH(Table145413[[#This Row],[Date]])</f>
        <v>11</v>
      </c>
      <c r="B2" s="25">
        <v>45231</v>
      </c>
      <c r="C2" s="26" t="s">
        <v>105</v>
      </c>
      <c r="D2" s="26"/>
      <c r="E2" s="27"/>
      <c r="F2" s="27"/>
      <c r="G2" s="27">
        <v>1400</v>
      </c>
      <c r="H2" t="s">
        <v>88</v>
      </c>
      <c r="I2" s="34">
        <v>1140</v>
      </c>
    </row>
    <row r="3" spans="1:15" x14ac:dyDescent="0.25">
      <c r="A3" s="28">
        <f>MONTH(Table145413[[#This Row],[Date]])</f>
        <v>11</v>
      </c>
      <c r="B3" s="25">
        <v>45231</v>
      </c>
      <c r="C3" s="28" t="s">
        <v>173</v>
      </c>
      <c r="D3" s="28" t="s">
        <v>11</v>
      </c>
      <c r="E3" s="27"/>
      <c r="F3" s="27">
        <v>200</v>
      </c>
      <c r="G3" s="27">
        <f>SUM(G2+Table145413[[#This Row],[Income]]-Table145413[[#This Row],[Debits]])</f>
        <v>1200</v>
      </c>
      <c r="H3" t="s">
        <v>87</v>
      </c>
      <c r="I3" s="35">
        <f>SUMIFS(Table145411[[#All],[Debits]],Table145411[[#All],[Month]],K4, Table145411[[#All],[Category]],K9)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MONTH(Table145413[[#This Row],[Date]])</f>
        <v>11</v>
      </c>
      <c r="B4" s="25">
        <v>45231</v>
      </c>
      <c r="C4" s="26" t="s">
        <v>273</v>
      </c>
      <c r="D4" s="26" t="s">
        <v>18</v>
      </c>
      <c r="E4" s="27"/>
      <c r="F4" s="29">
        <v>18</v>
      </c>
      <c r="G4" s="27">
        <f>SUM(G3+Table145413[[#This Row],[Income]]-Table145413[[#This Row],[Debits]])</f>
        <v>1182</v>
      </c>
      <c r="H4" t="s">
        <v>90</v>
      </c>
      <c r="I4" s="34">
        <f t="shared" ref="I4:I15" si="0">SUM(K11)</f>
        <v>0</v>
      </c>
      <c r="J4" s="5"/>
      <c r="K4">
        <v>11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MONTH(Table145413[[#This Row],[Date]])</f>
        <v>1</v>
      </c>
      <c r="B5" s="25"/>
      <c r="C5" s="28"/>
      <c r="D5" s="28"/>
      <c r="E5" s="27"/>
      <c r="F5" s="27"/>
      <c r="G5" s="27">
        <f>SUM(G4+Table145413[[#This Row],[Income]]-Table145413[[#This Row],[Debits]])</f>
        <v>1182</v>
      </c>
      <c r="H5" t="s">
        <v>91</v>
      </c>
      <c r="I5" s="35">
        <f t="shared" si="0"/>
        <v>0</v>
      </c>
      <c r="J5" s="5"/>
      <c r="K5" t="s">
        <v>4</v>
      </c>
      <c r="L5">
        <f>SUMIFS(Table145413[[#All],[Income]],Table145413[[#All],[Month]],K4,Table145413[[#All],[Category]],K5)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MONTH(Table145413[[#This Row],[Date]])</f>
        <v>1</v>
      </c>
      <c r="B6" s="25"/>
      <c r="C6" s="26"/>
      <c r="D6" s="26"/>
      <c r="E6" s="27"/>
      <c r="F6" s="27"/>
      <c r="G6" s="27">
        <f>SUM(G5+Table145413[[#This Row],[Income]]-Table145413[[#This Row],[Debits]])</f>
        <v>1182</v>
      </c>
      <c r="H6" t="s">
        <v>92</v>
      </c>
      <c r="I6" s="34">
        <f>SUM(K100)</f>
        <v>0</v>
      </c>
      <c r="J6" s="5"/>
      <c r="K6" t="s">
        <v>9</v>
      </c>
      <c r="L6">
        <f>SUMIFS(Table145413[[#All],[Debits]],Table145413[[#All],[Month]],K4, Table145413[[#All],[Category]],K6)</f>
        <v>0</v>
      </c>
      <c r="M6">
        <v>800</v>
      </c>
      <c r="O6" s="5"/>
    </row>
    <row r="7" spans="1:15" x14ac:dyDescent="0.25">
      <c r="A7" s="28">
        <f>MONTH(Table145413[[#This Row],[Date]])</f>
        <v>1</v>
      </c>
      <c r="B7" s="25"/>
      <c r="C7" s="26"/>
      <c r="D7" s="26"/>
      <c r="E7" s="27"/>
      <c r="F7" s="27"/>
      <c r="G7" s="27">
        <f>SUM(G6+Table145413[[#This Row],[Income]]-Table145413[[#This Row],[Debits]])</f>
        <v>1182</v>
      </c>
      <c r="H7" t="s">
        <v>93</v>
      </c>
      <c r="I7" s="35">
        <f t="shared" si="0"/>
        <v>0</v>
      </c>
      <c r="J7" s="5"/>
      <c r="K7" t="s">
        <v>18</v>
      </c>
      <c r="L7">
        <f>SUMIFS(Table145413[[#All],[Debits]],Table145413[[#All],[Month]],K4, Table145413[[#All],[Category]],K7)</f>
        <v>18</v>
      </c>
      <c r="M7">
        <v>800</v>
      </c>
      <c r="O7" s="5"/>
    </row>
    <row r="8" spans="1:15" x14ac:dyDescent="0.25">
      <c r="A8" s="24">
        <f>MONTH(Table145413[[#This Row],[Date]])</f>
        <v>1</v>
      </c>
      <c r="B8" s="25"/>
      <c r="C8" s="26"/>
      <c r="D8" s="26"/>
      <c r="E8" s="27"/>
      <c r="F8" s="27"/>
      <c r="G8" s="27">
        <f>SUM(G7+Table145413[[#This Row],[Income]]-Table145413[[#This Row],[Debits]])</f>
        <v>1182</v>
      </c>
      <c r="H8" t="s">
        <v>94</v>
      </c>
      <c r="I8" s="34">
        <f t="shared" si="0"/>
        <v>0</v>
      </c>
      <c r="J8" s="5"/>
      <c r="K8" t="s">
        <v>11</v>
      </c>
      <c r="L8">
        <f>SUMIFS(Table145413[[#All],[Debits]],Table145413[[#All],[Month]],K4, Table145413[[#All],[Category]],K8)</f>
        <v>200</v>
      </c>
      <c r="M8">
        <v>800</v>
      </c>
      <c r="O8" s="5"/>
    </row>
    <row r="9" spans="1:15" x14ac:dyDescent="0.25">
      <c r="A9" s="28">
        <f>MONTH(Table145413[[#This Row],[Date]])</f>
        <v>1</v>
      </c>
      <c r="B9" s="25"/>
      <c r="C9" s="28"/>
      <c r="D9" s="28"/>
      <c r="E9" s="27"/>
      <c r="F9" s="27"/>
      <c r="G9" s="27">
        <f>SUM(G8+Table145413[[#This Row],[Income]]-Table145413[[#This Row],[Debits]])</f>
        <v>1182</v>
      </c>
      <c r="H9" t="s">
        <v>95</v>
      </c>
      <c r="I9" s="35"/>
      <c r="J9" s="5"/>
      <c r="K9" t="s">
        <v>21</v>
      </c>
      <c r="L9">
        <f>SUMIFS(Table145413[[#All],[Debits]],Table145413[[#All],[Month]],K4, Table145413[[#All],[Category]],K9)</f>
        <v>0</v>
      </c>
      <c r="M9">
        <v>800</v>
      </c>
      <c r="O9" s="5"/>
    </row>
    <row r="10" spans="1:15" x14ac:dyDescent="0.25">
      <c r="A10" s="24">
        <f>MONTH(Table145413[[#This Row],[Date]])</f>
        <v>1</v>
      </c>
      <c r="B10" s="25"/>
      <c r="C10" s="26"/>
      <c r="D10" s="26"/>
      <c r="E10" s="27"/>
      <c r="F10" s="27"/>
      <c r="G10" s="27">
        <f>SUM(G9+Table145413[[#This Row],[Income]]-Table145413[[#This Row],[Debits]])</f>
        <v>1182</v>
      </c>
      <c r="H10" t="s">
        <v>96</v>
      </c>
      <c r="I10" s="34">
        <f t="shared" si="0"/>
        <v>0</v>
      </c>
      <c r="J10" s="5"/>
      <c r="K10" t="s">
        <v>84</v>
      </c>
      <c r="L10">
        <f>SUMIFS(Table145413[[#All],[Income]],Table145413[[#All],[Month]],K4,Table145413[[#All],[Category]],K10)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MONTH(Table145413[[#This Row],[Date]])</f>
        <v>1</v>
      </c>
      <c r="B11" s="25"/>
      <c r="C11" s="26"/>
      <c r="D11" s="26"/>
      <c r="E11" s="27"/>
      <c r="F11" s="27"/>
      <c r="G11" s="27">
        <f>SUM(G10+Table145413[[#This Row],[Income]]-Table145413[[#This Row],[Debits]])</f>
        <v>1182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MONTH(Table145413[[#This Row],[Date]])</f>
        <v>1</v>
      </c>
      <c r="B12" s="25"/>
      <c r="C12" s="24"/>
      <c r="D12" s="24"/>
      <c r="E12" s="27"/>
      <c r="F12" s="27"/>
      <c r="G12" s="27">
        <f>SUM(G11+Table145413[[#This Row],[Income]]-Table145413[[#This Row],[Debits]])</f>
        <v>1182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2" t="s">
        <v>272</v>
      </c>
    </row>
    <row r="13" spans="1:15" x14ac:dyDescent="0.25">
      <c r="A13" s="26">
        <f>MONTH(Table145413[[#This Row],[Date]])</f>
        <v>1</v>
      </c>
      <c r="B13" s="25"/>
      <c r="C13" s="26"/>
      <c r="D13" s="26"/>
      <c r="E13" s="27"/>
      <c r="F13" s="27"/>
      <c r="G13" s="27">
        <f>SUM(G12+Table145413[[#This Row],[Income]]-Table145413[[#This Row],[Debits]])</f>
        <v>1182</v>
      </c>
      <c r="H13" t="s">
        <v>99</v>
      </c>
      <c r="I13" s="35">
        <f t="shared" si="0"/>
        <v>0</v>
      </c>
      <c r="K13" s="2">
        <f>SUM(F2:F42)</f>
        <v>218</v>
      </c>
      <c r="L13" s="37">
        <f>SUM(Table145413[Savings Balance])</f>
        <v>7280</v>
      </c>
      <c r="M13" s="83">
        <f>SUM(1921-1600)</f>
        <v>321</v>
      </c>
    </row>
    <row r="14" spans="1:15" x14ac:dyDescent="0.25">
      <c r="A14" s="24">
        <f>MONTH(Table145413[[#This Row],[Date]])</f>
        <v>1</v>
      </c>
      <c r="B14" s="25"/>
      <c r="C14" s="24"/>
      <c r="D14" s="24"/>
      <c r="E14" s="27"/>
      <c r="F14" s="27"/>
      <c r="G14" s="27">
        <f>SUM(G13+Table145413[[#This Row],[Income]]-Table145413[[#This Row],[Debits]])</f>
        <v>1182</v>
      </c>
      <c r="I14" s="38">
        <f t="shared" si="0"/>
        <v>0</v>
      </c>
      <c r="L14" t="s">
        <v>44</v>
      </c>
    </row>
    <row r="15" spans="1:15" x14ac:dyDescent="0.25">
      <c r="A15" s="26">
        <f>MONTH(Table145413[[#This Row],[Date]])</f>
        <v>1</v>
      </c>
      <c r="B15" s="25"/>
      <c r="C15" s="26"/>
      <c r="D15" s="26"/>
      <c r="E15" s="27"/>
      <c r="F15" s="27"/>
      <c r="G15" s="27">
        <f>SUM(G14+Table145413[[#This Row],[Income]]-Table145413[[#This Row],[Debits]])</f>
        <v>1182</v>
      </c>
      <c r="H15" t="s">
        <v>190</v>
      </c>
      <c r="I15" s="35">
        <f>SUM(I2:I13)</f>
        <v>3640</v>
      </c>
    </row>
    <row r="16" spans="1:15" x14ac:dyDescent="0.25">
      <c r="A16" s="24">
        <f>MONTH(Table145413[[#This Row],[Date]])</f>
        <v>1</v>
      </c>
      <c r="B16" s="25"/>
      <c r="C16" s="26"/>
      <c r="D16" s="26"/>
      <c r="E16" s="27"/>
      <c r="F16" s="27"/>
      <c r="G16" s="27">
        <f>SUM(G15+Table145413[[#This Row],[Income]]-Table145413[[#This Row],[Debits]])</f>
        <v>1182</v>
      </c>
      <c r="I16" s="38">
        <f t="shared" ref="I4:I49" si="1">SUM(K23)</f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MONTH(Table145413[[#This Row],[Date]])</f>
        <v>1</v>
      </c>
      <c r="B17" s="25"/>
      <c r="C17" s="30"/>
      <c r="D17" s="28"/>
      <c r="E17" s="27"/>
      <c r="F17" s="27"/>
      <c r="G17" s="27">
        <f>SUM(G16+Table145413[[#This Row],[Income]]-Table145413[[#This Row],[Debits]])</f>
        <v>1182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MONTH(Table145413[[#This Row],[Date]])</f>
        <v>1</v>
      </c>
      <c r="B18" s="25"/>
      <c r="C18" s="26"/>
      <c r="D18" s="26"/>
      <c r="E18" s="27"/>
      <c r="F18" s="27"/>
      <c r="G18" s="27">
        <f>SUM(G17+Table145413[[#This Row],[Income]]-Table145413[[#This Row],[Debits]])</f>
        <v>1182</v>
      </c>
      <c r="I18" s="38">
        <f t="shared" si="1"/>
        <v>0</v>
      </c>
    </row>
    <row r="19" spans="1:13" x14ac:dyDescent="0.25">
      <c r="A19" s="26">
        <f>MONTH(Table145413[[#This Row],[Date]])</f>
        <v>1</v>
      </c>
      <c r="B19" s="25"/>
      <c r="C19" s="28"/>
      <c r="D19" s="28"/>
      <c r="E19" s="27"/>
      <c r="F19" s="27"/>
      <c r="G19" s="27">
        <f>SUM(G18+Table145413[[#This Row],[Income]]-Table145413[[#This Row],[Debits]])</f>
        <v>1182</v>
      </c>
      <c r="I19" s="35">
        <f t="shared" si="1"/>
        <v>0</v>
      </c>
      <c r="K19" s="14"/>
    </row>
    <row r="20" spans="1:13" x14ac:dyDescent="0.25">
      <c r="A20" s="26">
        <f>MONTH(Table145413[[#This Row],[Date]])</f>
        <v>1</v>
      </c>
      <c r="B20" s="25"/>
      <c r="C20" s="24"/>
      <c r="D20" s="24"/>
      <c r="E20" s="27"/>
      <c r="F20" s="27"/>
      <c r="G20" s="27">
        <f>SUM(G19+Table145413[[#This Row],[Income]]-Table145413[[#This Row],[Debits]])</f>
        <v>1182</v>
      </c>
      <c r="I20" s="38">
        <f t="shared" si="1"/>
        <v>0</v>
      </c>
      <c r="K20" s="15"/>
    </row>
    <row r="21" spans="1:13" x14ac:dyDescent="0.25">
      <c r="A21" s="26">
        <f>MONTH(Table145413[[#This Row],[Date]])</f>
        <v>1</v>
      </c>
      <c r="B21" s="25"/>
      <c r="C21" s="26"/>
      <c r="D21" s="26"/>
      <c r="E21" s="27"/>
      <c r="F21" s="27"/>
      <c r="G21" s="27">
        <f>SUM(G20+Table145413[[#This Row],[Income]]-Table145413[[#This Row],[Debits]])</f>
        <v>1182</v>
      </c>
      <c r="I21" s="35">
        <f t="shared" si="1"/>
        <v>0</v>
      </c>
    </row>
    <row r="22" spans="1:13" x14ac:dyDescent="0.25">
      <c r="A22" s="26">
        <f>MONTH(Table145413[[#This Row],[Date]])</f>
        <v>1</v>
      </c>
      <c r="B22" s="25"/>
      <c r="C22" s="31"/>
      <c r="D22" s="26"/>
      <c r="E22" s="27"/>
      <c r="F22" s="27"/>
      <c r="G22" s="27">
        <f>SUM(G21+Table145413[[#This Row],[Income]]-Table145413[[#This Row],[Debits]])</f>
        <v>1182</v>
      </c>
      <c r="I22" s="38">
        <f t="shared" si="1"/>
        <v>0</v>
      </c>
    </row>
    <row r="23" spans="1:13" x14ac:dyDescent="0.25">
      <c r="A23" s="26">
        <f>MONTH(Table145413[[#This Row],[Date]])</f>
        <v>1</v>
      </c>
      <c r="B23" s="25"/>
      <c r="C23" s="28"/>
      <c r="D23" s="28"/>
      <c r="E23" s="27"/>
      <c r="F23" s="27"/>
      <c r="G23" s="27">
        <f>SUM(G22+Table145413[[#This Row],[Income]]-Table145413[[#This Row],[Debits]])</f>
        <v>1182</v>
      </c>
      <c r="I23" s="35">
        <f t="shared" si="1"/>
        <v>0</v>
      </c>
    </row>
    <row r="24" spans="1:13" x14ac:dyDescent="0.25">
      <c r="A24" s="26">
        <f>MONTH(Table145413[[#This Row],[Date]])</f>
        <v>1</v>
      </c>
      <c r="B24" s="25"/>
      <c r="C24" s="26"/>
      <c r="D24" s="26"/>
      <c r="E24" s="27"/>
      <c r="F24" s="27"/>
      <c r="G24" s="27">
        <f>SUM(G23+Table145413[[#This Row],[Income]]-Table145413[[#This Row],[Debits]])</f>
        <v>1182</v>
      </c>
      <c r="I24" s="38">
        <f t="shared" si="1"/>
        <v>0</v>
      </c>
    </row>
    <row r="25" spans="1:13" x14ac:dyDescent="0.25">
      <c r="A25" s="26">
        <f>MONTH(Table145413[[#This Row],[Date]])</f>
        <v>1</v>
      </c>
      <c r="B25" s="25"/>
      <c r="C25" s="26"/>
      <c r="D25" s="26"/>
      <c r="E25" s="27"/>
      <c r="F25" s="27"/>
      <c r="G25" s="27">
        <f>SUM(G24+Table145413[[#This Row],[Income]]-Table145413[[#This Row],[Debits]])</f>
        <v>1182</v>
      </c>
      <c r="I25" s="35">
        <f t="shared" si="1"/>
        <v>0</v>
      </c>
      <c r="K25" s="74" t="s">
        <v>139</v>
      </c>
      <c r="L25" s="74"/>
    </row>
    <row r="26" spans="1:13" x14ac:dyDescent="0.25">
      <c r="A26" s="26">
        <f>MONTH(Table145413[[#This Row],[Date]])</f>
        <v>1</v>
      </c>
      <c r="B26" s="25"/>
      <c r="C26" s="26"/>
      <c r="D26" s="26"/>
      <c r="E26" s="27"/>
      <c r="F26" s="27"/>
      <c r="G26" s="27">
        <f>SUM(G25+Table145413[[#This Row],[Income]]-Table145413[[#This Row],[Debits]])</f>
        <v>1182</v>
      </c>
      <c r="I26" s="38">
        <f t="shared" si="1"/>
        <v>0</v>
      </c>
    </row>
    <row r="27" spans="1:13" x14ac:dyDescent="0.25">
      <c r="A27" s="26">
        <f>MONTH(Table145413[[#This Row],[Date]])</f>
        <v>1</v>
      </c>
      <c r="B27" s="25"/>
      <c r="C27" s="26"/>
      <c r="D27" s="26"/>
      <c r="E27" s="27"/>
      <c r="F27" s="27"/>
      <c r="G27" s="27">
        <f>SUM(G26+Table145413[[#This Row],[Income]]-Table145413[[#This Row],[Debits]])</f>
        <v>1182</v>
      </c>
      <c r="I27" s="35">
        <f t="shared" si="1"/>
        <v>0</v>
      </c>
    </row>
    <row r="28" spans="1:13" x14ac:dyDescent="0.25">
      <c r="A28" s="26">
        <f>MONTH(Table145413[[#This Row],[Date]])</f>
        <v>1</v>
      </c>
      <c r="B28" s="25"/>
      <c r="C28" s="26"/>
      <c r="D28" s="26"/>
      <c r="E28" s="27"/>
      <c r="F28" s="27"/>
      <c r="G28" s="27">
        <f>SUM(G27+Table145413[[#This Row],[Income]]-Table145413[[#This Row],[Debits]])</f>
        <v>1182</v>
      </c>
      <c r="I28" s="38">
        <f t="shared" si="1"/>
        <v>0</v>
      </c>
    </row>
    <row r="29" spans="1:13" x14ac:dyDescent="0.25">
      <c r="A29" s="26">
        <f>MONTH(Table145413[[#This Row],[Date]])</f>
        <v>1</v>
      </c>
      <c r="B29" s="25"/>
      <c r="C29" s="28"/>
      <c r="D29" s="28"/>
      <c r="E29" s="27"/>
      <c r="F29" s="27"/>
      <c r="G29" s="27">
        <f>SUM(G28+Table145413[[#This Row],[Income]]-Table145413[[#This Row],[Debits]])</f>
        <v>1182</v>
      </c>
      <c r="I29" s="35">
        <f t="shared" si="1"/>
        <v>0</v>
      </c>
    </row>
    <row r="30" spans="1:13" x14ac:dyDescent="0.25">
      <c r="A30" s="26">
        <f>MONTH(Table145413[[#This Row],[Date]])</f>
        <v>1</v>
      </c>
      <c r="B30" s="25"/>
      <c r="C30" s="26"/>
      <c r="D30" s="26"/>
      <c r="E30" s="27"/>
      <c r="F30" s="27"/>
      <c r="G30" s="27">
        <f>SUM(G29+Table145413[[#This Row],[Income]]-Table145413[[#This Row],[Debits]])</f>
        <v>1182</v>
      </c>
      <c r="I30" s="38">
        <f t="shared" si="1"/>
        <v>0</v>
      </c>
    </row>
    <row r="31" spans="1:13" x14ac:dyDescent="0.25">
      <c r="A31" s="26">
        <f>MONTH(Table145413[[#This Row],[Date]])</f>
        <v>1</v>
      </c>
      <c r="B31" s="25"/>
      <c r="C31" s="26"/>
      <c r="D31" s="26"/>
      <c r="E31" s="27"/>
      <c r="F31" s="27"/>
      <c r="G31" s="27">
        <f>SUM(G30+Table145413[[#This Row],[Income]]-Table145413[[#This Row],[Debits]])</f>
        <v>1182</v>
      </c>
      <c r="I31" s="35">
        <f t="shared" si="1"/>
        <v>0</v>
      </c>
    </row>
    <row r="32" spans="1:13" x14ac:dyDescent="0.25">
      <c r="A32" s="26">
        <f>MONTH(Table145413[[#This Row],[Date]])</f>
        <v>1</v>
      </c>
      <c r="B32" s="25"/>
      <c r="C32" s="24"/>
      <c r="D32" s="24"/>
      <c r="E32" s="27"/>
      <c r="F32" s="27"/>
      <c r="G32" s="27">
        <f>SUM(G31+Table145413[[#This Row],[Income]]-Table145413[[#This Row],[Debits]])</f>
        <v>1182</v>
      </c>
      <c r="I32" s="38">
        <f t="shared" si="1"/>
        <v>0</v>
      </c>
    </row>
    <row r="33" spans="1:9" x14ac:dyDescent="0.25">
      <c r="A33" s="26">
        <f>MONTH(Table145413[[#This Row],[Date]])</f>
        <v>1</v>
      </c>
      <c r="B33" s="25"/>
      <c r="C33" s="26"/>
      <c r="D33" s="26"/>
      <c r="E33" s="27"/>
      <c r="F33" s="27"/>
      <c r="G33" s="27">
        <f>SUM(G32+Table145413[[#This Row],[Income]]-Table145413[[#This Row],[Debits]])</f>
        <v>1182</v>
      </c>
      <c r="I33" s="35">
        <f t="shared" si="1"/>
        <v>0</v>
      </c>
    </row>
    <row r="34" spans="1:9" x14ac:dyDescent="0.25">
      <c r="A34" s="26">
        <f>MONTH(Table145413[[#This Row],[Date]])</f>
        <v>1</v>
      </c>
      <c r="B34" s="25"/>
      <c r="C34" s="26"/>
      <c r="D34" s="26"/>
      <c r="E34" s="27"/>
      <c r="F34" s="27"/>
      <c r="G34" s="27">
        <f>SUM(G33+Table145413[[#This Row],[Income]]-Table145413[[#This Row],[Debits]])</f>
        <v>1182</v>
      </c>
      <c r="I34" s="38">
        <f t="shared" si="1"/>
        <v>0</v>
      </c>
    </row>
    <row r="35" spans="1:9" x14ac:dyDescent="0.25">
      <c r="A35" s="26">
        <f>MONTH(Table145413[[#This Row],[Date]])</f>
        <v>1</v>
      </c>
      <c r="B35" s="25"/>
      <c r="C35" s="28"/>
      <c r="D35" s="28"/>
      <c r="E35" s="27"/>
      <c r="F35" s="27"/>
      <c r="G35" s="27">
        <f>SUM(G34+Table145413[[#This Row],[Income]]-Table145413[[#This Row],[Debits]])</f>
        <v>1182</v>
      </c>
      <c r="I35" s="35">
        <f t="shared" si="1"/>
        <v>0</v>
      </c>
    </row>
    <row r="36" spans="1:9" x14ac:dyDescent="0.25">
      <c r="A36" s="26">
        <f>MONTH(Table145413[[#This Row],[Date]])</f>
        <v>1</v>
      </c>
      <c r="B36" s="25"/>
      <c r="C36" s="32"/>
      <c r="D36" s="26"/>
      <c r="E36" s="27"/>
      <c r="F36" s="27"/>
      <c r="G36" s="27">
        <f>SUM(G35+Table145413[[#This Row],[Income]]-Table145413[[#This Row],[Debits]])</f>
        <v>1182</v>
      </c>
      <c r="I36" s="38">
        <f t="shared" si="1"/>
        <v>0</v>
      </c>
    </row>
    <row r="37" spans="1:9" x14ac:dyDescent="0.25">
      <c r="A37" s="26">
        <f>MONTH(Table145413[[#This Row],[Date]])</f>
        <v>1</v>
      </c>
      <c r="B37" s="25"/>
      <c r="C37" s="26"/>
      <c r="D37" s="26"/>
      <c r="E37" s="27"/>
      <c r="F37" s="27"/>
      <c r="G37" s="27">
        <f>SUM(G36+Table145413[[#This Row],[Income]]-Table145413[[#This Row],[Debits]])</f>
        <v>1182</v>
      </c>
      <c r="I37" s="35">
        <f t="shared" si="1"/>
        <v>0</v>
      </c>
    </row>
    <row r="38" spans="1:9" x14ac:dyDescent="0.25">
      <c r="A38" s="26">
        <f>MONTH(Table145413[[#This Row],[Date]])</f>
        <v>1</v>
      </c>
      <c r="B38" s="25"/>
      <c r="C38" s="26"/>
      <c r="D38" s="26"/>
      <c r="E38" s="27"/>
      <c r="F38" s="27"/>
      <c r="G38" s="27">
        <f>SUM(G37+Table145413[[#This Row],[Income]]-Table145413[[#This Row],[Debits]])</f>
        <v>1182</v>
      </c>
      <c r="I38" s="38">
        <f t="shared" si="1"/>
        <v>0</v>
      </c>
    </row>
    <row r="39" spans="1:9" x14ac:dyDescent="0.25">
      <c r="A39" s="26">
        <f>MONTH(Table145413[[#This Row],[Date]])</f>
        <v>1</v>
      </c>
      <c r="B39" s="25"/>
      <c r="C39" s="28"/>
      <c r="D39" s="28"/>
      <c r="E39" s="27"/>
      <c r="F39" s="27"/>
      <c r="G39" s="27">
        <f>SUM(G38+Table145413[[#This Row],[Income]]-Table145413[[#This Row],[Debits]])</f>
        <v>1182</v>
      </c>
      <c r="I39" s="35">
        <f t="shared" si="1"/>
        <v>0</v>
      </c>
    </row>
    <row r="40" spans="1:9" x14ac:dyDescent="0.25">
      <c r="A40" s="26">
        <f>MONTH(Table145413[[#This Row],[Date]])</f>
        <v>1</v>
      </c>
      <c r="B40" s="25"/>
      <c r="C40" s="24"/>
      <c r="D40" s="24"/>
      <c r="E40" s="27"/>
      <c r="F40" s="27"/>
      <c r="G40" s="27">
        <f>SUM(G39+Table145413[[#This Row],[Income]]-Table145413[[#This Row],[Debits]])</f>
        <v>1182</v>
      </c>
      <c r="I40" s="38">
        <f t="shared" si="1"/>
        <v>0</v>
      </c>
    </row>
    <row r="41" spans="1:9" x14ac:dyDescent="0.25">
      <c r="A41" s="26">
        <f>MONTH(Table145413[[#This Row],[Date]])</f>
        <v>1</v>
      </c>
      <c r="B41" s="25"/>
      <c r="C41" s="26"/>
      <c r="D41" s="26"/>
      <c r="E41" s="27"/>
      <c r="F41" s="27"/>
      <c r="G41" s="27">
        <f>SUM(G40+Table145413[[#This Row],[Income]]-Table145413[[#This Row],[Debits]])</f>
        <v>1182</v>
      </c>
      <c r="I41" s="35">
        <f t="shared" si="1"/>
        <v>0</v>
      </c>
    </row>
    <row r="42" spans="1:9" x14ac:dyDescent="0.25">
      <c r="A42" s="26">
        <f>MONTH(Table145413[[#This Row],[Date]])</f>
        <v>1</v>
      </c>
      <c r="B42" s="25"/>
      <c r="C42" s="24"/>
      <c r="D42" s="24"/>
      <c r="E42" s="27"/>
      <c r="F42" s="27"/>
      <c r="G42" s="27">
        <f>SUM(G41+Table145413[[#This Row],[Income]]-Table145413[[#This Row],[Debits]])</f>
        <v>1182</v>
      </c>
      <c r="I42" s="38">
        <f t="shared" si="1"/>
        <v>0</v>
      </c>
    </row>
    <row r="43" spans="1:9" x14ac:dyDescent="0.25">
      <c r="A43" s="26">
        <f>MONTH(Table145413[[#This Row],[Date]])</f>
        <v>1</v>
      </c>
      <c r="B43" s="25"/>
      <c r="C43" s="26"/>
      <c r="D43" s="26"/>
      <c r="E43" s="27"/>
      <c r="F43" s="27"/>
      <c r="G43" s="27">
        <f>SUM(G42+Table145413[[#This Row],[Income]]-Table145413[[#This Row],[Debits]])</f>
        <v>1182</v>
      </c>
      <c r="I43" s="35">
        <f t="shared" si="1"/>
        <v>0</v>
      </c>
    </row>
    <row r="44" spans="1:9" x14ac:dyDescent="0.25">
      <c r="A44" s="26">
        <f>MONTH(Table145413[[#This Row],[Date]])</f>
        <v>1</v>
      </c>
      <c r="B44" s="25"/>
      <c r="C44" s="26"/>
      <c r="D44" s="26"/>
      <c r="E44" s="27"/>
      <c r="F44" s="27"/>
      <c r="G44" s="27">
        <f>SUM(G43+Table145413[[#This Row],[Income]]-Table145413[[#This Row],[Debits]])</f>
        <v>1182</v>
      </c>
      <c r="I44" s="38">
        <f t="shared" si="1"/>
        <v>0</v>
      </c>
    </row>
    <row r="45" spans="1:9" x14ac:dyDescent="0.25">
      <c r="A45" s="26">
        <f>MONTH(Table145413[[#This Row],[Date]])</f>
        <v>1</v>
      </c>
      <c r="B45" s="25"/>
      <c r="C45" s="26"/>
      <c r="D45" s="26"/>
      <c r="E45" s="27"/>
      <c r="F45" s="27"/>
      <c r="G45" s="27">
        <f>SUM(G44+Table145413[[#This Row],[Income]]-Table145413[[#This Row],[Debits]])</f>
        <v>1182</v>
      </c>
      <c r="I45" s="35">
        <f t="shared" si="1"/>
        <v>0</v>
      </c>
    </row>
    <row r="46" spans="1:9" x14ac:dyDescent="0.25">
      <c r="A46" s="26">
        <f>MONTH(Table145413[[#This Row],[Date]])</f>
        <v>1</v>
      </c>
      <c r="B46" s="25"/>
      <c r="C46" s="26"/>
      <c r="D46" s="26"/>
      <c r="E46" s="27"/>
      <c r="F46" s="27"/>
      <c r="G46" s="27">
        <f>SUM(G45+Table145413[[#This Row],[Income]]-Table145413[[#This Row],[Debits]])</f>
        <v>1182</v>
      </c>
      <c r="I46" s="38">
        <f t="shared" si="1"/>
        <v>0</v>
      </c>
    </row>
    <row r="47" spans="1:9" x14ac:dyDescent="0.25">
      <c r="A47" s="26">
        <f>MONTH(Table145413[[#This Row],[Date]])</f>
        <v>1</v>
      </c>
      <c r="B47" s="25"/>
      <c r="C47" s="26"/>
      <c r="D47" s="26"/>
      <c r="E47" s="27"/>
      <c r="F47" s="27"/>
      <c r="G47" s="27">
        <f>SUM(G46+Table145413[[#This Row],[Income]]-Table145413[[#This Row],[Debits]])</f>
        <v>1182</v>
      </c>
      <c r="I47" s="35">
        <f t="shared" si="1"/>
        <v>0</v>
      </c>
    </row>
    <row r="48" spans="1:9" x14ac:dyDescent="0.25">
      <c r="A48" s="26">
        <f>MONTH(Table145413[[#This Row],[Date]])</f>
        <v>1</v>
      </c>
      <c r="B48" s="25"/>
      <c r="C48" s="26"/>
      <c r="D48" s="26"/>
      <c r="E48" s="27"/>
      <c r="F48" s="27"/>
      <c r="G48" s="27">
        <f>SUM(G47+Table145413[[#This Row],[Income]]-Table145413[[#This Row],[Debits]])</f>
        <v>1182</v>
      </c>
      <c r="I48" s="38">
        <f t="shared" si="1"/>
        <v>0</v>
      </c>
    </row>
    <row r="49" spans="1:9" ht="15.75" thickBot="1" x14ac:dyDescent="0.3">
      <c r="A49" s="26">
        <f>MONTH(Table145413[[#This Row],[Date]])</f>
        <v>1</v>
      </c>
      <c r="B49" s="25"/>
      <c r="C49" s="26"/>
      <c r="D49" s="26"/>
      <c r="E49" s="27"/>
      <c r="F49" s="27"/>
      <c r="G49" s="27">
        <f>SUM(G48+Table145413[[#This Row],[Income]]-Table145413[[#This Row],[Debits]])</f>
        <v>1182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{86F39EDD-16F1-4662-A82D-1C6155F67273}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{66327DF9-E500-4B67-BB82-414A4BD48941}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{381EB5DF-CB2C-4721-9B22-29A2A5E9D1ED}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{6BB1344F-0E63-4BE7-BBEB-F0C796C9D467}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{9A16F5B9-B87E-4C7D-8486-3EC43F919E17}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{ABA877AB-071E-451C-B7A0-FF6DD88C2014}</x14:id>
        </ext>
      </extLst>
    </cfRule>
  </conditionalFormatting>
  <dataValidations count="1">
    <dataValidation type="list" allowBlank="1" showInputMessage="1" showErrorMessage="1" sqref="D1:D1048576" xr:uid="{F3C9265B-75E5-47CB-BBC0-9492C12A6ED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39EDD-16F1-4662-A82D-1C6155F6727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66327DF9-E500-4B67-BB82-414A4BD4894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81EB5DF-CB2C-4721-9B22-29A2A5E9D1E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BB1344F-0E63-4BE7-BBEB-F0C796C9D4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A16F5B9-B87E-4C7D-8486-3EC43F919E1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BA877AB-071E-451C-B7A0-FF6DD88C2014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C360-8CEB-45EC-AF04-B700F7EDF221}">
  <sheetPr>
    <tabColor theme="8" tint="0.59999389629810485"/>
  </sheetPr>
  <dimension ref="A1:O73"/>
  <sheetViews>
    <sheetView tabSelected="1" workbookViewId="0">
      <selection activeCell="G20" sqref="G20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MONTH(Table145411[[#This Row],[Date]])</f>
        <v>10</v>
      </c>
      <c r="B2" s="25">
        <v>45200</v>
      </c>
      <c r="C2" s="26" t="s">
        <v>6</v>
      </c>
      <c r="D2" s="26"/>
      <c r="E2" s="27"/>
      <c r="F2" s="27"/>
      <c r="G2" s="27">
        <v>5811</v>
      </c>
      <c r="H2" t="s">
        <v>88</v>
      </c>
      <c r="I2" s="34">
        <v>1140</v>
      </c>
    </row>
    <row r="3" spans="1:15" x14ac:dyDescent="0.25">
      <c r="A3" s="28">
        <f>MONTH(Table145411[[#This Row],[Date]])</f>
        <v>10</v>
      </c>
      <c r="B3" s="25">
        <v>45200</v>
      </c>
      <c r="C3" s="28" t="s">
        <v>239</v>
      </c>
      <c r="D3" s="28" t="s">
        <v>18</v>
      </c>
      <c r="E3" s="27"/>
      <c r="F3" s="27">
        <v>112</v>
      </c>
      <c r="G3" s="27">
        <f>SUM(G2+Table145411[[#This Row],[Income]]-Table145411[[#This Row],[Debits]])</f>
        <v>5699</v>
      </c>
      <c r="H3" t="s">
        <v>87</v>
      </c>
      <c r="I3" s="34">
        <f t="shared" ref="I3:I49" si="0">SUM(K10)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MONTH(Table145411[[#This Row],[Date]])</f>
        <v>10</v>
      </c>
      <c r="B4" s="25">
        <v>45200</v>
      </c>
      <c r="C4" s="26" t="s">
        <v>240</v>
      </c>
      <c r="D4" s="26" t="s">
        <v>9</v>
      </c>
      <c r="E4" s="27"/>
      <c r="F4" s="29">
        <v>3000</v>
      </c>
      <c r="G4" s="27">
        <f>SUM(G3+Table145411[[#This Row],[Income]]-Table145411[[#This Row],[Debits]])</f>
        <v>2699</v>
      </c>
      <c r="H4" t="s">
        <v>90</v>
      </c>
      <c r="I4" s="34">
        <f t="shared" si="0"/>
        <v>0</v>
      </c>
      <c r="J4" s="5"/>
      <c r="K4">
        <v>10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MONTH(Table145411[[#This Row],[Date]])</f>
        <v>10</v>
      </c>
      <c r="B5" s="25">
        <v>45201</v>
      </c>
      <c r="C5" s="28" t="s">
        <v>217</v>
      </c>
      <c r="D5" s="28" t="s">
        <v>18</v>
      </c>
      <c r="E5" s="27"/>
      <c r="F5" s="27">
        <v>84</v>
      </c>
      <c r="G5" s="27">
        <f>SUM(G4+Table145411[[#This Row],[Income]]-Table145411[[#This Row],[Debits]])</f>
        <v>2615</v>
      </c>
      <c r="H5" t="s">
        <v>91</v>
      </c>
      <c r="I5" s="35">
        <f t="shared" si="0"/>
        <v>0</v>
      </c>
      <c r="J5" s="5"/>
      <c r="K5" t="s">
        <v>4</v>
      </c>
      <c r="L5">
        <f>SUMIFS(Table145411[[#All],[Income]],Table145411[[#All],[Month]],K4,Table145411[[#All],[Category]],K5)</f>
        <v>14155</v>
      </c>
      <c r="M5">
        <v>10000</v>
      </c>
      <c r="N5">
        <v>4000</v>
      </c>
      <c r="O5" s="5"/>
    </row>
    <row r="6" spans="1:15" x14ac:dyDescent="0.25">
      <c r="A6" s="24">
        <f>MONTH(Table145411[[#This Row],[Date]])</f>
        <v>10</v>
      </c>
      <c r="B6" s="25">
        <v>45201</v>
      </c>
      <c r="C6" s="26" t="s">
        <v>241</v>
      </c>
      <c r="D6" s="26" t="s">
        <v>9</v>
      </c>
      <c r="E6" s="27"/>
      <c r="F6" s="27">
        <v>70</v>
      </c>
      <c r="G6" s="27">
        <f>SUM(G5+Table145411[[#This Row],[Income]]-Table145411[[#This Row],[Debits]])</f>
        <v>2545</v>
      </c>
      <c r="H6" t="s">
        <v>92</v>
      </c>
      <c r="I6" s="34">
        <f>SUM(K100)</f>
        <v>0</v>
      </c>
      <c r="J6" s="5"/>
      <c r="K6" t="s">
        <v>9</v>
      </c>
      <c r="L6">
        <f>SUMIFS(Table145411[[#All],[Debits]],Table145411[[#All],[Month]],K4, Table145411[[#All],[Category]],K6)</f>
        <v>8749</v>
      </c>
      <c r="M6">
        <v>800</v>
      </c>
      <c r="O6" s="5"/>
    </row>
    <row r="7" spans="1:15" x14ac:dyDescent="0.25">
      <c r="A7" s="28">
        <f>MONTH(Table145411[[#This Row],[Date]])</f>
        <v>10</v>
      </c>
      <c r="B7" s="25">
        <v>45202</v>
      </c>
      <c r="C7" s="26" t="s">
        <v>242</v>
      </c>
      <c r="D7" s="26" t="s">
        <v>18</v>
      </c>
      <c r="E7" s="27"/>
      <c r="F7" s="27">
        <v>85</v>
      </c>
      <c r="G7" s="27">
        <f>SUM(G6+Table145411[[#This Row],[Income]]-Table145411[[#This Row],[Debits]])</f>
        <v>2460</v>
      </c>
      <c r="H7" t="s">
        <v>93</v>
      </c>
      <c r="I7" s="35">
        <f t="shared" si="0"/>
        <v>0</v>
      </c>
      <c r="J7" s="5"/>
      <c r="K7" t="s">
        <v>18</v>
      </c>
      <c r="L7">
        <f>SUMIFS(Table145411[[#All],[Debits]],Table145411[[#All],[Month]],K4, Table145411[[#All],[Category]],K7)</f>
        <v>2072</v>
      </c>
      <c r="M7">
        <v>800</v>
      </c>
      <c r="O7" s="5"/>
    </row>
    <row r="8" spans="1:15" x14ac:dyDescent="0.25">
      <c r="A8" s="24">
        <f>MONTH(Table145411[[#This Row],[Date]])</f>
        <v>10</v>
      </c>
      <c r="B8" s="25">
        <v>45203</v>
      </c>
      <c r="C8" s="26" t="s">
        <v>243</v>
      </c>
      <c r="D8" s="26" t="s">
        <v>11</v>
      </c>
      <c r="E8" s="27"/>
      <c r="F8" s="27">
        <v>400</v>
      </c>
      <c r="G8" s="27">
        <f>SUM(G7+Table145411[[#This Row],[Income]]-Table145411[[#This Row],[Debits]])</f>
        <v>2060</v>
      </c>
      <c r="H8" t="s">
        <v>94</v>
      </c>
      <c r="I8" s="34">
        <f t="shared" si="0"/>
        <v>0</v>
      </c>
      <c r="J8" s="5"/>
      <c r="K8" t="s">
        <v>11</v>
      </c>
      <c r="L8">
        <f>SUMIFS(Table145411[[#All],[Debits]],Table145411[[#All],[Month]],K4, Table145411[[#All],[Category]],K8)</f>
        <v>4724</v>
      </c>
      <c r="M8">
        <v>800</v>
      </c>
      <c r="O8" s="5"/>
    </row>
    <row r="9" spans="1:15" x14ac:dyDescent="0.25">
      <c r="A9" s="28">
        <f>MONTH(Table145411[[#This Row],[Date]])</f>
        <v>10</v>
      </c>
      <c r="B9" s="25">
        <v>45203</v>
      </c>
      <c r="C9" s="28" t="s">
        <v>244</v>
      </c>
      <c r="D9" s="28" t="s">
        <v>18</v>
      </c>
      <c r="E9" s="27"/>
      <c r="F9" s="27">
        <v>65</v>
      </c>
      <c r="G9" s="27">
        <f>SUM(G8+Table145411[[#This Row],[Income]]-Table145411[[#This Row],[Debits]])</f>
        <v>1995</v>
      </c>
      <c r="H9" t="s">
        <v>95</v>
      </c>
      <c r="I9" s="35"/>
      <c r="J9" s="5"/>
      <c r="K9" t="s">
        <v>21</v>
      </c>
      <c r="L9">
        <f>SUMIFS(Table145411[[#All],[Debits]],Table145411[[#All],[Month]],K4, Table145411[[#All],[Category]],K9)</f>
        <v>2500</v>
      </c>
      <c r="M9">
        <v>800</v>
      </c>
      <c r="O9" s="5"/>
    </row>
    <row r="10" spans="1:15" x14ac:dyDescent="0.25">
      <c r="A10" s="24">
        <f>MONTH(Table145411[[#This Row],[Date]])</f>
        <v>10</v>
      </c>
      <c r="B10" s="25">
        <v>45203</v>
      </c>
      <c r="C10" s="26" t="s">
        <v>245</v>
      </c>
      <c r="D10" s="26" t="s">
        <v>9</v>
      </c>
      <c r="E10" s="27"/>
      <c r="F10" s="27">
        <v>230</v>
      </c>
      <c r="G10" s="27">
        <f>SUM(G9+Table145411[[#This Row],[Income]]-Table145411[[#This Row],[Debits]])</f>
        <v>1765</v>
      </c>
      <c r="H10" t="s">
        <v>96</v>
      </c>
      <c r="I10" s="34">
        <f t="shared" si="0"/>
        <v>0</v>
      </c>
      <c r="J10" s="5"/>
      <c r="K10" t="s">
        <v>84</v>
      </c>
      <c r="L10">
        <f>SUMIFS(Table145411[[#All],[Income]],Table145411[[#All],[Month]],K4,Table145411[[#All],[Category]],K10)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MONTH(Table145411[[#This Row],[Date]])</f>
        <v>10</v>
      </c>
      <c r="B11" s="25">
        <v>45204</v>
      </c>
      <c r="C11" s="26" t="s">
        <v>246</v>
      </c>
      <c r="D11" s="26" t="s">
        <v>11</v>
      </c>
      <c r="E11" s="27"/>
      <c r="F11" s="27">
        <v>25</v>
      </c>
      <c r="G11" s="27">
        <f>SUM(G10+Table145411[[#This Row],[Income]]-Table145411[[#This Row],[Debits]])</f>
        <v>1740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MONTH(Table145411[[#This Row],[Date]])</f>
        <v>10</v>
      </c>
      <c r="B12" s="25">
        <v>45204</v>
      </c>
      <c r="C12" s="24" t="s">
        <v>244</v>
      </c>
      <c r="D12" s="24" t="s">
        <v>18</v>
      </c>
      <c r="E12" s="27"/>
      <c r="F12" s="27">
        <v>72</v>
      </c>
      <c r="G12" s="27">
        <f>SUM(G11+Table145411[[#This Row],[Income]]-Table145411[[#This Row],[Debits]])</f>
        <v>1668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MONTH(Table145411[[#This Row],[Date]])</f>
        <v>10</v>
      </c>
      <c r="B13" s="25">
        <v>45204</v>
      </c>
      <c r="C13" s="26" t="s">
        <v>247</v>
      </c>
      <c r="D13" s="26" t="s">
        <v>11</v>
      </c>
      <c r="E13" s="27"/>
      <c r="F13" s="27">
        <v>12</v>
      </c>
      <c r="G13" s="27">
        <f>SUM(G12+Table145411[[#This Row],[Income]]-Table145411[[#This Row],[Debits]])</f>
        <v>1656</v>
      </c>
      <c r="H13" t="s">
        <v>99</v>
      </c>
      <c r="I13" s="35">
        <f t="shared" si="0"/>
        <v>0</v>
      </c>
      <c r="K13" s="2">
        <f>SUM(F2:F72)</f>
        <v>18045</v>
      </c>
      <c r="L13" s="37">
        <f>SUM(Table145411[Savings Balance])</f>
        <v>8680</v>
      </c>
    </row>
    <row r="14" spans="1:15" x14ac:dyDescent="0.25">
      <c r="A14" s="24">
        <f>MONTH(Table145411[[#This Row],[Date]])</f>
        <v>10</v>
      </c>
      <c r="B14" s="25">
        <v>45205</v>
      </c>
      <c r="C14" s="24" t="s">
        <v>244</v>
      </c>
      <c r="D14" s="24" t="s">
        <v>18</v>
      </c>
      <c r="E14" s="27"/>
      <c r="F14" s="27">
        <v>84</v>
      </c>
      <c r="G14" s="27">
        <f>SUM(G13+Table145411[[#This Row],[Income]]-Table145411[[#This Row],[Debits]])</f>
        <v>1572</v>
      </c>
      <c r="I14" s="38">
        <f t="shared" si="0"/>
        <v>0</v>
      </c>
      <c r="L14" t="s">
        <v>44</v>
      </c>
    </row>
    <row r="15" spans="1:15" x14ac:dyDescent="0.25">
      <c r="A15" s="26">
        <f>MONTH(Table145411[[#This Row],[Date]])</f>
        <v>10</v>
      </c>
      <c r="B15" s="25">
        <v>45205</v>
      </c>
      <c r="C15" s="26" t="s">
        <v>247</v>
      </c>
      <c r="D15" s="26" t="s">
        <v>11</v>
      </c>
      <c r="E15" s="27"/>
      <c r="F15" s="27">
        <v>12</v>
      </c>
      <c r="G15" s="27">
        <f>SUM(G14+Table145411[[#This Row],[Income]]-Table145411[[#This Row],[Debits]])</f>
        <v>1560</v>
      </c>
      <c r="H15" t="s">
        <v>190</v>
      </c>
      <c r="I15" s="35">
        <f>SUM(I2:I13)</f>
        <v>3640</v>
      </c>
    </row>
    <row r="16" spans="1:15" x14ac:dyDescent="0.25">
      <c r="A16" s="24">
        <f>MONTH(Table145411[[#This Row],[Date]])</f>
        <v>10</v>
      </c>
      <c r="B16" s="25">
        <v>45206</v>
      </c>
      <c r="C16" s="26" t="s">
        <v>247</v>
      </c>
      <c r="D16" s="26" t="s">
        <v>11</v>
      </c>
      <c r="E16" s="27"/>
      <c r="F16" s="27">
        <v>25</v>
      </c>
      <c r="G16" s="27">
        <f>SUM(G15+Table145411[[#This Row],[Income]]-Table145411[[#This Row],[Debits]])</f>
        <v>1535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MONTH(Table145411[[#This Row],[Date]])</f>
        <v>10</v>
      </c>
      <c r="B17" s="25">
        <v>45206</v>
      </c>
      <c r="C17" s="30" t="s">
        <v>244</v>
      </c>
      <c r="D17" s="28" t="s">
        <v>18</v>
      </c>
      <c r="E17" s="27"/>
      <c r="F17" s="27">
        <v>84</v>
      </c>
      <c r="G17" s="27">
        <f>SUM(G16+Table145411[[#This Row],[Income]]-Table145411[[#This Row],[Debits]])</f>
        <v>1451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MONTH(Table145411[[#This Row],[Date]])</f>
        <v>10</v>
      </c>
      <c r="B18" s="25">
        <v>45207</v>
      </c>
      <c r="C18" s="26" t="s">
        <v>248</v>
      </c>
      <c r="D18" s="26" t="s">
        <v>11</v>
      </c>
      <c r="E18" s="27"/>
      <c r="F18" s="27">
        <v>658</v>
      </c>
      <c r="G18" s="27">
        <f>SUM(G17+Table145411[[#This Row],[Income]]-Table145411[[#This Row],[Debits]])</f>
        <v>793</v>
      </c>
      <c r="I18" s="38">
        <f t="shared" si="0"/>
        <v>0</v>
      </c>
    </row>
    <row r="19" spans="1:13" x14ac:dyDescent="0.25">
      <c r="A19" s="26">
        <f>MONTH(Table145411[[#This Row],[Date]])</f>
        <v>10</v>
      </c>
      <c r="B19" s="25">
        <v>45208</v>
      </c>
      <c r="C19" s="30" t="s">
        <v>244</v>
      </c>
      <c r="D19" s="28" t="s">
        <v>18</v>
      </c>
      <c r="E19" s="27"/>
      <c r="F19" s="27">
        <v>84</v>
      </c>
      <c r="G19" s="27">
        <f>SUM(G18+Table145411[[#This Row],[Income]]-Table145411[[#This Row],[Debits]])</f>
        <v>709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MONTH(Table145411[[#This Row],[Date]])</f>
        <v>10</v>
      </c>
      <c r="B20" s="25">
        <v>45208</v>
      </c>
      <c r="C20" s="24" t="s">
        <v>80</v>
      </c>
      <c r="D20" s="24" t="s">
        <v>9</v>
      </c>
      <c r="E20" s="27"/>
      <c r="F20" s="27">
        <v>100</v>
      </c>
      <c r="G20" s="27">
        <f>SUM(G19+Table145411[[#This Row],[Income]]-Table145411[[#This Row],[Debits]])</f>
        <v>609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MONTH(Table145411[[#This Row],[Date]])</f>
        <v>10</v>
      </c>
      <c r="B21" s="25">
        <v>45208</v>
      </c>
      <c r="C21" s="26" t="s">
        <v>249</v>
      </c>
      <c r="D21" s="26" t="s">
        <v>11</v>
      </c>
      <c r="E21" s="27"/>
      <c r="F21" s="27">
        <v>107</v>
      </c>
      <c r="G21" s="27">
        <f>SUM(G20+Table145411[[#This Row],[Income]]-Table145411[[#This Row],[Debits]])</f>
        <v>502</v>
      </c>
      <c r="I21" s="35">
        <f t="shared" si="0"/>
        <v>0</v>
      </c>
    </row>
    <row r="22" spans="1:13" x14ac:dyDescent="0.25">
      <c r="A22" s="26">
        <f>MONTH(Table145411[[#This Row],[Date]])</f>
        <v>10</v>
      </c>
      <c r="B22" s="25">
        <v>45209</v>
      </c>
      <c r="C22" s="31" t="s">
        <v>242</v>
      </c>
      <c r="D22" s="26" t="s">
        <v>18</v>
      </c>
      <c r="E22" s="27"/>
      <c r="F22" s="27">
        <v>47</v>
      </c>
      <c r="G22" s="27">
        <f>SUM(G21+Table145411[[#This Row],[Income]]-Table145411[[#This Row],[Debits]])</f>
        <v>455</v>
      </c>
      <c r="I22" s="38">
        <f t="shared" si="0"/>
        <v>0</v>
      </c>
    </row>
    <row r="23" spans="1:13" x14ac:dyDescent="0.25">
      <c r="A23" s="26">
        <f>MONTH(Table145411[[#This Row],[Date]])</f>
        <v>10</v>
      </c>
      <c r="B23" s="25">
        <v>45209</v>
      </c>
      <c r="C23" s="28" t="s">
        <v>250</v>
      </c>
      <c r="D23" s="28" t="s">
        <v>11</v>
      </c>
      <c r="E23" s="27"/>
      <c r="F23" s="27">
        <v>44</v>
      </c>
      <c r="G23" s="27">
        <f>SUM(G22+Table145411[[#This Row],[Income]]-Table145411[[#This Row],[Debits]])</f>
        <v>411</v>
      </c>
      <c r="I23" s="35">
        <f t="shared" si="0"/>
        <v>0</v>
      </c>
    </row>
    <row r="24" spans="1:13" x14ac:dyDescent="0.25">
      <c r="A24" s="26">
        <f>MONTH(Table145411[[#This Row],[Date]])</f>
        <v>10</v>
      </c>
      <c r="B24" s="25">
        <v>45210</v>
      </c>
      <c r="C24" s="26" t="s">
        <v>244</v>
      </c>
      <c r="D24" s="26" t="s">
        <v>18</v>
      </c>
      <c r="E24" s="27"/>
      <c r="F24" s="27">
        <v>75</v>
      </c>
      <c r="G24" s="27">
        <f>SUM(G23+Table145411[[#This Row],[Income]]-Table145411[[#This Row],[Debits]])</f>
        <v>336</v>
      </c>
      <c r="I24" s="38">
        <f t="shared" si="0"/>
        <v>0</v>
      </c>
    </row>
    <row r="25" spans="1:13" x14ac:dyDescent="0.25">
      <c r="A25" s="26">
        <f>MONTH(Table145411[[#This Row],[Date]])</f>
        <v>10</v>
      </c>
      <c r="B25" s="25">
        <v>45210</v>
      </c>
      <c r="C25" s="26" t="s">
        <v>251</v>
      </c>
      <c r="D25" s="26" t="s">
        <v>11</v>
      </c>
      <c r="E25" s="27"/>
      <c r="F25" s="27">
        <v>202</v>
      </c>
      <c r="G25" s="27">
        <f>SUM(G24+Table145411[[#This Row],[Income]]-Table145411[[#This Row],[Debits]])</f>
        <v>134</v>
      </c>
      <c r="I25" s="35">
        <f t="shared" si="0"/>
        <v>0</v>
      </c>
      <c r="K25" s="74" t="s">
        <v>139</v>
      </c>
      <c r="L25" s="74"/>
    </row>
    <row r="26" spans="1:13" x14ac:dyDescent="0.25">
      <c r="A26" s="26">
        <f>MONTH(Table145411[[#This Row],[Date]])</f>
        <v>10</v>
      </c>
      <c r="B26" s="25">
        <v>45210</v>
      </c>
      <c r="C26" s="26" t="s">
        <v>212</v>
      </c>
      <c r="D26" s="26" t="s">
        <v>4</v>
      </c>
      <c r="E26" s="27">
        <v>750</v>
      </c>
      <c r="F26" s="27"/>
      <c r="G26" s="27">
        <f>SUM(G25+Table145411[[#This Row],[Income]]-Table145411[[#This Row],[Debits]])</f>
        <v>884</v>
      </c>
      <c r="I26" s="35">
        <f t="shared" si="0"/>
        <v>0</v>
      </c>
    </row>
    <row r="27" spans="1:13" x14ac:dyDescent="0.25">
      <c r="A27" s="26">
        <f>MONTH(Table145411[[#This Row],[Date]])</f>
        <v>10</v>
      </c>
      <c r="B27" s="25">
        <v>45208</v>
      </c>
      <c r="C27" s="26" t="s">
        <v>252</v>
      </c>
      <c r="D27" s="26" t="s">
        <v>9</v>
      </c>
      <c r="E27" s="27"/>
      <c r="F27" s="27">
        <v>560</v>
      </c>
      <c r="G27" s="27">
        <f>SUM(G26+Table145411[[#This Row],[Income]]-Table145411[[#This Row],[Debits]])</f>
        <v>324</v>
      </c>
      <c r="I27" s="35">
        <f t="shared" si="0"/>
        <v>0</v>
      </c>
    </row>
    <row r="28" spans="1:13" x14ac:dyDescent="0.25">
      <c r="A28" s="26">
        <f>MONTH(Table145411[[#This Row],[Date]])</f>
        <v>10</v>
      </c>
      <c r="B28" s="25">
        <v>45211</v>
      </c>
      <c r="C28" s="26" t="s">
        <v>253</v>
      </c>
      <c r="D28" s="26" t="s">
        <v>18</v>
      </c>
      <c r="E28" s="27"/>
      <c r="F28" s="27">
        <v>84</v>
      </c>
      <c r="G28" s="27">
        <f>SUM(G27+Table145411[[#This Row],[Income]]-Table145411[[#This Row],[Debits]])</f>
        <v>240</v>
      </c>
      <c r="I28" s="38">
        <f t="shared" si="0"/>
        <v>0</v>
      </c>
    </row>
    <row r="29" spans="1:13" x14ac:dyDescent="0.25">
      <c r="A29" s="26">
        <f>MONTH(Table145411[[#This Row],[Date]])</f>
        <v>10</v>
      </c>
      <c r="B29" s="25">
        <v>45212</v>
      </c>
      <c r="C29" s="28" t="s">
        <v>253</v>
      </c>
      <c r="D29" s="28" t="s">
        <v>18</v>
      </c>
      <c r="E29" s="27"/>
      <c r="F29" s="27">
        <v>84</v>
      </c>
      <c r="G29" s="27">
        <f>SUM(G28+Table145411[[#This Row],[Income]]-Table145411[[#This Row],[Debits]])</f>
        <v>156</v>
      </c>
      <c r="I29" s="35">
        <f t="shared" si="0"/>
        <v>0</v>
      </c>
    </row>
    <row r="30" spans="1:13" x14ac:dyDescent="0.25">
      <c r="A30" s="26">
        <f>MONTH(Table145411[[#This Row],[Date]])</f>
        <v>10</v>
      </c>
      <c r="B30" s="25">
        <v>45213</v>
      </c>
      <c r="C30" s="26" t="s">
        <v>253</v>
      </c>
      <c r="D30" s="26" t="s">
        <v>18</v>
      </c>
      <c r="E30" s="27"/>
      <c r="F30" s="27">
        <v>64</v>
      </c>
      <c r="G30" s="27">
        <f>SUM(G29+Table145411[[#This Row],[Income]]-Table145411[[#This Row],[Debits]])</f>
        <v>92</v>
      </c>
      <c r="I30" s="38">
        <f t="shared" si="0"/>
        <v>0</v>
      </c>
    </row>
    <row r="31" spans="1:13" x14ac:dyDescent="0.25">
      <c r="A31" s="26">
        <f>MONTH(Table145411[[#This Row],[Date]])</f>
        <v>10</v>
      </c>
      <c r="B31" s="76">
        <v>45213</v>
      </c>
      <c r="C31" s="77" t="s">
        <v>47</v>
      </c>
      <c r="D31" s="77" t="s">
        <v>4</v>
      </c>
      <c r="E31" s="78">
        <v>6405</v>
      </c>
      <c r="F31" s="78"/>
      <c r="G31" s="78">
        <f>SUM(G30+Table145411[[#This Row],[Income]]-Table145411[[#This Row],[Debits]])</f>
        <v>6497</v>
      </c>
      <c r="I31" s="35">
        <f t="shared" si="0"/>
        <v>0</v>
      </c>
    </row>
    <row r="32" spans="1:13" x14ac:dyDescent="0.25">
      <c r="A32" s="26">
        <f>MONTH(Table145411[[#This Row],[Date]])</f>
        <v>10</v>
      </c>
      <c r="B32" s="25">
        <v>45213</v>
      </c>
      <c r="C32" s="24" t="s">
        <v>254</v>
      </c>
      <c r="D32" s="24" t="s">
        <v>9</v>
      </c>
      <c r="E32" s="27"/>
      <c r="F32" s="27">
        <v>592</v>
      </c>
      <c r="G32" s="27">
        <f>SUM(G31+Table145411[[#This Row],[Income]]-Table145411[[#This Row],[Debits]])</f>
        <v>5905</v>
      </c>
      <c r="I32" s="38">
        <f t="shared" si="0"/>
        <v>0</v>
      </c>
    </row>
    <row r="33" spans="1:9" x14ac:dyDescent="0.25">
      <c r="A33" s="26">
        <f>MONTH(Table145411[[#This Row],[Date]])</f>
        <v>10</v>
      </c>
      <c r="B33" s="25">
        <v>45213</v>
      </c>
      <c r="C33" s="26" t="s">
        <v>173</v>
      </c>
      <c r="D33" s="26" t="s">
        <v>11</v>
      </c>
      <c r="E33" s="27"/>
      <c r="F33" s="27">
        <v>200</v>
      </c>
      <c r="G33" s="27">
        <f>SUM(G32+Table145411[[#This Row],[Income]]-Table145411[[#This Row],[Debits]])</f>
        <v>5705</v>
      </c>
      <c r="I33" s="35">
        <f t="shared" si="0"/>
        <v>0</v>
      </c>
    </row>
    <row r="34" spans="1:9" x14ac:dyDescent="0.25">
      <c r="A34" s="26">
        <f>MONTH(Table145411[[#This Row],[Date]])</f>
        <v>10</v>
      </c>
      <c r="B34" s="25">
        <v>45213</v>
      </c>
      <c r="C34" s="26" t="s">
        <v>255</v>
      </c>
      <c r="D34" s="26" t="s">
        <v>9</v>
      </c>
      <c r="E34" s="27"/>
      <c r="F34" s="27">
        <v>350</v>
      </c>
      <c r="G34" s="27">
        <f>SUM(G33+Table145411[[#This Row],[Income]]-Table145411[[#This Row],[Debits]])</f>
        <v>5355</v>
      </c>
      <c r="I34" s="38">
        <f t="shared" si="0"/>
        <v>0</v>
      </c>
    </row>
    <row r="35" spans="1:9" x14ac:dyDescent="0.25">
      <c r="A35" s="26">
        <f>MONTH(Table145411[[#This Row],[Date]])</f>
        <v>10</v>
      </c>
      <c r="B35" s="25">
        <v>45214</v>
      </c>
      <c r="C35" s="28" t="s">
        <v>256</v>
      </c>
      <c r="D35" s="28" t="s">
        <v>11</v>
      </c>
      <c r="E35" s="27"/>
      <c r="F35" s="27">
        <v>150</v>
      </c>
      <c r="G35" s="27">
        <f>SUM(G34+Table145411[[#This Row],[Income]]-Table145411[[#This Row],[Debits]])</f>
        <v>5205</v>
      </c>
      <c r="I35" s="35">
        <f t="shared" si="0"/>
        <v>0</v>
      </c>
    </row>
    <row r="36" spans="1:9" x14ac:dyDescent="0.25">
      <c r="A36" s="26">
        <f>MONTH(Table145411[[#This Row],[Date]])</f>
        <v>10</v>
      </c>
      <c r="B36" s="25">
        <v>45214</v>
      </c>
      <c r="C36" s="32" t="s">
        <v>258</v>
      </c>
      <c r="D36" s="26" t="s">
        <v>18</v>
      </c>
      <c r="E36" s="27"/>
      <c r="F36" s="27">
        <v>57</v>
      </c>
      <c r="G36" s="27">
        <f>SUM(G35+Table145411[[#This Row],[Income]]-Table145411[[#This Row],[Debits]])</f>
        <v>5148</v>
      </c>
      <c r="I36" s="38">
        <f t="shared" si="0"/>
        <v>0</v>
      </c>
    </row>
    <row r="37" spans="1:9" x14ac:dyDescent="0.25">
      <c r="A37" s="26">
        <f>MONTH(Table145411[[#This Row],[Date]])</f>
        <v>10</v>
      </c>
      <c r="B37" s="25">
        <v>45214</v>
      </c>
      <c r="C37" s="26" t="s">
        <v>259</v>
      </c>
      <c r="D37" s="26" t="s">
        <v>11</v>
      </c>
      <c r="E37" s="27"/>
      <c r="F37" s="27">
        <v>220</v>
      </c>
      <c r="G37" s="27">
        <f>SUM(G36+Table145411[[#This Row],[Income]]-Table145411[[#This Row],[Debits]])</f>
        <v>4928</v>
      </c>
      <c r="I37" s="35">
        <f t="shared" si="0"/>
        <v>0</v>
      </c>
    </row>
    <row r="38" spans="1:9" x14ac:dyDescent="0.25">
      <c r="A38" s="26">
        <f>MONTH(Table145411[[#This Row],[Date]])</f>
        <v>10</v>
      </c>
      <c r="B38" s="25">
        <v>45215</v>
      </c>
      <c r="C38" s="26" t="s">
        <v>260</v>
      </c>
      <c r="D38" s="26" t="s">
        <v>9</v>
      </c>
      <c r="E38" s="27"/>
      <c r="F38" s="27">
        <v>330</v>
      </c>
      <c r="G38" s="27">
        <f>SUM(G37+Table145411[[#This Row],[Income]]-Table145411[[#This Row],[Debits]])</f>
        <v>4598</v>
      </c>
      <c r="I38" s="38">
        <f t="shared" si="0"/>
        <v>0</v>
      </c>
    </row>
    <row r="39" spans="1:9" x14ac:dyDescent="0.25">
      <c r="A39" s="26">
        <f>MONTH(Table145411[[#This Row],[Date]])</f>
        <v>10</v>
      </c>
      <c r="B39" s="25">
        <v>45215</v>
      </c>
      <c r="C39" s="28" t="s">
        <v>261</v>
      </c>
      <c r="D39" s="28" t="s">
        <v>9</v>
      </c>
      <c r="E39" s="27"/>
      <c r="F39" s="27">
        <v>257</v>
      </c>
      <c r="G39" s="27">
        <f>SUM(G38+Table145411[[#This Row],[Income]]-Table145411[[#This Row],[Debits]])</f>
        <v>4341</v>
      </c>
      <c r="I39" s="35">
        <f t="shared" si="0"/>
        <v>0</v>
      </c>
    </row>
    <row r="40" spans="1:9" x14ac:dyDescent="0.25">
      <c r="A40" s="26">
        <f>MONTH(Table145411[[#This Row],[Date]])</f>
        <v>10</v>
      </c>
      <c r="B40" s="25">
        <v>45215</v>
      </c>
      <c r="C40" s="24" t="s">
        <v>253</v>
      </c>
      <c r="D40" s="24" t="s">
        <v>18</v>
      </c>
      <c r="E40" s="27"/>
      <c r="F40" s="27">
        <v>84</v>
      </c>
      <c r="G40" s="27">
        <f>SUM(G39+Table145411[[#This Row],[Income]]-Table145411[[#This Row],[Debits]])</f>
        <v>4257</v>
      </c>
      <c r="I40" s="38">
        <f t="shared" si="0"/>
        <v>0</v>
      </c>
    </row>
    <row r="41" spans="1:9" x14ac:dyDescent="0.25">
      <c r="A41" s="26">
        <f>MONTH(Table145411[[#This Row],[Date]])</f>
        <v>10</v>
      </c>
      <c r="B41" s="25">
        <v>45216</v>
      </c>
      <c r="C41" s="28" t="s">
        <v>253</v>
      </c>
      <c r="D41" s="26" t="s">
        <v>18</v>
      </c>
      <c r="E41" s="27"/>
      <c r="F41" s="27">
        <v>84</v>
      </c>
      <c r="G41" s="27">
        <f>SUM(G40+Table145411[[#This Row],[Income]]-Table145411[[#This Row],[Debits]])</f>
        <v>4173</v>
      </c>
      <c r="I41" s="35">
        <f t="shared" si="0"/>
        <v>0</v>
      </c>
    </row>
    <row r="42" spans="1:9" x14ac:dyDescent="0.25">
      <c r="A42" s="26">
        <f>MONTH(Table145411[[#This Row],[Date]])</f>
        <v>10</v>
      </c>
      <c r="B42" s="25">
        <v>45216</v>
      </c>
      <c r="C42" s="24" t="s">
        <v>262</v>
      </c>
      <c r="D42" s="24" t="s">
        <v>11</v>
      </c>
      <c r="E42" s="27"/>
      <c r="F42" s="27">
        <v>130</v>
      </c>
      <c r="G42" s="27">
        <f>SUM(G41+Table145411[[#This Row],[Income]]-Table145411[[#This Row],[Debits]])</f>
        <v>4043</v>
      </c>
      <c r="I42" s="38">
        <f t="shared" si="0"/>
        <v>0</v>
      </c>
    </row>
    <row r="43" spans="1:9" x14ac:dyDescent="0.25">
      <c r="A43" s="26">
        <f>MONTH(Table145411[[#This Row],[Date]])</f>
        <v>10</v>
      </c>
      <c r="B43" s="25">
        <v>45216</v>
      </c>
      <c r="C43" s="26" t="s">
        <v>263</v>
      </c>
      <c r="D43" s="26" t="s">
        <v>11</v>
      </c>
      <c r="E43" s="27"/>
      <c r="F43" s="27">
        <v>171</v>
      </c>
      <c r="G43" s="27">
        <f>SUM(G42+Table145411[[#This Row],[Income]]-Table145411[[#This Row],[Debits]])</f>
        <v>3872</v>
      </c>
      <c r="I43" s="35">
        <f t="shared" si="0"/>
        <v>0</v>
      </c>
    </row>
    <row r="44" spans="1:9" x14ac:dyDescent="0.25">
      <c r="A44" s="26">
        <f>MONTH(Table145411[[#This Row],[Date]])</f>
        <v>10</v>
      </c>
      <c r="B44" s="25">
        <v>45217</v>
      </c>
      <c r="C44" s="26" t="s">
        <v>253</v>
      </c>
      <c r="D44" s="26" t="s">
        <v>18</v>
      </c>
      <c r="E44" s="27"/>
      <c r="F44" s="27">
        <v>84</v>
      </c>
      <c r="G44" s="27">
        <f>SUM(G43+Table145411[[#This Row],[Income]]-Table145411[[#This Row],[Debits]])</f>
        <v>3788</v>
      </c>
      <c r="I44" s="38">
        <f t="shared" si="0"/>
        <v>0</v>
      </c>
    </row>
    <row r="45" spans="1:9" x14ac:dyDescent="0.25">
      <c r="A45" s="26">
        <f>MONTH(Table145411[[#This Row],[Date]])</f>
        <v>10</v>
      </c>
      <c r="B45" s="25">
        <v>45218</v>
      </c>
      <c r="C45" s="28" t="s">
        <v>253</v>
      </c>
      <c r="D45" s="26" t="s">
        <v>18</v>
      </c>
      <c r="E45" s="27"/>
      <c r="F45" s="27">
        <v>84</v>
      </c>
      <c r="G45" s="27">
        <f>SUM(G44+Table145411[[#This Row],[Income]]-Table145411[[#This Row],[Debits]])</f>
        <v>3704</v>
      </c>
      <c r="I45" s="35">
        <f t="shared" si="0"/>
        <v>0</v>
      </c>
    </row>
    <row r="46" spans="1:9" x14ac:dyDescent="0.25">
      <c r="A46" s="26">
        <f>MONTH(Table145411[[#This Row],[Date]])</f>
        <v>10</v>
      </c>
      <c r="B46" s="25">
        <v>45218</v>
      </c>
      <c r="C46" s="26" t="s">
        <v>261</v>
      </c>
      <c r="D46" s="26" t="s">
        <v>9</v>
      </c>
      <c r="E46" s="27"/>
      <c r="F46" s="27">
        <v>55</v>
      </c>
      <c r="G46" s="27">
        <f>SUM(G45+Table145411[[#This Row],[Income]]-Table145411[[#This Row],[Debits]])</f>
        <v>3649</v>
      </c>
      <c r="I46" s="38">
        <f t="shared" si="0"/>
        <v>0</v>
      </c>
    </row>
    <row r="47" spans="1:9" x14ac:dyDescent="0.25">
      <c r="A47" s="26">
        <f>MONTH(Table145411[[#This Row],[Date]])</f>
        <v>10</v>
      </c>
      <c r="B47" s="25">
        <v>45218</v>
      </c>
      <c r="C47" s="26" t="s">
        <v>264</v>
      </c>
      <c r="D47" s="26" t="s">
        <v>9</v>
      </c>
      <c r="E47" s="27"/>
      <c r="F47" s="27">
        <v>75</v>
      </c>
      <c r="G47" s="27">
        <f>SUM(G46+Table145411[[#This Row],[Income]]-Table145411[[#This Row],[Debits]])</f>
        <v>3574</v>
      </c>
      <c r="I47" s="35">
        <f t="shared" si="0"/>
        <v>0</v>
      </c>
    </row>
    <row r="48" spans="1:9" x14ac:dyDescent="0.25">
      <c r="A48" s="26">
        <f>MONTH(Table145411[[#This Row],[Date]])</f>
        <v>10</v>
      </c>
      <c r="B48" s="25">
        <v>45218</v>
      </c>
      <c r="C48" s="26" t="s">
        <v>80</v>
      </c>
      <c r="D48" s="26" t="s">
        <v>11</v>
      </c>
      <c r="E48" s="27"/>
      <c r="F48" s="27">
        <v>200</v>
      </c>
      <c r="G48" s="27">
        <f>SUM(G47+Table145411[[#This Row],[Income]]-Table145411[[#This Row],[Debits]])</f>
        <v>3374</v>
      </c>
      <c r="I48" s="38">
        <f t="shared" si="0"/>
        <v>0</v>
      </c>
    </row>
    <row r="49" spans="1:9" ht="15.75" thickBot="1" x14ac:dyDescent="0.3">
      <c r="A49" s="26">
        <f>MONTH(Table145411[[#This Row],[Date]])</f>
        <v>10</v>
      </c>
      <c r="B49" s="25">
        <v>45219</v>
      </c>
      <c r="C49" s="28" t="s">
        <v>253</v>
      </c>
      <c r="D49" s="26" t="s">
        <v>18</v>
      </c>
      <c r="E49" s="27"/>
      <c r="F49" s="27">
        <v>84</v>
      </c>
      <c r="G49" s="27">
        <f>SUM(G48+Table145411[[#This Row],[Income]]-Table145411[[#This Row],[Debits]])</f>
        <v>3290</v>
      </c>
      <c r="I49" s="39">
        <f>SUM(K56)</f>
        <v>0</v>
      </c>
    </row>
    <row r="50" spans="1:9" x14ac:dyDescent="0.25">
      <c r="A50" s="75">
        <f>MONTH(Table145411[[#This Row],[Date]])</f>
        <v>10</v>
      </c>
      <c r="B50" s="25">
        <v>45219</v>
      </c>
      <c r="C50" s="26" t="s">
        <v>265</v>
      </c>
      <c r="D50" s="26" t="s">
        <v>9</v>
      </c>
      <c r="E50" s="27"/>
      <c r="F50" s="27">
        <v>30</v>
      </c>
      <c r="G50" s="27">
        <f>SUM(G49+Table145411[[#This Row],[Income]]-Table145411[[#This Row],[Debits]])</f>
        <v>3260</v>
      </c>
      <c r="H50" s="27"/>
      <c r="I50" s="73">
        <f t="shared" ref="I50:I73" si="1">SUM(K57)</f>
        <v>0</v>
      </c>
    </row>
    <row r="51" spans="1:9" x14ac:dyDescent="0.25">
      <c r="A51" s="75">
        <f>MONTH(Table145411[[#This Row],[Date]])</f>
        <v>10</v>
      </c>
      <c r="B51" s="25">
        <v>45220</v>
      </c>
      <c r="C51" s="28" t="s">
        <v>253</v>
      </c>
      <c r="D51" s="26" t="s">
        <v>18</v>
      </c>
      <c r="E51" s="27"/>
      <c r="F51" s="27">
        <v>84</v>
      </c>
      <c r="G51" s="27">
        <f>SUM(G50+Table145411[[#This Row],[Income]]-Table145411[[#This Row],[Debits]])</f>
        <v>3176</v>
      </c>
      <c r="H51" s="27"/>
      <c r="I51" s="35">
        <f t="shared" si="1"/>
        <v>0</v>
      </c>
    </row>
    <row r="52" spans="1:9" x14ac:dyDescent="0.25">
      <c r="A52" s="75">
        <f>MONTH(Table145411[[#This Row],[Date]])</f>
        <v>10</v>
      </c>
      <c r="B52" s="25">
        <v>45220</v>
      </c>
      <c r="C52" s="26" t="s">
        <v>266</v>
      </c>
      <c r="D52" s="26" t="s">
        <v>11</v>
      </c>
      <c r="E52" s="27"/>
      <c r="F52" s="27">
        <v>100</v>
      </c>
      <c r="G52" s="27">
        <f>SUM(G51+Table145411[[#This Row],[Income]]-Table145411[[#This Row],[Debits]])</f>
        <v>3076</v>
      </c>
      <c r="H52" s="27"/>
      <c r="I52" s="73">
        <f t="shared" si="1"/>
        <v>0</v>
      </c>
    </row>
    <row r="53" spans="1:9" x14ac:dyDescent="0.25">
      <c r="A53" s="75">
        <f>MONTH(Table145411[[#This Row],[Date]])</f>
        <v>10</v>
      </c>
      <c r="B53" s="25">
        <v>45221</v>
      </c>
      <c r="C53" s="26" t="s">
        <v>267</v>
      </c>
      <c r="D53" s="26" t="s">
        <v>11</v>
      </c>
      <c r="E53" s="27"/>
      <c r="F53" s="27">
        <v>50</v>
      </c>
      <c r="G53" s="27">
        <f>SUM(G52+Table145411[[#This Row],[Income]]-Table145411[[#This Row],[Debits]])</f>
        <v>3026</v>
      </c>
      <c r="H53" s="27"/>
      <c r="I53" s="35">
        <f t="shared" si="1"/>
        <v>0</v>
      </c>
    </row>
    <row r="54" spans="1:9" x14ac:dyDescent="0.25">
      <c r="A54" s="75">
        <f>MONTH(Table145411[[#This Row],[Date]])</f>
        <v>10</v>
      </c>
      <c r="B54" s="25">
        <v>45222</v>
      </c>
      <c r="C54" s="24" t="s">
        <v>253</v>
      </c>
      <c r="D54" s="24" t="s">
        <v>18</v>
      </c>
      <c r="E54" s="27"/>
      <c r="F54" s="27">
        <v>84</v>
      </c>
      <c r="G54" s="27">
        <f>SUM(G53+Table145411[[#This Row],[Income]]-Table145411[[#This Row],[Debits]])</f>
        <v>2942</v>
      </c>
      <c r="H54" s="27"/>
      <c r="I54" s="73">
        <f t="shared" si="1"/>
        <v>0</v>
      </c>
    </row>
    <row r="55" spans="1:9" x14ac:dyDescent="0.25">
      <c r="A55" s="75">
        <f>MONTH(Table145411[[#This Row],[Date]])</f>
        <v>10</v>
      </c>
      <c r="B55" s="25">
        <v>45223</v>
      </c>
      <c r="C55" s="28" t="s">
        <v>253</v>
      </c>
      <c r="D55" s="26" t="s">
        <v>18</v>
      </c>
      <c r="E55" s="27"/>
      <c r="F55" s="27">
        <v>29</v>
      </c>
      <c r="G55" s="27">
        <f>SUM(G54+Table145411[[#This Row],[Income]]-Table145411[[#This Row],[Debits]])</f>
        <v>2913</v>
      </c>
      <c r="H55" s="27"/>
      <c r="I55" s="35"/>
    </row>
    <row r="56" spans="1:9" x14ac:dyDescent="0.25">
      <c r="A56" s="75">
        <f>MONTH(Table145411[[#This Row],[Date]])</f>
        <v>10</v>
      </c>
      <c r="B56" s="25">
        <v>45224</v>
      </c>
      <c r="C56" s="24" t="s">
        <v>253</v>
      </c>
      <c r="D56" s="24" t="s">
        <v>18</v>
      </c>
      <c r="E56" s="27"/>
      <c r="F56" s="27">
        <v>84</v>
      </c>
      <c r="G56" s="27">
        <f>SUM(G55+Table145411[[#This Row],[Income]]-Table145411[[#This Row],[Debits]])</f>
        <v>2829</v>
      </c>
      <c r="H56" s="27"/>
      <c r="I56" s="73">
        <f t="shared" si="1"/>
        <v>0</v>
      </c>
    </row>
    <row r="57" spans="1:9" x14ac:dyDescent="0.25">
      <c r="A57" s="75">
        <f>MONTH(Table145411[[#This Row],[Date]])</f>
        <v>10</v>
      </c>
      <c r="B57" s="25">
        <v>45225</v>
      </c>
      <c r="C57" s="28" t="s">
        <v>253</v>
      </c>
      <c r="D57" s="26" t="s">
        <v>18</v>
      </c>
      <c r="E57" s="27"/>
      <c r="F57" s="27">
        <v>84</v>
      </c>
      <c r="G57" s="27">
        <f>SUM(G56+Table145411[[#This Row],[Income]]-Table145411[[#This Row],[Debits]])</f>
        <v>2745</v>
      </c>
      <c r="H57" s="27"/>
      <c r="I57" s="35">
        <f t="shared" si="1"/>
        <v>0</v>
      </c>
    </row>
    <row r="58" spans="1:9" x14ac:dyDescent="0.25">
      <c r="A58" s="75">
        <f>MONTH(Table145411[[#This Row],[Date]])</f>
        <v>10</v>
      </c>
      <c r="B58" s="25">
        <v>45225</v>
      </c>
      <c r="C58" s="26" t="s">
        <v>173</v>
      </c>
      <c r="D58" s="26" t="s">
        <v>11</v>
      </c>
      <c r="E58" s="27"/>
      <c r="F58" s="27">
        <v>168</v>
      </c>
      <c r="G58" s="27">
        <f>SUM(G57+Table145411[[#This Row],[Income]]-Table145411[[#This Row],[Debits]])</f>
        <v>2577</v>
      </c>
      <c r="H58" s="27"/>
      <c r="I58" s="73">
        <f t="shared" si="1"/>
        <v>0</v>
      </c>
    </row>
    <row r="59" spans="1:9" x14ac:dyDescent="0.25">
      <c r="A59" s="75">
        <f>MONTH(Table145411[[#This Row],[Date]])</f>
        <v>10</v>
      </c>
      <c r="B59" s="25">
        <v>45226</v>
      </c>
      <c r="C59" s="28" t="s">
        <v>253</v>
      </c>
      <c r="D59" s="26" t="s">
        <v>18</v>
      </c>
      <c r="E59" s="27"/>
      <c r="F59" s="27">
        <v>84</v>
      </c>
      <c r="G59" s="27">
        <f>SUM(G58+Table145411[[#This Row],[Income]]-Table145411[[#This Row],[Debits]])</f>
        <v>2493</v>
      </c>
      <c r="H59" s="27"/>
      <c r="I59" s="35">
        <f t="shared" si="1"/>
        <v>0</v>
      </c>
    </row>
    <row r="60" spans="1:9" x14ac:dyDescent="0.25">
      <c r="A60" s="75">
        <f>MONTH(Table145411[[#This Row],[Date]])</f>
        <v>10</v>
      </c>
      <c r="B60" s="76">
        <v>45227</v>
      </c>
      <c r="C60" s="77" t="s">
        <v>47</v>
      </c>
      <c r="D60" s="77" t="s">
        <v>4</v>
      </c>
      <c r="E60" s="78">
        <v>7000</v>
      </c>
      <c r="F60" s="78"/>
      <c r="G60" s="78">
        <f>SUM(G59+Table145411[[#This Row],[Income]]-Table145411[[#This Row],[Debits]])</f>
        <v>9493</v>
      </c>
      <c r="H60" s="27"/>
      <c r="I60" s="73">
        <f t="shared" si="1"/>
        <v>0</v>
      </c>
    </row>
    <row r="61" spans="1:9" x14ac:dyDescent="0.25">
      <c r="A61" s="75">
        <f>MONTH(Table145411[[#This Row],[Date]])</f>
        <v>10</v>
      </c>
      <c r="B61" s="25">
        <v>45227</v>
      </c>
      <c r="C61" s="26" t="s">
        <v>173</v>
      </c>
      <c r="D61" s="26" t="s">
        <v>11</v>
      </c>
      <c r="E61" s="27"/>
      <c r="F61" s="27">
        <v>600</v>
      </c>
      <c r="G61" s="27">
        <f>SUM(G60+Table145411[[#This Row],[Income]]-Table145411[[#This Row],[Debits]])</f>
        <v>8893</v>
      </c>
      <c r="H61" s="27"/>
      <c r="I61" s="35">
        <f t="shared" si="1"/>
        <v>0</v>
      </c>
    </row>
    <row r="62" spans="1:9" x14ac:dyDescent="0.25">
      <c r="A62" s="75">
        <f>MONTH(Table145411[[#This Row],[Date]])</f>
        <v>10</v>
      </c>
      <c r="B62" s="25">
        <v>45228</v>
      </c>
      <c r="C62" s="26" t="s">
        <v>268</v>
      </c>
      <c r="D62" s="26" t="s">
        <v>11</v>
      </c>
      <c r="E62" s="27"/>
      <c r="F62" s="27">
        <v>1250</v>
      </c>
      <c r="G62" s="27">
        <f>SUM(G61+Table145411[[#This Row],[Income]]-Table145411[[#This Row],[Debits]])</f>
        <v>7643</v>
      </c>
      <c r="H62" s="27"/>
      <c r="I62" s="73">
        <f t="shared" si="1"/>
        <v>0</v>
      </c>
    </row>
    <row r="63" spans="1:9" x14ac:dyDescent="0.25">
      <c r="A63" s="75">
        <f>MONTH(Table145411[[#This Row],[Date]])</f>
        <v>10</v>
      </c>
      <c r="B63" s="79">
        <v>45228</v>
      </c>
      <c r="C63" s="80" t="s">
        <v>35</v>
      </c>
      <c r="D63" s="80" t="s">
        <v>21</v>
      </c>
      <c r="E63" s="81"/>
      <c r="F63" s="81">
        <v>2500</v>
      </c>
      <c r="G63" s="81">
        <f>SUM(G62+Table145411[[#This Row],[Income]]-Table145411[[#This Row],[Debits]])</f>
        <v>5143</v>
      </c>
      <c r="H63" s="27"/>
      <c r="I63" s="35">
        <f t="shared" si="1"/>
        <v>0</v>
      </c>
    </row>
    <row r="64" spans="1:9" x14ac:dyDescent="0.25">
      <c r="A64" s="75">
        <f>MONTH(Table145411[[#This Row],[Date]])</f>
        <v>10</v>
      </c>
      <c r="B64" s="25">
        <v>45228</v>
      </c>
      <c r="C64" s="26" t="s">
        <v>257</v>
      </c>
      <c r="D64" s="26" t="s">
        <v>18</v>
      </c>
      <c r="E64" s="27"/>
      <c r="F64" s="27">
        <v>50</v>
      </c>
      <c r="G64" s="27">
        <f>SUM(G63+Table145411[[#This Row],[Income]]-Table145411[[#This Row],[Debits]])</f>
        <v>5093</v>
      </c>
      <c r="H64" s="27"/>
      <c r="I64" s="73">
        <f t="shared" si="1"/>
        <v>0</v>
      </c>
    </row>
    <row r="65" spans="1:11" x14ac:dyDescent="0.25">
      <c r="A65" s="75">
        <f>MONTH(Table145411[[#This Row],[Date]])</f>
        <v>10</v>
      </c>
      <c r="B65" s="25">
        <v>45229</v>
      </c>
      <c r="C65" s="26" t="s">
        <v>269</v>
      </c>
      <c r="D65" s="26" t="s">
        <v>18</v>
      </c>
      <c r="E65" s="27"/>
      <c r="F65" s="27">
        <v>72</v>
      </c>
      <c r="G65" s="27">
        <f>SUM(G64+Table145411[[#This Row],[Income]]-Table145411[[#This Row],[Debits]])</f>
        <v>5021</v>
      </c>
      <c r="H65" s="27"/>
      <c r="I65" s="35">
        <f t="shared" si="1"/>
        <v>1400</v>
      </c>
    </row>
    <row r="66" spans="1:11" x14ac:dyDescent="0.25">
      <c r="A66" s="75">
        <f>MONTH(Table145411[[#This Row],[Date]])</f>
        <v>10</v>
      </c>
      <c r="B66" s="25">
        <v>45229</v>
      </c>
      <c r="C66" s="26" t="s">
        <v>270</v>
      </c>
      <c r="D66" s="26" t="s">
        <v>9</v>
      </c>
      <c r="E66" s="27"/>
      <c r="F66" s="27">
        <v>3000</v>
      </c>
      <c r="G66" s="27">
        <f>SUM(G65+Table145411[[#This Row],[Income]]-Table145411[[#This Row],[Debits]])</f>
        <v>2021</v>
      </c>
      <c r="H66" s="27"/>
      <c r="I66" s="73">
        <f t="shared" si="1"/>
        <v>0</v>
      </c>
    </row>
    <row r="67" spans="1:11" x14ac:dyDescent="0.25">
      <c r="A67" s="75">
        <f>MONTH(Table145411[[#This Row],[Date]])</f>
        <v>10</v>
      </c>
      <c r="B67" s="25">
        <v>45230</v>
      </c>
      <c r="C67" s="26" t="s">
        <v>271</v>
      </c>
      <c r="D67" s="26" t="s">
        <v>9</v>
      </c>
      <c r="E67" s="27"/>
      <c r="F67" s="27">
        <v>100</v>
      </c>
      <c r="G67" s="27">
        <f>SUM(G66+Table145411[[#This Row],[Income]]-Table145411[[#This Row],[Debits]])</f>
        <v>1921</v>
      </c>
      <c r="H67" s="27"/>
      <c r="I67" s="35">
        <f t="shared" si="1"/>
        <v>0</v>
      </c>
    </row>
    <row r="68" spans="1:11" x14ac:dyDescent="0.25">
      <c r="A68" s="75">
        <f>MONTH(Table145411[[#This Row],[Date]])</f>
        <v>1</v>
      </c>
      <c r="B68" s="25"/>
      <c r="C68" s="26"/>
      <c r="D68" s="26"/>
      <c r="E68" s="27"/>
      <c r="F68" s="27"/>
      <c r="G68" s="27">
        <f>SUM(G67+Table145411[[#This Row],[Income]]-Table145411[[#This Row],[Debits]])</f>
        <v>1921</v>
      </c>
      <c r="H68" s="27"/>
      <c r="I68" s="73">
        <f t="shared" si="1"/>
        <v>0</v>
      </c>
    </row>
    <row r="69" spans="1:11" x14ac:dyDescent="0.25">
      <c r="A69" s="75">
        <f>MONTH(Table145411[[#This Row],[Date]])</f>
        <v>1</v>
      </c>
      <c r="B69" s="25"/>
      <c r="C69" s="26"/>
      <c r="D69" s="26"/>
      <c r="E69" s="27"/>
      <c r="F69" s="27"/>
      <c r="G69" s="27">
        <f>SUM(G68+Table145411[[#This Row],[Income]]-Table145411[[#This Row],[Debits]])</f>
        <v>1921</v>
      </c>
      <c r="H69" s="27"/>
      <c r="I69" s="35">
        <f t="shared" si="1"/>
        <v>0</v>
      </c>
    </row>
    <row r="70" spans="1:11" x14ac:dyDescent="0.25">
      <c r="A70" s="75">
        <f>MONTH(Table145411[[#This Row],[Date]])</f>
        <v>1</v>
      </c>
      <c r="B70" s="25"/>
      <c r="C70" s="26"/>
      <c r="D70" s="26"/>
      <c r="E70" s="27"/>
      <c r="F70" s="27"/>
      <c r="G70" s="27">
        <f>SUM(G69+Table145411[[#This Row],[Income]]-Table145411[[#This Row],[Debits]])</f>
        <v>1921</v>
      </c>
      <c r="H70" s="27"/>
      <c r="I70" s="73">
        <f t="shared" si="1"/>
        <v>0</v>
      </c>
    </row>
    <row r="71" spans="1:11" x14ac:dyDescent="0.25">
      <c r="A71" s="75">
        <f>MONTH(Table145411[[#This Row],[Date]])</f>
        <v>1</v>
      </c>
      <c r="B71" s="25"/>
      <c r="C71" s="26"/>
      <c r="D71" s="26"/>
      <c r="E71" s="27"/>
      <c r="F71" s="27"/>
      <c r="G71" s="27">
        <f>SUM(G70+Table145411[[#This Row],[Income]]-Table145411[[#This Row],[Debits]])</f>
        <v>1921</v>
      </c>
      <c r="H71" s="27"/>
      <c r="I71" s="35">
        <f t="shared" si="1"/>
        <v>0</v>
      </c>
    </row>
    <row r="72" spans="1:11" x14ac:dyDescent="0.25">
      <c r="A72" s="75">
        <f>MONTH(Table145411[[#This Row],[Date]])</f>
        <v>1</v>
      </c>
      <c r="B72" s="25"/>
      <c r="C72" s="26"/>
      <c r="D72" s="26"/>
      <c r="E72" s="27"/>
      <c r="F72" s="27"/>
      <c r="G72" s="27">
        <f>SUM(G71+Table145411[[#This Row],[Income]]-Table145411[[#This Row],[Debits]])</f>
        <v>1921</v>
      </c>
      <c r="H72" s="27"/>
      <c r="I72" s="73">
        <f t="shared" si="1"/>
        <v>0</v>
      </c>
      <c r="K72">
        <f>SUM(500+900)</f>
        <v>1400</v>
      </c>
    </row>
    <row r="73" spans="1:11" x14ac:dyDescent="0.25">
      <c r="A73" s="75">
        <f>MONTH(Table145411[[#This Row],[Date]])</f>
        <v>1</v>
      </c>
      <c r="B73" s="25"/>
      <c r="C73" s="26"/>
      <c r="D73" s="26"/>
      <c r="E73" s="27"/>
      <c r="F73" s="27"/>
      <c r="G73" s="27">
        <f>SUM(G72+Table145411[[#This Row],[Income]]-Table145411[[#This Row],[Debits]])</f>
        <v>1921</v>
      </c>
      <c r="H73" s="27"/>
      <c r="I73" s="35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{D4B377A5-3B6D-4E90-8328-9C7F031CB748}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{5E774355-0BF0-4996-9F50-E56D8E1FBD89}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{AC92ACE3-731A-4BDD-8390-FBF73B7FA88F}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{24CAF2D1-0DEB-425D-A449-35A36B8650A0}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{BC004CB2-5ABF-42F9-B039-D149FBAB8E20}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{D4F9283B-0D39-4AF2-9E12-02EB669146C3}</x14:id>
        </ext>
      </extLst>
    </cfRule>
  </conditionalFormatting>
  <dataValidations count="1">
    <dataValidation type="list" allowBlank="1" showInputMessage="1" showErrorMessage="1" sqref="D1:D1048576" xr:uid="{49EF6F83-60CA-48AE-BD54-8739956B6B39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7A5-3B6D-4E90-8328-9C7F031CB74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774355-0BF0-4996-9F50-E56D8E1FBD8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C92ACE3-731A-4BDD-8390-FBF73B7FA88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CAF2D1-0DEB-425D-A449-35A36B8650A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C004CB2-5ABF-42F9-B039-D149FBAB8E2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D4F9283B-0D39-4AF2-9E12-02EB66914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73"/>
  <sheetViews>
    <sheetView workbookViewId="0">
      <selection activeCell="E64" sqref="E64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2" t="s">
        <v>84</v>
      </c>
      <c r="E2" s="27">
        <v>3860</v>
      </c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9790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3250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2106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1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SUMIFS(Table145410[[#All],[Debits]],Table145410[[#All],[Month]],K4, Table145410[[#All],[Category]],K8)</f>
        <v>2122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206</v>
      </c>
      <c r="D9" s="28" t="s">
        <v>11</v>
      </c>
      <c r="E9" s="27"/>
      <c r="F9" s="27">
        <v>150</v>
      </c>
      <c r="G9" s="27">
        <f>SUM(G8+Table145410[[#This Row],[Income]]-Table145410[[#This Row],[Debits]])</f>
        <v>2054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361</v>
      </c>
      <c r="M9">
        <v>800</v>
      </c>
      <c r="O9" s="5"/>
    </row>
    <row r="10" spans="1:15" x14ac:dyDescent="0.25">
      <c r="A10" s="24">
        <f>MONTH(Table145410[[#This Row],[Date]])</f>
        <v>9</v>
      </c>
      <c r="B10" s="25">
        <v>45173</v>
      </c>
      <c r="C10" s="26" t="s">
        <v>207</v>
      </c>
      <c r="D10" s="26" t="s">
        <v>18</v>
      </c>
      <c r="E10" s="27"/>
      <c r="F10" s="27">
        <v>46</v>
      </c>
      <c r="G10" s="27">
        <f>SUM(G9+Table145410[[#This Row],[Income]]-Table145410[[#This Row],[Debits]])</f>
        <v>2008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3860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9</v>
      </c>
      <c r="B11" s="25">
        <v>45173</v>
      </c>
      <c r="C11" s="26" t="s">
        <v>208</v>
      </c>
      <c r="D11" s="26" t="s">
        <v>11</v>
      </c>
      <c r="E11" s="27"/>
      <c r="F11" s="27">
        <v>60</v>
      </c>
      <c r="G11" s="27">
        <f>SUM(G10+Table145410[[#This Row],[Income]]-Table145410[[#This Row],[Debits]])</f>
        <v>1948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9</v>
      </c>
      <c r="B12" s="25">
        <v>45174</v>
      </c>
      <c r="C12" s="24" t="s">
        <v>209</v>
      </c>
      <c r="D12" s="24" t="s">
        <v>4</v>
      </c>
      <c r="E12" s="27">
        <v>700</v>
      </c>
      <c r="F12" s="27"/>
      <c r="G12" s="27">
        <f>SUM(G11+Table145410[[#This Row],[Income]]-Table145410[[#This Row],[Debits]])</f>
        <v>2648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9</v>
      </c>
      <c r="B13" s="25">
        <v>45174</v>
      </c>
      <c r="C13" s="26" t="s">
        <v>205</v>
      </c>
      <c r="D13" s="26" t="s">
        <v>9</v>
      </c>
      <c r="E13" s="27"/>
      <c r="F13" s="27">
        <v>250</v>
      </c>
      <c r="G13" s="27">
        <f>SUM(G12+Table145410[[#This Row],[Income]]-Table145410[[#This Row],[Debits]])</f>
        <v>2398</v>
      </c>
      <c r="H13" t="s">
        <v>99</v>
      </c>
      <c r="I13" s="35">
        <f t="shared" si="1"/>
        <v>0</v>
      </c>
      <c r="K13" s="2">
        <f>SUM(F2:F42)</f>
        <v>5765</v>
      </c>
      <c r="L13" s="37">
        <v>3000</v>
      </c>
    </row>
    <row r="14" spans="1:15" x14ac:dyDescent="0.25">
      <c r="A14" s="24">
        <f>MONTH(Table145410[[#This Row],[Date]])</f>
        <v>9</v>
      </c>
      <c r="B14" s="25">
        <v>45174</v>
      </c>
      <c r="C14" s="24" t="s">
        <v>210</v>
      </c>
      <c r="D14" s="24" t="s">
        <v>11</v>
      </c>
      <c r="E14" s="27"/>
      <c r="F14" s="27">
        <v>130</v>
      </c>
      <c r="G14" s="27">
        <f>SUM(G13+Table145410[[#This Row],[Income]]-Table145410[[#This Row],[Debits]])</f>
        <v>2268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9</v>
      </c>
      <c r="B15" s="25">
        <v>45174</v>
      </c>
      <c r="C15" s="26" t="s">
        <v>211</v>
      </c>
      <c r="D15" s="26" t="s">
        <v>18</v>
      </c>
      <c r="E15" s="27"/>
      <c r="F15" s="27">
        <v>129</v>
      </c>
      <c r="G15" s="27">
        <f>SUM(G14+Table145410[[#This Row],[Income]]-Table145410[[#This Row],[Debits]])</f>
        <v>2139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9</v>
      </c>
      <c r="B16" s="25">
        <v>45175</v>
      </c>
      <c r="C16" s="26" t="s">
        <v>212</v>
      </c>
      <c r="D16" s="26" t="s">
        <v>4</v>
      </c>
      <c r="E16" s="27">
        <v>50</v>
      </c>
      <c r="F16" s="27"/>
      <c r="G16" s="27">
        <f>SUM(G15+Table145410[[#This Row],[Income]]-Table145410[[#This Row],[Debits]])</f>
        <v>2189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9</v>
      </c>
      <c r="B17" s="25">
        <v>45175</v>
      </c>
      <c r="C17" s="30" t="s">
        <v>213</v>
      </c>
      <c r="D17" s="28" t="s">
        <v>18</v>
      </c>
      <c r="E17" s="27"/>
      <c r="F17" s="27">
        <v>133</v>
      </c>
      <c r="G17" s="27">
        <f>SUM(G16+Table145410[[#This Row],[Income]]-Table145410[[#This Row],[Debits]])</f>
        <v>2056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9</v>
      </c>
      <c r="B18" s="25">
        <v>45175</v>
      </c>
      <c r="C18" s="26" t="s">
        <v>214</v>
      </c>
      <c r="D18" s="26" t="s">
        <v>11</v>
      </c>
      <c r="E18" s="27"/>
      <c r="F18" s="27">
        <v>97</v>
      </c>
      <c r="G18" s="27">
        <f>SUM(G17+Table145410[[#This Row],[Income]]-Table145410[[#This Row],[Debits]])</f>
        <v>1959</v>
      </c>
      <c r="I18" s="38">
        <f t="shared" si="1"/>
        <v>0</v>
      </c>
    </row>
    <row r="19" spans="1:13" x14ac:dyDescent="0.25">
      <c r="A19" s="26">
        <f>MONTH(Table145410[[#This Row],[Date]])</f>
        <v>9</v>
      </c>
      <c r="B19" s="25">
        <v>45176</v>
      </c>
      <c r="C19" s="28" t="s">
        <v>215</v>
      </c>
      <c r="D19" s="28" t="s">
        <v>18</v>
      </c>
      <c r="E19" s="27"/>
      <c r="F19" s="27">
        <v>175</v>
      </c>
      <c r="G19" s="27">
        <f>SUM(G18+Table145410[[#This Row],[Income]]-Table145410[[#This Row],[Debits]])</f>
        <v>1784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9</v>
      </c>
      <c r="B20" s="25">
        <v>45176</v>
      </c>
      <c r="C20" s="24" t="s">
        <v>209</v>
      </c>
      <c r="D20" s="24" t="s">
        <v>4</v>
      </c>
      <c r="E20" s="27">
        <v>150</v>
      </c>
      <c r="F20" s="27"/>
      <c r="G20" s="27">
        <f>SUM(G19+Table145410[[#This Row],[Income]]-Table145410[[#This Row],[Debits]])</f>
        <v>1934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9</v>
      </c>
      <c r="B21" s="25">
        <v>45176</v>
      </c>
      <c r="C21" s="26" t="s">
        <v>216</v>
      </c>
      <c r="D21" s="26" t="s">
        <v>9</v>
      </c>
      <c r="E21" s="27"/>
      <c r="F21" s="27">
        <v>10</v>
      </c>
      <c r="G21" s="27">
        <f>SUM(G20+Table145410[[#This Row],[Income]]-Table145410[[#This Row],[Debits]])</f>
        <v>1924</v>
      </c>
      <c r="I21" s="35">
        <f t="shared" si="1"/>
        <v>0</v>
      </c>
    </row>
    <row r="22" spans="1:13" x14ac:dyDescent="0.25">
      <c r="A22" s="26">
        <f>MONTH(Table145410[[#This Row],[Date]])</f>
        <v>9</v>
      </c>
      <c r="B22" s="25">
        <v>45177</v>
      </c>
      <c r="C22" s="31" t="s">
        <v>217</v>
      </c>
      <c r="D22" s="26" t="s">
        <v>18</v>
      </c>
      <c r="E22" s="27"/>
      <c r="F22" s="27">
        <v>82</v>
      </c>
      <c r="G22" s="27">
        <f>SUM(G21+Table145410[[#This Row],[Income]]-Table145410[[#This Row],[Debits]])</f>
        <v>1842</v>
      </c>
      <c r="I22" s="38">
        <f t="shared" si="1"/>
        <v>0</v>
      </c>
    </row>
    <row r="23" spans="1:13" x14ac:dyDescent="0.25">
      <c r="A23" s="26">
        <f>MONTH(Table145410[[#This Row],[Date]])</f>
        <v>9</v>
      </c>
      <c r="B23" s="25">
        <v>45177</v>
      </c>
      <c r="C23" s="28" t="s">
        <v>218</v>
      </c>
      <c r="D23" s="28" t="s">
        <v>4</v>
      </c>
      <c r="E23" s="27">
        <v>150</v>
      </c>
      <c r="F23" s="27"/>
      <c r="G23" s="27">
        <f>SUM(G22+Table145410[[#This Row],[Income]]-Table145410[[#This Row],[Debits]])</f>
        <v>1992</v>
      </c>
      <c r="I23" s="35">
        <f t="shared" si="1"/>
        <v>0</v>
      </c>
    </row>
    <row r="24" spans="1:13" x14ac:dyDescent="0.25">
      <c r="A24" s="26">
        <f>MONTH(Table145410[[#This Row],[Date]])</f>
        <v>9</v>
      </c>
      <c r="B24" s="25">
        <v>45177</v>
      </c>
      <c r="C24" s="26" t="s">
        <v>209</v>
      </c>
      <c r="D24" s="26" t="s">
        <v>4</v>
      </c>
      <c r="E24" s="27">
        <v>150</v>
      </c>
      <c r="F24" s="27"/>
      <c r="G24" s="27">
        <f>SUM(G23+Table145410[[#This Row],[Income]]-Table145410[[#This Row],[Debits]])</f>
        <v>2142</v>
      </c>
      <c r="I24" s="38">
        <f t="shared" si="1"/>
        <v>0</v>
      </c>
    </row>
    <row r="25" spans="1:13" x14ac:dyDescent="0.25">
      <c r="A25" s="26">
        <f>MONTH(Table145410[[#This Row],[Date]])</f>
        <v>9</v>
      </c>
      <c r="B25" s="25">
        <v>45178</v>
      </c>
      <c r="C25" s="26" t="s">
        <v>219</v>
      </c>
      <c r="D25" s="26" t="s">
        <v>18</v>
      </c>
      <c r="E25" s="27"/>
      <c r="F25" s="27">
        <v>192</v>
      </c>
      <c r="G25" s="27">
        <f>SUM(G24+Table145410[[#This Row],[Income]]-Table145410[[#This Row],[Debits]])</f>
        <v>1950</v>
      </c>
      <c r="I25" s="35">
        <f t="shared" si="1"/>
        <v>0</v>
      </c>
      <c r="K25" s="74" t="s">
        <v>139</v>
      </c>
      <c r="L25" s="74"/>
    </row>
    <row r="26" spans="1:13" x14ac:dyDescent="0.25">
      <c r="A26" s="26">
        <f>MONTH(Table145410[[#This Row],[Date]])</f>
        <v>9</v>
      </c>
      <c r="B26" s="25">
        <v>45178</v>
      </c>
      <c r="C26" s="26" t="s">
        <v>220</v>
      </c>
      <c r="D26" s="26" t="s">
        <v>21</v>
      </c>
      <c r="E26" s="27"/>
      <c r="F26" s="27">
        <v>361</v>
      </c>
      <c r="G26" s="27">
        <f>SUM(G25+Table145410[[#This Row],[Income]]-Table145410[[#This Row],[Debits]])</f>
        <v>1589</v>
      </c>
      <c r="I26" s="38">
        <f t="shared" si="1"/>
        <v>0</v>
      </c>
    </row>
    <row r="27" spans="1:13" x14ac:dyDescent="0.25">
      <c r="A27" s="26">
        <f>MONTH(Table145410[[#This Row],[Date]])</f>
        <v>9</v>
      </c>
      <c r="B27" s="25">
        <v>45178</v>
      </c>
      <c r="C27" s="26" t="s">
        <v>221</v>
      </c>
      <c r="D27" s="26" t="s">
        <v>11</v>
      </c>
      <c r="E27" s="27"/>
      <c r="F27" s="27">
        <v>65</v>
      </c>
      <c r="G27" s="27">
        <f>SUM(G26+Table145410[[#This Row],[Income]]-Table145410[[#This Row],[Debits]])</f>
        <v>1524</v>
      </c>
      <c r="I27" s="35">
        <f t="shared" si="1"/>
        <v>0</v>
      </c>
    </row>
    <row r="28" spans="1:13" x14ac:dyDescent="0.25">
      <c r="A28" s="26">
        <f>MONTH(Table145410[[#This Row],[Date]])</f>
        <v>9</v>
      </c>
      <c r="B28" s="25">
        <v>45178</v>
      </c>
      <c r="C28" s="26" t="s">
        <v>222</v>
      </c>
      <c r="D28" s="26" t="s">
        <v>4</v>
      </c>
      <c r="E28" s="27">
        <v>500</v>
      </c>
      <c r="F28" s="27"/>
      <c r="G28" s="27">
        <f>SUM(G27+Table145410[[#This Row],[Income]]-Table145410[[#This Row],[Debits]])</f>
        <v>2024</v>
      </c>
      <c r="I28" s="38">
        <f t="shared" si="1"/>
        <v>0</v>
      </c>
    </row>
    <row r="29" spans="1:13" x14ac:dyDescent="0.25">
      <c r="A29" s="26">
        <f>MONTH(Table145410[[#This Row],[Date]])</f>
        <v>9</v>
      </c>
      <c r="B29" s="25">
        <v>45178</v>
      </c>
      <c r="C29" s="28" t="s">
        <v>223</v>
      </c>
      <c r="D29" s="28" t="s">
        <v>11</v>
      </c>
      <c r="E29" s="27"/>
      <c r="F29" s="27">
        <v>65</v>
      </c>
      <c r="G29" s="27">
        <f>SUM(G28+Table145410[[#This Row],[Income]]-Table145410[[#This Row],[Debits]])</f>
        <v>1959</v>
      </c>
      <c r="I29" s="35">
        <f t="shared" si="1"/>
        <v>0</v>
      </c>
    </row>
    <row r="30" spans="1:13" x14ac:dyDescent="0.25">
      <c r="A30" s="26">
        <f>MONTH(Table145410[[#This Row],[Date]])</f>
        <v>9</v>
      </c>
      <c r="B30" s="25">
        <v>45180</v>
      </c>
      <c r="C30" s="26" t="s">
        <v>222</v>
      </c>
      <c r="D30" s="26" t="s">
        <v>4</v>
      </c>
      <c r="E30" s="27">
        <v>500</v>
      </c>
      <c r="F30" s="27"/>
      <c r="G30" s="27">
        <f>SUM(G29+Table145410[[#This Row],[Income]]-Table145410[[#This Row],[Debits]])</f>
        <v>2459</v>
      </c>
      <c r="I30" s="38">
        <f t="shared" si="1"/>
        <v>0</v>
      </c>
    </row>
    <row r="31" spans="1:13" x14ac:dyDescent="0.25">
      <c r="A31" s="26">
        <f>MONTH(Table145410[[#This Row],[Date]])</f>
        <v>9</v>
      </c>
      <c r="B31" s="25">
        <v>45180</v>
      </c>
      <c r="C31" s="26" t="s">
        <v>217</v>
      </c>
      <c r="D31" s="26" t="s">
        <v>18</v>
      </c>
      <c r="E31" s="27"/>
      <c r="F31" s="27">
        <v>80</v>
      </c>
      <c r="G31" s="27">
        <f>SUM(G30+Table145410[[#This Row],[Income]]-Table145410[[#This Row],[Debits]])</f>
        <v>2379</v>
      </c>
      <c r="I31" s="35">
        <f t="shared" si="1"/>
        <v>0</v>
      </c>
    </row>
    <row r="32" spans="1:13" x14ac:dyDescent="0.25">
      <c r="A32" s="26">
        <f>MONTH(Table145410[[#This Row],[Date]])</f>
        <v>9</v>
      </c>
      <c r="B32" s="25">
        <v>45181</v>
      </c>
      <c r="C32" s="26" t="s">
        <v>217</v>
      </c>
      <c r="D32" s="24" t="s">
        <v>18</v>
      </c>
      <c r="E32" s="27"/>
      <c r="F32" s="27">
        <v>80</v>
      </c>
      <c r="G32" s="27">
        <f>SUM(G31+Table145410[[#This Row],[Income]]-Table145410[[#This Row],[Debits]])</f>
        <v>2299</v>
      </c>
      <c r="I32" s="38">
        <f t="shared" si="1"/>
        <v>0</v>
      </c>
    </row>
    <row r="33" spans="1:9" x14ac:dyDescent="0.25">
      <c r="A33" s="26">
        <f>MONTH(Table145410[[#This Row],[Date]])</f>
        <v>9</v>
      </c>
      <c r="B33" s="25">
        <v>45181</v>
      </c>
      <c r="C33" s="26" t="s">
        <v>224</v>
      </c>
      <c r="D33" s="26" t="s">
        <v>11</v>
      </c>
      <c r="E33" s="27"/>
      <c r="F33" s="27">
        <v>55</v>
      </c>
      <c r="G33" s="27">
        <f>SUM(G32+Table145410[[#This Row],[Income]]-Table145410[[#This Row],[Debits]])</f>
        <v>2244</v>
      </c>
      <c r="I33" s="35">
        <f t="shared" si="1"/>
        <v>0</v>
      </c>
    </row>
    <row r="34" spans="1:9" x14ac:dyDescent="0.25">
      <c r="A34" s="26">
        <f>MONTH(Table145410[[#This Row],[Date]])</f>
        <v>9</v>
      </c>
      <c r="B34" s="25">
        <v>45181</v>
      </c>
      <c r="C34" s="26" t="s">
        <v>225</v>
      </c>
      <c r="D34" s="26" t="s">
        <v>9</v>
      </c>
      <c r="E34" s="27"/>
      <c r="F34" s="27">
        <v>100</v>
      </c>
      <c r="G34" s="27">
        <f>SUM(G33+Table145410[[#This Row],[Income]]-Table145410[[#This Row],[Debits]])</f>
        <v>2144</v>
      </c>
      <c r="I34" s="38">
        <f t="shared" si="1"/>
        <v>0</v>
      </c>
    </row>
    <row r="35" spans="1:9" x14ac:dyDescent="0.25">
      <c r="A35" s="26">
        <f>MONTH(Table145410[[#This Row],[Date]])</f>
        <v>9</v>
      </c>
      <c r="B35" s="25">
        <v>45181</v>
      </c>
      <c r="C35" s="28" t="s">
        <v>222</v>
      </c>
      <c r="D35" s="28" t="s">
        <v>4</v>
      </c>
      <c r="E35" s="27">
        <v>500</v>
      </c>
      <c r="F35" s="27"/>
      <c r="G35" s="27">
        <f>SUM(G34+Table145410[[#This Row],[Income]]-Table145410[[#This Row],[Debits]])</f>
        <v>2644</v>
      </c>
      <c r="I35" s="35">
        <f t="shared" si="1"/>
        <v>0</v>
      </c>
    </row>
    <row r="36" spans="1:9" x14ac:dyDescent="0.25">
      <c r="A36" s="26">
        <f>MONTH(Table145410[[#This Row],[Date]])</f>
        <v>9</v>
      </c>
      <c r="B36" s="25">
        <v>45182</v>
      </c>
      <c r="C36" s="32" t="s">
        <v>228</v>
      </c>
      <c r="D36" s="26" t="s">
        <v>11</v>
      </c>
      <c r="E36" s="27"/>
      <c r="F36" s="27">
        <v>49</v>
      </c>
      <c r="G36" s="27">
        <f>SUM(G35+Table145410[[#This Row],[Income]]-Table145410[[#This Row],[Debits]])</f>
        <v>2595</v>
      </c>
      <c r="I36" s="38">
        <f t="shared" si="1"/>
        <v>0</v>
      </c>
    </row>
    <row r="37" spans="1:9" x14ac:dyDescent="0.25">
      <c r="A37" s="26">
        <f>MONTH(Table145410[[#This Row],[Date]])</f>
        <v>9</v>
      </c>
      <c r="B37" s="25">
        <v>45182</v>
      </c>
      <c r="C37" s="26" t="s">
        <v>226</v>
      </c>
      <c r="D37" s="26" t="s">
        <v>9</v>
      </c>
      <c r="E37" s="27"/>
      <c r="F37" s="27">
        <v>1500</v>
      </c>
      <c r="G37" s="27">
        <f>SUM(G36+Table145410[[#This Row],[Income]]-Table145410[[#This Row],[Debits]])</f>
        <v>1095</v>
      </c>
      <c r="I37" s="35">
        <f t="shared" si="1"/>
        <v>0</v>
      </c>
    </row>
    <row r="38" spans="1:9" x14ac:dyDescent="0.25">
      <c r="A38" s="26">
        <f>MONTH(Table145410[[#This Row],[Date]])</f>
        <v>9</v>
      </c>
      <c r="B38" s="25">
        <v>45182</v>
      </c>
      <c r="C38" s="26" t="s">
        <v>227</v>
      </c>
      <c r="D38" s="26" t="s">
        <v>18</v>
      </c>
      <c r="E38" s="27"/>
      <c r="F38" s="27">
        <v>60</v>
      </c>
      <c r="G38" s="27">
        <f>SUM(G37+Table145410[[#This Row],[Income]]-Table145410[[#This Row],[Debits]])</f>
        <v>1035</v>
      </c>
      <c r="I38" s="38">
        <f t="shared" si="1"/>
        <v>0</v>
      </c>
    </row>
    <row r="39" spans="1:9" x14ac:dyDescent="0.25">
      <c r="A39" s="26">
        <f>MONTH(Table145410[[#This Row],[Date]])</f>
        <v>9</v>
      </c>
      <c r="B39" s="25">
        <v>45182</v>
      </c>
      <c r="C39" s="28" t="s">
        <v>229</v>
      </c>
      <c r="D39" s="28" t="s">
        <v>4</v>
      </c>
      <c r="E39" s="27">
        <v>1200</v>
      </c>
      <c r="F39" s="27"/>
      <c r="G39" s="27">
        <f>SUM(G38+Table145410[[#This Row],[Income]]-Table145410[[#This Row],[Debits]])</f>
        <v>2235</v>
      </c>
      <c r="I39" s="35">
        <f t="shared" si="1"/>
        <v>0</v>
      </c>
    </row>
    <row r="40" spans="1:9" x14ac:dyDescent="0.25">
      <c r="A40" s="26">
        <f>MONTH(Table145410[[#This Row],[Date]])</f>
        <v>9</v>
      </c>
      <c r="B40" s="25">
        <v>45183</v>
      </c>
      <c r="C40" s="24" t="s">
        <v>230</v>
      </c>
      <c r="D40" s="24" t="s">
        <v>11</v>
      </c>
      <c r="E40" s="27"/>
      <c r="F40" s="27">
        <v>115</v>
      </c>
      <c r="G40" s="27">
        <f>SUM(G39+Table145410[[#This Row],[Income]]-Table145410[[#This Row],[Debits]])</f>
        <v>2120</v>
      </c>
      <c r="I40" s="38">
        <f t="shared" si="1"/>
        <v>0</v>
      </c>
    </row>
    <row r="41" spans="1:9" x14ac:dyDescent="0.25">
      <c r="A41" s="26">
        <f>MONTH(Table145410[[#This Row],[Date]])</f>
        <v>9</v>
      </c>
      <c r="B41" s="25">
        <v>45183</v>
      </c>
      <c r="C41" s="26" t="s">
        <v>217</v>
      </c>
      <c r="D41" s="26" t="s">
        <v>18</v>
      </c>
      <c r="E41" s="27"/>
      <c r="F41" s="27">
        <v>84</v>
      </c>
      <c r="G41" s="27">
        <f>SUM(G40+Table145410[[#This Row],[Income]]-Table145410[[#This Row],[Debits]])</f>
        <v>2036</v>
      </c>
      <c r="I41" s="35">
        <f t="shared" si="1"/>
        <v>0</v>
      </c>
    </row>
    <row r="42" spans="1:9" x14ac:dyDescent="0.25">
      <c r="A42" s="26">
        <f>MONTH(Table145410[[#This Row],[Date]])</f>
        <v>9</v>
      </c>
      <c r="B42" s="25">
        <v>45185</v>
      </c>
      <c r="C42" s="24" t="s">
        <v>217</v>
      </c>
      <c r="D42" s="24" t="s">
        <v>18</v>
      </c>
      <c r="E42" s="27"/>
      <c r="F42" s="27">
        <v>41</v>
      </c>
      <c r="G42" s="27">
        <f>SUM(G41+Table145410[[#This Row],[Income]]-Table145410[[#This Row],[Debits]])</f>
        <v>1995</v>
      </c>
      <c r="I42" s="38">
        <f t="shared" si="1"/>
        <v>0</v>
      </c>
    </row>
    <row r="43" spans="1:9" x14ac:dyDescent="0.25">
      <c r="A43" s="26">
        <f>MONTH(Table145410[[#This Row],[Date]])</f>
        <v>9</v>
      </c>
      <c r="B43" s="25">
        <v>45187</v>
      </c>
      <c r="C43" s="26" t="s">
        <v>217</v>
      </c>
      <c r="D43" s="26" t="s">
        <v>18</v>
      </c>
      <c r="E43" s="27"/>
      <c r="F43" s="27">
        <v>84</v>
      </c>
      <c r="G43" s="27">
        <f>SUM(G42+Table145410[[#This Row],[Income]]-Table145410[[#This Row],[Debits]])</f>
        <v>1911</v>
      </c>
      <c r="I43" s="35">
        <f t="shared" si="1"/>
        <v>0</v>
      </c>
    </row>
    <row r="44" spans="1:9" x14ac:dyDescent="0.25">
      <c r="A44" s="26">
        <f>MONTH(Table145410[[#This Row],[Date]])</f>
        <v>9</v>
      </c>
      <c r="B44" s="25">
        <v>45188</v>
      </c>
      <c r="C44" s="26" t="s">
        <v>217</v>
      </c>
      <c r="D44" s="26" t="s">
        <v>18</v>
      </c>
      <c r="E44" s="27"/>
      <c r="F44" s="27">
        <v>84</v>
      </c>
      <c r="G44" s="27">
        <f>SUM(G43+Table145410[[#This Row],[Income]]-Table145410[[#This Row],[Debits]])</f>
        <v>1827</v>
      </c>
      <c r="I44" s="38">
        <f t="shared" si="1"/>
        <v>0</v>
      </c>
    </row>
    <row r="45" spans="1:9" x14ac:dyDescent="0.25">
      <c r="A45" s="26">
        <f>MONTH(Table145410[[#This Row],[Date]])</f>
        <v>9</v>
      </c>
      <c r="B45" s="25">
        <v>45188</v>
      </c>
      <c r="C45" s="26" t="s">
        <v>231</v>
      </c>
      <c r="D45" s="26" t="s">
        <v>11</v>
      </c>
      <c r="E45" s="27"/>
      <c r="F45" s="27">
        <v>65</v>
      </c>
      <c r="G45" s="27">
        <f>SUM(G44+Table145410[[#This Row],[Income]]-Table145410[[#This Row],[Debits]])</f>
        <v>1762</v>
      </c>
      <c r="I45" s="35">
        <f t="shared" si="1"/>
        <v>0</v>
      </c>
    </row>
    <row r="46" spans="1:9" x14ac:dyDescent="0.25">
      <c r="A46" s="26">
        <f>MONTH(Table145410[[#This Row],[Date]])</f>
        <v>9</v>
      </c>
      <c r="B46" s="25">
        <v>45189</v>
      </c>
      <c r="C46" s="26" t="s">
        <v>217</v>
      </c>
      <c r="D46" s="26" t="s">
        <v>18</v>
      </c>
      <c r="E46" s="27"/>
      <c r="F46" s="27">
        <v>84</v>
      </c>
      <c r="G46" s="27">
        <f>SUM(G45+Table145410[[#This Row],[Income]]-Table145410[[#This Row],[Debits]])</f>
        <v>1678</v>
      </c>
      <c r="I46" s="38">
        <f t="shared" si="1"/>
        <v>0</v>
      </c>
    </row>
    <row r="47" spans="1:9" x14ac:dyDescent="0.25">
      <c r="A47" s="26">
        <f>MONTH(Table145410[[#This Row],[Date]])</f>
        <v>9</v>
      </c>
      <c r="B47" s="25">
        <v>45189</v>
      </c>
      <c r="C47" s="26" t="s">
        <v>232</v>
      </c>
      <c r="D47" s="26" t="s">
        <v>4</v>
      </c>
      <c r="E47" s="27">
        <v>400</v>
      </c>
      <c r="F47" s="27"/>
      <c r="G47" s="27">
        <f>SUM(G46+Table145410[[#This Row],[Income]]-Table145410[[#This Row],[Debits]])</f>
        <v>2078</v>
      </c>
      <c r="I47" s="35">
        <f t="shared" si="1"/>
        <v>0</v>
      </c>
    </row>
    <row r="48" spans="1:9" x14ac:dyDescent="0.25">
      <c r="A48" s="26">
        <f>MONTH(Table145410[[#This Row],[Date]])</f>
        <v>9</v>
      </c>
      <c r="B48" s="25">
        <v>45190</v>
      </c>
      <c r="C48" s="26" t="s">
        <v>217</v>
      </c>
      <c r="D48" s="26" t="s">
        <v>18</v>
      </c>
      <c r="E48" s="27"/>
      <c r="F48" s="27">
        <v>84</v>
      </c>
      <c r="G48" s="27">
        <f>SUM(G47+Table145410[[#This Row],[Income]]-Table145410[[#This Row],[Debits]])</f>
        <v>1994</v>
      </c>
      <c r="I48" s="38">
        <f t="shared" si="1"/>
        <v>0</v>
      </c>
    </row>
    <row r="49" spans="1:9" ht="15.75" thickBot="1" x14ac:dyDescent="0.3">
      <c r="A49" s="26">
        <f>MONTH(Table145410[[#This Row],[Date]])</f>
        <v>9</v>
      </c>
      <c r="B49" s="25">
        <v>45191</v>
      </c>
      <c r="C49" s="26" t="s">
        <v>217</v>
      </c>
      <c r="D49" s="26" t="s">
        <v>18</v>
      </c>
      <c r="E49" s="27"/>
      <c r="F49" s="27">
        <v>84</v>
      </c>
      <c r="G49" s="27">
        <f>SUM(G48+Table145410[[#This Row],[Income]]-Table145410[[#This Row],[Debits]])</f>
        <v>1910</v>
      </c>
      <c r="I49" s="39">
        <f t="shared" si="1"/>
        <v>0</v>
      </c>
    </row>
    <row r="50" spans="1:9" x14ac:dyDescent="0.25">
      <c r="A50" s="26">
        <f>MONTH(Table145410[[#This Row],[Date]])</f>
        <v>9</v>
      </c>
      <c r="B50" s="25">
        <v>45191</v>
      </c>
      <c r="C50" s="26" t="s">
        <v>217</v>
      </c>
      <c r="D50" s="26" t="s">
        <v>18</v>
      </c>
      <c r="E50" s="27"/>
      <c r="F50" s="27">
        <v>84</v>
      </c>
      <c r="G50" s="27">
        <f>SUM(G49+Table145410[[#This Row],[Income]]-Table145410[[#This Row],[Debits]])</f>
        <v>1826</v>
      </c>
      <c r="H50" s="27"/>
      <c r="I50" s="73">
        <f t="shared" ref="I50:I73" si="2">SUM(K57)</f>
        <v>0</v>
      </c>
    </row>
    <row r="51" spans="1:9" x14ac:dyDescent="0.25">
      <c r="A51" s="26">
        <f>MONTH(Table145410[[#This Row],[Date]])</f>
        <v>9</v>
      </c>
      <c r="B51" s="25">
        <v>45191</v>
      </c>
      <c r="C51" s="26" t="s">
        <v>233</v>
      </c>
      <c r="D51" s="26" t="s">
        <v>9</v>
      </c>
      <c r="E51" s="27"/>
      <c r="F51" s="27">
        <v>100</v>
      </c>
      <c r="G51" s="27">
        <f>SUM(G50+Table145410[[#This Row],[Income]]-Table145410[[#This Row],[Debits]])</f>
        <v>1726</v>
      </c>
      <c r="H51" s="27"/>
      <c r="I51" s="35">
        <f t="shared" si="2"/>
        <v>0</v>
      </c>
    </row>
    <row r="52" spans="1:9" x14ac:dyDescent="0.25">
      <c r="A52" s="26">
        <f>MONTH(Table145410[[#This Row],[Date]])</f>
        <v>9</v>
      </c>
      <c r="B52" s="25">
        <v>45193</v>
      </c>
      <c r="C52" s="26" t="s">
        <v>234</v>
      </c>
      <c r="D52" s="26" t="s">
        <v>11</v>
      </c>
      <c r="E52" s="27"/>
      <c r="F52" s="27">
        <v>200</v>
      </c>
      <c r="G52" s="27">
        <f>SUM(G51+Table145410[[#This Row],[Income]]-Table145410[[#This Row],[Debits]])</f>
        <v>1526</v>
      </c>
      <c r="H52" s="27"/>
      <c r="I52" s="73">
        <f t="shared" si="2"/>
        <v>0</v>
      </c>
    </row>
    <row r="53" spans="1:9" x14ac:dyDescent="0.25">
      <c r="A53" s="26">
        <f>MONTH(Table145410[[#This Row],[Date]])</f>
        <v>9</v>
      </c>
      <c r="B53" s="25">
        <v>45194</v>
      </c>
      <c r="C53" s="26" t="s">
        <v>217</v>
      </c>
      <c r="D53" s="26" t="s">
        <v>18</v>
      </c>
      <c r="E53" s="27"/>
      <c r="F53" s="27">
        <v>84</v>
      </c>
      <c r="G53" s="27">
        <f>SUM(G52+Table145410[[#This Row],[Income]]-Table145410[[#This Row],[Debits]])</f>
        <v>1442</v>
      </c>
      <c r="H53" s="27"/>
      <c r="I53" s="35">
        <f t="shared" si="2"/>
        <v>0</v>
      </c>
    </row>
    <row r="54" spans="1:9" x14ac:dyDescent="0.25">
      <c r="A54" s="26">
        <f>MONTH(Table145410[[#This Row],[Date]])</f>
        <v>9</v>
      </c>
      <c r="B54" s="25">
        <v>45194</v>
      </c>
      <c r="C54" s="26" t="s">
        <v>80</v>
      </c>
      <c r="D54" s="26" t="s">
        <v>9</v>
      </c>
      <c r="E54" s="27"/>
      <c r="F54" s="27">
        <v>100</v>
      </c>
      <c r="G54" s="27">
        <f>SUM(G53+Table145410[[#This Row],[Income]]-Table145410[[#This Row],[Debits]])</f>
        <v>1342</v>
      </c>
      <c r="H54" s="27"/>
      <c r="I54" s="73">
        <f t="shared" si="2"/>
        <v>0</v>
      </c>
    </row>
    <row r="55" spans="1:9" x14ac:dyDescent="0.25">
      <c r="A55" s="26">
        <f>MONTH(Table145410[[#This Row],[Date]])</f>
        <v>9</v>
      </c>
      <c r="B55" s="25">
        <v>45195</v>
      </c>
      <c r="C55" s="26" t="s">
        <v>224</v>
      </c>
      <c r="D55" s="26" t="s">
        <v>11</v>
      </c>
      <c r="E55" s="27"/>
      <c r="F55" s="27">
        <v>225</v>
      </c>
      <c r="G55" s="27">
        <f>SUM(G54+Table145410[[#This Row],[Income]]-Table145410[[#This Row],[Debits]])</f>
        <v>1117</v>
      </c>
      <c r="H55" s="27"/>
      <c r="I55" s="35">
        <f t="shared" si="2"/>
        <v>0</v>
      </c>
    </row>
    <row r="56" spans="1:9" x14ac:dyDescent="0.25">
      <c r="A56" s="26">
        <f>MONTH(Table145410[[#This Row],[Date]])</f>
        <v>9</v>
      </c>
      <c r="B56" s="25">
        <v>45195</v>
      </c>
      <c r="C56" s="26" t="s">
        <v>217</v>
      </c>
      <c r="D56" s="26" t="s">
        <v>18</v>
      </c>
      <c r="E56" s="27"/>
      <c r="F56" s="27">
        <v>84</v>
      </c>
      <c r="G56" s="27">
        <f>SUM(G55+Table145410[[#This Row],[Income]]-Table145410[[#This Row],[Debits]])</f>
        <v>1033</v>
      </c>
      <c r="H56" s="27"/>
      <c r="I56" s="73">
        <f t="shared" si="2"/>
        <v>0</v>
      </c>
    </row>
    <row r="57" spans="1:9" x14ac:dyDescent="0.25">
      <c r="A57" s="26">
        <f>MONTH(Table145410[[#This Row],[Date]])</f>
        <v>9</v>
      </c>
      <c r="B57" s="25">
        <v>45196</v>
      </c>
      <c r="C57" s="26" t="s">
        <v>235</v>
      </c>
      <c r="D57" s="26" t="s">
        <v>11</v>
      </c>
      <c r="E57" s="27"/>
      <c r="F57" s="27">
        <v>24</v>
      </c>
      <c r="G57" s="27">
        <f>SUM(G56+Table145410[[#This Row],[Income]]-Table145410[[#This Row],[Debits]])</f>
        <v>1009</v>
      </c>
      <c r="H57" s="27"/>
      <c r="I57" s="35">
        <f t="shared" si="2"/>
        <v>0</v>
      </c>
    </row>
    <row r="58" spans="1:9" x14ac:dyDescent="0.25">
      <c r="A58" s="26">
        <f>MONTH(Table145410[[#This Row],[Date]])</f>
        <v>9</v>
      </c>
      <c r="B58" s="25">
        <v>45196</v>
      </c>
      <c r="C58" s="26" t="s">
        <v>217</v>
      </c>
      <c r="D58" s="26" t="s">
        <v>18</v>
      </c>
      <c r="E58" s="27"/>
      <c r="F58" s="27">
        <v>84</v>
      </c>
      <c r="G58" s="27">
        <f>SUM(G57+Table145410[[#This Row],[Income]]-Table145410[[#This Row],[Debits]])</f>
        <v>925</v>
      </c>
      <c r="H58" s="27"/>
      <c r="I58" s="73">
        <f t="shared" si="2"/>
        <v>0</v>
      </c>
    </row>
    <row r="59" spans="1:9" x14ac:dyDescent="0.25">
      <c r="A59" s="26">
        <f>MONTH(Table145410[[#This Row],[Date]])</f>
        <v>9</v>
      </c>
      <c r="B59" s="25">
        <v>45197</v>
      </c>
      <c r="C59" s="26" t="s">
        <v>236</v>
      </c>
      <c r="D59" s="26" t="s">
        <v>11</v>
      </c>
      <c r="E59" s="27"/>
      <c r="F59" s="27">
        <v>218</v>
      </c>
      <c r="G59" s="27">
        <f>SUM(G58+Table145410[[#This Row],[Income]]-Table145410[[#This Row],[Debits]])</f>
        <v>707</v>
      </c>
      <c r="H59" s="27"/>
      <c r="I59" s="35">
        <f t="shared" si="2"/>
        <v>0</v>
      </c>
    </row>
    <row r="60" spans="1:9" x14ac:dyDescent="0.25">
      <c r="A60" s="26">
        <f>MONTH(Table145410[[#This Row],[Date]])</f>
        <v>9</v>
      </c>
      <c r="B60" s="25">
        <v>45197</v>
      </c>
      <c r="C60" s="26" t="s">
        <v>237</v>
      </c>
      <c r="D60" s="26" t="s">
        <v>18</v>
      </c>
      <c r="E60" s="27"/>
      <c r="F60" s="27">
        <v>36</v>
      </c>
      <c r="G60" s="27">
        <f>SUM(G59+Table145410[[#This Row],[Income]]-Table145410[[#This Row],[Debits]])</f>
        <v>671</v>
      </c>
      <c r="H60" s="27"/>
      <c r="I60" s="73">
        <f t="shared" si="2"/>
        <v>0</v>
      </c>
    </row>
    <row r="61" spans="1:9" x14ac:dyDescent="0.25">
      <c r="A61" s="26">
        <f>MONTH(Table145410[[#This Row],[Date]])</f>
        <v>9</v>
      </c>
      <c r="B61" s="25">
        <v>45198</v>
      </c>
      <c r="C61" s="26" t="s">
        <v>200</v>
      </c>
      <c r="D61" s="26" t="s">
        <v>11</v>
      </c>
      <c r="E61" s="27"/>
      <c r="F61" s="27">
        <v>150</v>
      </c>
      <c r="G61" s="27">
        <f>SUM(G60+Table145410[[#This Row],[Income]]-Table145410[[#This Row],[Debits]])</f>
        <v>521</v>
      </c>
      <c r="H61" s="27"/>
      <c r="I61" s="35">
        <f t="shared" si="2"/>
        <v>0</v>
      </c>
    </row>
    <row r="62" spans="1:9" x14ac:dyDescent="0.25">
      <c r="A62" s="26">
        <f>MONTH(Table145410[[#This Row],[Date]])</f>
        <v>9</v>
      </c>
      <c r="B62" s="25">
        <v>45198</v>
      </c>
      <c r="C62" s="26" t="s">
        <v>238</v>
      </c>
      <c r="D62" s="26" t="s">
        <v>11</v>
      </c>
      <c r="E62" s="27"/>
      <c r="F62" s="27">
        <v>200</v>
      </c>
      <c r="G62" s="27">
        <f>SUM(G61+Table145410[[#This Row],[Income]]-Table145410[[#This Row],[Debits]])</f>
        <v>321</v>
      </c>
      <c r="H62" s="27"/>
      <c r="I62" s="73">
        <f t="shared" si="2"/>
        <v>0</v>
      </c>
    </row>
    <row r="63" spans="1:9" x14ac:dyDescent="0.25">
      <c r="A63" s="26">
        <f>MONTH(Table145410[[#This Row],[Date]])</f>
        <v>9</v>
      </c>
      <c r="B63" s="25">
        <v>45199</v>
      </c>
      <c r="C63" s="26" t="s">
        <v>222</v>
      </c>
      <c r="D63" s="26" t="s">
        <v>4</v>
      </c>
      <c r="E63" s="27">
        <v>5490</v>
      </c>
      <c r="F63" s="27"/>
      <c r="G63" s="27">
        <f>SUM(G62+Table145410[[#This Row],[Income]]-Table145410[[#This Row],[Debits]])</f>
        <v>5811</v>
      </c>
      <c r="H63" s="27"/>
      <c r="I63" s="35">
        <f t="shared" si="2"/>
        <v>0</v>
      </c>
    </row>
    <row r="64" spans="1:9" x14ac:dyDescent="0.25">
      <c r="A64" s="26">
        <f>MONTH(Table145410[[#This Row],[Date]])</f>
        <v>1</v>
      </c>
      <c r="B64" s="25"/>
      <c r="C64" s="26"/>
      <c r="D64" s="26"/>
      <c r="E64" s="27"/>
      <c r="F64" s="27"/>
      <c r="G64" s="27">
        <f>SUM(G63+Table145410[[#This Row],[Income]]-Table145410[[#This Row],[Debits]])</f>
        <v>5811</v>
      </c>
      <c r="H64" s="27"/>
      <c r="I64" s="73">
        <f t="shared" si="2"/>
        <v>0</v>
      </c>
    </row>
    <row r="65" spans="1:9" x14ac:dyDescent="0.25">
      <c r="A65" s="26">
        <f>MONTH(Table145410[[#This Row],[Date]])</f>
        <v>1</v>
      </c>
      <c r="B65" s="25"/>
      <c r="C65" s="26"/>
      <c r="D65" s="26"/>
      <c r="E65" s="27"/>
      <c r="F65" s="27"/>
      <c r="G65" s="27">
        <f>SUM(G64+Table145410[[#This Row],[Income]]-Table145410[[#This Row],[Debits]])</f>
        <v>5811</v>
      </c>
      <c r="H65" s="27"/>
      <c r="I65" s="35">
        <f t="shared" si="2"/>
        <v>0</v>
      </c>
    </row>
    <row r="66" spans="1:9" x14ac:dyDescent="0.25">
      <c r="A66" s="26">
        <f>MONTH(Table145410[[#This Row],[Date]])</f>
        <v>1</v>
      </c>
      <c r="B66" s="25"/>
      <c r="C66" s="26"/>
      <c r="D66" s="26"/>
      <c r="E66" s="27"/>
      <c r="F66" s="27"/>
      <c r="G66" s="27">
        <f>SUM(G65+Table145410[[#This Row],[Income]]-Table145410[[#This Row],[Debits]])</f>
        <v>5811</v>
      </c>
      <c r="H66" s="27"/>
      <c r="I66" s="73">
        <f t="shared" si="2"/>
        <v>0</v>
      </c>
    </row>
    <row r="67" spans="1:9" x14ac:dyDescent="0.25">
      <c r="A67" s="26">
        <f>MONTH(Table145410[[#This Row],[Date]])</f>
        <v>1</v>
      </c>
      <c r="B67" s="25"/>
      <c r="C67" s="26"/>
      <c r="D67" s="26"/>
      <c r="E67" s="27"/>
      <c r="F67" s="27"/>
      <c r="G67" s="27">
        <f>SUM(G66+Table145410[[#This Row],[Income]]-Table145410[[#This Row],[Debits]])</f>
        <v>5811</v>
      </c>
      <c r="H67" s="27"/>
      <c r="I67" s="35">
        <f t="shared" si="2"/>
        <v>0</v>
      </c>
    </row>
    <row r="68" spans="1:9" x14ac:dyDescent="0.25">
      <c r="A68" s="26">
        <f>MONTH(Table145410[[#This Row],[Date]])</f>
        <v>1</v>
      </c>
      <c r="B68" s="25"/>
      <c r="C68" s="26"/>
      <c r="D68" s="26"/>
      <c r="E68" s="27"/>
      <c r="F68" s="27"/>
      <c r="G68" s="27">
        <f>SUM(G67+Table145410[[#This Row],[Income]]-Table145410[[#This Row],[Debits]])</f>
        <v>5811</v>
      </c>
      <c r="H68" s="27"/>
      <c r="I68" s="73">
        <f t="shared" si="2"/>
        <v>0</v>
      </c>
    </row>
    <row r="69" spans="1:9" x14ac:dyDescent="0.25">
      <c r="A69" s="26">
        <f>MONTH(Table145410[[#This Row],[Date]])</f>
        <v>1</v>
      </c>
      <c r="B69" s="25"/>
      <c r="C69" s="26"/>
      <c r="D69" s="26"/>
      <c r="E69" s="27"/>
      <c r="F69" s="27"/>
      <c r="G69" s="27">
        <f>SUM(G68+Table145410[[#This Row],[Income]]-Table145410[[#This Row],[Debits]])</f>
        <v>5811</v>
      </c>
      <c r="H69" s="27"/>
      <c r="I69" s="35">
        <f t="shared" si="2"/>
        <v>0</v>
      </c>
    </row>
    <row r="70" spans="1:9" x14ac:dyDescent="0.25">
      <c r="A70" s="26">
        <f>MONTH(Table145410[[#This Row],[Date]])</f>
        <v>1</v>
      </c>
      <c r="B70" s="25"/>
      <c r="C70" s="26"/>
      <c r="D70" s="26"/>
      <c r="E70" s="27"/>
      <c r="F70" s="27"/>
      <c r="G70" s="27">
        <f>SUM(G69+Table145410[[#This Row],[Income]]-Table145410[[#This Row],[Debits]])</f>
        <v>5811</v>
      </c>
      <c r="H70" s="27"/>
      <c r="I70" s="73">
        <f t="shared" si="2"/>
        <v>0</v>
      </c>
    </row>
    <row r="71" spans="1:9" x14ac:dyDescent="0.25">
      <c r="A71" s="26">
        <f>MONTH(Table145410[[#This Row],[Date]])</f>
        <v>1</v>
      </c>
      <c r="B71" s="25"/>
      <c r="C71" s="26"/>
      <c r="D71" s="26"/>
      <c r="E71" s="27"/>
      <c r="F71" s="27"/>
      <c r="G71" s="27">
        <f>SUM(G70+Table145410[[#This Row],[Income]]-Table145410[[#This Row],[Debits]])</f>
        <v>5811</v>
      </c>
      <c r="H71" s="27"/>
      <c r="I71" s="35">
        <f t="shared" si="2"/>
        <v>0</v>
      </c>
    </row>
    <row r="72" spans="1:9" x14ac:dyDescent="0.25">
      <c r="A72" s="26">
        <f>MONTH(Table145410[[#This Row],[Date]])</f>
        <v>1</v>
      </c>
      <c r="B72" s="25"/>
      <c r="C72" s="26"/>
      <c r="D72" s="26"/>
      <c r="E72" s="27"/>
      <c r="F72" s="27"/>
      <c r="G72" s="27">
        <f>SUM(G71+Table145410[[#This Row],[Income]]-Table145410[[#This Row],[Debits]])</f>
        <v>5811</v>
      </c>
      <c r="H72" s="27"/>
      <c r="I72" s="73">
        <f t="shared" si="2"/>
        <v>0</v>
      </c>
    </row>
    <row r="73" spans="1:9" x14ac:dyDescent="0.25">
      <c r="A73" s="26">
        <f>MONTH(Table145410[[#This Row],[Date]])</f>
        <v>1</v>
      </c>
      <c r="B73" s="25"/>
      <c r="C73" s="26"/>
      <c r="D73" s="26"/>
      <c r="E73" s="27"/>
      <c r="F73" s="27"/>
      <c r="G73" s="27">
        <f>SUM(G72+Table145410[[#This Row],[Income]]-Table145410[[#This Row],[Debits]])</f>
        <v>5811</v>
      </c>
      <c r="H73" s="27"/>
      <c r="I73" s="35">
        <f t="shared" si="2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604-917F-400B-AB0A-5A47E22855DC}">
  <sheetPr>
    <tabColor rgb="FFFFFF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MONTH(Table145412[[#This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MONTH(Table145412[[#This Row],[Date]])</f>
        <v>1</v>
      </c>
      <c r="B3" s="25"/>
      <c r="C3" s="28"/>
      <c r="D3" s="28"/>
      <c r="E3" s="27"/>
      <c r="F3" s="27"/>
      <c r="G3" s="27">
        <f>SUM(G2+Table145412[[#This Row],[Income]]-Table145412[[#This Row],[Debits]])</f>
        <v>0</v>
      </c>
      <c r="H3" t="s">
        <v>87</v>
      </c>
      <c r="I3" s="35">
        <f>SUMIFS(Table145412[[#All],[Debits]],Table145412[[#All],[Month]],K4, Table145412[[#All],[Category]],K9)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MONTH(Table145412[[#This Row],[Date]])</f>
        <v>1</v>
      </c>
      <c r="B4" s="25"/>
      <c r="C4" s="26"/>
      <c r="D4" s="26"/>
      <c r="E4" s="27"/>
      <c r="F4" s="29"/>
      <c r="G4" s="27">
        <f>SUM(G3+Table145412[[#This Row],[Income]]-Table145412[[#This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MONTH(Table145412[[#This Row],[Date]])</f>
        <v>1</v>
      </c>
      <c r="B5" s="25"/>
      <c r="C5" s="28"/>
      <c r="D5" s="28"/>
      <c r="E5" s="27"/>
      <c r="F5" s="27"/>
      <c r="G5" s="27">
        <f>SUM(G4+Table145412[[#This Row],[Income]]-Table145412[[#This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SUMIFS(Table145412[[#All],[Income]],Table145412[[#All],[Month]],K4,Table145412[[#All],[Category]],K5)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MONTH(Table145412[[#This Row],[Date]])</f>
        <v>1</v>
      </c>
      <c r="B6" s="25"/>
      <c r="C6" s="26"/>
      <c r="D6" s="26"/>
      <c r="E6" s="27"/>
      <c r="F6" s="27"/>
      <c r="G6" s="27">
        <f>SUM(G5+Table145412[[#This Row],[Income]]-Table145412[[#This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SUMIFS(Table145412[[#All],[Debits]],Table145412[[#All],[Month]],K4, Table145412[[#All],[Category]],K6)</f>
        <v>0</v>
      </c>
      <c r="M6">
        <v>800</v>
      </c>
      <c r="O6" s="5"/>
    </row>
    <row r="7" spans="1:15" x14ac:dyDescent="0.25">
      <c r="A7" s="28">
        <f>MONTH(Table145412[[#This Row],[Date]])</f>
        <v>1</v>
      </c>
      <c r="B7" s="25"/>
      <c r="C7" s="26"/>
      <c r="D7" s="26"/>
      <c r="E7" s="27"/>
      <c r="F7" s="27"/>
      <c r="G7" s="27">
        <f>SUM(G6+Table145412[[#This Row],[Income]]-Table145412[[#This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SUMIFS(Table145412[[#All],[Debits]],Table145412[[#All],[Month]],K4, Table145412[[#All],[Category]],K7)</f>
        <v>0</v>
      </c>
      <c r="M7">
        <v>800</v>
      </c>
      <c r="O7" s="5"/>
    </row>
    <row r="8" spans="1:15" x14ac:dyDescent="0.25">
      <c r="A8" s="24">
        <f>MONTH(Table145412[[#This Row],[Date]])</f>
        <v>1</v>
      </c>
      <c r="B8" s="25"/>
      <c r="C8" s="26"/>
      <c r="D8" s="26"/>
      <c r="E8" s="27"/>
      <c r="F8" s="27"/>
      <c r="G8" s="27">
        <f>SUM(G7+Table145412[[#This Row],[Income]]-Table145412[[#This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SUMIFS(Table145412[[#All],[Debits]],Table145412[[#All],[Month]],K4, Table145412[[#All],[Category]],K8)</f>
        <v>0</v>
      </c>
      <c r="M8">
        <v>800</v>
      </c>
      <c r="O8" s="5"/>
    </row>
    <row r="9" spans="1:15" x14ac:dyDescent="0.25">
      <c r="A9" s="28">
        <f>MONTH(Table145412[[#This Row],[Date]])</f>
        <v>1</v>
      </c>
      <c r="B9" s="25"/>
      <c r="C9" s="28"/>
      <c r="D9" s="28"/>
      <c r="E9" s="27"/>
      <c r="F9" s="27"/>
      <c r="G9" s="27">
        <f>SUM(G8+Table145412[[#This Row],[Income]]-Table145412[[#This Row],[Debits]])</f>
        <v>0</v>
      </c>
      <c r="H9" t="s">
        <v>95</v>
      </c>
      <c r="I9" s="35"/>
      <c r="J9" s="5"/>
      <c r="K9" t="s">
        <v>21</v>
      </c>
      <c r="L9">
        <f>SUMIFS(Table145412[[#All],[Debits]],Table145412[[#All],[Month]],K4, Table145412[[#All],[Category]],K9)</f>
        <v>0</v>
      </c>
      <c r="M9">
        <v>800</v>
      </c>
      <c r="O9" s="5"/>
    </row>
    <row r="10" spans="1:15" x14ac:dyDescent="0.25">
      <c r="A10" s="24">
        <f>MONTH(Table145412[[#This Row],[Date]])</f>
        <v>1</v>
      </c>
      <c r="B10" s="25"/>
      <c r="C10" s="26"/>
      <c r="D10" s="26"/>
      <c r="E10" s="27"/>
      <c r="F10" s="27"/>
      <c r="G10" s="27">
        <f>SUM(G9+Table145412[[#This Row],[Income]]-Table145412[[#This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SUMIFS(Table145412[[#All],[Income]],Table145412[[#All],[Month]],K4,Table145412[[#All],[Category]],K10)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MONTH(Table145412[[#This Row],[Date]])</f>
        <v>1</v>
      </c>
      <c r="B11" s="25"/>
      <c r="C11" s="26"/>
      <c r="D11" s="26"/>
      <c r="E11" s="27"/>
      <c r="F11" s="27"/>
      <c r="G11" s="27">
        <f>SUM(G10+Table145412[[#This Row],[Income]]-Table145412[[#This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MONTH(Table145412[[#This Row],[Date]])</f>
        <v>1</v>
      </c>
      <c r="B12" s="25"/>
      <c r="C12" s="24"/>
      <c r="D12" s="24"/>
      <c r="E12" s="27"/>
      <c r="F12" s="27"/>
      <c r="G12" s="27">
        <f>SUM(G11+Table145412[[#This Row],[Income]]-Table145412[[#This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MONTH(Table145412[[#This Row],[Date]])</f>
        <v>1</v>
      </c>
      <c r="B13" s="25"/>
      <c r="C13" s="26"/>
      <c r="D13" s="26"/>
      <c r="E13" s="27"/>
      <c r="F13" s="27"/>
      <c r="G13" s="27">
        <f>SUM(G12+Table145412[[#This Row],[Income]]-Table145412[[#This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SUM(Table145412[Savings Balance])</f>
        <v>0</v>
      </c>
    </row>
    <row r="14" spans="1:15" x14ac:dyDescent="0.25">
      <c r="A14" s="24">
        <f>MONTH(Table145412[[#This Row],[Date]])</f>
        <v>1</v>
      </c>
      <c r="B14" s="25"/>
      <c r="C14" s="24"/>
      <c r="D14" s="24"/>
      <c r="E14" s="27"/>
      <c r="F14" s="27"/>
      <c r="G14" s="27">
        <f>SUM(G13+Table145412[[#This Row],[Income]]-Table145412[[#This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MONTH(Table145412[[#This Row],[Date]])</f>
        <v>1</v>
      </c>
      <c r="B15" s="25"/>
      <c r="C15" s="26"/>
      <c r="D15" s="26"/>
      <c r="E15" s="27"/>
      <c r="F15" s="27"/>
      <c r="G15" s="27">
        <f>SUM(G14+Table145412[[#This Row],[Income]]-Table145412[[#This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MONTH(Table145412[[#This Row],[Date]])</f>
        <v>1</v>
      </c>
      <c r="B16" s="25"/>
      <c r="C16" s="26"/>
      <c r="D16" s="26"/>
      <c r="E16" s="27"/>
      <c r="F16" s="27"/>
      <c r="G16" s="27">
        <f>SUM(G15+Table145412[[#This Row],[Income]]-Table145412[[#This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MONTH(Table145412[[#This Row],[Date]])</f>
        <v>1</v>
      </c>
      <c r="B17" s="25"/>
      <c r="C17" s="30"/>
      <c r="D17" s="28"/>
      <c r="E17" s="27"/>
      <c r="F17" s="27"/>
      <c r="G17" s="27">
        <f>SUM(G16+Table145412[[#This Row],[Income]]-Table145412[[#This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MONTH(Table145412[[#This Row],[Date]])</f>
        <v>1</v>
      </c>
      <c r="B18" s="25"/>
      <c r="C18" s="26"/>
      <c r="D18" s="26"/>
      <c r="E18" s="27"/>
      <c r="F18" s="27"/>
      <c r="G18" s="27">
        <f>SUM(G17+Table145412[[#This Row],[Income]]-Table145412[[#This Row],[Debits]])</f>
        <v>0</v>
      </c>
      <c r="I18" s="38">
        <f t="shared" si="0"/>
        <v>0</v>
      </c>
    </row>
    <row r="19" spans="1:13" x14ac:dyDescent="0.25">
      <c r="A19" s="26">
        <f>MONTH(Table145412[[#This Row],[Date]])</f>
        <v>1</v>
      </c>
      <c r="B19" s="25"/>
      <c r="C19" s="28"/>
      <c r="D19" s="28"/>
      <c r="E19" s="27"/>
      <c r="F19" s="27"/>
      <c r="G19" s="27">
        <f>SUM(G18+Table145412[[#This Row],[Income]]-Table145412[[#This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MONTH(Table145412[[#This Row],[Date]])</f>
        <v>1</v>
      </c>
      <c r="B20" s="25"/>
      <c r="C20" s="24"/>
      <c r="D20" s="24"/>
      <c r="E20" s="27"/>
      <c r="F20" s="27"/>
      <c r="G20" s="27">
        <f>SUM(G19+Table145412[[#This Row],[Income]]-Table145412[[#This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MONTH(Table145412[[#This Row],[Date]])</f>
        <v>1</v>
      </c>
      <c r="B21" s="25"/>
      <c r="C21" s="26"/>
      <c r="D21" s="26"/>
      <c r="E21" s="27"/>
      <c r="F21" s="27"/>
      <c r="G21" s="27">
        <f>SUM(G20+Table145412[[#This Row],[Income]]-Table145412[[#This Row],[Debits]])</f>
        <v>0</v>
      </c>
      <c r="I21" s="35">
        <f t="shared" si="0"/>
        <v>0</v>
      </c>
    </row>
    <row r="22" spans="1:13" x14ac:dyDescent="0.25">
      <c r="A22" s="26">
        <f>MONTH(Table145412[[#This Row],[Date]])</f>
        <v>1</v>
      </c>
      <c r="B22" s="25"/>
      <c r="C22" s="31"/>
      <c r="D22" s="26"/>
      <c r="E22" s="27"/>
      <c r="F22" s="27"/>
      <c r="G22" s="27">
        <f>SUM(G21+Table145412[[#This Row],[Income]]-Table145412[[#This Row],[Debits]])</f>
        <v>0</v>
      </c>
      <c r="I22" s="38">
        <f t="shared" si="0"/>
        <v>0</v>
      </c>
    </row>
    <row r="23" spans="1:13" x14ac:dyDescent="0.25">
      <c r="A23" s="26">
        <f>MONTH(Table145412[[#This Row],[Date]])</f>
        <v>1</v>
      </c>
      <c r="B23" s="25"/>
      <c r="C23" s="28"/>
      <c r="D23" s="28"/>
      <c r="E23" s="27"/>
      <c r="F23" s="27"/>
      <c r="G23" s="27">
        <f>SUM(G22+Table145412[[#This Row],[Income]]-Table145412[[#This Row],[Debits]])</f>
        <v>0</v>
      </c>
      <c r="I23" s="35">
        <f t="shared" si="0"/>
        <v>0</v>
      </c>
    </row>
    <row r="24" spans="1:13" x14ac:dyDescent="0.25">
      <c r="A24" s="26">
        <f>MONTH(Table145412[[#This Row],[Date]])</f>
        <v>1</v>
      </c>
      <c r="B24" s="25"/>
      <c r="C24" s="26"/>
      <c r="D24" s="26"/>
      <c r="E24" s="27"/>
      <c r="F24" s="27"/>
      <c r="G24" s="27">
        <f>SUM(G23+Table145412[[#This Row],[Income]]-Table145412[[#This Row],[Debits]])</f>
        <v>0</v>
      </c>
      <c r="I24" s="38">
        <f t="shared" si="0"/>
        <v>0</v>
      </c>
    </row>
    <row r="25" spans="1:13" x14ac:dyDescent="0.25">
      <c r="A25" s="26">
        <f>MONTH(Table145412[[#This Row],[Date]])</f>
        <v>1</v>
      </c>
      <c r="B25" s="25"/>
      <c r="C25" s="26"/>
      <c r="D25" s="26"/>
      <c r="E25" s="27"/>
      <c r="F25" s="27"/>
      <c r="G25" s="27">
        <f>SUM(G24+Table145412[[#This Row],[Income]]-Table145412[[#This Row],[Debits]])</f>
        <v>0</v>
      </c>
      <c r="I25" s="35">
        <f t="shared" si="0"/>
        <v>0</v>
      </c>
      <c r="K25" s="74" t="s">
        <v>139</v>
      </c>
      <c r="L25" s="74"/>
    </row>
    <row r="26" spans="1:13" x14ac:dyDescent="0.25">
      <c r="A26" s="26">
        <f>MONTH(Table145412[[#This Row],[Date]])</f>
        <v>1</v>
      </c>
      <c r="B26" s="25"/>
      <c r="C26" s="26"/>
      <c r="D26" s="26"/>
      <c r="E26" s="27"/>
      <c r="F26" s="27"/>
      <c r="G26" s="27">
        <f>SUM(G25+Table145412[[#This Row],[Income]]-Table145412[[#This Row],[Debits]])</f>
        <v>0</v>
      </c>
      <c r="I26" s="38">
        <f t="shared" si="0"/>
        <v>0</v>
      </c>
    </row>
    <row r="27" spans="1:13" x14ac:dyDescent="0.25">
      <c r="A27" s="26">
        <f>MONTH(Table145412[[#This Row],[Date]])</f>
        <v>1</v>
      </c>
      <c r="B27" s="25"/>
      <c r="C27" s="26"/>
      <c r="D27" s="26"/>
      <c r="E27" s="27"/>
      <c r="F27" s="27"/>
      <c r="G27" s="27">
        <f>SUM(G26+Table145412[[#This Row],[Income]]-Table145412[[#This Row],[Debits]])</f>
        <v>0</v>
      </c>
      <c r="I27" s="35">
        <f t="shared" si="0"/>
        <v>0</v>
      </c>
    </row>
    <row r="28" spans="1:13" x14ac:dyDescent="0.25">
      <c r="A28" s="26">
        <f>MONTH(Table145412[[#This Row],[Date]])</f>
        <v>1</v>
      </c>
      <c r="B28" s="25"/>
      <c r="C28" s="26"/>
      <c r="D28" s="26"/>
      <c r="E28" s="27"/>
      <c r="F28" s="27"/>
      <c r="G28" s="27">
        <f>SUM(G27+Table145412[[#This Row],[Income]]-Table145412[[#This Row],[Debits]])</f>
        <v>0</v>
      </c>
      <c r="I28" s="38">
        <f t="shared" si="0"/>
        <v>0</v>
      </c>
    </row>
    <row r="29" spans="1:13" x14ac:dyDescent="0.25">
      <c r="A29" s="26">
        <f>MONTH(Table145412[[#This Row],[Date]])</f>
        <v>1</v>
      </c>
      <c r="B29" s="25"/>
      <c r="C29" s="28"/>
      <c r="D29" s="28"/>
      <c r="E29" s="27"/>
      <c r="F29" s="27"/>
      <c r="G29" s="27">
        <f>SUM(G28+Table145412[[#This Row],[Income]]-Table145412[[#This Row],[Debits]])</f>
        <v>0</v>
      </c>
      <c r="I29" s="35">
        <f t="shared" si="0"/>
        <v>0</v>
      </c>
    </row>
    <row r="30" spans="1:13" x14ac:dyDescent="0.25">
      <c r="A30" s="26">
        <f>MONTH(Table145412[[#This Row],[Date]])</f>
        <v>1</v>
      </c>
      <c r="B30" s="25"/>
      <c r="C30" s="26"/>
      <c r="D30" s="26"/>
      <c r="E30" s="27"/>
      <c r="F30" s="27"/>
      <c r="G30" s="27">
        <f>SUM(G29+Table145412[[#This Row],[Income]]-Table145412[[#This Row],[Debits]])</f>
        <v>0</v>
      </c>
      <c r="I30" s="38">
        <f t="shared" si="0"/>
        <v>0</v>
      </c>
    </row>
    <row r="31" spans="1:13" x14ac:dyDescent="0.25">
      <c r="A31" s="26">
        <f>MONTH(Table145412[[#This Row],[Date]])</f>
        <v>1</v>
      </c>
      <c r="B31" s="25"/>
      <c r="C31" s="26"/>
      <c r="D31" s="26"/>
      <c r="E31" s="27"/>
      <c r="F31" s="27"/>
      <c r="G31" s="27">
        <f>SUM(G30+Table145412[[#This Row],[Income]]-Table145412[[#This Row],[Debits]])</f>
        <v>0</v>
      </c>
      <c r="I31" s="35">
        <f t="shared" si="0"/>
        <v>0</v>
      </c>
    </row>
    <row r="32" spans="1:13" x14ac:dyDescent="0.25">
      <c r="A32" s="26">
        <f>MONTH(Table145412[[#This Row],[Date]])</f>
        <v>1</v>
      </c>
      <c r="B32" s="25"/>
      <c r="C32" s="24"/>
      <c r="D32" s="24"/>
      <c r="E32" s="27"/>
      <c r="F32" s="27"/>
      <c r="G32" s="27">
        <f>SUM(G31+Table145412[[#This Row],[Income]]-Table145412[[#This Row],[Debits]])</f>
        <v>0</v>
      </c>
      <c r="I32" s="38">
        <f t="shared" si="0"/>
        <v>0</v>
      </c>
    </row>
    <row r="33" spans="1:9" x14ac:dyDescent="0.25">
      <c r="A33" s="26">
        <f>MONTH(Table145412[[#This Row],[Date]])</f>
        <v>1</v>
      </c>
      <c r="B33" s="25"/>
      <c r="C33" s="26"/>
      <c r="D33" s="26"/>
      <c r="E33" s="27"/>
      <c r="F33" s="27"/>
      <c r="G33" s="27">
        <f>SUM(G32+Table145412[[#This Row],[Income]]-Table145412[[#This Row],[Debits]])</f>
        <v>0</v>
      </c>
      <c r="I33" s="35">
        <f t="shared" si="0"/>
        <v>0</v>
      </c>
    </row>
    <row r="34" spans="1:9" x14ac:dyDescent="0.25">
      <c r="A34" s="26">
        <f>MONTH(Table145412[[#This Row],[Date]])</f>
        <v>1</v>
      </c>
      <c r="B34" s="25"/>
      <c r="C34" s="26"/>
      <c r="D34" s="26"/>
      <c r="E34" s="27"/>
      <c r="F34" s="27"/>
      <c r="G34" s="27">
        <f>SUM(G33+Table145412[[#This Row],[Income]]-Table145412[[#This Row],[Debits]])</f>
        <v>0</v>
      </c>
      <c r="I34" s="38">
        <f t="shared" si="0"/>
        <v>0</v>
      </c>
    </row>
    <row r="35" spans="1:9" x14ac:dyDescent="0.25">
      <c r="A35" s="26">
        <f>MONTH(Table145412[[#This Row],[Date]])</f>
        <v>1</v>
      </c>
      <c r="B35" s="25"/>
      <c r="C35" s="28"/>
      <c r="D35" s="28"/>
      <c r="E35" s="27"/>
      <c r="F35" s="27"/>
      <c r="G35" s="27">
        <f>SUM(G34+Table145412[[#This Row],[Income]]-Table145412[[#This Row],[Debits]])</f>
        <v>0</v>
      </c>
      <c r="I35" s="35">
        <f t="shared" si="0"/>
        <v>0</v>
      </c>
    </row>
    <row r="36" spans="1:9" x14ac:dyDescent="0.25">
      <c r="A36" s="26">
        <f>MONTH(Table145412[[#This Row],[Date]])</f>
        <v>1</v>
      </c>
      <c r="B36" s="25"/>
      <c r="C36" s="32"/>
      <c r="D36" s="26"/>
      <c r="E36" s="27"/>
      <c r="F36" s="27"/>
      <c r="G36" s="27">
        <f>SUM(G35+Table145412[[#This Row],[Income]]-Table145412[[#This Row],[Debits]])</f>
        <v>0</v>
      </c>
      <c r="I36" s="38">
        <f t="shared" si="0"/>
        <v>0</v>
      </c>
    </row>
    <row r="37" spans="1:9" x14ac:dyDescent="0.25">
      <c r="A37" s="26">
        <f>MONTH(Table145412[[#This Row],[Date]])</f>
        <v>1</v>
      </c>
      <c r="B37" s="25"/>
      <c r="C37" s="26"/>
      <c r="D37" s="26"/>
      <c r="E37" s="27"/>
      <c r="F37" s="27"/>
      <c r="G37" s="27">
        <f>SUM(G36+Table145412[[#This Row],[Income]]-Table145412[[#This Row],[Debits]])</f>
        <v>0</v>
      </c>
      <c r="I37" s="35">
        <f t="shared" si="0"/>
        <v>0</v>
      </c>
    </row>
    <row r="38" spans="1:9" x14ac:dyDescent="0.25">
      <c r="A38" s="26">
        <f>MONTH(Table145412[[#This Row],[Date]])</f>
        <v>1</v>
      </c>
      <c r="B38" s="25"/>
      <c r="C38" s="26"/>
      <c r="D38" s="26"/>
      <c r="E38" s="27"/>
      <c r="F38" s="27"/>
      <c r="G38" s="27">
        <f>SUM(G37+Table145412[[#This Row],[Income]]-Table145412[[#This Row],[Debits]])</f>
        <v>0</v>
      </c>
      <c r="I38" s="38">
        <f t="shared" si="0"/>
        <v>0</v>
      </c>
    </row>
    <row r="39" spans="1:9" x14ac:dyDescent="0.25">
      <c r="A39" s="26">
        <f>MONTH(Table145412[[#This Row],[Date]])</f>
        <v>1</v>
      </c>
      <c r="B39" s="25"/>
      <c r="C39" s="28"/>
      <c r="D39" s="28"/>
      <c r="E39" s="27"/>
      <c r="F39" s="27"/>
      <c r="G39" s="27">
        <f>SUM(G38+Table145412[[#This Row],[Income]]-Table145412[[#This Row],[Debits]])</f>
        <v>0</v>
      </c>
      <c r="I39" s="35">
        <f t="shared" si="0"/>
        <v>0</v>
      </c>
    </row>
    <row r="40" spans="1:9" x14ac:dyDescent="0.25">
      <c r="A40" s="26">
        <f>MONTH(Table145412[[#This Row],[Date]])</f>
        <v>1</v>
      </c>
      <c r="B40" s="25"/>
      <c r="C40" s="24"/>
      <c r="D40" s="24"/>
      <c r="E40" s="27"/>
      <c r="F40" s="27"/>
      <c r="G40" s="27">
        <f>SUM(G39+Table145412[[#This Row],[Income]]-Table145412[[#This Row],[Debits]])</f>
        <v>0</v>
      </c>
      <c r="I40" s="38">
        <f t="shared" si="0"/>
        <v>0</v>
      </c>
    </row>
    <row r="41" spans="1:9" x14ac:dyDescent="0.25">
      <c r="A41" s="26">
        <f>MONTH(Table145412[[#This Row],[Date]])</f>
        <v>1</v>
      </c>
      <c r="B41" s="25"/>
      <c r="C41" s="26"/>
      <c r="D41" s="26"/>
      <c r="E41" s="27"/>
      <c r="F41" s="27"/>
      <c r="G41" s="27">
        <f>SUM(G40+Table145412[[#This Row],[Income]]-Table145412[[#This Row],[Debits]])</f>
        <v>0</v>
      </c>
      <c r="I41" s="35">
        <f t="shared" si="0"/>
        <v>0</v>
      </c>
    </row>
    <row r="42" spans="1:9" x14ac:dyDescent="0.25">
      <c r="A42" s="26">
        <f>MONTH(Table145412[[#This Row],[Date]])</f>
        <v>1</v>
      </c>
      <c r="B42" s="25"/>
      <c r="C42" s="24"/>
      <c r="D42" s="24"/>
      <c r="E42" s="27"/>
      <c r="F42" s="27"/>
      <c r="G42" s="27">
        <f>SUM(G41+Table145412[[#This Row],[Income]]-Table145412[[#This Row],[Debits]])</f>
        <v>0</v>
      </c>
      <c r="I42" s="38">
        <f t="shared" si="0"/>
        <v>0</v>
      </c>
    </row>
    <row r="43" spans="1:9" x14ac:dyDescent="0.25">
      <c r="A43" s="26">
        <f>MONTH(Table145412[[#This Row],[Date]])</f>
        <v>1</v>
      </c>
      <c r="B43" s="25"/>
      <c r="C43" s="26"/>
      <c r="D43" s="26"/>
      <c r="E43" s="27"/>
      <c r="F43" s="27"/>
      <c r="G43" s="27">
        <f>SUM(G42+Table145412[[#This Row],[Income]]-Table145412[[#This Row],[Debits]])</f>
        <v>0</v>
      </c>
      <c r="I43" s="35">
        <f t="shared" si="0"/>
        <v>0</v>
      </c>
    </row>
    <row r="44" spans="1:9" x14ac:dyDescent="0.25">
      <c r="A44" s="26">
        <f>MONTH(Table145412[[#This Row],[Date]])</f>
        <v>1</v>
      </c>
      <c r="B44" s="25"/>
      <c r="C44" s="26"/>
      <c r="D44" s="26"/>
      <c r="E44" s="27"/>
      <c r="F44" s="27"/>
      <c r="G44" s="27">
        <f>SUM(G43+Table145412[[#This Row],[Income]]-Table145412[[#This Row],[Debits]])</f>
        <v>0</v>
      </c>
      <c r="I44" s="38">
        <f t="shared" si="0"/>
        <v>0</v>
      </c>
    </row>
    <row r="45" spans="1:9" x14ac:dyDescent="0.25">
      <c r="A45" s="26">
        <f>MONTH(Table145412[[#This Row],[Date]])</f>
        <v>1</v>
      </c>
      <c r="B45" s="25"/>
      <c r="C45" s="26"/>
      <c r="D45" s="26"/>
      <c r="E45" s="27"/>
      <c r="F45" s="27"/>
      <c r="G45" s="27">
        <f>SUM(G44+Table145412[[#This Row],[Income]]-Table145412[[#This Row],[Debits]])</f>
        <v>0</v>
      </c>
      <c r="I45" s="35">
        <f t="shared" si="0"/>
        <v>0</v>
      </c>
    </row>
    <row r="46" spans="1:9" x14ac:dyDescent="0.25">
      <c r="A46" s="26">
        <f>MONTH(Table145412[[#This Row],[Date]])</f>
        <v>1</v>
      </c>
      <c r="B46" s="25"/>
      <c r="C46" s="26"/>
      <c r="D46" s="26"/>
      <c r="E46" s="27"/>
      <c r="F46" s="27"/>
      <c r="G46" s="27">
        <f>SUM(G45+Table145412[[#This Row],[Income]]-Table145412[[#This Row],[Debits]])</f>
        <v>0</v>
      </c>
      <c r="I46" s="38">
        <f t="shared" si="0"/>
        <v>0</v>
      </c>
    </row>
    <row r="47" spans="1:9" x14ac:dyDescent="0.25">
      <c r="A47" s="26">
        <f>MONTH(Table145412[[#This Row],[Date]])</f>
        <v>1</v>
      </c>
      <c r="B47" s="25"/>
      <c r="C47" s="26"/>
      <c r="D47" s="26"/>
      <c r="E47" s="27"/>
      <c r="F47" s="27"/>
      <c r="G47" s="27">
        <f>SUM(G46+Table145412[[#This Row],[Income]]-Table145412[[#This Row],[Debits]])</f>
        <v>0</v>
      </c>
      <c r="I47" s="35">
        <f t="shared" si="0"/>
        <v>0</v>
      </c>
    </row>
    <row r="48" spans="1:9" x14ac:dyDescent="0.25">
      <c r="A48" s="26">
        <f>MONTH(Table145412[[#This Row],[Date]])</f>
        <v>1</v>
      </c>
      <c r="B48" s="25"/>
      <c r="C48" s="26"/>
      <c r="D48" s="26"/>
      <c r="E48" s="27"/>
      <c r="F48" s="27"/>
      <c r="G48" s="27">
        <f>SUM(G47+Table145412[[#This Row],[Income]]-Table145412[[#This Row],[Debits]])</f>
        <v>0</v>
      </c>
      <c r="I48" s="38">
        <f t="shared" si="0"/>
        <v>0</v>
      </c>
    </row>
    <row r="49" spans="1:9" ht="15.75" thickBot="1" x14ac:dyDescent="0.3">
      <c r="A49" s="26">
        <f>MONTH(Table145412[[#This Row],[Date]])</f>
        <v>1</v>
      </c>
      <c r="B49" s="25"/>
      <c r="C49" s="26"/>
      <c r="D49" s="26"/>
      <c r="E49" s="27"/>
      <c r="F49" s="27"/>
      <c r="G49" s="27">
        <f>SUM(G48+Table145412[[#This Row],[Income]]-Table145412[[#This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{C017D69D-4D03-406E-B2B0-0FC7EC551905}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{A5F8567B-A1A2-403A-AE6D-892C62E3BDB7}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{59F0540D-68DB-435D-9B14-588F194D05D3}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{4F7C4E51-B501-4205-8334-10D9F256EF9F}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{B4F2C44A-E572-426E-8386-300E69E380A2}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{03AE2A57-5C9C-4CFD-96BF-781346145B39}</x14:id>
        </ext>
      </extLst>
    </cfRule>
  </conditionalFormatting>
  <dataValidations count="1">
    <dataValidation type="list" allowBlank="1" showInputMessage="1" showErrorMessage="1" sqref="D1:D1048576" xr:uid="{329BCD02-F4B4-460C-823D-CB8A8DC70FF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D69D-4D03-406E-B2B0-0FC7EC55190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A5F8567B-A1A2-403A-AE6D-892C62E3BDB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59F0540D-68DB-435D-9B14-588F194D05D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4F7C4E51-B501-4205-8334-10D9F256EF9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4F2C44A-E572-426E-8386-300E69E380A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03AE2A57-5C9C-4CFD-96BF-781346145B3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C33" sqref="C33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0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0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0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74" t="s">
        <v>139</v>
      </c>
      <c r="L25" s="74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topLeftCell="A31"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74" t="s">
        <v>139</v>
      </c>
      <c r="L25" s="74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topLeftCell="A14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74" t="s">
        <v>139</v>
      </c>
      <c r="L23" s="74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topLeftCell="A16"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topLeftCell="A19"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I6" sqref="I6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 s="37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 s="37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 s="3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 s="37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 s="37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2" t="s">
        <v>272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83">
        <f>SUM(F2:F42)</f>
        <v>0</v>
      </c>
      <c r="L13" s="83">
        <f>SUM(Table1454[Savings Balance])</f>
        <v>0</v>
      </c>
      <c r="M13" s="84">
        <f>SUM(1921-1400)</f>
        <v>521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74" t="s">
        <v>139</v>
      </c>
      <c r="L25" s="74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2023-11-02T13:55:37Z</dcterms:modified>
</cp:coreProperties>
</file>