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280" windowHeight="8010"/>
  </bookViews>
  <sheets>
    <sheet name="September 202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alcChain.xml><?xml version="1.0" encoding="utf-8"?>
<calcChain xmlns="http://schemas.openxmlformats.org/spreadsheetml/2006/main">
  <c r="F10" i="1" l="1"/>
  <c r="E32" i="1"/>
  <c r="F8" i="1" l="1"/>
  <c r="E8" i="1"/>
  <c r="E10" i="1" s="1"/>
  <c r="E12" i="1" l="1"/>
  <c r="F18" i="1" l="1"/>
  <c r="F19" i="1" l="1"/>
  <c r="F29" i="1" l="1"/>
  <c r="E28" i="1"/>
  <c r="E15" i="1" l="1"/>
  <c r="E29" i="1" s="1"/>
  <c r="F20" i="1"/>
  <c r="F17" i="1"/>
  <c r="E14" i="1"/>
  <c r="F14" i="1"/>
  <c r="E17" i="1" l="1"/>
  <c r="E18" i="1" s="1"/>
  <c r="E30" i="1" l="1"/>
  <c r="E31" i="1" l="1"/>
  <c r="E34" i="1" s="1"/>
  <c r="E33" i="1"/>
</calcChain>
</file>

<file path=xl/sharedStrings.xml><?xml version="1.0" encoding="utf-8"?>
<sst xmlns="http://schemas.openxmlformats.org/spreadsheetml/2006/main" count="39" uniqueCount="39">
  <si>
    <t>Starting Inventory</t>
  </si>
  <si>
    <t>Ending Inventory</t>
  </si>
  <si>
    <t>Cash Purchases Food</t>
  </si>
  <si>
    <t>Salaries</t>
  </si>
  <si>
    <t>Total Food Expenses</t>
  </si>
  <si>
    <t>Allocated Cost (225.00 per meal)</t>
  </si>
  <si>
    <t>Amount</t>
  </si>
  <si>
    <t>Details</t>
  </si>
  <si>
    <t>Expenses/Revenue</t>
  </si>
  <si>
    <t>Office supplies</t>
  </si>
  <si>
    <t>Bike, transportation expenses, taxi</t>
  </si>
  <si>
    <t>Profit and Loss Statement</t>
  </si>
  <si>
    <t>Salaries Didier Merna</t>
  </si>
  <si>
    <t>Number Paid meals</t>
  </si>
  <si>
    <t>Total Number meals</t>
  </si>
  <si>
    <t xml:space="preserve">Total Expenses </t>
  </si>
  <si>
    <t>Total Non-Food Expenses</t>
  </si>
  <si>
    <t>Credit from Non Revenue Meals</t>
  </si>
  <si>
    <t>House/Promo Meals</t>
  </si>
  <si>
    <t>Tupperware, bags, stickers</t>
  </si>
  <si>
    <t>Packaging  Expenses (for paid meals only)</t>
  </si>
  <si>
    <t>(including House/Promo meals)</t>
  </si>
  <si>
    <t>Including food</t>
  </si>
  <si>
    <t>Actual CostMinus Credit from House/Promo meals</t>
  </si>
  <si>
    <t>Net Profit</t>
  </si>
  <si>
    <t xml:space="preserve">Food Cost </t>
  </si>
  <si>
    <t xml:space="preserve">Gross profit </t>
  </si>
  <si>
    <t>Small Equipment, Repairs, other non-food</t>
  </si>
  <si>
    <t xml:space="preserve">Pre-paid delivery </t>
  </si>
  <si>
    <t xml:space="preserve">Revenue </t>
  </si>
  <si>
    <t>Gross Revenue (750.00 per meal)</t>
  </si>
  <si>
    <t xml:space="preserve">Additional Expenses </t>
  </si>
  <si>
    <t>Beth, Lourdes, Anna</t>
  </si>
  <si>
    <t>Discount</t>
  </si>
  <si>
    <t>LPG, Manila Water, Meralco</t>
  </si>
  <si>
    <t>Rent, Utilities, Association dues</t>
  </si>
  <si>
    <t>Revenue after discount</t>
  </si>
  <si>
    <t>(avg/36 per day)</t>
  </si>
  <si>
    <r>
      <t>Inventory Added-</t>
    </r>
    <r>
      <rPr>
        <sz val="12"/>
        <color rgb="FFFF0000"/>
        <rFont val="Georgia"/>
        <family val="1"/>
      </rPr>
      <t>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</si>
</sst>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6" x14ac:knownFonts="1">
    <font>
      <sz val="11"/>
      <color theme="1"/>
      <name val="Georgia"/>
      <family val="2"/>
    </font>
    <font>
      <sz val="24"/>
      <color theme="1"/>
      <name val="Georgia"/>
      <family val="2"/>
    </font>
    <font>
      <sz val="28"/>
      <color theme="1"/>
      <name val="Georgia"/>
      <family val="2"/>
    </font>
    <font>
      <sz val="14"/>
      <color theme="1"/>
      <name val="Georgia"/>
      <family val="1"/>
    </font>
    <font>
      <sz val="12"/>
      <color theme="1"/>
      <name val="Georgia"/>
      <family val="2"/>
    </font>
    <font>
      <sz val="14"/>
      <color theme="1"/>
      <name val="Georgia"/>
      <family val="2"/>
    </font>
    <font>
      <b/>
      <sz val="12"/>
      <color theme="1"/>
      <name val="Georgia"/>
      <family val="1"/>
    </font>
    <font>
      <sz val="9"/>
      <color theme="1"/>
      <name val="Georgia"/>
      <family val="2"/>
    </font>
    <font>
      <sz val="12"/>
      <color theme="1"/>
      <name val="Georgia"/>
      <family val="1"/>
    </font>
    <font>
      <b/>
      <i/>
      <sz val="12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Georgia"/>
      <family val="2"/>
    </font>
    <font>
      <sz val="9"/>
      <color theme="1"/>
      <name val="Georgia"/>
      <family val="1"/>
    </font>
    <font>
      <i/>
      <sz val="12"/>
      <color theme="1"/>
      <name val="Georgia"/>
      <family val="1"/>
    </font>
    <font>
      <b/>
      <sz val="9"/>
      <color theme="1"/>
      <name val="Georgia"/>
      <family val="1"/>
    </font>
    <font>
      <sz val="12"/>
      <color rgb="FFFF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AFDD7D"/>
        <bgColor indexed="64"/>
      </patternFill>
    </fill>
    <fill>
      <patternFill patternType="solid">
        <fgColor rgb="FFC2E59B"/>
        <bgColor indexed="64"/>
      </patternFill>
    </fill>
    <fill>
      <patternFill patternType="solid">
        <fgColor rgb="FFD0EA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/>
    <xf numFmtId="0" fontId="4" fillId="6" borderId="2" xfId="0" applyFont="1" applyFill="1" applyBorder="1" applyAlignment="1"/>
    <xf numFmtId="0" fontId="4" fillId="6" borderId="3" xfId="0" applyFont="1" applyFill="1" applyBorder="1" applyAlignment="1"/>
    <xf numFmtId="0" fontId="4" fillId="6" borderId="4" xfId="0" applyFont="1" applyFill="1" applyBorder="1" applyAlignme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6" fillId="6" borderId="2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4" fontId="6" fillId="6" borderId="2" xfId="0" applyNumberFormat="1" applyFont="1" applyFill="1" applyBorder="1" applyAlignment="1">
      <alignment horizontal="center"/>
    </xf>
    <xf numFmtId="4" fontId="6" fillId="6" borderId="4" xfId="0" applyNumberFormat="1" applyFont="1" applyFill="1" applyBorder="1" applyAlignment="1">
      <alignment horizontal="center"/>
    </xf>
    <xf numFmtId="4" fontId="9" fillId="7" borderId="2" xfId="0" applyNumberFormat="1" applyFont="1" applyFill="1" applyBorder="1" applyAlignment="1">
      <alignment horizontal="center"/>
    </xf>
    <xf numFmtId="4" fontId="9" fillId="7" borderId="4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9" fillId="7" borderId="2" xfId="0" applyFont="1" applyFill="1" applyBorder="1"/>
    <xf numFmtId="0" fontId="9" fillId="7" borderId="3" xfId="0" applyFont="1" applyFill="1" applyBorder="1"/>
    <xf numFmtId="0" fontId="9" fillId="7" borderId="4" xfId="0" applyFont="1" applyFill="1" applyBorder="1"/>
    <xf numFmtId="4" fontId="6" fillId="4" borderId="1" xfId="0" applyNumberFormat="1" applyFont="1" applyFill="1" applyBorder="1" applyAlignment="1">
      <alignment horizontal="center"/>
    </xf>
    <xf numFmtId="4" fontId="9" fillId="7" borderId="1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" fontId="8" fillId="5" borderId="2" xfId="0" applyNumberFormat="1" applyFont="1" applyFill="1" applyBorder="1" applyAlignment="1">
      <alignment horizontal="center"/>
    </xf>
    <xf numFmtId="4" fontId="8" fillId="5" borderId="4" xfId="0" applyNumberFormat="1" applyFont="1" applyFill="1" applyBorder="1" applyAlignment="1">
      <alignment horizontal="center"/>
    </xf>
    <xf numFmtId="4" fontId="6" fillId="4" borderId="2" xfId="0" applyNumberFormat="1" applyFont="1" applyFill="1" applyBorder="1" applyAlignment="1">
      <alignment horizontal="center"/>
    </xf>
    <xf numFmtId="4" fontId="6" fillId="4" borderId="4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4" fontId="6" fillId="8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/>
    </xf>
    <xf numFmtId="4" fontId="4" fillId="5" borderId="2" xfId="0" applyNumberFormat="1" applyFont="1" applyFill="1" applyBorder="1" applyAlignment="1">
      <alignment horizontal="center"/>
    </xf>
    <xf numFmtId="4" fontId="4" fillId="5" borderId="4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8" fillId="5" borderId="1" xfId="0" applyNumberFormat="1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4" fontId="5" fillId="3" borderId="11" xfId="0" applyNumberFormat="1" applyFont="1" applyFill="1" applyBorder="1" applyAlignment="1">
      <alignment horizontal="center" vertical="center"/>
    </xf>
    <xf numFmtId="164" fontId="5" fillId="3" borderId="12" xfId="0" applyNumberFormat="1" applyFont="1" applyFill="1" applyBorder="1" applyAlignment="1">
      <alignment horizontal="center" vertical="center"/>
    </xf>
    <xf numFmtId="164" fontId="5" fillId="3" borderId="13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" fontId="4" fillId="6" borderId="1" xfId="0" applyNumberFormat="1" applyFont="1" applyFill="1" applyBorder="1" applyAlignment="1">
      <alignment horizontal="center"/>
    </xf>
    <xf numFmtId="40" fontId="4" fillId="6" borderId="1" xfId="0" applyNumberFormat="1" applyFont="1" applyFill="1" applyBorder="1" applyAlignment="1">
      <alignment horizontal="center"/>
    </xf>
    <xf numFmtId="40" fontId="4" fillId="5" borderId="1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10" fontId="6" fillId="4" borderId="1" xfId="0" applyNumberFormat="1" applyFont="1" applyFill="1" applyBorder="1" applyAlignment="1">
      <alignment horizontal="center"/>
    </xf>
    <xf numFmtId="4" fontId="4" fillId="6" borderId="2" xfId="0" applyNumberFormat="1" applyFont="1" applyFill="1" applyBorder="1" applyAlignment="1">
      <alignment horizontal="center"/>
    </xf>
    <xf numFmtId="4" fontId="4" fillId="6" borderId="4" xfId="0" applyNumberFormat="1" applyFont="1" applyFill="1" applyBorder="1" applyAlignment="1">
      <alignment horizontal="center"/>
    </xf>
    <xf numFmtId="0" fontId="10" fillId="6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6" fillId="6" borderId="2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4" fillId="6" borderId="5" xfId="0" applyFont="1" applyFill="1" applyBorder="1"/>
    <xf numFmtId="0" fontId="4" fillId="6" borderId="1" xfId="0" applyFont="1" applyFill="1" applyBorder="1"/>
    <xf numFmtId="0" fontId="4" fillId="5" borderId="14" xfId="0" applyFont="1" applyFill="1" applyBorder="1"/>
    <xf numFmtId="0" fontId="4" fillId="5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6" fillId="4" borderId="1" xfId="0" applyFont="1" applyFill="1" applyBorder="1"/>
    <xf numFmtId="0" fontId="8" fillId="5" borderId="1" xfId="0" applyFont="1" applyFill="1" applyBorder="1"/>
    <xf numFmtId="0" fontId="6" fillId="5" borderId="1" xfId="0" applyFont="1" applyFill="1" applyBorder="1"/>
    <xf numFmtId="0" fontId="9" fillId="7" borderId="1" xfId="0" applyFont="1" applyFill="1" applyBorder="1"/>
    <xf numFmtId="0" fontId="6" fillId="8" borderId="1" xfId="0" applyFont="1" applyFill="1" applyBorder="1"/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6" fillId="6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AB4"/>
      <color rgb="FFDCF0C6"/>
      <color rgb="FFC4E59F"/>
      <color rgb="FFFFFFC9"/>
      <color rgb="FFFFFF7D"/>
      <color rgb="FFC2E59B"/>
      <color rgb="FFAFDD7D"/>
      <color rgb="FF9CD4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M16" sqref="M16"/>
    </sheetView>
  </sheetViews>
  <sheetFormatPr defaultRowHeight="14.25" x14ac:dyDescent="0.2"/>
  <cols>
    <col min="3" max="4" width="8.88671875" customWidth="1"/>
    <col min="5" max="5" width="10.21875" bestFit="1" customWidth="1"/>
    <col min="6" max="6" width="2" customWidth="1"/>
    <col min="8" max="8" width="11.88671875" customWidth="1"/>
    <col min="9" max="9" width="0.33203125" customWidth="1"/>
  </cols>
  <sheetData>
    <row r="1" spans="1:14" ht="14.25" customHeight="1" x14ac:dyDescent="0.2">
      <c r="A1" s="49" t="s">
        <v>11</v>
      </c>
      <c r="B1" s="50"/>
      <c r="C1" s="50"/>
      <c r="D1" s="50"/>
      <c r="E1" s="50"/>
      <c r="F1" s="50"/>
      <c r="G1" s="50"/>
      <c r="H1" s="50"/>
      <c r="I1" s="51"/>
      <c r="J1" s="1"/>
    </row>
    <row r="2" spans="1:14" ht="15.75" customHeight="1" thickBot="1" x14ac:dyDescent="0.25">
      <c r="A2" s="52"/>
      <c r="B2" s="53"/>
      <c r="C2" s="53"/>
      <c r="D2" s="53"/>
      <c r="E2" s="53"/>
      <c r="F2" s="53"/>
      <c r="G2" s="53"/>
      <c r="H2" s="53"/>
      <c r="I2" s="54"/>
      <c r="J2" s="1"/>
    </row>
    <row r="3" spans="1:14" ht="21.75" customHeight="1" thickBot="1" x14ac:dyDescent="0.25">
      <c r="A3" s="55">
        <v>44562</v>
      </c>
      <c r="B3" s="56"/>
      <c r="C3" s="56"/>
      <c r="D3" s="56"/>
      <c r="E3" s="56"/>
      <c r="F3" s="56"/>
      <c r="G3" s="56"/>
      <c r="H3" s="56"/>
      <c r="I3" s="57"/>
      <c r="J3" s="1"/>
    </row>
    <row r="4" spans="1:14" ht="14.25" customHeight="1" x14ac:dyDescent="0.2">
      <c r="A4" s="58" t="s">
        <v>8</v>
      </c>
      <c r="B4" s="58"/>
      <c r="C4" s="58"/>
      <c r="D4" s="58"/>
      <c r="E4" s="60" t="s">
        <v>6</v>
      </c>
      <c r="F4" s="61"/>
      <c r="G4" s="58" t="s">
        <v>7</v>
      </c>
      <c r="H4" s="58"/>
      <c r="I4" s="58"/>
    </row>
    <row r="5" spans="1:14" ht="10.5" customHeight="1" x14ac:dyDescent="0.2">
      <c r="A5" s="59"/>
      <c r="B5" s="59"/>
      <c r="C5" s="59"/>
      <c r="D5" s="59"/>
      <c r="E5" s="62"/>
      <c r="F5" s="62"/>
      <c r="G5" s="59"/>
      <c r="H5" s="59"/>
      <c r="I5" s="59"/>
    </row>
    <row r="6" spans="1:14" ht="20.100000000000001" customHeight="1" x14ac:dyDescent="0.2">
      <c r="A6" s="89" t="s">
        <v>1</v>
      </c>
      <c r="B6" s="89"/>
      <c r="C6" s="89"/>
      <c r="D6" s="89"/>
      <c r="E6" s="64">
        <v>43085.15</v>
      </c>
      <c r="F6" s="64"/>
      <c r="G6" s="63">
        <v>43085.15</v>
      </c>
      <c r="H6" s="63"/>
      <c r="I6" s="63"/>
    </row>
    <row r="7" spans="1:14" ht="20.100000000000001" customHeight="1" x14ac:dyDescent="0.2">
      <c r="A7" s="90" t="s">
        <v>0</v>
      </c>
      <c r="B7" s="90"/>
      <c r="C7" s="90"/>
      <c r="D7" s="90"/>
      <c r="E7" s="65">
        <v>38242.15</v>
      </c>
      <c r="F7" s="65"/>
      <c r="G7" s="63">
        <v>38242.15</v>
      </c>
      <c r="H7" s="63"/>
      <c r="I7" s="63"/>
    </row>
    <row r="8" spans="1:14" ht="20.100000000000001" customHeight="1" x14ac:dyDescent="0.2">
      <c r="A8" s="91" t="s">
        <v>38</v>
      </c>
      <c r="B8" s="92"/>
      <c r="C8" s="92"/>
      <c r="D8" s="92"/>
      <c r="E8" s="66">
        <f>SUM(E6-E7)</f>
        <v>4843</v>
      </c>
      <c r="F8" s="66" t="e">
        <f>IF(SUM(#REF!)&gt;0,SUM(B8/1000*E8),"")</f>
        <v>#REF!</v>
      </c>
      <c r="G8" s="46"/>
      <c r="H8" s="46"/>
      <c r="I8" s="46"/>
    </row>
    <row r="9" spans="1:14" ht="20.100000000000001" customHeight="1" x14ac:dyDescent="0.2">
      <c r="A9" s="92" t="s">
        <v>2</v>
      </c>
      <c r="B9" s="92"/>
      <c r="C9" s="92"/>
      <c r="D9" s="92"/>
      <c r="E9" s="43">
        <v>178873.54</v>
      </c>
      <c r="F9" s="44" t="e">
        <v>#REF!</v>
      </c>
      <c r="G9" s="46"/>
      <c r="H9" s="46"/>
      <c r="I9" s="46"/>
    </row>
    <row r="10" spans="1:14" ht="20.100000000000001" customHeight="1" x14ac:dyDescent="0.2">
      <c r="A10" s="93" t="s">
        <v>4</v>
      </c>
      <c r="B10" s="94"/>
      <c r="C10" s="94"/>
      <c r="D10" s="95"/>
      <c r="E10" s="23">
        <f>IF(SUM(E6)&gt;0,SUM(E9-E8),"")</f>
        <v>174030.54</v>
      </c>
      <c r="F10" s="23" t="e">
        <f t="shared" ref="F10" si="0">IF(SUM(#REF!)&gt;0,SUM(B10/1000*E10),"")</f>
        <v>#REF!</v>
      </c>
      <c r="G10" s="80"/>
      <c r="H10" s="80"/>
      <c r="I10" s="80"/>
    </row>
    <row r="11" spans="1:14" ht="20.100000000000001" customHeight="1" x14ac:dyDescent="0.2">
      <c r="A11" s="74" t="s">
        <v>18</v>
      </c>
      <c r="B11" s="75"/>
      <c r="C11" s="75"/>
      <c r="D11" s="76"/>
      <c r="E11" s="32">
        <v>40</v>
      </c>
      <c r="F11" s="33"/>
      <c r="G11" s="81"/>
      <c r="H11" s="82"/>
      <c r="I11" s="83"/>
    </row>
    <row r="12" spans="1:14" ht="20.100000000000001" customHeight="1" x14ac:dyDescent="0.2">
      <c r="A12" s="74" t="s">
        <v>17</v>
      </c>
      <c r="B12" s="75"/>
      <c r="C12" s="75"/>
      <c r="D12" s="76"/>
      <c r="E12" s="32">
        <f>SUM(E11*225)</f>
        <v>9000</v>
      </c>
      <c r="F12" s="33"/>
      <c r="G12" s="81"/>
      <c r="H12" s="82"/>
      <c r="I12" s="83"/>
    </row>
    <row r="13" spans="1:14" ht="20.100000000000001" customHeight="1" x14ac:dyDescent="0.2">
      <c r="A13" s="2" t="s">
        <v>14</v>
      </c>
      <c r="B13" s="3"/>
      <c r="C13" s="3"/>
      <c r="D13" s="4"/>
      <c r="E13" s="64">
        <v>766</v>
      </c>
      <c r="F13" s="64"/>
      <c r="G13" s="84" t="s">
        <v>21</v>
      </c>
      <c r="H13" s="84"/>
      <c r="I13" s="84"/>
    </row>
    <row r="14" spans="1:14" ht="20.100000000000001" customHeight="1" x14ac:dyDescent="0.2">
      <c r="A14" s="96" t="s">
        <v>5</v>
      </c>
      <c r="B14" s="97"/>
      <c r="C14" s="97"/>
      <c r="D14" s="98"/>
      <c r="E14" s="64">
        <f>IF(SUM(E13)&gt;0,SUM(E13*225),"")</f>
        <v>172350</v>
      </c>
      <c r="F14" s="64" t="e">
        <f t="shared" ref="F14:F20" si="1">IF(SUM(#REF!)&gt;0,SUM(B14/1000*E14),"")</f>
        <v>#REF!</v>
      </c>
      <c r="G14" s="63"/>
      <c r="H14" s="63"/>
      <c r="I14" s="63"/>
    </row>
    <row r="15" spans="1:14" ht="20.100000000000001" customHeight="1" x14ac:dyDescent="0.2">
      <c r="A15" s="73" t="s">
        <v>23</v>
      </c>
      <c r="B15" s="68"/>
      <c r="C15" s="68"/>
      <c r="D15" s="69"/>
      <c r="E15" s="71">
        <f>SUM(E10-E12)</f>
        <v>165030.54</v>
      </c>
      <c r="F15" s="72"/>
      <c r="G15" s="85"/>
      <c r="H15" s="25"/>
      <c r="I15" s="26"/>
    </row>
    <row r="16" spans="1:14" ht="20.100000000000001" customHeight="1" x14ac:dyDescent="0.2">
      <c r="A16" s="67" t="s">
        <v>13</v>
      </c>
      <c r="B16" s="68"/>
      <c r="C16" s="68"/>
      <c r="D16" s="69"/>
      <c r="E16" s="71">
        <v>726</v>
      </c>
      <c r="F16" s="72"/>
      <c r="G16" s="85" t="s">
        <v>37</v>
      </c>
      <c r="H16" s="25"/>
      <c r="I16" s="26"/>
      <c r="N16" s="5"/>
    </row>
    <row r="17" spans="1:14" ht="20.100000000000001" customHeight="1" x14ac:dyDescent="0.2">
      <c r="A17" s="67" t="s">
        <v>30</v>
      </c>
      <c r="B17" s="68"/>
      <c r="C17" s="68"/>
      <c r="D17" s="69"/>
      <c r="E17" s="64">
        <f>IF(SUM(E13)&gt;0,SUM(E16*750),"")</f>
        <v>544500</v>
      </c>
      <c r="F17" s="64" t="e">
        <f t="shared" si="1"/>
        <v>#REF!</v>
      </c>
      <c r="G17" s="63"/>
      <c r="H17" s="63"/>
      <c r="I17" s="63"/>
      <c r="N17" s="5"/>
    </row>
    <row r="18" spans="1:14" ht="20.100000000000001" customHeight="1" x14ac:dyDescent="0.2">
      <c r="A18" s="99" t="s">
        <v>25</v>
      </c>
      <c r="B18" s="99"/>
      <c r="C18" s="99"/>
      <c r="D18" s="99"/>
      <c r="E18" s="70">
        <f>IF(SUM(E10)&gt;0,SUM(E15/E17),"")</f>
        <v>0.30308639118457303</v>
      </c>
      <c r="F18" s="70" t="e">
        <f t="shared" si="1"/>
        <v>#REF!</v>
      </c>
      <c r="G18" s="27"/>
      <c r="H18" s="27"/>
      <c r="I18" s="27"/>
      <c r="N18" s="5"/>
    </row>
    <row r="19" spans="1:14" ht="20.100000000000001" customHeight="1" x14ac:dyDescent="0.2">
      <c r="A19" s="7" t="s">
        <v>28</v>
      </c>
      <c r="B19" s="8"/>
      <c r="C19" s="8"/>
      <c r="D19" s="9"/>
      <c r="E19" s="13">
        <v>2960</v>
      </c>
      <c r="F19" s="14" t="e">
        <f t="shared" si="1"/>
        <v>#REF!</v>
      </c>
      <c r="G19" s="77"/>
      <c r="H19" s="78"/>
      <c r="I19" s="79"/>
      <c r="N19" s="5"/>
    </row>
    <row r="20" spans="1:14" ht="20.100000000000001" customHeight="1" x14ac:dyDescent="0.2">
      <c r="A20" s="100" t="s">
        <v>35</v>
      </c>
      <c r="B20" s="101"/>
      <c r="C20" s="101"/>
      <c r="D20" s="101"/>
      <c r="E20" s="47">
        <v>52822</v>
      </c>
      <c r="F20" s="47" t="e">
        <f t="shared" si="1"/>
        <v>#REF!</v>
      </c>
      <c r="G20" s="45" t="s">
        <v>34</v>
      </c>
      <c r="H20" s="45"/>
      <c r="I20" s="45"/>
      <c r="N20" s="6"/>
    </row>
    <row r="21" spans="1:14" ht="20.100000000000001" customHeight="1" x14ac:dyDescent="0.2">
      <c r="A21" s="92" t="s">
        <v>3</v>
      </c>
      <c r="B21" s="92"/>
      <c r="C21" s="92"/>
      <c r="D21" s="92"/>
      <c r="E21" s="48">
        <v>17500</v>
      </c>
      <c r="F21" s="48"/>
      <c r="G21" s="34" t="s">
        <v>32</v>
      </c>
      <c r="H21" s="35"/>
      <c r="I21" s="36"/>
    </row>
    <row r="22" spans="1:14" ht="20.100000000000001" customHeight="1" x14ac:dyDescent="0.2">
      <c r="A22" s="111" t="s">
        <v>12</v>
      </c>
      <c r="B22" s="112"/>
      <c r="C22" s="112"/>
      <c r="D22" s="113"/>
      <c r="E22" s="43">
        <v>60000</v>
      </c>
      <c r="F22" s="44"/>
      <c r="G22" s="34"/>
      <c r="H22" s="35"/>
      <c r="I22" s="36"/>
    </row>
    <row r="23" spans="1:14" ht="20.100000000000001" customHeight="1" x14ac:dyDescent="0.2">
      <c r="A23" s="111" t="s">
        <v>9</v>
      </c>
      <c r="B23" s="112"/>
      <c r="C23" s="112"/>
      <c r="D23" s="113"/>
      <c r="E23" s="43">
        <v>2127</v>
      </c>
      <c r="F23" s="44"/>
      <c r="G23" s="34"/>
      <c r="H23" s="35"/>
      <c r="I23" s="36"/>
    </row>
    <row r="24" spans="1:14" ht="20.100000000000001" customHeight="1" x14ac:dyDescent="0.2">
      <c r="A24" s="92" t="s">
        <v>10</v>
      </c>
      <c r="B24" s="92"/>
      <c r="C24" s="92"/>
      <c r="D24" s="92"/>
      <c r="E24" s="48">
        <v>5628.08</v>
      </c>
      <c r="F24" s="48"/>
      <c r="G24" s="46"/>
      <c r="H24" s="46"/>
      <c r="I24" s="46"/>
    </row>
    <row r="25" spans="1:14" ht="20.100000000000001" customHeight="1" x14ac:dyDescent="0.2">
      <c r="A25" s="92" t="s">
        <v>27</v>
      </c>
      <c r="B25" s="92"/>
      <c r="C25" s="92"/>
      <c r="D25" s="92"/>
      <c r="E25" s="48">
        <v>1068.6400000000001</v>
      </c>
      <c r="F25" s="48"/>
      <c r="G25" s="38"/>
      <c r="H25" s="38"/>
      <c r="I25" s="38"/>
    </row>
    <row r="26" spans="1:14" ht="20.100000000000001" customHeight="1" x14ac:dyDescent="0.2">
      <c r="A26" s="107" t="s">
        <v>20</v>
      </c>
      <c r="B26" s="108"/>
      <c r="C26" s="108"/>
      <c r="D26" s="109"/>
      <c r="E26" s="43">
        <v>10890</v>
      </c>
      <c r="F26" s="44"/>
      <c r="G26" s="34" t="s">
        <v>19</v>
      </c>
      <c r="H26" s="35"/>
      <c r="I26" s="36"/>
    </row>
    <row r="27" spans="1:14" ht="20.100000000000001" customHeight="1" x14ac:dyDescent="0.2">
      <c r="A27" s="104" t="s">
        <v>31</v>
      </c>
      <c r="B27" s="105"/>
      <c r="C27" s="105"/>
      <c r="D27" s="106"/>
      <c r="E27" s="30"/>
      <c r="F27" s="31"/>
      <c r="G27" s="39"/>
      <c r="H27" s="40"/>
      <c r="I27" s="41"/>
    </row>
    <row r="28" spans="1:14" ht="23.25" customHeight="1" x14ac:dyDescent="0.2">
      <c r="A28" s="103" t="s">
        <v>16</v>
      </c>
      <c r="B28" s="103"/>
      <c r="C28" s="103"/>
      <c r="D28" s="103"/>
      <c r="E28" s="37">
        <f>SUM(E20:E27)</f>
        <v>150035.72</v>
      </c>
      <c r="F28" s="37"/>
      <c r="G28" s="42"/>
      <c r="H28" s="42"/>
      <c r="I28" s="42"/>
    </row>
    <row r="29" spans="1:14" ht="20.100000000000001" customHeight="1" x14ac:dyDescent="0.2">
      <c r="A29" s="99" t="s">
        <v>15</v>
      </c>
      <c r="B29" s="99"/>
      <c r="C29" s="99"/>
      <c r="D29" s="99"/>
      <c r="E29" s="23">
        <f>IF(SUM(E15)&gt;0,SUM(E15+E28),"")</f>
        <v>315066.26</v>
      </c>
      <c r="F29" s="23" t="e">
        <f>IF(SUM(#REF!)&gt;0,SUM(B29/1000*E29),"")</f>
        <v>#REF!</v>
      </c>
      <c r="G29" s="27" t="s">
        <v>22</v>
      </c>
      <c r="H29" s="27"/>
      <c r="I29" s="27"/>
    </row>
    <row r="30" spans="1:14" ht="20.100000000000001" customHeight="1" x14ac:dyDescent="0.2">
      <c r="A30" s="110" t="s">
        <v>29</v>
      </c>
      <c r="B30" s="110"/>
      <c r="C30" s="110"/>
      <c r="D30" s="110"/>
      <c r="E30" s="13">
        <f>SUM(E17+E19)</f>
        <v>547460</v>
      </c>
      <c r="F30" s="14" t="e">
        <v>#REF!</v>
      </c>
      <c r="G30" s="28"/>
      <c r="H30" s="28"/>
      <c r="I30" s="28"/>
    </row>
    <row r="31" spans="1:14" ht="20.100000000000001" customHeight="1" x14ac:dyDescent="0.2">
      <c r="A31" s="102" t="s">
        <v>26</v>
      </c>
      <c r="B31" s="102"/>
      <c r="C31" s="102"/>
      <c r="D31" s="102"/>
      <c r="E31" s="24">
        <f>SUM(E30-E29)</f>
        <v>232393.74</v>
      </c>
      <c r="F31" s="24"/>
      <c r="G31" s="29"/>
      <c r="H31" s="29"/>
      <c r="I31" s="29"/>
    </row>
    <row r="32" spans="1:14" ht="20.100000000000001" customHeight="1" x14ac:dyDescent="0.2">
      <c r="A32" s="86" t="s">
        <v>33</v>
      </c>
      <c r="B32" s="87"/>
      <c r="C32" s="87"/>
      <c r="D32" s="88"/>
      <c r="E32" s="13">
        <f>SUM(E30*9/100)</f>
        <v>49271.4</v>
      </c>
      <c r="F32" s="14"/>
      <c r="G32" s="10"/>
      <c r="H32" s="25"/>
      <c r="I32" s="26"/>
    </row>
    <row r="33" spans="1:9" ht="20.100000000000001" customHeight="1" x14ac:dyDescent="0.2">
      <c r="A33" s="7" t="s">
        <v>36</v>
      </c>
      <c r="B33" s="8"/>
      <c r="C33" s="8"/>
      <c r="D33" s="9"/>
      <c r="E33" s="13">
        <f>SUM(E30-E32)</f>
        <v>498188.6</v>
      </c>
      <c r="F33" s="14"/>
      <c r="G33" s="10"/>
      <c r="H33" s="11"/>
      <c r="I33" s="12"/>
    </row>
    <row r="34" spans="1:9" ht="20.100000000000001" customHeight="1" x14ac:dyDescent="0.2">
      <c r="A34" s="20" t="s">
        <v>24</v>
      </c>
      <c r="B34" s="21"/>
      <c r="C34" s="21"/>
      <c r="D34" s="22"/>
      <c r="E34" s="15">
        <f>SUM(E31-E32)</f>
        <v>183122.34</v>
      </c>
      <c r="F34" s="16"/>
      <c r="G34" s="17"/>
      <c r="H34" s="18"/>
      <c r="I34" s="19"/>
    </row>
    <row r="35" spans="1:9" ht="20.100000000000001" customHeight="1" x14ac:dyDescent="0.2"/>
    <row r="36" spans="1:9" ht="20.100000000000001" customHeight="1" x14ac:dyDescent="0.2"/>
    <row r="37" spans="1:9" ht="20.100000000000001" customHeight="1" x14ac:dyDescent="0.2"/>
    <row r="38" spans="1:9" ht="20.100000000000001" customHeight="1" x14ac:dyDescent="0.2"/>
    <row r="39" spans="1:9" ht="20.100000000000001" customHeight="1" x14ac:dyDescent="0.2"/>
    <row r="40" spans="1:9" ht="20.100000000000001" customHeight="1" x14ac:dyDescent="0.2"/>
    <row r="41" spans="1:9" ht="20.100000000000001" customHeight="1" x14ac:dyDescent="0.2"/>
    <row r="42" spans="1:9" ht="20.100000000000001" customHeight="1" x14ac:dyDescent="0.2"/>
    <row r="43" spans="1:9" ht="20.100000000000001" customHeight="1" x14ac:dyDescent="0.2"/>
    <row r="44" spans="1:9" ht="20.100000000000001" customHeight="1" x14ac:dyDescent="0.2"/>
    <row r="45" spans="1:9" ht="20.100000000000001" customHeight="1" x14ac:dyDescent="0.2"/>
    <row r="46" spans="1:9" ht="24.95" customHeight="1" x14ac:dyDescent="0.2"/>
    <row r="47" spans="1:9" ht="24.95" customHeight="1" x14ac:dyDescent="0.2"/>
    <row r="48" spans="1:9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  <row r="66" ht="24.95" customHeight="1" x14ac:dyDescent="0.2"/>
    <row r="67" ht="24.95" customHeight="1" x14ac:dyDescent="0.2"/>
  </sheetData>
  <mergeCells count="91">
    <mergeCell ref="A19:D19"/>
    <mergeCell ref="A27:D27"/>
    <mergeCell ref="A26:D26"/>
    <mergeCell ref="A29:D29"/>
    <mergeCell ref="A30:D30"/>
    <mergeCell ref="A22:D22"/>
    <mergeCell ref="A23:D23"/>
    <mergeCell ref="A21:D21"/>
    <mergeCell ref="E14:F14"/>
    <mergeCell ref="E13:F13"/>
    <mergeCell ref="A32:D32"/>
    <mergeCell ref="A6:D6"/>
    <mergeCell ref="A7:D7"/>
    <mergeCell ref="A8:D8"/>
    <mergeCell ref="A9:D9"/>
    <mergeCell ref="A10:D10"/>
    <mergeCell ref="A14:D14"/>
    <mergeCell ref="A11:D11"/>
    <mergeCell ref="A18:D18"/>
    <mergeCell ref="A20:D20"/>
    <mergeCell ref="A24:D24"/>
    <mergeCell ref="A25:D25"/>
    <mergeCell ref="A31:D31"/>
    <mergeCell ref="A28:D28"/>
    <mergeCell ref="A15:D15"/>
    <mergeCell ref="A12:D12"/>
    <mergeCell ref="E19:F19"/>
    <mergeCell ref="G19:I19"/>
    <mergeCell ref="G10:I10"/>
    <mergeCell ref="G11:I11"/>
    <mergeCell ref="E12:F12"/>
    <mergeCell ref="G12:I12"/>
    <mergeCell ref="G13:I13"/>
    <mergeCell ref="G14:I14"/>
    <mergeCell ref="G17:I17"/>
    <mergeCell ref="G18:I18"/>
    <mergeCell ref="E15:F15"/>
    <mergeCell ref="G15:I15"/>
    <mergeCell ref="G16:I16"/>
    <mergeCell ref="E10:F10"/>
    <mergeCell ref="A17:D17"/>
    <mergeCell ref="E17:F17"/>
    <mergeCell ref="E18:F18"/>
    <mergeCell ref="A16:D16"/>
    <mergeCell ref="E16:F16"/>
    <mergeCell ref="E22:F22"/>
    <mergeCell ref="E23:F23"/>
    <mergeCell ref="E25:F25"/>
    <mergeCell ref="A1:I2"/>
    <mergeCell ref="A3:I3"/>
    <mergeCell ref="A4:D5"/>
    <mergeCell ref="E4:F5"/>
    <mergeCell ref="G6:I6"/>
    <mergeCell ref="E6:F6"/>
    <mergeCell ref="E7:F7"/>
    <mergeCell ref="E8:F8"/>
    <mergeCell ref="E9:F9"/>
    <mergeCell ref="G4:I5"/>
    <mergeCell ref="G8:I8"/>
    <mergeCell ref="G9:I9"/>
    <mergeCell ref="G7:I7"/>
    <mergeCell ref="E27:F27"/>
    <mergeCell ref="E11:F11"/>
    <mergeCell ref="G21:I21"/>
    <mergeCell ref="E28:F28"/>
    <mergeCell ref="G22:I22"/>
    <mergeCell ref="G23:I23"/>
    <mergeCell ref="G25:I25"/>
    <mergeCell ref="G27:I27"/>
    <mergeCell ref="G28:I28"/>
    <mergeCell ref="E26:F26"/>
    <mergeCell ref="G26:I26"/>
    <mergeCell ref="G20:I20"/>
    <mergeCell ref="G24:I24"/>
    <mergeCell ref="E20:F20"/>
    <mergeCell ref="E24:F24"/>
    <mergeCell ref="E21:F21"/>
    <mergeCell ref="E29:F29"/>
    <mergeCell ref="E30:F30"/>
    <mergeCell ref="E31:F31"/>
    <mergeCell ref="E32:F32"/>
    <mergeCell ref="G32:I32"/>
    <mergeCell ref="G29:I29"/>
    <mergeCell ref="G30:I30"/>
    <mergeCell ref="G31:I31"/>
    <mergeCell ref="A33:D33"/>
    <mergeCell ref="G33:I33"/>
    <mergeCell ref="E33:F33"/>
    <mergeCell ref="E34:F34"/>
    <mergeCell ref="G34:I34"/>
    <mergeCell ref="A34:D3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September 2021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2022-04-01T10:09:43Z</cp:lastPrinted>
  <dcterms:created xsi:type="dcterms:W3CDTF">2020-12-30T03:24:43Z</dcterms:created>
  <dcterms:modified xsi:type="dcterms:W3CDTF">2022-04-01T11:04:36Z</dcterms:modified>
</cp:coreProperties>
</file>