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280" windowHeight="8010"/>
  </bookViews>
  <sheets>
    <sheet name="Feb 22-26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E11" i="1" l="1"/>
  <c r="E8" i="1" l="1"/>
  <c r="F11" i="1" l="1"/>
  <c r="F29" i="1" l="1"/>
  <c r="E29" i="1"/>
  <c r="F17" i="1" l="1"/>
  <c r="F16" i="1" l="1"/>
  <c r="E24" i="1" l="1"/>
  <c r="E27" i="1" l="1"/>
  <c r="E15" i="1"/>
  <c r="F15" i="1" l="1"/>
  <c r="F8" i="1" l="1"/>
  <c r="E17" i="1" l="1"/>
  <c r="E35" i="1"/>
  <c r="F35" i="1"/>
  <c r="E14" i="1" l="1"/>
  <c r="E16" i="1" s="1"/>
  <c r="F14" i="1"/>
  <c r="E13" i="1"/>
  <c r="F13" i="1"/>
  <c r="E36" i="1" l="1"/>
</calcChain>
</file>

<file path=xl/sharedStrings.xml><?xml version="1.0" encoding="utf-8"?>
<sst xmlns="http://schemas.openxmlformats.org/spreadsheetml/2006/main" count="40" uniqueCount="40">
  <si>
    <t>Weekly Expenses Report</t>
  </si>
  <si>
    <t>Starting Inventory</t>
  </si>
  <si>
    <t>Ending Inventory</t>
  </si>
  <si>
    <t>Cash Purchases Food</t>
  </si>
  <si>
    <t>Credit/Debit from Week Prior</t>
  </si>
  <si>
    <t>Balance</t>
  </si>
  <si>
    <t>Total Food Expenses</t>
  </si>
  <si>
    <t>Allocated Cost (225.00 per meal)</t>
  </si>
  <si>
    <t>Allocated Revenue (750.00 per meal)</t>
  </si>
  <si>
    <t>Food Cost (based on allocated revenue)</t>
  </si>
  <si>
    <t>Next Week Forecasted Meals</t>
  </si>
  <si>
    <t>Total Budget For Next Week</t>
  </si>
  <si>
    <t>Amount</t>
  </si>
  <si>
    <t>Details</t>
  </si>
  <si>
    <t>Expenses/Revenue</t>
  </si>
  <si>
    <t>Next Week Forecasted Food Budget</t>
  </si>
  <si>
    <t>Next Week Forecasted Non Food</t>
  </si>
  <si>
    <t>Next Week Forecasted Salaries</t>
  </si>
  <si>
    <t>Total Week Expenses Cash</t>
  </si>
  <si>
    <t>Equipment, Repairs, other non-food</t>
  </si>
  <si>
    <t>Office supplies</t>
  </si>
  <si>
    <t>Adjusted with current balance</t>
  </si>
  <si>
    <t>Additional Expenses (capex)</t>
  </si>
  <si>
    <t>Bike, transportation expenses, taxi</t>
  </si>
  <si>
    <t>Number Meals</t>
  </si>
  <si>
    <t>Bank/Gcash Purchases Food (c/o Alyssa)</t>
  </si>
  <si>
    <t>Revenue based on 13% discount (650/meal)</t>
  </si>
  <si>
    <t>Salaries</t>
  </si>
  <si>
    <t>Utilities</t>
  </si>
  <si>
    <t>(225/meal)</t>
  </si>
  <si>
    <t>Food Cost at discounted price</t>
  </si>
  <si>
    <r>
      <t xml:space="preserve">Inventory Used </t>
    </r>
    <r>
      <rPr>
        <b/>
        <sz val="12"/>
        <color theme="1"/>
        <rFont val="Georgia"/>
        <family val="1"/>
      </rPr>
      <t>(black)</t>
    </r>
    <r>
      <rPr>
        <sz val="12"/>
        <color theme="1"/>
        <rFont val="Georgia"/>
        <family val="2"/>
      </rPr>
      <t>/Added</t>
    </r>
    <r>
      <rPr>
        <b/>
        <sz val="12"/>
        <color rgb="FFFF0000"/>
        <rFont val="Georgia"/>
        <family val="1"/>
      </rPr>
      <t xml:space="preserve"> (red) </t>
    </r>
  </si>
  <si>
    <t xml:space="preserve">Utilities </t>
  </si>
  <si>
    <t>Association dues</t>
  </si>
  <si>
    <t>Cash Bank</t>
  </si>
  <si>
    <t>Week of o1-03 to 01-07</t>
  </si>
  <si>
    <t>Beth, Lourdes, Anna</t>
  </si>
  <si>
    <t>Meralco, Manila Water</t>
  </si>
  <si>
    <t>Stove repair (heads)</t>
  </si>
  <si>
    <t>Delivery fee-Jen 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</si>
</sst>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1" x14ac:knownFonts="1">
    <font>
      <sz val="11"/>
      <color theme="1"/>
      <name val="Georgia"/>
      <family val="2"/>
    </font>
    <font>
      <sz val="24"/>
      <color theme="1"/>
      <name val="Georgia"/>
      <family val="2"/>
    </font>
    <font>
      <sz val="28"/>
      <color theme="1"/>
      <name val="Georgia"/>
      <family val="2"/>
    </font>
    <font>
      <sz val="14"/>
      <color theme="1"/>
      <name val="Georgia"/>
      <family val="1"/>
    </font>
    <font>
      <sz val="12"/>
      <color theme="1"/>
      <name val="Georgia"/>
      <family val="2"/>
    </font>
    <font>
      <sz val="14"/>
      <color theme="1"/>
      <name val="Georgia"/>
      <family val="2"/>
    </font>
    <font>
      <b/>
      <sz val="12"/>
      <color theme="1"/>
      <name val="Georgia"/>
      <family val="1"/>
    </font>
    <font>
      <sz val="9"/>
      <color theme="1"/>
      <name val="Georgia"/>
      <family val="2"/>
    </font>
    <font>
      <b/>
      <sz val="11"/>
      <color theme="1"/>
      <name val="Georgia"/>
      <family val="1"/>
    </font>
    <font>
      <b/>
      <sz val="12"/>
      <color rgb="FFFF0000"/>
      <name val="Georgia"/>
      <family val="1"/>
    </font>
    <font>
      <sz val="10"/>
      <color theme="1"/>
      <name val="Georgia"/>
      <family val="2"/>
    </font>
  </fonts>
  <fills count="8">
    <fill>
      <patternFill patternType="none"/>
    </fill>
    <fill>
      <patternFill patternType="gray125"/>
    </fill>
    <fill>
      <patternFill patternType="solid">
        <fgColor rgb="FFAFDD7D"/>
        <bgColor indexed="64"/>
      </patternFill>
    </fill>
    <fill>
      <patternFill patternType="solid">
        <fgColor rgb="FFC2E59B"/>
        <bgColor indexed="64"/>
      </patternFill>
    </fill>
    <fill>
      <patternFill patternType="solid">
        <fgColor rgb="FFD0EAB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4" fillId="0" borderId="0" xfId="0" applyFont="1"/>
    <xf numFmtId="0" fontId="6" fillId="6" borderId="17" xfId="0" applyFont="1" applyFill="1" applyBorder="1"/>
    <xf numFmtId="0" fontId="6" fillId="6" borderId="1" xfId="0" applyFont="1" applyFill="1" applyBorder="1"/>
    <xf numFmtId="0" fontId="4" fillId="5" borderId="17" xfId="0" applyFont="1" applyFill="1" applyBorder="1"/>
    <xf numFmtId="0" fontId="4" fillId="5" borderId="1" xfId="0" applyFont="1" applyFill="1" applyBorder="1"/>
    <xf numFmtId="40" fontId="4" fillId="5" borderId="2" xfId="0" applyNumberFormat="1" applyFont="1" applyFill="1" applyBorder="1" applyAlignment="1">
      <alignment horizontal="center"/>
    </xf>
    <xf numFmtId="40" fontId="4" fillId="5" borderId="4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18" xfId="0" applyFont="1" applyFill="1" applyBorder="1" applyAlignment="1">
      <alignment horizontal="center"/>
    </xf>
    <xf numFmtId="40" fontId="6" fillId="7" borderId="2" xfId="0" applyNumberFormat="1" applyFont="1" applyFill="1" applyBorder="1" applyAlignment="1">
      <alignment horizontal="center"/>
    </xf>
    <xf numFmtId="40" fontId="6" fillId="7" borderId="4" xfId="0" applyNumberFormat="1" applyFont="1" applyFill="1" applyBorder="1" applyAlignment="1">
      <alignment horizontal="center"/>
    </xf>
    <xf numFmtId="40" fontId="4" fillId="5" borderId="1" xfId="0" applyNumberFormat="1" applyFont="1" applyFill="1" applyBorder="1" applyAlignment="1">
      <alignment horizontal="center"/>
    </xf>
    <xf numFmtId="40" fontId="6" fillId="6" borderId="2" xfId="0" applyNumberFormat="1" applyFont="1" applyFill="1" applyBorder="1" applyAlignment="1">
      <alignment horizontal="center"/>
    </xf>
    <xf numFmtId="40" fontId="6" fillId="6" borderId="4" xfId="0" applyNumberFormat="1" applyFont="1" applyFill="1" applyBorder="1" applyAlignment="1">
      <alignment horizontal="center"/>
    </xf>
    <xf numFmtId="0" fontId="4" fillId="5" borderId="21" xfId="0" applyFont="1" applyFill="1" applyBorder="1"/>
    <xf numFmtId="0" fontId="4" fillId="5" borderId="3" xfId="0" applyFont="1" applyFill="1" applyBorder="1"/>
    <xf numFmtId="0" fontId="4" fillId="5" borderId="4" xfId="0" applyFont="1" applyFill="1" applyBorder="1"/>
    <xf numFmtId="0" fontId="4" fillId="6" borderId="21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40" fontId="4" fillId="6" borderId="1" xfId="0" applyNumberFormat="1" applyFont="1" applyFill="1" applyBorder="1" applyAlignment="1">
      <alignment horizontal="center"/>
    </xf>
    <xf numFmtId="10" fontId="6" fillId="4" borderId="2" xfId="0" applyNumberFormat="1" applyFont="1" applyFill="1" applyBorder="1" applyAlignment="1">
      <alignment horizontal="center"/>
    </xf>
    <xf numFmtId="10" fontId="6" fillId="4" borderId="4" xfId="0" applyNumberFormat="1" applyFont="1" applyFill="1" applyBorder="1" applyAlignment="1">
      <alignment horizontal="center"/>
    </xf>
    <xf numFmtId="0" fontId="8" fillId="4" borderId="21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40" fontId="6" fillId="4" borderId="1" xfId="0" applyNumberFormat="1" applyFont="1" applyFill="1" applyBorder="1" applyAlignment="1">
      <alignment horizontal="center"/>
    </xf>
    <xf numFmtId="0" fontId="6" fillId="4" borderId="21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0" fontId="4" fillId="6" borderId="21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164" fontId="4" fillId="6" borderId="1" xfId="0" applyNumberFormat="1" applyFont="1" applyFill="1" applyBorder="1" applyAlignment="1">
      <alignment horizontal="center"/>
    </xf>
    <xf numFmtId="0" fontId="4" fillId="6" borderId="17" xfId="0" applyFont="1" applyFill="1" applyBorder="1"/>
    <xf numFmtId="0" fontId="4" fillId="6" borderId="1" xfId="0" applyFont="1" applyFill="1" applyBorder="1"/>
    <xf numFmtId="0" fontId="4" fillId="6" borderId="19" xfId="0" applyFont="1" applyFill="1" applyBorder="1"/>
    <xf numFmtId="0" fontId="4" fillId="6" borderId="5" xfId="0" applyFont="1" applyFill="1" applyBorder="1"/>
    <xf numFmtId="0" fontId="4" fillId="5" borderId="1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16" fontId="4" fillId="5" borderId="1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20" xfId="0" applyFont="1" applyFill="1" applyBorder="1" applyAlignment="1">
      <alignment horizontal="center"/>
    </xf>
    <xf numFmtId="40" fontId="6" fillId="4" borderId="2" xfId="0" applyNumberFormat="1" applyFont="1" applyFill="1" applyBorder="1" applyAlignment="1">
      <alignment horizontal="center"/>
    </xf>
    <xf numFmtId="40" fontId="6" fillId="4" borderId="4" xfId="0" applyNumberFormat="1" applyFont="1" applyFill="1" applyBorder="1" applyAlignment="1">
      <alignment horizontal="center"/>
    </xf>
    <xf numFmtId="0" fontId="4" fillId="5" borderId="21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18" xfId="0" applyFont="1" applyFill="1" applyBorder="1" applyAlignment="1">
      <alignment horizontal="center"/>
    </xf>
    <xf numFmtId="0" fontId="6" fillId="4" borderId="17" xfId="0" applyFont="1" applyFill="1" applyBorder="1"/>
    <xf numFmtId="0" fontId="6" fillId="4" borderId="1" xfId="0" applyFont="1" applyFill="1" applyBorder="1"/>
    <xf numFmtId="40" fontId="6" fillId="6" borderId="1" xfId="0" applyNumberFormat="1" applyFont="1" applyFill="1" applyBorder="1" applyAlignment="1">
      <alignment horizontal="center"/>
    </xf>
    <xf numFmtId="40" fontId="4" fillId="6" borderId="2" xfId="0" applyNumberFormat="1" applyFont="1" applyFill="1" applyBorder="1" applyAlignment="1">
      <alignment horizontal="center"/>
    </xf>
    <xf numFmtId="40" fontId="4" fillId="6" borderId="4" xfId="0" applyNumberFormat="1" applyFont="1" applyFill="1" applyBorder="1" applyAlignment="1">
      <alignment horizontal="center"/>
    </xf>
    <xf numFmtId="10" fontId="6" fillId="4" borderId="1" xfId="0" applyNumberFormat="1" applyFont="1" applyFill="1" applyBorder="1" applyAlignment="1">
      <alignment horizontal="center"/>
    </xf>
    <xf numFmtId="0" fontId="8" fillId="4" borderId="17" xfId="0" applyFont="1" applyFill="1" applyBorder="1"/>
    <xf numFmtId="0" fontId="8" fillId="4" borderId="1" xfId="0" applyFont="1" applyFill="1" applyBorder="1"/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EAB4"/>
      <color rgb="FFDCF0C6"/>
      <color rgb="FFC4E59F"/>
      <color rgb="FFFFFFC9"/>
      <color rgb="FFFFFF7D"/>
      <color rgb="FFC2E59B"/>
      <color rgb="FFAFDD7D"/>
      <color rgb="FF9CD4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21" workbookViewId="0">
      <selection activeCell="G22" sqref="G22:I22"/>
    </sheetView>
  </sheetViews>
  <sheetFormatPr defaultRowHeight="14.25" x14ac:dyDescent="0.2"/>
  <cols>
    <col min="3" max="3" width="8.88671875" customWidth="1"/>
    <col min="6" max="6" width="3.6640625" customWidth="1"/>
  </cols>
  <sheetData>
    <row r="1" spans="1:10" ht="14.25" customHeight="1" x14ac:dyDescent="0.2">
      <c r="A1" s="34" t="s">
        <v>0</v>
      </c>
      <c r="B1" s="35"/>
      <c r="C1" s="35"/>
      <c r="D1" s="35"/>
      <c r="E1" s="35"/>
      <c r="F1" s="35"/>
      <c r="G1" s="35"/>
      <c r="H1" s="35"/>
      <c r="I1" s="36"/>
      <c r="J1" s="1"/>
    </row>
    <row r="2" spans="1:10" ht="15.75" customHeight="1" thickBot="1" x14ac:dyDescent="0.25">
      <c r="A2" s="37"/>
      <c r="B2" s="38"/>
      <c r="C2" s="38"/>
      <c r="D2" s="38"/>
      <c r="E2" s="38"/>
      <c r="F2" s="38"/>
      <c r="G2" s="38"/>
      <c r="H2" s="38"/>
      <c r="I2" s="39"/>
      <c r="J2" s="1"/>
    </row>
    <row r="3" spans="1:10" ht="21.75" customHeight="1" thickBot="1" x14ac:dyDescent="0.25">
      <c r="A3" s="40" t="s">
        <v>35</v>
      </c>
      <c r="B3" s="41"/>
      <c r="C3" s="41"/>
      <c r="D3" s="41"/>
      <c r="E3" s="41"/>
      <c r="F3" s="41"/>
      <c r="G3" s="41"/>
      <c r="H3" s="41"/>
      <c r="I3" s="42"/>
      <c r="J3" s="1"/>
    </row>
    <row r="4" spans="1:10" ht="14.25" customHeight="1" x14ac:dyDescent="0.2">
      <c r="A4" s="43" t="s">
        <v>14</v>
      </c>
      <c r="B4" s="44"/>
      <c r="C4" s="44"/>
      <c r="D4" s="45"/>
      <c r="E4" s="49" t="s">
        <v>12</v>
      </c>
      <c r="F4" s="50"/>
      <c r="G4" s="43" t="s">
        <v>13</v>
      </c>
      <c r="H4" s="44"/>
      <c r="I4" s="45"/>
    </row>
    <row r="5" spans="1:10" ht="10.5" customHeight="1" thickBot="1" x14ac:dyDescent="0.25">
      <c r="A5" s="46"/>
      <c r="B5" s="47"/>
      <c r="C5" s="47"/>
      <c r="D5" s="48"/>
      <c r="E5" s="51"/>
      <c r="F5" s="52"/>
      <c r="G5" s="46"/>
      <c r="H5" s="47"/>
      <c r="I5" s="48"/>
    </row>
    <row r="6" spans="1:10" ht="19.5" customHeight="1" x14ac:dyDescent="0.2">
      <c r="A6" s="67" t="s">
        <v>1</v>
      </c>
      <c r="B6" s="68"/>
      <c r="C6" s="68"/>
      <c r="D6" s="68"/>
      <c r="E6" s="28">
        <v>37876.379999999997</v>
      </c>
      <c r="F6" s="28"/>
      <c r="G6" s="59"/>
      <c r="H6" s="59"/>
      <c r="I6" s="60"/>
    </row>
    <row r="7" spans="1:10" ht="19.5" customHeight="1" x14ac:dyDescent="0.2">
      <c r="A7" s="65" t="s">
        <v>2</v>
      </c>
      <c r="B7" s="66"/>
      <c r="C7" s="66"/>
      <c r="D7" s="66"/>
      <c r="E7" s="28">
        <v>37876.379999999997</v>
      </c>
      <c r="F7" s="28"/>
      <c r="G7" s="13"/>
      <c r="H7" s="13"/>
      <c r="I7" s="14"/>
    </row>
    <row r="8" spans="1:10" ht="19.5" customHeight="1" x14ac:dyDescent="0.2">
      <c r="A8" s="4" t="s">
        <v>31</v>
      </c>
      <c r="B8" s="5"/>
      <c r="C8" s="5"/>
      <c r="D8" s="5"/>
      <c r="E8" s="19">
        <f>SUM(E6-E7)</f>
        <v>0</v>
      </c>
      <c r="F8" s="19" t="e">
        <f>IF(SUM(#REF!)&gt;0,SUM(B8/1000*E8),"")</f>
        <v>#REF!</v>
      </c>
      <c r="G8" s="69"/>
      <c r="H8" s="69"/>
      <c r="I8" s="70"/>
    </row>
    <row r="9" spans="1:10" ht="19.5" customHeight="1" x14ac:dyDescent="0.2">
      <c r="A9" s="4" t="s">
        <v>3</v>
      </c>
      <c r="B9" s="5"/>
      <c r="C9" s="5"/>
      <c r="D9" s="5"/>
      <c r="E9" s="6">
        <v>39876.629999999997</v>
      </c>
      <c r="F9" s="7" t="e">
        <v>#REF!</v>
      </c>
      <c r="G9" s="71"/>
      <c r="H9" s="69"/>
      <c r="I9" s="70"/>
    </row>
    <row r="10" spans="1:10" ht="19.5" customHeight="1" x14ac:dyDescent="0.2">
      <c r="A10" s="4" t="s">
        <v>25</v>
      </c>
      <c r="B10" s="5"/>
      <c r="C10" s="5"/>
      <c r="D10" s="5"/>
      <c r="E10" s="19"/>
      <c r="F10" s="19"/>
      <c r="G10" s="8"/>
      <c r="H10" s="9"/>
      <c r="I10" s="10"/>
    </row>
    <row r="11" spans="1:10" ht="19.5" customHeight="1" x14ac:dyDescent="0.2">
      <c r="A11" s="54" t="s">
        <v>6</v>
      </c>
      <c r="B11" s="55"/>
      <c r="C11" s="55"/>
      <c r="D11" s="56"/>
      <c r="E11" s="53">
        <f>IF(SUM(E6)&gt;0,SUM(E8:E10),"")</f>
        <v>39876.629999999997</v>
      </c>
      <c r="F11" s="53" t="e">
        <f>IF(SUM(#REF!)&gt;0,SUM(B11/1000*E11),"")</f>
        <v>#REF!</v>
      </c>
      <c r="G11" s="57"/>
      <c r="H11" s="57"/>
      <c r="I11" s="58"/>
    </row>
    <row r="12" spans="1:10" ht="19.5" customHeight="1" x14ac:dyDescent="0.2">
      <c r="A12" s="65" t="s">
        <v>24</v>
      </c>
      <c r="B12" s="66"/>
      <c r="C12" s="66"/>
      <c r="D12" s="66"/>
      <c r="E12" s="64">
        <v>148</v>
      </c>
      <c r="F12" s="64"/>
      <c r="G12" s="13"/>
      <c r="H12" s="13"/>
      <c r="I12" s="14"/>
    </row>
    <row r="13" spans="1:10" ht="19.5" customHeight="1" x14ac:dyDescent="0.2">
      <c r="A13" s="61" t="s">
        <v>7</v>
      </c>
      <c r="B13" s="62"/>
      <c r="C13" s="62"/>
      <c r="D13" s="63"/>
      <c r="E13" s="28">
        <f>IF(SUM(E12)&gt;0,SUM(E12*225),"")</f>
        <v>33300</v>
      </c>
      <c r="F13" s="28" t="e">
        <f>IF(SUM(#REF!)&gt;0,SUM(B13/1000*E13),"")</f>
        <v>#REF!</v>
      </c>
      <c r="G13" s="13"/>
      <c r="H13" s="13"/>
      <c r="I13" s="14"/>
    </row>
    <row r="14" spans="1:10" ht="19.5" customHeight="1" x14ac:dyDescent="0.2">
      <c r="A14" s="25" t="s">
        <v>8</v>
      </c>
      <c r="B14" s="26"/>
      <c r="C14" s="26"/>
      <c r="D14" s="27"/>
      <c r="E14" s="28">
        <f>IF(SUM(E12)&gt;0,SUM(E12*750),"")</f>
        <v>111000</v>
      </c>
      <c r="F14" s="28" t="e">
        <f>IF(SUM(#REF!)&gt;0,SUM(B14/1000*E14),"")</f>
        <v>#REF!</v>
      </c>
      <c r="G14" s="13"/>
      <c r="H14" s="13"/>
      <c r="I14" s="14"/>
    </row>
    <row r="15" spans="1:10" ht="19.5" customHeight="1" x14ac:dyDescent="0.2">
      <c r="A15" s="25" t="s">
        <v>26</v>
      </c>
      <c r="B15" s="26"/>
      <c r="C15" s="26"/>
      <c r="D15" s="27"/>
      <c r="E15" s="87">
        <f>IF(SUM(E12)&gt;0,SUM(E12*650),"")</f>
        <v>96200</v>
      </c>
      <c r="F15" s="88" t="e">
        <f>IF(SUM(#REF!)&gt;0,SUM(B15/1000*E15),"")</f>
        <v>#REF!</v>
      </c>
      <c r="G15" s="92"/>
      <c r="H15" s="93"/>
      <c r="I15" s="94"/>
    </row>
    <row r="16" spans="1:10" ht="19.5" customHeight="1" x14ac:dyDescent="0.2">
      <c r="A16" s="90" t="s">
        <v>9</v>
      </c>
      <c r="B16" s="91"/>
      <c r="C16" s="91"/>
      <c r="D16" s="91"/>
      <c r="E16" s="89">
        <f>IF(SUM(E11)&gt;0,SUM(E11/E14),"")</f>
        <v>0.35924891891891891</v>
      </c>
      <c r="F16" s="89" t="e">
        <f>IF(SUM(#REF!)&gt;0,SUM(B16/1000*E16),"")</f>
        <v>#REF!</v>
      </c>
      <c r="G16" s="80"/>
      <c r="H16" s="80"/>
      <c r="I16" s="81"/>
    </row>
    <row r="17" spans="1:9" ht="19.5" customHeight="1" x14ac:dyDescent="0.2">
      <c r="A17" s="31" t="s">
        <v>30</v>
      </c>
      <c r="B17" s="32"/>
      <c r="C17" s="32"/>
      <c r="D17" s="33"/>
      <c r="E17" s="29">
        <f>IF(SUM(E12)&gt;0,SUM(E11/E15),"")</f>
        <v>0.41451798336798334</v>
      </c>
      <c r="F17" s="30" t="e">
        <f>IF(SUM(#REF!)&gt;0,SUM(B17/1000*E17),"")</f>
        <v>#REF!</v>
      </c>
      <c r="G17" s="98"/>
      <c r="H17" s="99"/>
      <c r="I17" s="100"/>
    </row>
    <row r="18" spans="1:9" ht="19.5" customHeight="1" x14ac:dyDescent="0.2">
      <c r="A18" s="4" t="s">
        <v>27</v>
      </c>
      <c r="B18" s="5"/>
      <c r="C18" s="5"/>
      <c r="D18" s="5"/>
      <c r="E18" s="19">
        <v>4000</v>
      </c>
      <c r="F18" s="19"/>
      <c r="G18" s="95" t="s">
        <v>36</v>
      </c>
      <c r="H18" s="96"/>
      <c r="I18" s="97"/>
    </row>
    <row r="19" spans="1:9" ht="19.5" customHeight="1" x14ac:dyDescent="0.2">
      <c r="A19" s="22" t="s">
        <v>28</v>
      </c>
      <c r="B19" s="23"/>
      <c r="C19" s="23"/>
      <c r="D19" s="24"/>
      <c r="E19" s="6"/>
      <c r="F19" s="7"/>
      <c r="G19" s="8"/>
      <c r="H19" s="9"/>
      <c r="I19" s="10"/>
    </row>
    <row r="20" spans="1:9" ht="19.5" customHeight="1" x14ac:dyDescent="0.2">
      <c r="A20" s="22" t="s">
        <v>20</v>
      </c>
      <c r="B20" s="23"/>
      <c r="C20" s="23"/>
      <c r="D20" s="24"/>
      <c r="E20" s="6">
        <v>806.25</v>
      </c>
      <c r="F20" s="7"/>
      <c r="G20" s="8"/>
      <c r="H20" s="9"/>
      <c r="I20" s="10"/>
    </row>
    <row r="21" spans="1:9" ht="19.5" customHeight="1" x14ac:dyDescent="0.2">
      <c r="A21" s="4" t="s">
        <v>23</v>
      </c>
      <c r="B21" s="5"/>
      <c r="C21" s="5"/>
      <c r="D21" s="5"/>
      <c r="E21" s="19">
        <v>645.5</v>
      </c>
      <c r="F21" s="19"/>
      <c r="G21" s="11"/>
      <c r="H21" s="11"/>
      <c r="I21" s="12"/>
    </row>
    <row r="22" spans="1:9" ht="19.5" customHeight="1" x14ac:dyDescent="0.2">
      <c r="A22" s="77" t="s">
        <v>39</v>
      </c>
      <c r="B22" s="78"/>
      <c r="C22" s="78"/>
      <c r="D22" s="79"/>
      <c r="E22" s="6">
        <v>500</v>
      </c>
      <c r="F22" s="7"/>
      <c r="G22" s="8"/>
      <c r="H22" s="9"/>
      <c r="I22" s="10"/>
    </row>
    <row r="23" spans="1:9" ht="19.5" customHeight="1" x14ac:dyDescent="0.2">
      <c r="A23" s="4" t="s">
        <v>19</v>
      </c>
      <c r="B23" s="5"/>
      <c r="C23" s="5"/>
      <c r="D23" s="5"/>
      <c r="E23" s="19">
        <v>300</v>
      </c>
      <c r="F23" s="19"/>
      <c r="G23" s="82" t="s">
        <v>38</v>
      </c>
      <c r="H23" s="82"/>
      <c r="I23" s="83"/>
    </row>
    <row r="24" spans="1:9" ht="19.5" customHeight="1" x14ac:dyDescent="0.2">
      <c r="A24" s="84" t="s">
        <v>18</v>
      </c>
      <c r="B24" s="85"/>
      <c r="C24" s="85"/>
      <c r="D24" s="85"/>
      <c r="E24" s="53">
        <f>SUM(E9,E18:E19,E20,E21,E22,E23)</f>
        <v>46128.38</v>
      </c>
      <c r="F24" s="53"/>
      <c r="G24" s="80"/>
      <c r="H24" s="80"/>
      <c r="I24" s="81"/>
    </row>
    <row r="25" spans="1:9" ht="19.5" customHeight="1" x14ac:dyDescent="0.2">
      <c r="A25" s="2" t="s">
        <v>34</v>
      </c>
      <c r="B25" s="3"/>
      <c r="C25" s="3"/>
      <c r="D25" s="3"/>
      <c r="E25" s="86">
        <v>45000</v>
      </c>
      <c r="F25" s="86"/>
      <c r="G25" s="13"/>
      <c r="H25" s="13"/>
      <c r="I25" s="14"/>
    </row>
    <row r="26" spans="1:9" ht="19.5" customHeight="1" x14ac:dyDescent="0.2">
      <c r="A26" s="84" t="s">
        <v>4</v>
      </c>
      <c r="B26" s="85"/>
      <c r="C26" s="85"/>
      <c r="D26" s="85"/>
      <c r="E26" s="75">
        <v>1258.3299999999872</v>
      </c>
      <c r="F26" s="76"/>
      <c r="G26" s="80"/>
      <c r="H26" s="80"/>
      <c r="I26" s="81"/>
    </row>
    <row r="27" spans="1:9" ht="19.5" customHeight="1" x14ac:dyDescent="0.2">
      <c r="A27" s="84" t="s">
        <v>5</v>
      </c>
      <c r="B27" s="85"/>
      <c r="C27" s="85"/>
      <c r="D27" s="85"/>
      <c r="E27" s="53">
        <f>SUM(E25,E26-E24)</f>
        <v>129.94999999998981</v>
      </c>
      <c r="F27" s="53"/>
      <c r="G27" s="80"/>
      <c r="H27" s="80"/>
      <c r="I27" s="81"/>
    </row>
    <row r="28" spans="1:9" ht="19.5" customHeight="1" x14ac:dyDescent="0.2">
      <c r="A28" s="65" t="s">
        <v>10</v>
      </c>
      <c r="B28" s="66"/>
      <c r="C28" s="66"/>
      <c r="D28" s="66"/>
      <c r="E28" s="64">
        <v>200</v>
      </c>
      <c r="F28" s="64"/>
      <c r="G28" s="13"/>
      <c r="H28" s="13"/>
      <c r="I28" s="14"/>
    </row>
    <row r="29" spans="1:9" ht="19.5" customHeight="1" x14ac:dyDescent="0.2">
      <c r="A29" s="4" t="s">
        <v>15</v>
      </c>
      <c r="B29" s="5"/>
      <c r="C29" s="5"/>
      <c r="D29" s="5"/>
      <c r="E29" s="19">
        <f>IF(SUM(E28)&gt;0,SUM(E28*225),"")</f>
        <v>45000</v>
      </c>
      <c r="F29" s="19" t="e">
        <f>IF(SUM(#REF!)&gt;0,SUM(B29/1000*E29),"")</f>
        <v>#REF!</v>
      </c>
      <c r="G29" s="69" t="s">
        <v>29</v>
      </c>
      <c r="H29" s="69"/>
      <c r="I29" s="70"/>
    </row>
    <row r="30" spans="1:9" ht="19.5" customHeight="1" x14ac:dyDescent="0.2">
      <c r="A30" s="77" t="s">
        <v>32</v>
      </c>
      <c r="B30" s="78"/>
      <c r="C30" s="78"/>
      <c r="D30" s="79"/>
      <c r="E30" s="6">
        <v>9400</v>
      </c>
      <c r="F30" s="7"/>
      <c r="G30" s="8" t="s">
        <v>37</v>
      </c>
      <c r="H30" s="9"/>
      <c r="I30" s="10"/>
    </row>
    <row r="31" spans="1:9" ht="19.5" customHeight="1" x14ac:dyDescent="0.2">
      <c r="A31" s="22" t="s">
        <v>16</v>
      </c>
      <c r="B31" s="23"/>
      <c r="C31" s="23"/>
      <c r="D31" s="24"/>
      <c r="E31" s="6">
        <v>2000</v>
      </c>
      <c r="F31" s="7"/>
      <c r="G31" s="8"/>
      <c r="H31" s="9"/>
      <c r="I31" s="10"/>
    </row>
    <row r="32" spans="1:9" ht="19.5" customHeight="1" x14ac:dyDescent="0.2">
      <c r="A32" s="77" t="s">
        <v>33</v>
      </c>
      <c r="B32" s="78"/>
      <c r="C32" s="78"/>
      <c r="D32" s="79"/>
      <c r="E32" s="6"/>
      <c r="F32" s="7"/>
      <c r="G32" s="72"/>
      <c r="H32" s="73"/>
      <c r="I32" s="74"/>
    </row>
    <row r="33" spans="1:9" ht="19.5" customHeight="1" x14ac:dyDescent="0.2">
      <c r="A33" s="22" t="s">
        <v>17</v>
      </c>
      <c r="B33" s="23"/>
      <c r="C33" s="23"/>
      <c r="D33" s="24"/>
      <c r="E33" s="6">
        <v>4250</v>
      </c>
      <c r="F33" s="7"/>
      <c r="G33" s="8"/>
      <c r="H33" s="9"/>
      <c r="I33" s="10"/>
    </row>
    <row r="34" spans="1:9" ht="19.5" customHeight="1" x14ac:dyDescent="0.2">
      <c r="A34" s="4" t="s">
        <v>22</v>
      </c>
      <c r="B34" s="5"/>
      <c r="C34" s="5"/>
      <c r="D34" s="5"/>
      <c r="E34" s="19"/>
      <c r="F34" s="19"/>
      <c r="G34" s="11"/>
      <c r="H34" s="11"/>
      <c r="I34" s="12"/>
    </row>
    <row r="35" spans="1:9" ht="19.5" customHeight="1" x14ac:dyDescent="0.2">
      <c r="A35" s="2" t="s">
        <v>11</v>
      </c>
      <c r="B35" s="3"/>
      <c r="C35" s="3"/>
      <c r="D35" s="3"/>
      <c r="E35" s="20">
        <f>IF(SUM(E28)&gt;0,SUM(E29:E34),"")</f>
        <v>60650</v>
      </c>
      <c r="F35" s="21" t="e">
        <f>IF(SUM(#REF!)&gt;0,SUM(B35/1000*E35),"")</f>
        <v>#REF!</v>
      </c>
      <c r="G35" s="13"/>
      <c r="H35" s="13"/>
      <c r="I35" s="14"/>
    </row>
    <row r="36" spans="1:9" ht="19.5" customHeight="1" x14ac:dyDescent="0.2">
      <c r="A36" s="2" t="s">
        <v>21</v>
      </c>
      <c r="B36" s="3"/>
      <c r="C36" s="3"/>
      <c r="D36" s="3"/>
      <c r="E36" s="17">
        <f>SUM(E35-E27)</f>
        <v>60520.05000000001</v>
      </c>
      <c r="F36" s="18"/>
      <c r="G36" s="15"/>
      <c r="H36" s="15"/>
      <c r="I36" s="16"/>
    </row>
    <row r="37" spans="1:9" ht="19.5" customHeight="1" x14ac:dyDescent="0.2"/>
    <row r="38" spans="1:9" ht="19.5" customHeight="1" x14ac:dyDescent="0.2"/>
    <row r="39" spans="1:9" ht="20.100000000000001" customHeight="1" x14ac:dyDescent="0.2"/>
    <row r="40" spans="1:9" ht="20.100000000000001" customHeight="1" x14ac:dyDescent="0.2"/>
    <row r="41" spans="1:9" ht="20.100000000000001" customHeight="1" x14ac:dyDescent="0.2"/>
    <row r="42" spans="1:9" ht="20.100000000000001" customHeight="1" x14ac:dyDescent="0.2"/>
    <row r="43" spans="1:9" ht="20.100000000000001" customHeight="1" x14ac:dyDescent="0.2"/>
    <row r="44" spans="1:9" ht="20.100000000000001" customHeight="1" x14ac:dyDescent="0.2"/>
    <row r="45" spans="1:9" ht="24.95" customHeight="1" x14ac:dyDescent="0.2"/>
    <row r="46" spans="1:9" ht="24.95" customHeight="1" x14ac:dyDescent="0.2"/>
    <row r="47" spans="1:9" ht="24.95" customHeight="1" x14ac:dyDescent="0.2"/>
    <row r="48" spans="1:9" ht="24.95" customHeight="1" x14ac:dyDescent="0.2"/>
    <row r="49" ht="24.95" customHeight="1" x14ac:dyDescent="0.2"/>
    <row r="50" ht="24.95" customHeight="1" x14ac:dyDescent="0.2"/>
    <row r="51" ht="24.95" customHeight="1" x14ac:dyDescent="0.2"/>
    <row r="52" ht="24.95" customHeight="1" x14ac:dyDescent="0.2"/>
    <row r="53" ht="24.95" customHeight="1" x14ac:dyDescent="0.2"/>
    <row r="54" ht="24.95" customHeight="1" x14ac:dyDescent="0.2"/>
    <row r="55" ht="24.95" customHeight="1" x14ac:dyDescent="0.2"/>
    <row r="56" ht="24.95" customHeight="1" x14ac:dyDescent="0.2"/>
    <row r="57" ht="24.95" customHeight="1" x14ac:dyDescent="0.2"/>
    <row r="58" ht="24.95" customHeight="1" x14ac:dyDescent="0.2"/>
    <row r="59" ht="24.95" customHeight="1" x14ac:dyDescent="0.2"/>
    <row r="60" ht="24.95" customHeight="1" x14ac:dyDescent="0.2"/>
    <row r="61" ht="24.95" customHeight="1" x14ac:dyDescent="0.2"/>
    <row r="62" ht="24.95" customHeight="1" x14ac:dyDescent="0.2"/>
    <row r="63" ht="24.95" customHeight="1" x14ac:dyDescent="0.2"/>
    <row r="64" ht="24.95" customHeight="1" x14ac:dyDescent="0.2"/>
    <row r="65" ht="24.95" customHeight="1" x14ac:dyDescent="0.2"/>
    <row r="66" ht="24.95" customHeight="1" x14ac:dyDescent="0.2"/>
  </sheetData>
  <mergeCells count="98">
    <mergeCell ref="G13:I13"/>
    <mergeCell ref="G14:I14"/>
    <mergeCell ref="G16:I16"/>
    <mergeCell ref="G21:I21"/>
    <mergeCell ref="G15:I15"/>
    <mergeCell ref="G19:I19"/>
    <mergeCell ref="G20:I20"/>
    <mergeCell ref="G18:I18"/>
    <mergeCell ref="G17:I17"/>
    <mergeCell ref="A15:D15"/>
    <mergeCell ref="E15:F15"/>
    <mergeCell ref="E16:F16"/>
    <mergeCell ref="E29:F29"/>
    <mergeCell ref="A27:D27"/>
    <mergeCell ref="A28:D28"/>
    <mergeCell ref="A26:D26"/>
    <mergeCell ref="A16:D16"/>
    <mergeCell ref="E19:F19"/>
    <mergeCell ref="A23:D23"/>
    <mergeCell ref="A19:D19"/>
    <mergeCell ref="A18:D18"/>
    <mergeCell ref="E21:F21"/>
    <mergeCell ref="E18:F18"/>
    <mergeCell ref="A21:D21"/>
    <mergeCell ref="G27:I27"/>
    <mergeCell ref="G25:I25"/>
    <mergeCell ref="A20:D20"/>
    <mergeCell ref="E20:F20"/>
    <mergeCell ref="G23:I23"/>
    <mergeCell ref="G24:I24"/>
    <mergeCell ref="E22:F22"/>
    <mergeCell ref="G22:I22"/>
    <mergeCell ref="A24:D24"/>
    <mergeCell ref="A22:D22"/>
    <mergeCell ref="A25:D25"/>
    <mergeCell ref="E23:F23"/>
    <mergeCell ref="E24:F24"/>
    <mergeCell ref="E25:F25"/>
    <mergeCell ref="G32:I32"/>
    <mergeCell ref="E26:F26"/>
    <mergeCell ref="E27:F27"/>
    <mergeCell ref="E28:F28"/>
    <mergeCell ref="A30:D30"/>
    <mergeCell ref="E30:F30"/>
    <mergeCell ref="G30:I30"/>
    <mergeCell ref="A32:D32"/>
    <mergeCell ref="E32:F32"/>
    <mergeCell ref="A29:D29"/>
    <mergeCell ref="G31:I31"/>
    <mergeCell ref="A31:D31"/>
    <mergeCell ref="E31:F31"/>
    <mergeCell ref="G28:I28"/>
    <mergeCell ref="G29:I29"/>
    <mergeCell ref="G26:I26"/>
    <mergeCell ref="A13:D13"/>
    <mergeCell ref="E13:F13"/>
    <mergeCell ref="E12:F12"/>
    <mergeCell ref="A12:D12"/>
    <mergeCell ref="G4:I5"/>
    <mergeCell ref="A6:D6"/>
    <mergeCell ref="A7:D7"/>
    <mergeCell ref="A8:D8"/>
    <mergeCell ref="A9:D9"/>
    <mergeCell ref="E6:F6"/>
    <mergeCell ref="E7:F7"/>
    <mergeCell ref="E8:F8"/>
    <mergeCell ref="E9:F9"/>
    <mergeCell ref="G8:I8"/>
    <mergeCell ref="G9:I9"/>
    <mergeCell ref="G12:I12"/>
    <mergeCell ref="A14:D14"/>
    <mergeCell ref="E14:F14"/>
    <mergeCell ref="E17:F17"/>
    <mergeCell ref="A17:D17"/>
    <mergeCell ref="A1:I2"/>
    <mergeCell ref="A3:I3"/>
    <mergeCell ref="A4:D5"/>
    <mergeCell ref="E4:F5"/>
    <mergeCell ref="E11:F11"/>
    <mergeCell ref="E10:F10"/>
    <mergeCell ref="A11:D11"/>
    <mergeCell ref="G11:I11"/>
    <mergeCell ref="G10:I10"/>
    <mergeCell ref="G6:I6"/>
    <mergeCell ref="G7:I7"/>
    <mergeCell ref="A10:D10"/>
    <mergeCell ref="A36:D36"/>
    <mergeCell ref="A34:D34"/>
    <mergeCell ref="A35:D35"/>
    <mergeCell ref="E33:F33"/>
    <mergeCell ref="G33:I33"/>
    <mergeCell ref="G34:I34"/>
    <mergeCell ref="G35:I35"/>
    <mergeCell ref="G36:I36"/>
    <mergeCell ref="E36:F36"/>
    <mergeCell ref="E34:F34"/>
    <mergeCell ref="E35:F35"/>
    <mergeCell ref="A33:D3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Feb 22-26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2021-10-28T10:14:36Z</cp:lastPrinted>
  <dcterms:created xsi:type="dcterms:W3CDTF">2020-12-30T03:24:43Z</dcterms:created>
  <dcterms:modified xsi:type="dcterms:W3CDTF">2022-01-07T00:55:56Z</dcterms:modified>
</cp:coreProperties>
</file>