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/>
  <mc:AlternateContent xmlns:mc="http://schemas.openxmlformats.org/markup-compatibility/2006">
    <mc:Choice Requires="x15">
      <x15ac:absPath xmlns:x15ac="http://schemas.microsoft.com/office/spreadsheetml/2010/11/ac" url="C:\Users\atroyer\Documents\Projects\insurer-valuation-study\data\"/>
    </mc:Choice>
  </mc:AlternateContent>
  <bookViews>
    <workbookView xWindow="0" yWindow="0" windowWidth="23040" windowHeight="9096" xr2:uid="{BBF0076C-3061-4599-A8A8-6AE43ED9689A}"/>
  </bookViews>
  <sheets>
    <sheet name="ABS_weekly" sheetId="1" r:id="rId1"/>
    <sheet name="PtoB_sorted" sheetId="2" r:id="rId2"/>
    <sheet name="PE_sorted" sheetId="4" r:id="rId3"/>
    <sheet name="low_vol_comps" sheetId="5" r:id="rId4"/>
    <sheet name="regression" sheetId="6" r:id="rId5"/>
  </sheets>
  <externalReferences>
    <externalReference r:id="rId6"/>
  </externalReferences>
  <definedNames>
    <definedName name="Filing">'[1]Manual Inputs'!$C$177:$C$179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7" i="1" l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AF157" i="1"/>
  <c r="AE157" i="1"/>
  <c r="AD157" i="1"/>
  <c r="AC157" i="1"/>
  <c r="AF156" i="1"/>
  <c r="AE156" i="1"/>
  <c r="AD156" i="1"/>
  <c r="AC156" i="1"/>
  <c r="AF155" i="1"/>
  <c r="AE155" i="1"/>
  <c r="AD155" i="1"/>
  <c r="AC155" i="1"/>
  <c r="AF154" i="1"/>
  <c r="AE154" i="1"/>
  <c r="AD154" i="1"/>
  <c r="AC154" i="1"/>
  <c r="AF153" i="1"/>
  <c r="AE153" i="1"/>
  <c r="AD153" i="1"/>
  <c r="AC153" i="1"/>
  <c r="AF152" i="1"/>
  <c r="AE152" i="1"/>
  <c r="AD152" i="1"/>
  <c r="AC152" i="1"/>
  <c r="AF151" i="1"/>
  <c r="AE151" i="1"/>
  <c r="AD151" i="1"/>
  <c r="AC151" i="1"/>
  <c r="AF150" i="1"/>
  <c r="AE150" i="1"/>
  <c r="AD150" i="1"/>
  <c r="AC150" i="1"/>
  <c r="AF149" i="1"/>
  <c r="AE149" i="1"/>
  <c r="AD149" i="1"/>
  <c r="AC149" i="1"/>
  <c r="AF148" i="1"/>
  <c r="AE148" i="1"/>
  <c r="AD148" i="1"/>
  <c r="AC148" i="1"/>
  <c r="AF147" i="1"/>
  <c r="AE147" i="1"/>
  <c r="AD147" i="1"/>
  <c r="AC147" i="1"/>
  <c r="AF146" i="1"/>
  <c r="AE146" i="1"/>
  <c r="AD146" i="1"/>
  <c r="AC146" i="1"/>
  <c r="AF145" i="1"/>
  <c r="AE145" i="1"/>
  <c r="AD145" i="1"/>
  <c r="AC145" i="1"/>
  <c r="AF144" i="1"/>
  <c r="AE144" i="1"/>
  <c r="AD144" i="1"/>
  <c r="AC144" i="1"/>
  <c r="AF143" i="1"/>
  <c r="AE143" i="1"/>
  <c r="AD143" i="1"/>
  <c r="AC143" i="1"/>
  <c r="AF142" i="1"/>
  <c r="AE142" i="1"/>
  <c r="AD142" i="1"/>
  <c r="AC142" i="1"/>
  <c r="AF141" i="1"/>
  <c r="AE141" i="1"/>
  <c r="AD141" i="1"/>
  <c r="AC141" i="1"/>
  <c r="O25" i="6" l="1"/>
  <c r="N25" i="6"/>
  <c r="L25" i="6"/>
  <c r="J25" i="6"/>
  <c r="I25" i="6"/>
  <c r="B22" i="6"/>
  <c r="E28" i="6"/>
  <c r="E32" i="6"/>
  <c r="E25" i="6"/>
  <c r="C26" i="6"/>
  <c r="D26" i="6"/>
  <c r="E26" i="6" s="1"/>
  <c r="C27" i="6"/>
  <c r="E27" i="6" s="1"/>
  <c r="D27" i="6"/>
  <c r="C28" i="6"/>
  <c r="D28" i="6"/>
  <c r="C29" i="6"/>
  <c r="E29" i="6" s="1"/>
  <c r="D29" i="6"/>
  <c r="C30" i="6"/>
  <c r="D30" i="6"/>
  <c r="E30" i="6" s="1"/>
  <c r="C31" i="6"/>
  <c r="E31" i="6" s="1"/>
  <c r="D31" i="6"/>
  <c r="C32" i="6"/>
  <c r="D32" i="6"/>
  <c r="C33" i="6"/>
  <c r="E33" i="6" s="1"/>
  <c r="D33" i="6"/>
  <c r="C34" i="6"/>
  <c r="D34" i="6"/>
  <c r="E34" i="6" s="1"/>
  <c r="C35" i="6"/>
  <c r="E35" i="6" s="1"/>
  <c r="D35" i="6"/>
  <c r="D25" i="6"/>
  <c r="C25" i="6"/>
  <c r="P25" i="6" l="1"/>
  <c r="AI8" i="2" l="1"/>
  <c r="AH8" i="2"/>
  <c r="AG8" i="2"/>
  <c r="AF8" i="2"/>
  <c r="AI7" i="2"/>
  <c r="AH7" i="2"/>
  <c r="AG7" i="2"/>
  <c r="AF7" i="2"/>
  <c r="AI6" i="2"/>
  <c r="AH6" i="2"/>
  <c r="AG6" i="2"/>
  <c r="AF6" i="2"/>
  <c r="AI5" i="2"/>
  <c r="AH5" i="2"/>
  <c r="AG5" i="2"/>
  <c r="AF5" i="2"/>
  <c r="AI8" i="4"/>
  <c r="AI7" i="4"/>
  <c r="AI6" i="4"/>
  <c r="AH8" i="4"/>
  <c r="AH7" i="4"/>
  <c r="AH6" i="4"/>
  <c r="AG8" i="4"/>
  <c r="AG7" i="4"/>
  <c r="AG6" i="4"/>
  <c r="AF8" i="4"/>
  <c r="AF7" i="4"/>
  <c r="AF6" i="4"/>
  <c r="AI5" i="4"/>
  <c r="AH5" i="4"/>
  <c r="AG5" i="4"/>
  <c r="AF5" i="4"/>
  <c r="T100" i="4"/>
  <c r="T133" i="4" s="1"/>
  <c r="T96" i="4"/>
  <c r="T129" i="4" s="1"/>
  <c r="T92" i="4"/>
  <c r="T125" i="4" s="1"/>
  <c r="T88" i="4"/>
  <c r="T121" i="4" s="1"/>
  <c r="T84" i="4"/>
  <c r="T117" i="4" s="1"/>
  <c r="T80" i="4"/>
  <c r="T113" i="4" s="1"/>
  <c r="T76" i="4"/>
  <c r="T109" i="4" s="1"/>
  <c r="T72" i="4"/>
  <c r="T105" i="4" s="1"/>
  <c r="T70" i="4"/>
  <c r="T103" i="4" s="1"/>
  <c r="T136" i="4" s="1"/>
  <c r="T69" i="4"/>
  <c r="T102" i="4" s="1"/>
  <c r="T135" i="4" s="1"/>
  <c r="T68" i="4"/>
  <c r="T101" i="4" s="1"/>
  <c r="T134" i="4" s="1"/>
  <c r="T67" i="4"/>
  <c r="T66" i="4"/>
  <c r="T99" i="4" s="1"/>
  <c r="T132" i="4" s="1"/>
  <c r="T65" i="4"/>
  <c r="T98" i="4" s="1"/>
  <c r="T131" i="4" s="1"/>
  <c r="T64" i="4"/>
  <c r="T97" i="4" s="1"/>
  <c r="T130" i="4" s="1"/>
  <c r="T63" i="4"/>
  <c r="T62" i="4"/>
  <c r="T95" i="4" s="1"/>
  <c r="T128" i="4" s="1"/>
  <c r="T61" i="4"/>
  <c r="T94" i="4" s="1"/>
  <c r="T127" i="4" s="1"/>
  <c r="T60" i="4"/>
  <c r="T93" i="4" s="1"/>
  <c r="T126" i="4" s="1"/>
  <c r="T59" i="4"/>
  <c r="T58" i="4"/>
  <c r="T91" i="4" s="1"/>
  <c r="T124" i="4" s="1"/>
  <c r="T57" i="4"/>
  <c r="T90" i="4" s="1"/>
  <c r="T123" i="4" s="1"/>
  <c r="T56" i="4"/>
  <c r="T89" i="4" s="1"/>
  <c r="T122" i="4" s="1"/>
  <c r="T55" i="4"/>
  <c r="T54" i="4"/>
  <c r="T87" i="4" s="1"/>
  <c r="T120" i="4" s="1"/>
  <c r="T53" i="4"/>
  <c r="T86" i="4" s="1"/>
  <c r="T119" i="4" s="1"/>
  <c r="T52" i="4"/>
  <c r="T85" i="4" s="1"/>
  <c r="T118" i="4" s="1"/>
  <c r="T51" i="4"/>
  <c r="T50" i="4"/>
  <c r="T83" i="4" s="1"/>
  <c r="T116" i="4" s="1"/>
  <c r="T49" i="4"/>
  <c r="T82" i="4" s="1"/>
  <c r="T115" i="4" s="1"/>
  <c r="T48" i="4"/>
  <c r="T81" i="4" s="1"/>
  <c r="T114" i="4" s="1"/>
  <c r="T47" i="4"/>
  <c r="T46" i="4"/>
  <c r="T79" i="4" s="1"/>
  <c r="T112" i="4" s="1"/>
  <c r="T45" i="4"/>
  <c r="T78" i="4" s="1"/>
  <c r="T111" i="4" s="1"/>
  <c r="T44" i="4"/>
  <c r="T77" i="4" s="1"/>
  <c r="T110" i="4" s="1"/>
  <c r="T43" i="4"/>
  <c r="T42" i="4"/>
  <c r="T75" i="4" s="1"/>
  <c r="T108" i="4" s="1"/>
  <c r="T41" i="4"/>
  <c r="T74" i="4" s="1"/>
  <c r="T107" i="4" s="1"/>
  <c r="T40" i="4"/>
  <c r="T39" i="4"/>
  <c r="T38" i="4"/>
  <c r="T71" i="4" s="1"/>
  <c r="AC10" i="4"/>
  <c r="AI10" i="4" s="1"/>
  <c r="AB10" i="4"/>
  <c r="AH10" i="4" s="1"/>
  <c r="AA10" i="4"/>
  <c r="AG10" i="4" s="1"/>
  <c r="Z10" i="4"/>
  <c r="AF10" i="4" s="1"/>
  <c r="M1" i="4"/>
  <c r="N1" i="4" s="1"/>
  <c r="AA10" i="2"/>
  <c r="AG10" i="2" s="1"/>
  <c r="AA8" i="2"/>
  <c r="AA7" i="2"/>
  <c r="AA6" i="2"/>
  <c r="AA5" i="2"/>
  <c r="AC10" i="2"/>
  <c r="AI10" i="2" s="1"/>
  <c r="AB10" i="2"/>
  <c r="AH10" i="2" s="1"/>
  <c r="Z10" i="2"/>
  <c r="AF10" i="2" s="1"/>
  <c r="T103" i="2"/>
  <c r="T136" i="2" s="1"/>
  <c r="T99" i="2"/>
  <c r="T132" i="2" s="1"/>
  <c r="T95" i="2"/>
  <c r="T128" i="2" s="1"/>
  <c r="T91" i="2"/>
  <c r="T124" i="2" s="1"/>
  <c r="T87" i="2"/>
  <c r="T120" i="2" s="1"/>
  <c r="T83" i="2"/>
  <c r="T116" i="2" s="1"/>
  <c r="T79" i="2"/>
  <c r="T112" i="2" s="1"/>
  <c r="T75" i="2"/>
  <c r="T108" i="2" s="1"/>
  <c r="T71" i="2"/>
  <c r="T104" i="2" s="1"/>
  <c r="T70" i="2"/>
  <c r="T69" i="2"/>
  <c r="T102" i="2" s="1"/>
  <c r="T135" i="2" s="1"/>
  <c r="T68" i="2"/>
  <c r="T101" i="2" s="1"/>
  <c r="T134" i="2" s="1"/>
  <c r="T67" i="2"/>
  <c r="T100" i="2" s="1"/>
  <c r="T133" i="2" s="1"/>
  <c r="T66" i="2"/>
  <c r="T65" i="2"/>
  <c r="T98" i="2" s="1"/>
  <c r="T131" i="2" s="1"/>
  <c r="T64" i="2"/>
  <c r="T97" i="2" s="1"/>
  <c r="T130" i="2" s="1"/>
  <c r="T63" i="2"/>
  <c r="T96" i="2" s="1"/>
  <c r="T129" i="2" s="1"/>
  <c r="T62" i="2"/>
  <c r="T61" i="2"/>
  <c r="T94" i="2" s="1"/>
  <c r="T127" i="2" s="1"/>
  <c r="T60" i="2"/>
  <c r="T93" i="2" s="1"/>
  <c r="T126" i="2" s="1"/>
  <c r="T59" i="2"/>
  <c r="T92" i="2" s="1"/>
  <c r="T125" i="2" s="1"/>
  <c r="T58" i="2"/>
  <c r="T57" i="2"/>
  <c r="T90" i="2" s="1"/>
  <c r="T123" i="2" s="1"/>
  <c r="T56" i="2"/>
  <c r="T89" i="2" s="1"/>
  <c r="T122" i="2" s="1"/>
  <c r="T55" i="2"/>
  <c r="T88" i="2" s="1"/>
  <c r="T121" i="2" s="1"/>
  <c r="T54" i="2"/>
  <c r="T53" i="2"/>
  <c r="T86" i="2" s="1"/>
  <c r="T119" i="2" s="1"/>
  <c r="T52" i="2"/>
  <c r="T85" i="2" s="1"/>
  <c r="T118" i="2" s="1"/>
  <c r="T51" i="2"/>
  <c r="T84" i="2" s="1"/>
  <c r="T117" i="2" s="1"/>
  <c r="T50" i="2"/>
  <c r="T49" i="2"/>
  <c r="T82" i="2" s="1"/>
  <c r="T115" i="2" s="1"/>
  <c r="T48" i="2"/>
  <c r="T81" i="2" s="1"/>
  <c r="T114" i="2" s="1"/>
  <c r="T47" i="2"/>
  <c r="T80" i="2" s="1"/>
  <c r="T113" i="2" s="1"/>
  <c r="T46" i="2"/>
  <c r="T45" i="2"/>
  <c r="T78" i="2" s="1"/>
  <c r="T111" i="2" s="1"/>
  <c r="T44" i="2"/>
  <c r="T77" i="2" s="1"/>
  <c r="T110" i="2" s="1"/>
  <c r="T43" i="2"/>
  <c r="T76" i="2" s="1"/>
  <c r="T109" i="2" s="1"/>
  <c r="T42" i="2"/>
  <c r="T41" i="2"/>
  <c r="T74" i="2" s="1"/>
  <c r="T107" i="2" s="1"/>
  <c r="T40" i="2"/>
  <c r="T73" i="2" s="1"/>
  <c r="T106" i="2" s="1"/>
  <c r="T39" i="2"/>
  <c r="T72" i="2" s="1"/>
  <c r="T105" i="2" s="1"/>
  <c r="T38" i="2"/>
  <c r="N1" i="2"/>
  <c r="M1" i="2"/>
  <c r="AF140" i="1"/>
  <c r="AE140" i="1"/>
  <c r="AD140" i="1"/>
  <c r="AC140" i="1"/>
  <c r="I140" i="1"/>
  <c r="AF139" i="1"/>
  <c r="AE139" i="1"/>
  <c r="AD139" i="1"/>
  <c r="AC139" i="1"/>
  <c r="I139" i="1"/>
  <c r="AF138" i="1"/>
  <c r="AE138" i="1"/>
  <c r="AD138" i="1"/>
  <c r="AC138" i="1"/>
  <c r="I138" i="1"/>
  <c r="AF137" i="1"/>
  <c r="AE137" i="1"/>
  <c r="AD137" i="1"/>
  <c r="AC137" i="1"/>
  <c r="I137" i="1"/>
  <c r="AF136" i="1"/>
  <c r="AE136" i="1"/>
  <c r="AD136" i="1"/>
  <c r="AC136" i="1"/>
  <c r="I136" i="1"/>
  <c r="AF135" i="1"/>
  <c r="AE135" i="1"/>
  <c r="AD135" i="1"/>
  <c r="AC135" i="1"/>
  <c r="I135" i="1"/>
  <c r="AF134" i="1"/>
  <c r="AE134" i="1"/>
  <c r="AD134" i="1"/>
  <c r="AC134" i="1"/>
  <c r="I134" i="1"/>
  <c r="AF133" i="1"/>
  <c r="AE133" i="1"/>
  <c r="AD133" i="1"/>
  <c r="AC133" i="1"/>
  <c r="I133" i="1"/>
  <c r="AF132" i="1"/>
  <c r="AE132" i="1"/>
  <c r="AD132" i="1"/>
  <c r="AC132" i="1"/>
  <c r="I132" i="1"/>
  <c r="AF131" i="1"/>
  <c r="AE131" i="1"/>
  <c r="AD131" i="1"/>
  <c r="AC131" i="1"/>
  <c r="I131" i="1"/>
  <c r="AF130" i="1"/>
  <c r="AE130" i="1"/>
  <c r="AD130" i="1"/>
  <c r="AC130" i="1"/>
  <c r="I130" i="1"/>
  <c r="AF129" i="1"/>
  <c r="AE129" i="1"/>
  <c r="AD129" i="1"/>
  <c r="AC129" i="1"/>
  <c r="I129" i="1"/>
  <c r="AF128" i="1"/>
  <c r="AE128" i="1"/>
  <c r="AD128" i="1"/>
  <c r="AC128" i="1"/>
  <c r="I128" i="1"/>
  <c r="AF127" i="1"/>
  <c r="AE127" i="1"/>
  <c r="AD127" i="1"/>
  <c r="AC127" i="1"/>
  <c r="I127" i="1"/>
  <c r="AF126" i="1"/>
  <c r="AE126" i="1"/>
  <c r="AD126" i="1"/>
  <c r="AC126" i="1"/>
  <c r="I126" i="1"/>
  <c r="AF125" i="1"/>
  <c r="AE125" i="1"/>
  <c r="AD125" i="1"/>
  <c r="AC125" i="1"/>
  <c r="I125" i="1"/>
  <c r="AF124" i="1"/>
  <c r="AE124" i="1"/>
  <c r="AD124" i="1"/>
  <c r="AC124" i="1"/>
  <c r="I124" i="1"/>
  <c r="AF123" i="1"/>
  <c r="AE123" i="1"/>
  <c r="AD123" i="1"/>
  <c r="AC123" i="1"/>
  <c r="I123" i="1"/>
  <c r="AF122" i="1"/>
  <c r="AE122" i="1"/>
  <c r="AD122" i="1"/>
  <c r="AC122" i="1"/>
  <c r="I122" i="1"/>
  <c r="AF121" i="1"/>
  <c r="AE121" i="1"/>
  <c r="AD121" i="1"/>
  <c r="AC121" i="1"/>
  <c r="I121" i="1"/>
  <c r="AF120" i="1"/>
  <c r="AE120" i="1"/>
  <c r="AD120" i="1"/>
  <c r="AC120" i="1"/>
  <c r="I120" i="1"/>
  <c r="AF119" i="1"/>
  <c r="AE119" i="1"/>
  <c r="AD119" i="1"/>
  <c r="AC119" i="1"/>
  <c r="I119" i="1"/>
  <c r="AF118" i="1"/>
  <c r="AE118" i="1"/>
  <c r="AD118" i="1"/>
  <c r="AC118" i="1"/>
  <c r="I118" i="1"/>
  <c r="AF117" i="1"/>
  <c r="AE117" i="1"/>
  <c r="AD117" i="1"/>
  <c r="AC117" i="1"/>
  <c r="I117" i="1"/>
  <c r="AF116" i="1"/>
  <c r="AE116" i="1"/>
  <c r="AD116" i="1"/>
  <c r="AC116" i="1"/>
  <c r="I116" i="1"/>
  <c r="AF115" i="1"/>
  <c r="AE115" i="1"/>
  <c r="AD115" i="1"/>
  <c r="AC115" i="1"/>
  <c r="I115" i="1"/>
  <c r="AF114" i="1"/>
  <c r="AE114" i="1"/>
  <c r="AD114" i="1"/>
  <c r="AC114" i="1"/>
  <c r="I114" i="1"/>
  <c r="AF113" i="1"/>
  <c r="AE113" i="1"/>
  <c r="AD113" i="1"/>
  <c r="AC113" i="1"/>
  <c r="I113" i="1"/>
  <c r="AF112" i="1"/>
  <c r="AE112" i="1"/>
  <c r="AD112" i="1"/>
  <c r="AC112" i="1"/>
  <c r="I112" i="1"/>
  <c r="AF111" i="1"/>
  <c r="AE111" i="1"/>
  <c r="AD111" i="1"/>
  <c r="AC111" i="1"/>
  <c r="I111" i="1"/>
  <c r="AF110" i="1"/>
  <c r="AE110" i="1"/>
  <c r="AD110" i="1"/>
  <c r="AC110" i="1"/>
  <c r="I110" i="1"/>
  <c r="AF109" i="1"/>
  <c r="AE109" i="1"/>
  <c r="AD109" i="1"/>
  <c r="AC109" i="1"/>
  <c r="I109" i="1"/>
  <c r="AF108" i="1"/>
  <c r="AE108" i="1"/>
  <c r="AD108" i="1"/>
  <c r="AC108" i="1"/>
  <c r="I108" i="1"/>
  <c r="AF107" i="1"/>
  <c r="AE107" i="1"/>
  <c r="AD107" i="1"/>
  <c r="AC107" i="1"/>
  <c r="I107" i="1"/>
  <c r="AF106" i="1"/>
  <c r="AE106" i="1"/>
  <c r="AD106" i="1"/>
  <c r="AC106" i="1"/>
  <c r="I106" i="1"/>
  <c r="AF105" i="1"/>
  <c r="AE105" i="1"/>
  <c r="AD105" i="1"/>
  <c r="AC105" i="1"/>
  <c r="I105" i="1"/>
  <c r="AF104" i="1"/>
  <c r="AE104" i="1"/>
  <c r="AD104" i="1"/>
  <c r="AC104" i="1"/>
  <c r="I104" i="1"/>
  <c r="AF103" i="1"/>
  <c r="AE103" i="1"/>
  <c r="AD103" i="1"/>
  <c r="AC103" i="1"/>
  <c r="I103" i="1"/>
  <c r="AF102" i="1"/>
  <c r="AE102" i="1"/>
  <c r="AD102" i="1"/>
  <c r="AC102" i="1"/>
  <c r="I102" i="1"/>
  <c r="AF101" i="1"/>
  <c r="AE101" i="1"/>
  <c r="AD101" i="1"/>
  <c r="AC101" i="1"/>
  <c r="I101" i="1"/>
  <c r="AF100" i="1"/>
  <c r="AE100" i="1"/>
  <c r="AD100" i="1"/>
  <c r="AC100" i="1"/>
  <c r="I100" i="1"/>
  <c r="AF99" i="1"/>
  <c r="AE99" i="1"/>
  <c r="AD99" i="1"/>
  <c r="AC99" i="1"/>
  <c r="I99" i="1"/>
  <c r="AF98" i="1"/>
  <c r="AE98" i="1"/>
  <c r="AD98" i="1"/>
  <c r="AC98" i="1"/>
  <c r="I98" i="1"/>
  <c r="AF97" i="1"/>
  <c r="AE97" i="1"/>
  <c r="AD97" i="1"/>
  <c r="AC97" i="1"/>
  <c r="I97" i="1"/>
  <c r="AF96" i="1"/>
  <c r="AE96" i="1"/>
  <c r="AD96" i="1"/>
  <c r="AC96" i="1"/>
  <c r="I96" i="1"/>
  <c r="AF95" i="1"/>
  <c r="AE95" i="1"/>
  <c r="AD95" i="1"/>
  <c r="AC95" i="1"/>
  <c r="I95" i="1"/>
  <c r="AF94" i="1"/>
  <c r="AE94" i="1"/>
  <c r="AD94" i="1"/>
  <c r="AC94" i="1"/>
  <c r="I94" i="1"/>
  <c r="AF93" i="1"/>
  <c r="AE93" i="1"/>
  <c r="AD93" i="1"/>
  <c r="AC93" i="1"/>
  <c r="I93" i="1"/>
  <c r="AF92" i="1"/>
  <c r="AE92" i="1"/>
  <c r="AD92" i="1"/>
  <c r="AC92" i="1"/>
  <c r="I92" i="1"/>
  <c r="AF91" i="1"/>
  <c r="AE91" i="1"/>
  <c r="AD91" i="1"/>
  <c r="AC91" i="1"/>
  <c r="I91" i="1"/>
  <c r="AF90" i="1"/>
  <c r="AE90" i="1"/>
  <c r="AD90" i="1"/>
  <c r="AC90" i="1"/>
  <c r="I90" i="1"/>
  <c r="AF89" i="1"/>
  <c r="AE89" i="1"/>
  <c r="AD89" i="1"/>
  <c r="AC89" i="1"/>
  <c r="I89" i="1"/>
  <c r="AF88" i="1"/>
  <c r="AE88" i="1"/>
  <c r="AD88" i="1"/>
  <c r="AC88" i="1"/>
  <c r="I88" i="1"/>
  <c r="AF87" i="1"/>
  <c r="AE87" i="1"/>
  <c r="AD87" i="1"/>
  <c r="AC87" i="1"/>
  <c r="I87" i="1"/>
  <c r="AF86" i="1"/>
  <c r="AE86" i="1"/>
  <c r="AD86" i="1"/>
  <c r="AC86" i="1"/>
  <c r="I86" i="1"/>
  <c r="AF85" i="1"/>
  <c r="AE85" i="1"/>
  <c r="AD85" i="1"/>
  <c r="AC85" i="1"/>
  <c r="I85" i="1"/>
  <c r="AF84" i="1"/>
  <c r="AE84" i="1"/>
  <c r="AD84" i="1"/>
  <c r="AC84" i="1"/>
  <c r="I84" i="1"/>
  <c r="AF83" i="1"/>
  <c r="AE83" i="1"/>
  <c r="AD83" i="1"/>
  <c r="AC83" i="1"/>
  <c r="I83" i="1"/>
  <c r="AF82" i="1"/>
  <c r="AE82" i="1"/>
  <c r="AD82" i="1"/>
  <c r="AC82" i="1"/>
  <c r="I82" i="1"/>
  <c r="AF81" i="1"/>
  <c r="AE81" i="1"/>
  <c r="AD81" i="1"/>
  <c r="AC81" i="1"/>
  <c r="I81" i="1"/>
  <c r="AF80" i="1"/>
  <c r="AE80" i="1"/>
  <c r="AD80" i="1"/>
  <c r="AC80" i="1"/>
  <c r="I80" i="1"/>
  <c r="AF79" i="1"/>
  <c r="AE79" i="1"/>
  <c r="AD79" i="1"/>
  <c r="AC79" i="1"/>
  <c r="I79" i="1"/>
  <c r="AF78" i="1"/>
  <c r="AE78" i="1"/>
  <c r="AD78" i="1"/>
  <c r="AC78" i="1"/>
  <c r="I78" i="1"/>
  <c r="AF77" i="1"/>
  <c r="AE77" i="1"/>
  <c r="AD77" i="1"/>
  <c r="AC77" i="1"/>
  <c r="I77" i="1"/>
  <c r="AF76" i="1"/>
  <c r="AE76" i="1"/>
  <c r="AD76" i="1"/>
  <c r="AC76" i="1"/>
  <c r="I76" i="1"/>
  <c r="AF75" i="1"/>
  <c r="AE75" i="1"/>
  <c r="AD75" i="1"/>
  <c r="AC75" i="1"/>
  <c r="I75" i="1"/>
  <c r="AF74" i="1"/>
  <c r="AE74" i="1"/>
  <c r="AD74" i="1"/>
  <c r="AC74" i="1"/>
  <c r="I74" i="1"/>
  <c r="AF73" i="1"/>
  <c r="AE73" i="1"/>
  <c r="AD73" i="1"/>
  <c r="AC73" i="1"/>
  <c r="I73" i="1"/>
  <c r="AF72" i="1"/>
  <c r="AE72" i="1"/>
  <c r="AD72" i="1"/>
  <c r="AC72" i="1"/>
  <c r="I72" i="1"/>
  <c r="AF71" i="1"/>
  <c r="AE71" i="1"/>
  <c r="AD71" i="1"/>
  <c r="AC71" i="1"/>
  <c r="I71" i="1"/>
  <c r="AF70" i="1"/>
  <c r="AE70" i="1"/>
  <c r="AD70" i="1"/>
  <c r="AC70" i="1"/>
  <c r="I70" i="1"/>
  <c r="AF69" i="1"/>
  <c r="AE69" i="1"/>
  <c r="AD69" i="1"/>
  <c r="AC69" i="1"/>
  <c r="I69" i="1"/>
  <c r="AF68" i="1"/>
  <c r="AE68" i="1"/>
  <c r="AD68" i="1"/>
  <c r="AC68" i="1"/>
  <c r="I68" i="1"/>
  <c r="AF67" i="1"/>
  <c r="AE67" i="1"/>
  <c r="AD67" i="1"/>
  <c r="AC67" i="1"/>
  <c r="I67" i="1"/>
  <c r="AF66" i="1"/>
  <c r="AE66" i="1"/>
  <c r="AD66" i="1"/>
  <c r="AC66" i="1"/>
  <c r="I66" i="1"/>
  <c r="AF65" i="1"/>
  <c r="AE65" i="1"/>
  <c r="AD65" i="1"/>
  <c r="AC65" i="1"/>
  <c r="I65" i="1"/>
  <c r="AF64" i="1"/>
  <c r="AE64" i="1"/>
  <c r="AD64" i="1"/>
  <c r="AC64" i="1"/>
  <c r="I64" i="1"/>
  <c r="AF63" i="1"/>
  <c r="AE63" i="1"/>
  <c r="AD63" i="1"/>
  <c r="AC63" i="1"/>
  <c r="I63" i="1"/>
  <c r="AF62" i="1"/>
  <c r="AE62" i="1"/>
  <c r="AD62" i="1"/>
  <c r="AC62" i="1"/>
  <c r="I62" i="1"/>
  <c r="AF61" i="1"/>
  <c r="AE61" i="1"/>
  <c r="AD61" i="1"/>
  <c r="AC61" i="1"/>
  <c r="I61" i="1"/>
  <c r="AF60" i="1"/>
  <c r="AE60" i="1"/>
  <c r="AD60" i="1"/>
  <c r="AC60" i="1"/>
  <c r="I60" i="1"/>
  <c r="AF59" i="1"/>
  <c r="AE59" i="1"/>
  <c r="AD59" i="1"/>
  <c r="AC59" i="1"/>
  <c r="I59" i="1"/>
  <c r="AF58" i="1"/>
  <c r="AE58" i="1"/>
  <c r="AD58" i="1"/>
  <c r="AC58" i="1"/>
  <c r="I58" i="1"/>
  <c r="AF57" i="1"/>
  <c r="AE57" i="1"/>
  <c r="AD57" i="1"/>
  <c r="AC57" i="1"/>
  <c r="I57" i="1"/>
  <c r="AF56" i="1"/>
  <c r="AE56" i="1"/>
  <c r="AD56" i="1"/>
  <c r="AC56" i="1"/>
  <c r="I56" i="1"/>
  <c r="AF55" i="1"/>
  <c r="AE55" i="1"/>
  <c r="AD55" i="1"/>
  <c r="AC55" i="1"/>
  <c r="I55" i="1"/>
  <c r="AF54" i="1"/>
  <c r="AE54" i="1"/>
  <c r="AD54" i="1"/>
  <c r="AC54" i="1"/>
  <c r="I54" i="1"/>
  <c r="AF53" i="1"/>
  <c r="AE53" i="1"/>
  <c r="AD53" i="1"/>
  <c r="AC53" i="1"/>
  <c r="I53" i="1"/>
  <c r="AF52" i="1"/>
  <c r="AE52" i="1"/>
  <c r="AD52" i="1"/>
  <c r="AC52" i="1"/>
  <c r="I52" i="1"/>
  <c r="AF51" i="1"/>
  <c r="AE51" i="1"/>
  <c r="AD51" i="1"/>
  <c r="AC51" i="1"/>
  <c r="I51" i="1"/>
  <c r="AF50" i="1"/>
  <c r="AE50" i="1"/>
  <c r="AD50" i="1"/>
  <c r="AC50" i="1"/>
  <c r="I50" i="1"/>
  <c r="AF49" i="1"/>
  <c r="AE49" i="1"/>
  <c r="AD49" i="1"/>
  <c r="AC49" i="1"/>
  <c r="I49" i="1"/>
  <c r="AF48" i="1"/>
  <c r="AE48" i="1"/>
  <c r="AD48" i="1"/>
  <c r="AC48" i="1"/>
  <c r="I48" i="1"/>
  <c r="AF47" i="1"/>
  <c r="AE47" i="1"/>
  <c r="AD47" i="1"/>
  <c r="AC47" i="1"/>
  <c r="I47" i="1"/>
  <c r="AF46" i="1"/>
  <c r="AE46" i="1"/>
  <c r="AD46" i="1"/>
  <c r="AC46" i="1"/>
  <c r="I46" i="1"/>
  <c r="AF45" i="1"/>
  <c r="AE45" i="1"/>
  <c r="AD45" i="1"/>
  <c r="AC45" i="1"/>
  <c r="I45" i="1"/>
  <c r="AF44" i="1"/>
  <c r="AE44" i="1"/>
  <c r="AD44" i="1"/>
  <c r="AC44" i="1"/>
  <c r="I44" i="1"/>
  <c r="AF43" i="1"/>
  <c r="AE43" i="1"/>
  <c r="AD43" i="1"/>
  <c r="AC43" i="1"/>
  <c r="I43" i="1"/>
  <c r="AF42" i="1"/>
  <c r="AE42" i="1"/>
  <c r="AD42" i="1"/>
  <c r="AC42" i="1"/>
  <c r="I42" i="1"/>
  <c r="AF41" i="1"/>
  <c r="AE41" i="1"/>
  <c r="AD41" i="1"/>
  <c r="AC41" i="1"/>
  <c r="I41" i="1"/>
  <c r="AF40" i="1"/>
  <c r="AE40" i="1"/>
  <c r="AD40" i="1"/>
  <c r="AC40" i="1"/>
  <c r="I40" i="1"/>
  <c r="AF39" i="1"/>
  <c r="AE39" i="1"/>
  <c r="AD39" i="1"/>
  <c r="AC39" i="1"/>
  <c r="I39" i="1"/>
  <c r="AF38" i="1"/>
  <c r="AE38" i="1"/>
  <c r="AD38" i="1"/>
  <c r="AC38" i="1"/>
  <c r="I38" i="1"/>
  <c r="AF37" i="1"/>
  <c r="AE37" i="1"/>
  <c r="AD37" i="1"/>
  <c r="AC37" i="1"/>
  <c r="I37" i="1"/>
  <c r="AF36" i="1"/>
  <c r="AE36" i="1"/>
  <c r="AD36" i="1"/>
  <c r="AC36" i="1"/>
  <c r="I36" i="1"/>
  <c r="AF35" i="1"/>
  <c r="AE35" i="1"/>
  <c r="AD35" i="1"/>
  <c r="AC35" i="1"/>
  <c r="I35" i="1"/>
  <c r="AF34" i="1"/>
  <c r="AE34" i="1"/>
  <c r="AD34" i="1"/>
  <c r="AC34" i="1"/>
  <c r="I34" i="1"/>
  <c r="AF33" i="1"/>
  <c r="AE33" i="1"/>
  <c r="AD33" i="1"/>
  <c r="AC33" i="1"/>
  <c r="I33" i="1"/>
  <c r="AF32" i="1"/>
  <c r="AE32" i="1"/>
  <c r="AD32" i="1"/>
  <c r="AC32" i="1"/>
  <c r="I32" i="1"/>
  <c r="AF31" i="1"/>
  <c r="AE31" i="1"/>
  <c r="AD31" i="1"/>
  <c r="AC31" i="1"/>
  <c r="I31" i="1"/>
  <c r="AF30" i="1"/>
  <c r="AE30" i="1"/>
  <c r="AD30" i="1"/>
  <c r="AC30" i="1"/>
  <c r="I30" i="1"/>
  <c r="AF29" i="1"/>
  <c r="AE29" i="1"/>
  <c r="AD29" i="1"/>
  <c r="AC29" i="1"/>
  <c r="I29" i="1"/>
  <c r="AF28" i="1"/>
  <c r="AE28" i="1"/>
  <c r="AD28" i="1"/>
  <c r="AC28" i="1"/>
  <c r="I28" i="1"/>
  <c r="AF27" i="1"/>
  <c r="AE27" i="1"/>
  <c r="AD27" i="1"/>
  <c r="AC27" i="1"/>
  <c r="I27" i="1"/>
  <c r="AF26" i="1"/>
  <c r="AE26" i="1"/>
  <c r="AD26" i="1"/>
  <c r="AC26" i="1"/>
  <c r="I26" i="1"/>
  <c r="AF25" i="1"/>
  <c r="AE25" i="1"/>
  <c r="AD25" i="1"/>
  <c r="AC25" i="1"/>
  <c r="I25" i="1"/>
  <c r="AF24" i="1"/>
  <c r="AE24" i="1"/>
  <c r="AD24" i="1"/>
  <c r="AC24" i="1"/>
  <c r="I24" i="1"/>
  <c r="AF23" i="1"/>
  <c r="AE23" i="1"/>
  <c r="AD23" i="1"/>
  <c r="AC23" i="1"/>
  <c r="I23" i="1"/>
  <c r="AF22" i="1"/>
  <c r="AE22" i="1"/>
  <c r="AD22" i="1"/>
  <c r="AC22" i="1"/>
  <c r="I22" i="1"/>
  <c r="AF21" i="1"/>
  <c r="AE21" i="1"/>
  <c r="AD21" i="1"/>
  <c r="AC21" i="1"/>
  <c r="I21" i="1"/>
  <c r="AF20" i="1"/>
  <c r="AE20" i="1"/>
  <c r="AD20" i="1"/>
  <c r="AC20" i="1"/>
  <c r="I20" i="1"/>
  <c r="AF19" i="1"/>
  <c r="AE19" i="1"/>
  <c r="AD19" i="1"/>
  <c r="AC19" i="1"/>
  <c r="I19" i="1"/>
  <c r="AF18" i="1"/>
  <c r="AE18" i="1"/>
  <c r="AD18" i="1"/>
  <c r="AC18" i="1"/>
  <c r="I18" i="1"/>
  <c r="AF17" i="1"/>
  <c r="AE17" i="1"/>
  <c r="AD17" i="1"/>
  <c r="AC17" i="1"/>
  <c r="I17" i="1"/>
  <c r="AF16" i="1"/>
  <c r="AE16" i="1"/>
  <c r="AD16" i="1"/>
  <c r="AC16" i="1"/>
  <c r="I16" i="1"/>
  <c r="AF15" i="1"/>
  <c r="AE15" i="1"/>
  <c r="AD15" i="1"/>
  <c r="AC15" i="1"/>
  <c r="I15" i="1"/>
  <c r="AF14" i="1"/>
  <c r="AE14" i="1"/>
  <c r="AD14" i="1"/>
  <c r="AC14" i="1"/>
  <c r="I14" i="1"/>
  <c r="AF13" i="1"/>
  <c r="AE13" i="1"/>
  <c r="AD13" i="1"/>
  <c r="AC13" i="1"/>
  <c r="I13" i="1"/>
  <c r="AF12" i="1"/>
  <c r="AE12" i="1"/>
  <c r="AD12" i="1"/>
  <c r="AC12" i="1"/>
  <c r="I12" i="1"/>
  <c r="AF11" i="1"/>
  <c r="AE11" i="1"/>
  <c r="AD11" i="1"/>
  <c r="AC11" i="1"/>
  <c r="I11" i="1"/>
  <c r="AF10" i="1"/>
  <c r="AE10" i="1"/>
  <c r="AD10" i="1"/>
  <c r="AC10" i="1"/>
  <c r="I10" i="1"/>
  <c r="AF9" i="1"/>
  <c r="AE9" i="1"/>
  <c r="AD9" i="1"/>
  <c r="AC9" i="1"/>
  <c r="I9" i="1"/>
  <c r="AF8" i="1"/>
  <c r="AE8" i="1"/>
  <c r="AD8" i="1"/>
  <c r="AC8" i="1"/>
  <c r="I8" i="1"/>
  <c r="AF7" i="1"/>
  <c r="AE7" i="1"/>
  <c r="AD7" i="1"/>
  <c r="AC7" i="1"/>
  <c r="I7" i="1"/>
  <c r="AF6" i="1"/>
  <c r="AE6" i="1"/>
  <c r="AD6" i="1"/>
  <c r="AC6" i="1"/>
  <c r="I6" i="1"/>
  <c r="AF5" i="1"/>
  <c r="AE5" i="1"/>
  <c r="AD5" i="1"/>
  <c r="AC5" i="1"/>
  <c r="I5" i="1"/>
  <c r="AF4" i="1"/>
  <c r="AE4" i="1"/>
  <c r="AD4" i="1"/>
  <c r="AC4" i="1"/>
  <c r="I4" i="1"/>
  <c r="T104" i="4" l="1"/>
  <c r="AB8" i="4"/>
  <c r="AC7" i="4"/>
  <c r="AA5" i="4"/>
  <c r="AB5" i="4"/>
  <c r="X8" i="4"/>
  <c r="AC8" i="4"/>
  <c r="T73" i="4"/>
  <c r="T106" i="4" s="1"/>
  <c r="AC5" i="4"/>
  <c r="AB6" i="4"/>
  <c r="AA7" i="4"/>
  <c r="X6" i="4"/>
  <c r="AC6" i="4"/>
  <c r="AB7" i="4"/>
  <c r="AA8" i="4"/>
  <c r="AC8" i="2"/>
  <c r="AC7" i="2"/>
  <c r="X5" i="2"/>
  <c r="Z5" i="2"/>
  <c r="AB5" i="2"/>
  <c r="AC5" i="2"/>
  <c r="X6" i="2"/>
  <c r="Z6" i="2"/>
  <c r="AB6" i="2"/>
  <c r="AC6" i="2"/>
  <c r="X7" i="2"/>
  <c r="Z7" i="2"/>
  <c r="AB7" i="2"/>
  <c r="X8" i="2"/>
  <c r="Z8" i="2"/>
  <c r="AB8" i="2"/>
  <c r="Z5" i="4" l="1"/>
  <c r="X5" i="4"/>
  <c r="Z7" i="4"/>
  <c r="Z6" i="4"/>
  <c r="AA6" i="4"/>
  <c r="X7" i="4"/>
  <c r="Z8" i="4"/>
</calcChain>
</file>

<file path=xl/sharedStrings.xml><?xml version="1.0" encoding="utf-8"?>
<sst xmlns="http://schemas.openxmlformats.org/spreadsheetml/2006/main" count="2271" uniqueCount="725">
  <si>
    <t>company</t>
  </si>
  <si>
    <t>market_cap</t>
  </si>
  <si>
    <t>pct_52_wk_high</t>
  </si>
  <si>
    <t>ytd_return</t>
  </si>
  <si>
    <t>one_wk_return</t>
  </si>
  <si>
    <t>rel_to_market</t>
  </si>
  <si>
    <t>p_to_bx</t>
  </si>
  <si>
    <t>p_to_tbvx</t>
  </si>
  <si>
    <t>pe_2017x</t>
  </si>
  <si>
    <t>pe_2018x</t>
  </si>
  <si>
    <t>roae_2016</t>
  </si>
  <si>
    <t>roae_2017</t>
  </si>
  <si>
    <t>roae_2018</t>
  </si>
  <si>
    <t>wacc</t>
  </si>
  <si>
    <t>cost_of_equity</t>
  </si>
  <si>
    <t>5yr_tbv_growth</t>
  </si>
  <si>
    <t>div_yield</t>
  </si>
  <si>
    <t>debt_to_cap</t>
  </si>
  <si>
    <t>eps_vol_5</t>
  </si>
  <si>
    <t>eps_vol_10</t>
  </si>
  <si>
    <t>p_to_b</t>
  </si>
  <si>
    <t>p_to_tbv</t>
  </si>
  <si>
    <t>pe_2017</t>
  </si>
  <si>
    <t>pe_2018</t>
  </si>
  <si>
    <t>P&amp;C_Comm</t>
  </si>
  <si>
    <t>Allianz</t>
  </si>
  <si>
    <t>SE</t>
  </si>
  <si>
    <t>1.35x</t>
  </si>
  <si>
    <t>1.69x</t>
  </si>
  <si>
    <t>12.4x</t>
  </si>
  <si>
    <t>11.9x</t>
  </si>
  <si>
    <t>American</t>
  </si>
  <si>
    <t>International</t>
  </si>
  <si>
    <t>Group,</t>
  </si>
  <si>
    <t>Inc.</t>
  </si>
  <si>
    <t>0.74x</t>
  </si>
  <si>
    <t>21.9x</t>
  </si>
  <si>
    <t>12.0x</t>
  </si>
  <si>
    <t>The</t>
  </si>
  <si>
    <t>Chubb</t>
  </si>
  <si>
    <t>Corporation</t>
  </si>
  <si>
    <t>1.37x</t>
  </si>
  <si>
    <t>2.45x</t>
  </si>
  <si>
    <t>20.3x</t>
  </si>
  <si>
    <t>14.3x</t>
  </si>
  <si>
    <t>Cincinnati</t>
  </si>
  <si>
    <t>Financial</t>
  </si>
  <si>
    <t>1.62x</t>
  </si>
  <si>
    <t>27.1x</t>
  </si>
  <si>
    <t>23.7x</t>
  </si>
  <si>
    <t>CNA</t>
  </si>
  <si>
    <t>1.18x</t>
  </si>
  <si>
    <t>1.20x</t>
  </si>
  <si>
    <t>17.6x</t>
  </si>
  <si>
    <t>15.7x</t>
  </si>
  <si>
    <t>Fairfax</t>
  </si>
  <si>
    <t>Holdings</t>
  </si>
  <si>
    <t>Limited</t>
  </si>
  <si>
    <t>1.25x</t>
  </si>
  <si>
    <t>2.52x</t>
  </si>
  <si>
    <t>17.2x</t>
  </si>
  <si>
    <t>13.5x</t>
  </si>
  <si>
    <t>Hanover</t>
  </si>
  <si>
    <t>Insurance</t>
  </si>
  <si>
    <t>Group</t>
  </si>
  <si>
    <t>1.47x</t>
  </si>
  <si>
    <t>1.57x</t>
  </si>
  <si>
    <t>22.4x</t>
  </si>
  <si>
    <t>13.6x</t>
  </si>
  <si>
    <t>Hartford</t>
  </si>
  <si>
    <t>Services</t>
  </si>
  <si>
    <t>1.16x</t>
  </si>
  <si>
    <t>17.0x</t>
  </si>
  <si>
    <t>13.1x</t>
  </si>
  <si>
    <t>MS&amp;AD</t>
  </si>
  <si>
    <t>Holdings,</t>
  </si>
  <si>
    <t>Inc</t>
  </si>
  <si>
    <t>0.75x</t>
  </si>
  <si>
    <t>0.87x</t>
  </si>
  <si>
    <t>11.1x</t>
  </si>
  <si>
    <t>8.8x</t>
  </si>
  <si>
    <t>Sompo</t>
  </si>
  <si>
    <t>Japan</t>
  </si>
  <si>
    <t>Nipponkoa</t>
  </si>
  <si>
    <t>0.90x</t>
  </si>
  <si>
    <t>1.17x</t>
  </si>
  <si>
    <t>10.5x</t>
  </si>
  <si>
    <t>8.9x</t>
  </si>
  <si>
    <t>Old</t>
  </si>
  <si>
    <t>Republic</t>
  </si>
  <si>
    <t>15.6x</t>
  </si>
  <si>
    <t>11.8x</t>
  </si>
  <si>
    <t>QBE</t>
  </si>
  <si>
    <t>Ltd.</t>
  </si>
  <si>
    <t>1.04x</t>
  </si>
  <si>
    <t>1.59x</t>
  </si>
  <si>
    <t>41.5x</t>
  </si>
  <si>
    <t>Tokio</t>
  </si>
  <si>
    <t>Marine</t>
  </si>
  <si>
    <t>1.02x</t>
  </si>
  <si>
    <t>1.30x</t>
  </si>
  <si>
    <t>13.2x</t>
  </si>
  <si>
    <t>11.5x</t>
  </si>
  <si>
    <t>Travelers</t>
  </si>
  <si>
    <t>Companies,</t>
  </si>
  <si>
    <t>1.56x</t>
  </si>
  <si>
    <t>1.90x</t>
  </si>
  <si>
    <t>18.7x</t>
  </si>
  <si>
    <t>14.4x</t>
  </si>
  <si>
    <t>XL</t>
  </si>
  <si>
    <t>Plc.</t>
  </si>
  <si>
    <t>0.93x</t>
  </si>
  <si>
    <t>NM</t>
  </si>
  <si>
    <t>9.4x</t>
  </si>
  <si>
    <t>Zurich</t>
  </si>
  <si>
    <t>AG</t>
  </si>
  <si>
    <t>1.49x</t>
  </si>
  <si>
    <t>2.05x</t>
  </si>
  <si>
    <t>15.9x</t>
  </si>
  <si>
    <t>12.8x</t>
  </si>
  <si>
    <t>P&amp;C_Pers</t>
  </si>
  <si>
    <t>Allstate</t>
  </si>
  <si>
    <t>1.84x</t>
  </si>
  <si>
    <t>2.08x</t>
  </si>
  <si>
    <t>16.3x</t>
  </si>
  <si>
    <t>Berkshire</t>
  </si>
  <si>
    <t>Hathaway,</t>
  </si>
  <si>
    <t>1.58x</t>
  </si>
  <si>
    <t>2.51x</t>
  </si>
  <si>
    <t>39.5x</t>
  </si>
  <si>
    <t>30.2x</t>
  </si>
  <si>
    <t>-</t>
  </si>
  <si>
    <t>Donegal</t>
  </si>
  <si>
    <t>1.11x</t>
  </si>
  <si>
    <t>1.13x</t>
  </si>
  <si>
    <t>25.4x</t>
  </si>
  <si>
    <t>13.7x</t>
  </si>
  <si>
    <t>Echelon</t>
  </si>
  <si>
    <t>1.03x</t>
  </si>
  <si>
    <t>1.10x</t>
  </si>
  <si>
    <t>16.6x</t>
  </si>
  <si>
    <t>Erie</t>
  </si>
  <si>
    <t>Indemnity</t>
  </si>
  <si>
    <t>Company</t>
  </si>
  <si>
    <t>7.06x</t>
  </si>
  <si>
    <t>NA</t>
  </si>
  <si>
    <t>First</t>
  </si>
  <si>
    <t>Acceptance</t>
  </si>
  <si>
    <t>0.66x</t>
  </si>
  <si>
    <t>1.26x</t>
  </si>
  <si>
    <t>Horace</t>
  </si>
  <si>
    <t>Mann</t>
  </si>
  <si>
    <t>Educators</t>
  </si>
  <si>
    <t>1.28x</t>
  </si>
  <si>
    <t>1.32x</t>
  </si>
  <si>
    <t>25.6x</t>
  </si>
  <si>
    <t>18.9x</t>
  </si>
  <si>
    <t>Infinity</t>
  </si>
  <si>
    <t>Property</t>
  </si>
  <si>
    <t>and</t>
  </si>
  <si>
    <t>Casualty</t>
  </si>
  <si>
    <t>1.64x</t>
  </si>
  <si>
    <t>1.83x</t>
  </si>
  <si>
    <t>24.3x</t>
  </si>
  <si>
    <t>20.0x</t>
  </si>
  <si>
    <t>Intact</t>
  </si>
  <si>
    <t>2.20x</t>
  </si>
  <si>
    <t>6.07x</t>
  </si>
  <si>
    <t>15.0x</t>
  </si>
  <si>
    <t>Kemper</t>
  </si>
  <si>
    <t>Corp.</t>
  </si>
  <si>
    <t>1.73x</t>
  </si>
  <si>
    <t>46.2x</t>
  </si>
  <si>
    <t>21.4x</t>
  </si>
  <si>
    <t>Kingstone</t>
  </si>
  <si>
    <t>2.17x</t>
  </si>
  <si>
    <t>2.19x</t>
  </si>
  <si>
    <t>17.3x</t>
  </si>
  <si>
    <t>12.6x</t>
  </si>
  <si>
    <t>Mercury</t>
  </si>
  <si>
    <t>General</t>
  </si>
  <si>
    <t>1.63x</t>
  </si>
  <si>
    <t>1.70x</t>
  </si>
  <si>
    <t>23.2x</t>
  </si>
  <si>
    <t>19.9x</t>
  </si>
  <si>
    <t>National</t>
  </si>
  <si>
    <t>Holding</t>
  </si>
  <si>
    <t>Corp</t>
  </si>
  <si>
    <t>1.41x</t>
  </si>
  <si>
    <t>2.28x</t>
  </si>
  <si>
    <t>20.7x</t>
  </si>
  <si>
    <t>9.6x</t>
  </si>
  <si>
    <t>Progressive</t>
  </si>
  <si>
    <t>3.47x</t>
  </si>
  <si>
    <t>3.82x</t>
  </si>
  <si>
    <t>22.5x</t>
  </si>
  <si>
    <t>Safety</t>
  </si>
  <si>
    <t>1.76x</t>
  </si>
  <si>
    <t>20.5x</t>
  </si>
  <si>
    <t>P&amp;C_LargeSpec</t>
  </si>
  <si>
    <t>1.71x</t>
  </si>
  <si>
    <t>1.78x</t>
  </si>
  <si>
    <t>14.7x</t>
  </si>
  <si>
    <t>AmTrust</t>
  </si>
  <si>
    <t>Services,</t>
  </si>
  <si>
    <t>0.77x</t>
  </si>
  <si>
    <t>13.3x</t>
  </si>
  <si>
    <t>7.2x</t>
  </si>
  <si>
    <t>Arch</t>
  </si>
  <si>
    <t>Capital</t>
  </si>
  <si>
    <t>1.48x</t>
  </si>
  <si>
    <t>Argo</t>
  </si>
  <si>
    <t>1.01x</t>
  </si>
  <si>
    <t>14.9x</t>
  </si>
  <si>
    <t>Assurant,</t>
  </si>
  <si>
    <t>1.81x</t>
  </si>
  <si>
    <t>20.6x</t>
  </si>
  <si>
    <t>12.7x</t>
  </si>
  <si>
    <t>Markel</t>
  </si>
  <si>
    <t>1.79x</t>
  </si>
  <si>
    <t>36.2x</t>
  </si>
  <si>
    <t>Navigators</t>
  </si>
  <si>
    <t>1.19x</t>
  </si>
  <si>
    <t>19.8x</t>
  </si>
  <si>
    <t>ProAssurance</t>
  </si>
  <si>
    <t>2.12x</t>
  </si>
  <si>
    <t>28.2x</t>
  </si>
  <si>
    <t>29.5x</t>
  </si>
  <si>
    <t>RLI</t>
  </si>
  <si>
    <t>2.92x</t>
  </si>
  <si>
    <t>3.13x</t>
  </si>
  <si>
    <t>36.9x</t>
  </si>
  <si>
    <t>29.1x</t>
  </si>
  <si>
    <t>Selective</t>
  </si>
  <si>
    <t>2.06x</t>
  </si>
  <si>
    <t>W.R.</t>
  </si>
  <si>
    <t>Berkley</t>
  </si>
  <si>
    <t>1.60x</t>
  </si>
  <si>
    <t>1.65x</t>
  </si>
  <si>
    <t>24.1x</t>
  </si>
  <si>
    <t>20.2x</t>
  </si>
  <si>
    <t>White</t>
  </si>
  <si>
    <t>Mountains</t>
  </si>
  <si>
    <t>0.94x</t>
  </si>
  <si>
    <t>P&amp;C_SmallSpec</t>
  </si>
  <si>
    <t>AMERISAFE,</t>
  </si>
  <si>
    <t>2.40x</t>
  </si>
  <si>
    <t>19.3x</t>
  </si>
  <si>
    <t>Atlas</t>
  </si>
  <si>
    <t>1.52x</t>
  </si>
  <si>
    <t>11.2x</t>
  </si>
  <si>
    <t>8.6x</t>
  </si>
  <si>
    <t>Baldwin</t>
  </si>
  <si>
    <t>&amp;</t>
  </si>
  <si>
    <t>Lyons,</t>
  </si>
  <si>
    <t>0.88x</t>
  </si>
  <si>
    <t>0.89x</t>
  </si>
  <si>
    <t>EMC</t>
  </si>
  <si>
    <t>18.3x</t>
  </si>
  <si>
    <t>Employers</t>
  </si>
  <si>
    <t>18.6x</t>
  </si>
  <si>
    <t>18.4x</t>
  </si>
  <si>
    <t>Global</t>
  </si>
  <si>
    <t>plc</t>
  </si>
  <si>
    <t>0.92x</t>
  </si>
  <si>
    <t>29.0x</t>
  </si>
  <si>
    <t>27.0x</t>
  </si>
  <si>
    <t>Hallmark</t>
  </si>
  <si>
    <t>0.76x</t>
  </si>
  <si>
    <t>0.97x</t>
  </si>
  <si>
    <t>11.6x</t>
  </si>
  <si>
    <t>James</t>
  </si>
  <si>
    <t>River</t>
  </si>
  <si>
    <t>1.66x</t>
  </si>
  <si>
    <t>2.39x</t>
  </si>
  <si>
    <t>Kinsale</t>
  </si>
  <si>
    <t>4.07x</t>
  </si>
  <si>
    <t>4.13x</t>
  </si>
  <si>
    <t>34.5x</t>
  </si>
  <si>
    <t>United</t>
  </si>
  <si>
    <t>Fire</t>
  </si>
  <si>
    <t>1.29x</t>
  </si>
  <si>
    <t>22.6x</t>
  </si>
  <si>
    <t>P&amp;C_Reins</t>
  </si>
  <si>
    <t>Alleghany</t>
  </si>
  <si>
    <t>1.08x</t>
  </si>
  <si>
    <t>17.1x</t>
  </si>
  <si>
    <t>Aspen</t>
  </si>
  <si>
    <t>9.1x</t>
  </si>
  <si>
    <t>Axis</t>
  </si>
  <si>
    <t>10.6x</t>
  </si>
  <si>
    <t>Everest</t>
  </si>
  <si>
    <t>Re</t>
  </si>
  <si>
    <t>1.14x</t>
  </si>
  <si>
    <t>1.15x</t>
  </si>
  <si>
    <t>10.9x</t>
  </si>
  <si>
    <t>Greenlight</t>
  </si>
  <si>
    <t>Re,</t>
  </si>
  <si>
    <t>0.91x</t>
  </si>
  <si>
    <t>8.0x</t>
  </si>
  <si>
    <t>Hannover</t>
  </si>
  <si>
    <t>Ruckversicherung</t>
  </si>
  <si>
    <t>12.1x</t>
  </si>
  <si>
    <t>Maiden</t>
  </si>
  <si>
    <t>0.63x</t>
  </si>
  <si>
    <t>0.68x</t>
  </si>
  <si>
    <t>5.2x</t>
  </si>
  <si>
    <t>Muenchener</t>
  </si>
  <si>
    <t>RenaissanceRe</t>
  </si>
  <si>
    <t>1.36x</t>
  </si>
  <si>
    <t>12.9x</t>
  </si>
  <si>
    <t>SCOR</t>
  </si>
  <si>
    <t>Reinsurance</t>
  </si>
  <si>
    <t>1.75x</t>
  </si>
  <si>
    <t>32.1x</t>
  </si>
  <si>
    <t>11.3x</t>
  </si>
  <si>
    <t>Swiss</t>
  </si>
  <si>
    <t>Co.</t>
  </si>
  <si>
    <t>0.98x</t>
  </si>
  <si>
    <t>Third</t>
  </si>
  <si>
    <t>Point</t>
  </si>
  <si>
    <t>Ltd</t>
  </si>
  <si>
    <t>5.4x</t>
  </si>
  <si>
    <t>7.5x</t>
  </si>
  <si>
    <t>Validus</t>
  </si>
  <si>
    <t>1.05x</t>
  </si>
  <si>
    <t>9.5x</t>
  </si>
  <si>
    <t>P&amp;C_FL</t>
  </si>
  <si>
    <t>Federated</t>
  </si>
  <si>
    <t>41.9x</t>
  </si>
  <si>
    <t>6.6x</t>
  </si>
  <si>
    <t>HCI</t>
  </si>
  <si>
    <t>1.40x</t>
  </si>
  <si>
    <t>8.3x</t>
  </si>
  <si>
    <t>Heritage</t>
  </si>
  <si>
    <t>1.72x</t>
  </si>
  <si>
    <t>6.8x</t>
  </si>
  <si>
    <t>1.44x</t>
  </si>
  <si>
    <t>1.86x</t>
  </si>
  <si>
    <t>Universal</t>
  </si>
  <si>
    <t>2.14x</t>
  </si>
  <si>
    <t>2.15x</t>
  </si>
  <si>
    <t>9.2x</t>
  </si>
  <si>
    <t>FMG</t>
  </si>
  <si>
    <t>Assured</t>
  </si>
  <si>
    <t>Guaranty</t>
  </si>
  <si>
    <t>0.59x</t>
  </si>
  <si>
    <t>5.8x</t>
  </si>
  <si>
    <t>Essent</t>
  </si>
  <si>
    <t>2.48x</t>
  </si>
  <si>
    <t>Genworth</t>
  </si>
  <si>
    <t>0.13x</t>
  </si>
  <si>
    <t>3.4x</t>
  </si>
  <si>
    <t>4.1x</t>
  </si>
  <si>
    <t>MBIA</t>
  </si>
  <si>
    <t>0.55x</t>
  </si>
  <si>
    <t>MGIC</t>
  </si>
  <si>
    <t>Investment</t>
  </si>
  <si>
    <t>NMI</t>
  </si>
  <si>
    <t>2.02x</t>
  </si>
  <si>
    <t>2.13x</t>
  </si>
  <si>
    <t>28.5x</t>
  </si>
  <si>
    <t>Radian</t>
  </si>
  <si>
    <t>1.55x</t>
  </si>
  <si>
    <t>17.9x</t>
  </si>
  <si>
    <t>Title</t>
  </si>
  <si>
    <t>1.88x</t>
  </si>
  <si>
    <t>2.99x</t>
  </si>
  <si>
    <t>16.9x</t>
  </si>
  <si>
    <t>14.6x</t>
  </si>
  <si>
    <t>Fidelity</t>
  </si>
  <si>
    <t>Financial,</t>
  </si>
  <si>
    <t>2.53x</t>
  </si>
  <si>
    <t>17.7x</t>
  </si>
  <si>
    <t>17.8x</t>
  </si>
  <si>
    <t>Investors</t>
  </si>
  <si>
    <t>2.29x</t>
  </si>
  <si>
    <t>Stewart</t>
  </si>
  <si>
    <t>Information</t>
  </si>
  <si>
    <t>1.50x</t>
  </si>
  <si>
    <t>2.36x</t>
  </si>
  <si>
    <t>16.7x</t>
  </si>
  <si>
    <t>13.8x</t>
  </si>
  <si>
    <t>Health</t>
  </si>
  <si>
    <t>Aetna</t>
  </si>
  <si>
    <t>3.76x</t>
  </si>
  <si>
    <t>18.0x</t>
  </si>
  <si>
    <t>Anthem</t>
  </si>
  <si>
    <t>2.24x</t>
  </si>
  <si>
    <t>18.2x</t>
  </si>
  <si>
    <t>17.5x</t>
  </si>
  <si>
    <t>Centene</t>
  </si>
  <si>
    <t>2.47x</t>
  </si>
  <si>
    <t>18.8x</t>
  </si>
  <si>
    <t>16.0x</t>
  </si>
  <si>
    <t>CIGNA</t>
  </si>
  <si>
    <t>3.57x</t>
  </si>
  <si>
    <t>6.20x</t>
  </si>
  <si>
    <t>19.0x</t>
  </si>
  <si>
    <t>18.1x</t>
  </si>
  <si>
    <t>Humana</t>
  </si>
  <si>
    <t>3.23x</t>
  </si>
  <si>
    <t>4.70x</t>
  </si>
  <si>
    <t>21.3x</t>
  </si>
  <si>
    <t>21.2x</t>
  </si>
  <si>
    <t>Molina</t>
  </si>
  <si>
    <t>Healthcare,</t>
  </si>
  <si>
    <t>3.04x</t>
  </si>
  <si>
    <t>4.84x</t>
  </si>
  <si>
    <t>UnitedHealth</t>
  </si>
  <si>
    <t>4.75x</t>
  </si>
  <si>
    <t>21.8x</t>
  </si>
  <si>
    <t>20.4x</t>
  </si>
  <si>
    <t>WellCare</t>
  </si>
  <si>
    <t>Plans,</t>
  </si>
  <si>
    <t>3.85x</t>
  </si>
  <si>
    <t>6.87x</t>
  </si>
  <si>
    <t>23.8x</t>
  </si>
  <si>
    <t>23.0x</t>
  </si>
  <si>
    <t>London_Spec</t>
  </si>
  <si>
    <t>Beazley</t>
  </si>
  <si>
    <t>2.25x</t>
  </si>
  <si>
    <t>25.3x</t>
  </si>
  <si>
    <t>14.5x</t>
  </si>
  <si>
    <t>Hiscox</t>
  </si>
  <si>
    <t>2.22x</t>
  </si>
  <si>
    <t>40.2x</t>
  </si>
  <si>
    <t>Lancashire</t>
  </si>
  <si>
    <t>WEur_Large</t>
  </si>
  <si>
    <t>Aegon</t>
  </si>
  <si>
    <t>NV</t>
  </si>
  <si>
    <t>0.60x</t>
  </si>
  <si>
    <t>7.4x</t>
  </si>
  <si>
    <t>Assicurazioni</t>
  </si>
  <si>
    <t>Generali</t>
  </si>
  <si>
    <t>SpA</t>
  </si>
  <si>
    <t>10.1x</t>
  </si>
  <si>
    <t>Aviva</t>
  </si>
  <si>
    <t>2.10x</t>
  </si>
  <si>
    <t>9.3x</t>
  </si>
  <si>
    <t>10.0x</t>
  </si>
  <si>
    <t>Axa</t>
  </si>
  <si>
    <t>SA</t>
  </si>
  <si>
    <t>10.3x</t>
  </si>
  <si>
    <t>9.9x</t>
  </si>
  <si>
    <t>Legal</t>
  </si>
  <si>
    <t>2.27x</t>
  </si>
  <si>
    <t>2.31x</t>
  </si>
  <si>
    <t>10.4x</t>
  </si>
  <si>
    <t>11.0x</t>
  </si>
  <si>
    <t>Prudential</t>
  </si>
  <si>
    <t>Plc</t>
  </si>
  <si>
    <t>3.17x</t>
  </si>
  <si>
    <t>3.95x</t>
  </si>
  <si>
    <t>12.5x</t>
  </si>
  <si>
    <t>Sampo</t>
  </si>
  <si>
    <t>2.01x</t>
  </si>
  <si>
    <t>2.44x</t>
  </si>
  <si>
    <t>15.2x</t>
  </si>
  <si>
    <t>WEur_Mid</t>
  </si>
  <si>
    <t>Admiral</t>
  </si>
  <si>
    <t>8.96x</t>
  </si>
  <si>
    <t>11.51x</t>
  </si>
  <si>
    <t>Ageas</t>
  </si>
  <si>
    <t>ALM</t>
  </si>
  <si>
    <t>Brand</t>
  </si>
  <si>
    <t>A/S</t>
  </si>
  <si>
    <t>2.68x</t>
  </si>
  <si>
    <t>16.1x</t>
  </si>
  <si>
    <t>Baloise</t>
  </si>
  <si>
    <t>1.21x</t>
  </si>
  <si>
    <t>Direct</t>
  </si>
  <si>
    <t>Line</t>
  </si>
  <si>
    <t>1.93x</t>
  </si>
  <si>
    <t>Esure</t>
  </si>
  <si>
    <t>4.05x</t>
  </si>
  <si>
    <t>4.26x</t>
  </si>
  <si>
    <t>Fondiaria-SAI</t>
  </si>
  <si>
    <t>Gjensidige</t>
  </si>
  <si>
    <t>Forsikring</t>
  </si>
  <si>
    <t>ASA</t>
  </si>
  <si>
    <t>3.36x</t>
  </si>
  <si>
    <t>4.35x</t>
  </si>
  <si>
    <t>Hastings</t>
  </si>
  <si>
    <t>3.73x</t>
  </si>
  <si>
    <t>Helvetia</t>
  </si>
  <si>
    <t>1.09x</t>
  </si>
  <si>
    <t>1.45x</t>
  </si>
  <si>
    <t>Mapfre</t>
  </si>
  <si>
    <t>S.A.</t>
  </si>
  <si>
    <t>9.7x</t>
  </si>
  <si>
    <t>NN</t>
  </si>
  <si>
    <t>0.57x</t>
  </si>
  <si>
    <t>0.62x</t>
  </si>
  <si>
    <t>Protector</t>
  </si>
  <si>
    <t>3.02x</t>
  </si>
  <si>
    <t>3.05x</t>
  </si>
  <si>
    <t>16.8x</t>
  </si>
  <si>
    <t>Powszechny</t>
  </si>
  <si>
    <t>Zaklad</t>
  </si>
  <si>
    <t>Ubezpieczen</t>
  </si>
  <si>
    <t>2.70x</t>
  </si>
  <si>
    <t>4.34x</t>
  </si>
  <si>
    <t>13.0x</t>
  </si>
  <si>
    <t>11.7x</t>
  </si>
  <si>
    <t>Royal</t>
  </si>
  <si>
    <t>Sun</t>
  </si>
  <si>
    <t>Alliance</t>
  </si>
  <si>
    <t>1.80x</t>
  </si>
  <si>
    <t>15.5x</t>
  </si>
  <si>
    <t>Talanx</t>
  </si>
  <si>
    <t>0.99x</t>
  </si>
  <si>
    <t>Topdanmark</t>
  </si>
  <si>
    <t>3.98x</t>
  </si>
  <si>
    <t>Trygvesta</t>
  </si>
  <si>
    <t>4.82x</t>
  </si>
  <si>
    <t>5.54x</t>
  </si>
  <si>
    <t>Vienna</t>
  </si>
  <si>
    <t>0.72x</t>
  </si>
  <si>
    <t>1.31x</t>
  </si>
  <si>
    <t>APAC</t>
  </si>
  <si>
    <t>China</t>
  </si>
  <si>
    <t>Life</t>
  </si>
  <si>
    <t>2.74x</t>
  </si>
  <si>
    <t>2.80x</t>
  </si>
  <si>
    <t>26.5x</t>
  </si>
  <si>
    <t>21.0x</t>
  </si>
  <si>
    <t>Pacific</t>
  </si>
  <si>
    <t>2.79x</t>
  </si>
  <si>
    <t>2.83x</t>
  </si>
  <si>
    <t>23.4x</t>
  </si>
  <si>
    <t>9.0x</t>
  </si>
  <si>
    <t>Taiping</t>
  </si>
  <si>
    <t>18.5x</t>
  </si>
  <si>
    <t>Fosun</t>
  </si>
  <si>
    <t>1.46x</t>
  </si>
  <si>
    <t>Australia</t>
  </si>
  <si>
    <t>2.62x</t>
  </si>
  <si>
    <t>5.33x</t>
  </si>
  <si>
    <t>Korean</t>
  </si>
  <si>
    <t>0.64x</t>
  </si>
  <si>
    <t>0.65x</t>
  </si>
  <si>
    <t>NIB</t>
  </si>
  <si>
    <t>6.91x</t>
  </si>
  <si>
    <t>14.10x</t>
  </si>
  <si>
    <t>25.5x</t>
  </si>
  <si>
    <t>23.1x</t>
  </si>
  <si>
    <t>Ping</t>
  </si>
  <si>
    <t>An</t>
  </si>
  <si>
    <t>3.09x</t>
  </si>
  <si>
    <t>14.1x</t>
  </si>
  <si>
    <t>Suncorp</t>
  </si>
  <si>
    <t>14.2x</t>
  </si>
  <si>
    <t>Allianz SE</t>
  </si>
  <si>
    <t>American International Group, Inc.</t>
  </si>
  <si>
    <t>The Chubb Corporation</t>
  </si>
  <si>
    <t>Cincinnati Financial Corporation</t>
  </si>
  <si>
    <t>CNA Financial Corporation</t>
  </si>
  <si>
    <t>Fairfax Financial Holdings Limited</t>
  </si>
  <si>
    <t>The Hanover Insurance Group</t>
  </si>
  <si>
    <t>The Hartford Financial Services Group, Inc.</t>
  </si>
  <si>
    <t>MS&amp;AD Insurance Group Holdings, Inc</t>
  </si>
  <si>
    <t>Sompo Japan Nipponkoa Holdings, Inc.</t>
  </si>
  <si>
    <t>Old Republic International Corporation</t>
  </si>
  <si>
    <t>QBE Insurance Group Ltd.</t>
  </si>
  <si>
    <t>Tokio Marine Holdings, Inc</t>
  </si>
  <si>
    <t>The Travelers Companies, Inc.</t>
  </si>
  <si>
    <t>XL Group Plc.</t>
  </si>
  <si>
    <t>Zurich Financial Services AG</t>
  </si>
  <si>
    <t>The Allstate Corporation</t>
  </si>
  <si>
    <t>Berkshire Hathaway, Inc.</t>
  </si>
  <si>
    <t>Donegal Group Inc.</t>
  </si>
  <si>
    <t>Echelon Financial Holdings Inc.</t>
  </si>
  <si>
    <t>Erie Indemnity Company</t>
  </si>
  <si>
    <t>First Acceptance Corporation</t>
  </si>
  <si>
    <t>Horace Mann Educators Corporation</t>
  </si>
  <si>
    <t>Infinity Property and Casualty Corporation</t>
  </si>
  <si>
    <t>Intact Financial Corporation</t>
  </si>
  <si>
    <t>Kemper Corp.</t>
  </si>
  <si>
    <t>Kingstone Companies, Inc.</t>
  </si>
  <si>
    <t>Mercury General Corporation</t>
  </si>
  <si>
    <t>National General Holding Corp</t>
  </si>
  <si>
    <t>The Progressive Corporation</t>
  </si>
  <si>
    <t>Safety Insurance Group, Inc.</t>
  </si>
  <si>
    <t>American Financial Group, Inc.</t>
  </si>
  <si>
    <t>AmTrust Financial Services, Inc.</t>
  </si>
  <si>
    <t>Arch Capital Group Ltd.</t>
  </si>
  <si>
    <t>Argo Group International Holdings, Ltd.</t>
  </si>
  <si>
    <t>Assurant, Inc.</t>
  </si>
  <si>
    <t>Markel Corporation</t>
  </si>
  <si>
    <t>The Navigators Group, Inc.</t>
  </si>
  <si>
    <t>ProAssurance Corporation</t>
  </si>
  <si>
    <t>RLI Corp.</t>
  </si>
  <si>
    <t>Selective Insurance Group, Inc.</t>
  </si>
  <si>
    <t>W.R. Berkley Corporation</t>
  </si>
  <si>
    <t>White Mountains Insurance Group Ltd.</t>
  </si>
  <si>
    <t>AMERISAFE, Inc.</t>
  </si>
  <si>
    <t>Atlas Financial Holdings, Inc.</t>
  </si>
  <si>
    <t>Baldwin &amp; Lyons, Inc.</t>
  </si>
  <si>
    <t>EMC Insurance Group, Inc.</t>
  </si>
  <si>
    <t>Employers Holdings, Inc.</t>
  </si>
  <si>
    <t>Global Indemnity plc</t>
  </si>
  <si>
    <t>Hallmark Financial Services, Inc.</t>
  </si>
  <si>
    <t>James River Group Holdings</t>
  </si>
  <si>
    <t>Kinsale Capital Group, Inc.</t>
  </si>
  <si>
    <t>United Fire Group, Inc.</t>
  </si>
  <si>
    <t>Alleghany Corporation</t>
  </si>
  <si>
    <t>Aspen Insurance Holdings Limited</t>
  </si>
  <si>
    <t>Axis Capital Holdings Limited</t>
  </si>
  <si>
    <t>Everest Re Group, Ltd.</t>
  </si>
  <si>
    <t>Greenlight Capital Re, Ltd.</t>
  </si>
  <si>
    <t>Hannover Ruckversicherung AG</t>
  </si>
  <si>
    <t>Maiden Holdings, Ltd.</t>
  </si>
  <si>
    <t>Muenchener Ruckversicherung AG</t>
  </si>
  <si>
    <t>RenaissanceRe Holdings Ltd.</t>
  </si>
  <si>
    <t>SCOR Reinsurance Company</t>
  </si>
  <si>
    <t>Swiss Reinsurance Co.</t>
  </si>
  <si>
    <t>Third Point Reinsurance Ltd</t>
  </si>
  <si>
    <t>Validus Holdings Ltd.</t>
  </si>
  <si>
    <t>Federated National Holdings Company</t>
  </si>
  <si>
    <t>HCI Group Inc.</t>
  </si>
  <si>
    <t>Heritage Insurance Holdings Inc.</t>
  </si>
  <si>
    <t>United Insurance Holding Corporation</t>
  </si>
  <si>
    <t>Universal Insurance Holdings Inc.</t>
  </si>
  <si>
    <t>Assured Guaranty Ltd.</t>
  </si>
  <si>
    <t>Essent Group Ltd.</t>
  </si>
  <si>
    <t>Genworth Financial Inc.</t>
  </si>
  <si>
    <t>MBIA Inc.</t>
  </si>
  <si>
    <t>MGIC Investment Corporation</t>
  </si>
  <si>
    <t>NMI Holdings Inc</t>
  </si>
  <si>
    <t>Radian Group Inc.</t>
  </si>
  <si>
    <t>First American Financial Corporation</t>
  </si>
  <si>
    <t>Fidelity National Financial, Inc</t>
  </si>
  <si>
    <t>Investors Title Company</t>
  </si>
  <si>
    <t>Stewart Information Services Corporation</t>
  </si>
  <si>
    <t>Aetna Inc.</t>
  </si>
  <si>
    <t>Anthem Inc.</t>
  </si>
  <si>
    <t>Centene Corporation</t>
  </si>
  <si>
    <t>CIGNA Corporation</t>
  </si>
  <si>
    <t>Humana Inc.</t>
  </si>
  <si>
    <t>Molina Healthcare, Inc.</t>
  </si>
  <si>
    <t>UnitedHealth Group Inc.</t>
  </si>
  <si>
    <t>WellCare Health Plans, Inc.</t>
  </si>
  <si>
    <t>Beazley Group plc</t>
  </si>
  <si>
    <t>Hiscox Ltd</t>
  </si>
  <si>
    <t>Lancashire Holdings Ltd.</t>
  </si>
  <si>
    <t>Aegon NV</t>
  </si>
  <si>
    <t>Assicurazioni Generali SpA</t>
  </si>
  <si>
    <t>Aviva plc</t>
  </si>
  <si>
    <t>Axa SA</t>
  </si>
  <si>
    <t>Legal &amp; General Group plc</t>
  </si>
  <si>
    <t>Prudential Plc</t>
  </si>
  <si>
    <t>Sampo plc</t>
  </si>
  <si>
    <t>Admiral Group plc</t>
  </si>
  <si>
    <t>Ageas NV</t>
  </si>
  <si>
    <t>ALM Brand A/S</t>
  </si>
  <si>
    <t>Baloise Holding AG</t>
  </si>
  <si>
    <t>Direct Line Insurance Group Plc</t>
  </si>
  <si>
    <t>Esure Group Plc</t>
  </si>
  <si>
    <t>Fondiaria-SAI SpA</t>
  </si>
  <si>
    <t>Gjensidige Forsikring ASA</t>
  </si>
  <si>
    <t>Hastings Group Holdings Ltd</t>
  </si>
  <si>
    <t>Helvetia Holding AG</t>
  </si>
  <si>
    <t>Mapfre S.A.</t>
  </si>
  <si>
    <t>NN Group NV</t>
  </si>
  <si>
    <t>Protector Forsikring ASA</t>
  </si>
  <si>
    <t>Powszechny Zaklad Ubezpieczen SA</t>
  </si>
  <si>
    <t>Royal &amp; Sun Alliance Insurance Group</t>
  </si>
  <si>
    <t>Talanx AG</t>
  </si>
  <si>
    <t>Topdanmark A/S</t>
  </si>
  <si>
    <t>Trygvesta A/S</t>
  </si>
  <si>
    <t>Vienna Insurance Group</t>
  </si>
  <si>
    <t>China Life Insurance Co. Ltd.</t>
  </si>
  <si>
    <t>China Pacific Insurance Group</t>
  </si>
  <si>
    <t>China Reinsurance Corp.</t>
  </si>
  <si>
    <t>China Taiping Insurance Holdings Co. Ltd.</t>
  </si>
  <si>
    <t>Fosun International Ltd.</t>
  </si>
  <si>
    <t>Insurance Australia Group Ltd.</t>
  </si>
  <si>
    <t>Korean Reinsurance Co.</t>
  </si>
  <si>
    <t>NIB Holdings Ltd.</t>
  </si>
  <si>
    <t>Ping An Insurance Group</t>
  </si>
  <si>
    <t>Suncorp Group Ltd.</t>
  </si>
  <si>
    <t>sector</t>
  </si>
  <si>
    <t>Price-to-book</t>
  </si>
  <si>
    <t>1st quartile</t>
  </si>
  <si>
    <t>2nd quartile</t>
  </si>
  <si>
    <t>3rd quartile</t>
  </si>
  <si>
    <t>4th quartile</t>
  </si>
  <si>
    <t>2018E ROAE</t>
  </si>
  <si>
    <t>5yr EPS CV</t>
  </si>
  <si>
    <t>AIZ</t>
  </si>
  <si>
    <t>2018E P/E ratio</t>
  </si>
  <si>
    <t>Valuation metrics sorted by P:B Multiple</t>
  </si>
  <si>
    <t>Valuation metrics sorted by P:E Multiple</t>
  </si>
  <si>
    <t>Sources: BASELINE, Bloomberg, SNL, First Call, 10-Ks, 10-Qs, annual &amp; interim financial statements, Aon Securities Inc.
Market data and estimates as of December 15, 2017; Book value as of MRQ; EPS CV is the coefficient of variation of quarterly earnings</t>
  </si>
  <si>
    <t>Market Cap ($m)</t>
  </si>
  <si>
    <t>Sector</t>
  </si>
  <si>
    <t>Sample Low Volatility Companies</t>
  </si>
  <si>
    <t>roae_2018:high_vol2</t>
  </si>
  <si>
    <t>(Intercept)</t>
  </si>
  <si>
    <t>Parameter</t>
  </si>
  <si>
    <t>n()</t>
  </si>
  <si>
    <t>avg_roae</t>
  </si>
  <si>
    <t>median_roae</t>
  </si>
  <si>
    <t>mean_eps</t>
  </si>
  <si>
    <t>median_eps</t>
  </si>
  <si>
    <t>pctl_eps</t>
  </si>
  <si>
    <t>spread</t>
  </si>
  <si>
    <t>high_vol1</t>
  </si>
  <si>
    <t>high_vol2</t>
  </si>
  <si>
    <t>Prospective ROE</t>
  </si>
  <si>
    <t>Low Vol</t>
  </si>
  <si>
    <t>High Vol</t>
  </si>
  <si>
    <t>Estimated P:B Multiple</t>
  </si>
  <si>
    <t>% Impact</t>
  </si>
  <si>
    <t>Impact of EPS Volatility by Sector</t>
  </si>
  <si>
    <t>Sector Median</t>
  </si>
  <si>
    <t>High Vol?</t>
  </si>
  <si>
    <t>if Low Vol</t>
  </si>
  <si>
    <t>if High Vol</t>
  </si>
  <si>
    <t>20qtr EPS Volatility (%)</t>
  </si>
  <si>
    <t>Yes</t>
  </si>
  <si>
    <t>Impact of EPS Volatility on Assurant estimated P:B Multiple</t>
  </si>
  <si>
    <t>LargeCap</t>
  </si>
  <si>
    <t>include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</si>
</sst>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%"/>
  </numFmts>
  <fonts count="5" x14ac:knownFonts="1">
    <font>
      <sz val="11"/>
      <color theme="1"/>
      <name val="Arial"/>
      <family val="2"/>
      <scheme val="minor"/>
    </font>
    <font>
      <sz val="11"/>
      <color theme="4"/>
      <name val="Arial"/>
      <family val="2"/>
      <scheme val="minor"/>
    </font>
    <font>
      <sz val="10"/>
      <color theme="4"/>
      <name val="Arial"/>
      <family val="2"/>
      <scheme val="minor"/>
    </font>
    <font>
      <sz val="10"/>
      <color theme="1"/>
      <name val="Arial"/>
      <family val="2"/>
      <scheme val="minor"/>
    </font>
    <font>
      <sz val="9"/>
      <color theme="4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theme="4"/>
      </top>
      <bottom style="thin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4"/>
      </bottom>
      <diagonal/>
    </border>
  </borders>
  <cellStyleXfs count="1">
    <xf numFmtId="0" fontId="0" fillId="0" borderId="0"/>
  </cellStyleXfs>
  <cellXfs count="39">
    <xf numFmtId="0" fontId="0" fillId="0" borderId="0" xfId="0"/>
    <xf numFmtId="3" fontId="0" fillId="0" borderId="0" xfId="0" applyNumberFormat="1"/>
    <xf numFmtId="4" fontId="0" fillId="0" borderId="0" xfId="0" applyNumberFormat="1"/>
    <xf numFmtId="164" fontId="0" fillId="0" borderId="0" xfId="0" applyNumberFormat="1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right" wrapText="1"/>
    </xf>
    <xf numFmtId="0" fontId="0" fillId="2" borderId="2" xfId="0" applyFill="1" applyBorder="1"/>
    <xf numFmtId="164" fontId="0" fillId="2" borderId="2" xfId="0" applyNumberFormat="1" applyFill="1" applyBorder="1"/>
    <xf numFmtId="165" fontId="0" fillId="0" borderId="0" xfId="0" applyNumberFormat="1"/>
    <xf numFmtId="165" fontId="0" fillId="2" borderId="2" xfId="0" applyNumberFormat="1" applyFill="1" applyBorder="1"/>
    <xf numFmtId="164" fontId="1" fillId="2" borderId="2" xfId="0" applyNumberFormat="1" applyFont="1" applyFill="1" applyBorder="1"/>
    <xf numFmtId="165" fontId="1" fillId="0" borderId="0" xfId="0" applyNumberFormat="1" applyFont="1"/>
    <xf numFmtId="165" fontId="1" fillId="2" borderId="2" xfId="0" applyNumberFormat="1" applyFont="1" applyFill="1" applyBorder="1"/>
    <xf numFmtId="0" fontId="0" fillId="0" borderId="0" xfId="0" applyAlignment="1"/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right" wrapText="1"/>
    </xf>
    <xf numFmtId="0" fontId="3" fillId="0" borderId="0" xfId="0" applyFont="1"/>
    <xf numFmtId="3" fontId="3" fillId="0" borderId="0" xfId="0" applyNumberFormat="1" applyFont="1"/>
    <xf numFmtId="164" fontId="3" fillId="0" borderId="0" xfId="0" applyNumberFormat="1" applyFont="1"/>
    <xf numFmtId="166" fontId="3" fillId="0" borderId="0" xfId="0" applyNumberFormat="1" applyFont="1"/>
    <xf numFmtId="165" fontId="3" fillId="0" borderId="0" xfId="0" applyNumberFormat="1" applyFont="1"/>
    <xf numFmtId="9" fontId="3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2" fillId="0" borderId="3" xfId="0" applyFont="1" applyBorder="1"/>
    <xf numFmtId="0" fontId="2" fillId="0" borderId="3" xfId="0" applyFont="1" applyBorder="1" applyAlignment="1">
      <alignment horizontal="centerContinuous"/>
    </xf>
    <xf numFmtId="0" fontId="2" fillId="0" borderId="4" xfId="0" applyFont="1" applyBorder="1"/>
    <xf numFmtId="0" fontId="2" fillId="0" borderId="4" xfId="0" applyFont="1" applyBorder="1" applyAlignment="1">
      <alignment horizontal="right"/>
    </xf>
    <xf numFmtId="0" fontId="3" fillId="0" borderId="2" xfId="0" applyFont="1" applyBorder="1"/>
    <xf numFmtId="9" fontId="3" fillId="0" borderId="2" xfId="0" applyNumberFormat="1" applyFont="1" applyBorder="1"/>
    <xf numFmtId="166" fontId="3" fillId="0" borderId="2" xfId="0" applyNumberFormat="1" applyFont="1" applyBorder="1"/>
    <xf numFmtId="0" fontId="4" fillId="0" borderId="0" xfId="0" applyFont="1"/>
    <xf numFmtId="0" fontId="2" fillId="0" borderId="1" xfId="0" applyFont="1" applyBorder="1" applyAlignment="1">
      <alignment horizontal="centerContinuous"/>
    </xf>
    <xf numFmtId="0" fontId="2" fillId="0" borderId="4" xfId="0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0" fontId="3" fillId="0" borderId="0" xfId="0" applyFont="1" applyBorder="1"/>
    <xf numFmtId="0" fontId="2" fillId="0" borderId="3" xfId="0" applyFont="1" applyBorder="1" applyAlignment="1">
      <alignment horizontal="centerContinuous" vertical="center"/>
    </xf>
    <xf numFmtId="0" fontId="2" fillId="0" borderId="1" xfId="0" applyFont="1" applyBorder="1" applyAlignment="1">
      <alignment horizontal="centerContinuous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common\ATroyer\UnitedHealth\Health%20RBC%20Model%202013%20-%20Oct%202014%20UN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NL Download"/>
      <sheetName val="Manual Inputs"/>
      <sheetName val="Summary"/>
      <sheetName val="Asset Risk"/>
      <sheetName val="Underwriting Risk"/>
      <sheetName val="Credit Risk"/>
      <sheetName val="Business Risk"/>
    </sheetNames>
    <sheetDataSet>
      <sheetData sheetId="0"/>
      <sheetData sheetId="1">
        <row r="177">
          <cell r="C177" t="str">
            <v>Yes</v>
          </cell>
        </row>
        <row r="178">
          <cell r="C178" t="str">
            <v>No</v>
          </cell>
        </row>
        <row r="179">
          <cell r="C179" t="str">
            <v>N/A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Aon_docs theme">
  <a:themeElements>
    <a:clrScheme name="Custom 1">
      <a:dk1>
        <a:sysClr val="windowText" lastClr="000000"/>
      </a:dk1>
      <a:lt1>
        <a:sysClr val="window" lastClr="FFFFFF"/>
      </a:lt1>
      <a:dk2>
        <a:srgbClr val="003F72"/>
      </a:dk2>
      <a:lt2>
        <a:srgbClr val="D3CD8B"/>
      </a:lt2>
      <a:accent1>
        <a:srgbClr val="0083A9"/>
      </a:accent1>
      <a:accent2>
        <a:srgbClr val="969894"/>
      </a:accent2>
      <a:accent3>
        <a:srgbClr val="E11B22"/>
      </a:accent3>
      <a:accent4>
        <a:srgbClr val="5EB6E4"/>
      </a:accent4>
      <a:accent5>
        <a:srgbClr val="6E267B"/>
      </a:accent5>
      <a:accent6>
        <a:srgbClr val="F0AB00"/>
      </a:accent6>
      <a:hlink>
        <a:srgbClr val="0083A9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0381-6FF1-40DE-AA7B-F2BB8D79CF44}">
  <dimension ref="B1:AG187"/>
  <sheetViews>
    <sheetView tabSelected="1" workbookViewId="0"/>
  </sheetViews>
  <sheetFormatPr defaultRowHeight="13.8" x14ac:dyDescent="0.25"/>
  <cols>
    <col min="1" max="1" width="14.3984375" bestFit="1" customWidth="1"/>
    <col min="8" max="8" width="14.3984375" bestFit="1" customWidth="1"/>
    <col min="9" max="9" width="40" customWidth="1"/>
  </cols>
  <sheetData>
    <row r="1" spans="2:33" x14ac:dyDescent="0.25">
      <c r="J1" s="1"/>
    </row>
    <row r="3" spans="2:33" x14ac:dyDescent="0.25">
      <c r="H3" t="s">
        <v>682</v>
      </c>
      <c r="I3" t="s">
        <v>0</v>
      </c>
      <c r="J3" t="s">
        <v>1</v>
      </c>
      <c r="K3" t="s">
        <v>2</v>
      </c>
      <c r="L3" t="s">
        <v>3</v>
      </c>
      <c r="M3" t="s">
        <v>4</v>
      </c>
      <c r="N3" t="s">
        <v>5</v>
      </c>
      <c r="O3" t="s">
        <v>6</v>
      </c>
      <c r="P3" t="s">
        <v>7</v>
      </c>
      <c r="Q3" t="s">
        <v>8</v>
      </c>
      <c r="R3" t="s">
        <v>9</v>
      </c>
      <c r="S3" t="s">
        <v>10</v>
      </c>
      <c r="T3" t="s">
        <v>11</v>
      </c>
      <c r="U3" t="s">
        <v>12</v>
      </c>
      <c r="V3" t="s">
        <v>13</v>
      </c>
      <c r="W3" t="s">
        <v>14</v>
      </c>
      <c r="X3" t="s">
        <v>15</v>
      </c>
      <c r="Y3" t="s">
        <v>16</v>
      </c>
      <c r="Z3" t="s">
        <v>17</v>
      </c>
      <c r="AA3" t="s">
        <v>18</v>
      </c>
      <c r="AB3" t="s">
        <v>19</v>
      </c>
      <c r="AC3" t="s">
        <v>20</v>
      </c>
      <c r="AD3" t="s">
        <v>21</v>
      </c>
      <c r="AE3" t="s">
        <v>22</v>
      </c>
      <c r="AF3" t="s">
        <v>23</v>
      </c>
      <c r="AG3" t="s">
        <v>724</v>
      </c>
    </row>
    <row r="4" spans="2:33" x14ac:dyDescent="0.25">
      <c r="B4" t="s">
        <v>25</v>
      </c>
      <c r="C4" t="s">
        <v>26</v>
      </c>
      <c r="H4" t="s">
        <v>24</v>
      </c>
      <c r="I4" t="str">
        <f>TRIM(_xlfn.CONCAT(B4," ",C4," ",D4," ",E4," ",F4," ",G4))</f>
        <v>Allianz SE</v>
      </c>
      <c r="J4" s="1">
        <v>103458</v>
      </c>
      <c r="K4">
        <v>96.8</v>
      </c>
      <c r="L4">
        <v>25.6</v>
      </c>
      <c r="M4">
        <v>-0.8</v>
      </c>
      <c r="N4">
        <v>-0.5</v>
      </c>
      <c r="O4" t="s">
        <v>27</v>
      </c>
      <c r="P4" t="s">
        <v>28</v>
      </c>
      <c r="Q4" t="s">
        <v>29</v>
      </c>
      <c r="R4" t="s">
        <v>30</v>
      </c>
      <c r="S4">
        <v>10.9</v>
      </c>
      <c r="T4">
        <v>11.1</v>
      </c>
      <c r="U4">
        <v>10.4</v>
      </c>
      <c r="V4">
        <v>7.3</v>
      </c>
      <c r="W4">
        <v>10.199999999999999</v>
      </c>
      <c r="X4">
        <v>16.399999999999999</v>
      </c>
      <c r="Y4">
        <v>3.9</v>
      </c>
      <c r="Z4">
        <v>32.799999999999997</v>
      </c>
      <c r="AA4">
        <v>16.100000000000001</v>
      </c>
      <c r="AB4">
        <v>39.799999999999997</v>
      </c>
      <c r="AC4">
        <f>IFERROR(VALUE(MID(O4,1,LEN(O4)-1)),NA())</f>
        <v>1.35</v>
      </c>
      <c r="AD4">
        <f t="shared" ref="AD4:AF67" si="0">IFERROR(VALUE(MID(P4,1,LEN(P4)-1)),NA())</f>
        <v>1.69</v>
      </c>
      <c r="AE4">
        <f t="shared" si="0"/>
        <v>12.4</v>
      </c>
      <c r="AF4">
        <f t="shared" si="0"/>
        <v>11.9</v>
      </c>
      <c r="AG4">
        <v>1</v>
      </c>
    </row>
    <row r="5" spans="2:33" x14ac:dyDescent="0.25">
      <c r="B5" t="s">
        <v>31</v>
      </c>
      <c r="C5" t="s">
        <v>32</v>
      </c>
      <c r="D5" t="s">
        <v>33</v>
      </c>
      <c r="E5" t="s">
        <v>34</v>
      </c>
      <c r="H5" t="s">
        <v>24</v>
      </c>
      <c r="I5" t="str">
        <f t="shared" ref="I5:I68" si="1">TRIM(_xlfn.CONCAT(B5," ",C5," ",D5," ",E5," ",F5," ",G5))</f>
        <v>American International Group, Inc.</v>
      </c>
      <c r="J5" s="1">
        <v>53389</v>
      </c>
      <c r="K5">
        <v>88</v>
      </c>
      <c r="L5">
        <v>-9.1</v>
      </c>
      <c r="M5">
        <v>-0.2</v>
      </c>
      <c r="N5">
        <v>-1.1000000000000001</v>
      </c>
      <c r="O5" t="s">
        <v>35</v>
      </c>
      <c r="P5" t="s">
        <v>35</v>
      </c>
      <c r="Q5" t="s">
        <v>36</v>
      </c>
      <c r="R5" t="s">
        <v>37</v>
      </c>
      <c r="S5">
        <v>-1</v>
      </c>
      <c r="T5">
        <v>3.1</v>
      </c>
      <c r="U5">
        <v>5.5</v>
      </c>
      <c r="V5">
        <v>7.8</v>
      </c>
      <c r="W5">
        <v>10.3</v>
      </c>
      <c r="X5">
        <v>8.1</v>
      </c>
      <c r="Y5">
        <v>2.2000000000000002</v>
      </c>
      <c r="Z5">
        <v>28.7</v>
      </c>
      <c r="AA5">
        <v>164.9</v>
      </c>
      <c r="AB5">
        <v>311</v>
      </c>
      <c r="AC5">
        <f t="shared" ref="AC5:AF68" si="2">IFERROR(VALUE(MID(O5,1,LEN(O5)-1)),NA())</f>
        <v>0.74</v>
      </c>
      <c r="AD5">
        <f t="shared" si="0"/>
        <v>0.74</v>
      </c>
      <c r="AE5">
        <f t="shared" si="0"/>
        <v>21.9</v>
      </c>
      <c r="AF5">
        <f t="shared" si="0"/>
        <v>12</v>
      </c>
      <c r="AG5">
        <v>1</v>
      </c>
    </row>
    <row r="6" spans="2:33" x14ac:dyDescent="0.25">
      <c r="B6" t="s">
        <v>38</v>
      </c>
      <c r="C6" t="s">
        <v>39</v>
      </c>
      <c r="D6" t="s">
        <v>40</v>
      </c>
      <c r="H6" t="s">
        <v>24</v>
      </c>
      <c r="I6" t="str">
        <f t="shared" si="1"/>
        <v>The Chubb Corporation</v>
      </c>
      <c r="J6" s="1">
        <v>69039</v>
      </c>
      <c r="K6">
        <v>95.3</v>
      </c>
      <c r="L6">
        <v>12.6</v>
      </c>
      <c r="M6">
        <v>-0.9</v>
      </c>
      <c r="N6">
        <v>-1.8</v>
      </c>
      <c r="O6" t="s">
        <v>41</v>
      </c>
      <c r="P6" t="s">
        <v>42</v>
      </c>
      <c r="Q6" t="s">
        <v>43</v>
      </c>
      <c r="R6" t="s">
        <v>44</v>
      </c>
      <c r="S6">
        <v>10.7</v>
      </c>
      <c r="T6">
        <v>6.8</v>
      </c>
      <c r="U6">
        <v>8.9</v>
      </c>
      <c r="V6">
        <v>7.1</v>
      </c>
      <c r="W6">
        <v>7.9</v>
      </c>
      <c r="X6">
        <v>3.8</v>
      </c>
      <c r="Y6">
        <v>1.9</v>
      </c>
      <c r="Z6">
        <v>23.5</v>
      </c>
      <c r="AA6">
        <v>28.9</v>
      </c>
      <c r="AB6">
        <v>25.1</v>
      </c>
      <c r="AC6">
        <f t="shared" si="2"/>
        <v>1.37</v>
      </c>
      <c r="AD6">
        <f t="shared" si="0"/>
        <v>2.4500000000000002</v>
      </c>
      <c r="AE6">
        <f t="shared" si="0"/>
        <v>20.3</v>
      </c>
      <c r="AF6">
        <f t="shared" si="0"/>
        <v>14.3</v>
      </c>
      <c r="AG6">
        <v>1</v>
      </c>
    </row>
    <row r="7" spans="2:33" x14ac:dyDescent="0.25">
      <c r="B7" t="s">
        <v>45</v>
      </c>
      <c r="C7" t="s">
        <v>46</v>
      </c>
      <c r="D7" t="s">
        <v>40</v>
      </c>
      <c r="H7" t="s">
        <v>24</v>
      </c>
      <c r="I7" t="str">
        <f t="shared" si="1"/>
        <v>Cincinnati Financial Corporation</v>
      </c>
      <c r="J7" s="1">
        <v>12187</v>
      </c>
      <c r="K7">
        <v>90.6</v>
      </c>
      <c r="L7">
        <v>-1.3</v>
      </c>
      <c r="M7">
        <v>-0.2</v>
      </c>
      <c r="N7">
        <v>-1.1000000000000001</v>
      </c>
      <c r="O7" t="s">
        <v>47</v>
      </c>
      <c r="P7" t="s">
        <v>47</v>
      </c>
      <c r="Q7" t="s">
        <v>48</v>
      </c>
      <c r="R7" t="s">
        <v>49</v>
      </c>
      <c r="S7">
        <v>8.8000000000000007</v>
      </c>
      <c r="T7">
        <v>6.2</v>
      </c>
      <c r="U7">
        <v>6.6</v>
      </c>
      <c r="V7">
        <v>7.7</v>
      </c>
      <c r="W7">
        <v>8</v>
      </c>
      <c r="X7">
        <v>10.9</v>
      </c>
      <c r="Y7">
        <v>2.7</v>
      </c>
      <c r="Z7">
        <v>10.7</v>
      </c>
      <c r="AA7">
        <v>25.9</v>
      </c>
      <c r="AB7">
        <v>56.5</v>
      </c>
      <c r="AC7">
        <f t="shared" si="2"/>
        <v>1.62</v>
      </c>
      <c r="AD7">
        <f t="shared" si="0"/>
        <v>1.62</v>
      </c>
      <c r="AE7">
        <f t="shared" si="0"/>
        <v>27.1</v>
      </c>
      <c r="AF7">
        <f t="shared" si="0"/>
        <v>23.7</v>
      </c>
      <c r="AG7">
        <v>1</v>
      </c>
    </row>
    <row r="8" spans="2:33" x14ac:dyDescent="0.25">
      <c r="B8" t="s">
        <v>50</v>
      </c>
      <c r="C8" t="s">
        <v>46</v>
      </c>
      <c r="D8" t="s">
        <v>40</v>
      </c>
      <c r="H8" t="s">
        <v>24</v>
      </c>
      <c r="I8" t="str">
        <f t="shared" si="1"/>
        <v>CNA Financial Corporation</v>
      </c>
      <c r="J8" s="1">
        <v>14389</v>
      </c>
      <c r="K8">
        <v>95.4</v>
      </c>
      <c r="L8">
        <v>33.9</v>
      </c>
      <c r="M8">
        <v>-0.8</v>
      </c>
      <c r="N8">
        <v>-1.7</v>
      </c>
      <c r="O8" t="s">
        <v>51</v>
      </c>
      <c r="P8" t="s">
        <v>52</v>
      </c>
      <c r="Q8" t="s">
        <v>53</v>
      </c>
      <c r="R8" t="s">
        <v>54</v>
      </c>
      <c r="S8">
        <v>7.2</v>
      </c>
      <c r="T8">
        <v>6.6</v>
      </c>
      <c r="U8">
        <v>6.9</v>
      </c>
      <c r="V8">
        <v>7.4</v>
      </c>
      <c r="W8">
        <v>8.4</v>
      </c>
      <c r="X8">
        <v>4.5999999999999996</v>
      </c>
      <c r="Y8">
        <v>2.2999999999999998</v>
      </c>
      <c r="Z8">
        <v>18.5</v>
      </c>
      <c r="AA8">
        <v>47.6</v>
      </c>
      <c r="AB8">
        <v>57.9</v>
      </c>
      <c r="AC8">
        <f t="shared" si="2"/>
        <v>1.18</v>
      </c>
      <c r="AD8">
        <f t="shared" si="0"/>
        <v>1.2</v>
      </c>
      <c r="AE8">
        <f t="shared" si="0"/>
        <v>17.600000000000001</v>
      </c>
      <c r="AF8">
        <f t="shared" si="0"/>
        <v>15.7</v>
      </c>
      <c r="AG8">
        <v>1</v>
      </c>
    </row>
    <row r="9" spans="2:33" x14ac:dyDescent="0.25">
      <c r="B9" t="s">
        <v>55</v>
      </c>
      <c r="C9" t="s">
        <v>46</v>
      </c>
      <c r="D9" t="s">
        <v>56</v>
      </c>
      <c r="E9" t="s">
        <v>57</v>
      </c>
      <c r="H9" t="s">
        <v>24</v>
      </c>
      <c r="I9" t="str">
        <f t="shared" si="1"/>
        <v>Fairfax Financial Holdings Limited</v>
      </c>
      <c r="J9" s="1">
        <v>15324</v>
      </c>
      <c r="K9">
        <v>93.8</v>
      </c>
      <c r="L9">
        <v>2.9</v>
      </c>
      <c r="M9">
        <v>-0.9</v>
      </c>
      <c r="N9">
        <v>-0.6</v>
      </c>
      <c r="O9" t="s">
        <v>58</v>
      </c>
      <c r="P9" t="s">
        <v>59</v>
      </c>
      <c r="Q9" t="s">
        <v>60</v>
      </c>
      <c r="R9" t="s">
        <v>61</v>
      </c>
      <c r="S9">
        <v>-6.4</v>
      </c>
      <c r="T9">
        <v>10</v>
      </c>
      <c r="U9">
        <v>11.4</v>
      </c>
      <c r="V9">
        <v>4.5999999999999996</v>
      </c>
      <c r="W9">
        <v>5.3</v>
      </c>
      <c r="X9">
        <v>-4.0999999999999996</v>
      </c>
      <c r="Y9">
        <v>2</v>
      </c>
      <c r="Z9">
        <v>28.7</v>
      </c>
      <c r="AA9">
        <v>334.2</v>
      </c>
      <c r="AB9">
        <v>537.4</v>
      </c>
      <c r="AC9">
        <f t="shared" si="2"/>
        <v>1.25</v>
      </c>
      <c r="AD9">
        <f t="shared" si="0"/>
        <v>2.52</v>
      </c>
      <c r="AE9">
        <f t="shared" si="0"/>
        <v>17.2</v>
      </c>
      <c r="AF9">
        <f t="shared" si="0"/>
        <v>13.5</v>
      </c>
      <c r="AG9">
        <v>1</v>
      </c>
    </row>
    <row r="10" spans="2:33" x14ac:dyDescent="0.25">
      <c r="B10" t="s">
        <v>38</v>
      </c>
      <c r="C10" t="s">
        <v>62</v>
      </c>
      <c r="D10" t="s">
        <v>63</v>
      </c>
      <c r="E10" t="s">
        <v>64</v>
      </c>
      <c r="H10" t="s">
        <v>24</v>
      </c>
      <c r="I10" t="str">
        <f t="shared" si="1"/>
        <v>The Hanover Insurance Group</v>
      </c>
      <c r="J10" s="1">
        <v>4377</v>
      </c>
      <c r="K10">
        <v>94.9</v>
      </c>
      <c r="L10">
        <v>13.2</v>
      </c>
      <c r="M10">
        <v>-2.4</v>
      </c>
      <c r="N10">
        <v>-3.3</v>
      </c>
      <c r="O10" t="s">
        <v>65</v>
      </c>
      <c r="P10" t="s">
        <v>66</v>
      </c>
      <c r="Q10" t="s">
        <v>67</v>
      </c>
      <c r="R10" t="s">
        <v>68</v>
      </c>
      <c r="S10">
        <v>5.4</v>
      </c>
      <c r="T10">
        <v>6.6</v>
      </c>
      <c r="U10">
        <v>10</v>
      </c>
      <c r="V10">
        <v>7</v>
      </c>
      <c r="W10">
        <v>7.8</v>
      </c>
      <c r="X10">
        <v>6.5</v>
      </c>
      <c r="Y10">
        <v>2.1</v>
      </c>
      <c r="Z10">
        <v>21.6</v>
      </c>
      <c r="AA10">
        <v>72.599999999999994</v>
      </c>
      <c r="AB10">
        <v>85.3</v>
      </c>
      <c r="AC10">
        <f t="shared" si="2"/>
        <v>1.47</v>
      </c>
      <c r="AD10">
        <f t="shared" si="0"/>
        <v>1.57</v>
      </c>
      <c r="AE10">
        <f t="shared" si="0"/>
        <v>22.4</v>
      </c>
      <c r="AF10">
        <f t="shared" si="0"/>
        <v>13.6</v>
      </c>
      <c r="AG10">
        <v>1</v>
      </c>
    </row>
    <row r="11" spans="2:33" x14ac:dyDescent="0.25">
      <c r="B11" t="s">
        <v>38</v>
      </c>
      <c r="C11" t="s">
        <v>69</v>
      </c>
      <c r="D11" t="s">
        <v>46</v>
      </c>
      <c r="E11" t="s">
        <v>70</v>
      </c>
      <c r="F11" t="s">
        <v>33</v>
      </c>
      <c r="G11" t="s">
        <v>34</v>
      </c>
      <c r="H11" t="s">
        <v>24</v>
      </c>
      <c r="I11" t="str">
        <f t="shared" si="1"/>
        <v>The Hartford Financial Services Group, Inc.</v>
      </c>
      <c r="J11" s="1">
        <v>19887</v>
      </c>
      <c r="K11">
        <v>95.1</v>
      </c>
      <c r="L11">
        <v>17</v>
      </c>
      <c r="M11">
        <v>1.1000000000000001</v>
      </c>
      <c r="N11">
        <v>0.1</v>
      </c>
      <c r="O11" t="s">
        <v>71</v>
      </c>
      <c r="P11" t="s">
        <v>52</v>
      </c>
      <c r="Q11" t="s">
        <v>72</v>
      </c>
      <c r="R11" t="s">
        <v>73</v>
      </c>
      <c r="S11">
        <v>5.2</v>
      </c>
      <c r="T11">
        <v>6.7</v>
      </c>
      <c r="U11">
        <v>8</v>
      </c>
      <c r="V11">
        <v>7.8</v>
      </c>
      <c r="W11">
        <v>9</v>
      </c>
      <c r="X11">
        <v>0.8</v>
      </c>
      <c r="Y11">
        <v>1.8</v>
      </c>
      <c r="Z11">
        <v>23.9</v>
      </c>
      <c r="AA11">
        <v>27.7</v>
      </c>
      <c r="AB11">
        <v>129.4</v>
      </c>
      <c r="AC11">
        <f t="shared" si="2"/>
        <v>1.1599999999999999</v>
      </c>
      <c r="AD11">
        <f t="shared" si="0"/>
        <v>1.2</v>
      </c>
      <c r="AE11">
        <f t="shared" si="0"/>
        <v>17</v>
      </c>
      <c r="AF11">
        <f t="shared" si="0"/>
        <v>13.1</v>
      </c>
      <c r="AG11">
        <v>1</v>
      </c>
    </row>
    <row r="12" spans="2:33" x14ac:dyDescent="0.25">
      <c r="B12" t="s">
        <v>74</v>
      </c>
      <c r="C12" t="s">
        <v>63</v>
      </c>
      <c r="D12" t="s">
        <v>64</v>
      </c>
      <c r="E12" t="s">
        <v>75</v>
      </c>
      <c r="F12" t="s">
        <v>76</v>
      </c>
      <c r="H12" t="s">
        <v>24</v>
      </c>
      <c r="I12" t="str">
        <f t="shared" si="1"/>
        <v>MS&amp;AD Insurance Group Holdings, Inc</v>
      </c>
      <c r="J12" s="1">
        <v>19490</v>
      </c>
      <c r="K12">
        <v>88.3</v>
      </c>
      <c r="L12">
        <v>4.5</v>
      </c>
      <c r="M12">
        <v>3.4</v>
      </c>
      <c r="N12">
        <v>3.4</v>
      </c>
      <c r="O12" t="s">
        <v>77</v>
      </c>
      <c r="P12" t="s">
        <v>78</v>
      </c>
      <c r="Q12" t="s">
        <v>79</v>
      </c>
      <c r="R12" t="s">
        <v>80</v>
      </c>
      <c r="S12">
        <v>7.9</v>
      </c>
      <c r="T12">
        <v>7</v>
      </c>
      <c r="U12">
        <v>8.3000000000000007</v>
      </c>
      <c r="V12">
        <v>9.3000000000000007</v>
      </c>
      <c r="W12">
        <v>11.2</v>
      </c>
      <c r="X12">
        <v>14.3</v>
      </c>
      <c r="Y12">
        <v>3.4</v>
      </c>
      <c r="Z12">
        <v>11.4</v>
      </c>
      <c r="AA12">
        <v>131</v>
      </c>
      <c r="AB12">
        <v>295.8</v>
      </c>
      <c r="AC12">
        <f t="shared" si="2"/>
        <v>0.75</v>
      </c>
      <c r="AD12">
        <f t="shared" si="0"/>
        <v>0.87</v>
      </c>
      <c r="AE12">
        <f t="shared" si="0"/>
        <v>11.1</v>
      </c>
      <c r="AF12">
        <f t="shared" si="0"/>
        <v>8.8000000000000007</v>
      </c>
      <c r="AG12">
        <v>0</v>
      </c>
    </row>
    <row r="13" spans="2:33" x14ac:dyDescent="0.25">
      <c r="B13" t="s">
        <v>81</v>
      </c>
      <c r="C13" t="s">
        <v>82</v>
      </c>
      <c r="D13" t="s">
        <v>83</v>
      </c>
      <c r="E13" t="s">
        <v>75</v>
      </c>
      <c r="F13" t="s">
        <v>34</v>
      </c>
      <c r="H13" t="s">
        <v>24</v>
      </c>
      <c r="I13" t="str">
        <f t="shared" si="1"/>
        <v>Sompo Japan Nipponkoa Holdings, Inc.</v>
      </c>
      <c r="J13" s="1">
        <v>15768</v>
      </c>
      <c r="K13">
        <v>91.3</v>
      </c>
      <c r="L13">
        <v>11.2</v>
      </c>
      <c r="M13">
        <v>-0.8</v>
      </c>
      <c r="N13">
        <v>-0.8</v>
      </c>
      <c r="O13" t="s">
        <v>84</v>
      </c>
      <c r="P13" t="s">
        <v>85</v>
      </c>
      <c r="Q13" t="s">
        <v>86</v>
      </c>
      <c r="R13" t="s">
        <v>87</v>
      </c>
      <c r="S13">
        <v>10.3</v>
      </c>
      <c r="T13">
        <v>9.6999999999999993</v>
      </c>
      <c r="U13">
        <v>10.4</v>
      </c>
      <c r="V13">
        <v>9</v>
      </c>
      <c r="W13">
        <v>11.7</v>
      </c>
      <c r="X13">
        <v>10.6</v>
      </c>
      <c r="Y13">
        <v>2.5</v>
      </c>
      <c r="Z13">
        <v>7.9</v>
      </c>
      <c r="AA13">
        <v>76.5</v>
      </c>
      <c r="AB13">
        <v>236.1</v>
      </c>
      <c r="AC13">
        <f t="shared" si="2"/>
        <v>0.9</v>
      </c>
      <c r="AD13">
        <f t="shared" si="0"/>
        <v>1.17</v>
      </c>
      <c r="AE13">
        <f t="shared" si="0"/>
        <v>10.5</v>
      </c>
      <c r="AF13">
        <f t="shared" si="0"/>
        <v>8.9</v>
      </c>
      <c r="AG13">
        <v>0</v>
      </c>
    </row>
    <row r="14" spans="2:33" x14ac:dyDescent="0.25">
      <c r="B14" t="s">
        <v>88</v>
      </c>
      <c r="C14" t="s">
        <v>89</v>
      </c>
      <c r="D14" t="s">
        <v>32</v>
      </c>
      <c r="E14" t="s">
        <v>40</v>
      </c>
      <c r="H14" t="s">
        <v>24</v>
      </c>
      <c r="I14" t="str">
        <f t="shared" si="1"/>
        <v>Old Republic International Corporation</v>
      </c>
      <c r="J14" s="1">
        <v>5474</v>
      </c>
      <c r="K14">
        <v>97.9</v>
      </c>
      <c r="L14">
        <v>9.1999999999999993</v>
      </c>
      <c r="M14">
        <v>-0.4</v>
      </c>
      <c r="N14">
        <v>-1.3</v>
      </c>
      <c r="O14" t="s">
        <v>71</v>
      </c>
      <c r="P14" t="s">
        <v>52</v>
      </c>
      <c r="Q14" t="s">
        <v>90</v>
      </c>
      <c r="R14" t="s">
        <v>91</v>
      </c>
      <c r="S14">
        <v>11.2</v>
      </c>
      <c r="T14">
        <v>7.6</v>
      </c>
      <c r="U14">
        <v>9.1999999999999993</v>
      </c>
      <c r="V14">
        <v>6.6</v>
      </c>
      <c r="W14">
        <v>7.9</v>
      </c>
      <c r="X14">
        <v>7.6</v>
      </c>
      <c r="Y14">
        <v>3.7</v>
      </c>
      <c r="Z14">
        <v>25.5</v>
      </c>
      <c r="AA14">
        <v>43.7</v>
      </c>
      <c r="AB14">
        <v>361.1</v>
      </c>
      <c r="AC14">
        <f t="shared" si="2"/>
        <v>1.1599999999999999</v>
      </c>
      <c r="AD14">
        <f t="shared" si="0"/>
        <v>1.2</v>
      </c>
      <c r="AE14">
        <f t="shared" si="0"/>
        <v>15.6</v>
      </c>
      <c r="AF14">
        <f t="shared" si="0"/>
        <v>11.8</v>
      </c>
      <c r="AG14">
        <v>1</v>
      </c>
    </row>
    <row r="15" spans="2:33" x14ac:dyDescent="0.25">
      <c r="B15" t="s">
        <v>92</v>
      </c>
      <c r="C15" t="s">
        <v>63</v>
      </c>
      <c r="D15" t="s">
        <v>64</v>
      </c>
      <c r="E15" t="s">
        <v>93</v>
      </c>
      <c r="H15" t="s">
        <v>24</v>
      </c>
      <c r="I15" t="str">
        <f t="shared" si="1"/>
        <v>QBE Insurance Group Ltd.</v>
      </c>
      <c r="J15" s="1">
        <v>10965</v>
      </c>
      <c r="K15">
        <v>78.599999999999994</v>
      </c>
      <c r="L15">
        <v>-14.4</v>
      </c>
      <c r="M15">
        <v>-1</v>
      </c>
      <c r="N15">
        <v>-1.6</v>
      </c>
      <c r="O15" t="s">
        <v>94</v>
      </c>
      <c r="P15" t="s">
        <v>95</v>
      </c>
      <c r="Q15" t="s">
        <v>96</v>
      </c>
      <c r="R15" t="s">
        <v>30</v>
      </c>
      <c r="S15">
        <v>8.1</v>
      </c>
      <c r="T15">
        <v>2.5</v>
      </c>
      <c r="U15">
        <v>8.4</v>
      </c>
      <c r="V15">
        <v>8.1999999999999993</v>
      </c>
      <c r="W15">
        <v>9.6999999999999993</v>
      </c>
      <c r="X15">
        <v>11.7</v>
      </c>
      <c r="Y15">
        <v>5.2</v>
      </c>
      <c r="Z15">
        <v>25.2</v>
      </c>
      <c r="AA15">
        <v>71.3</v>
      </c>
      <c r="AB15">
        <v>69.2</v>
      </c>
      <c r="AC15">
        <f t="shared" si="2"/>
        <v>1.04</v>
      </c>
      <c r="AD15">
        <f t="shared" si="0"/>
        <v>1.59</v>
      </c>
      <c r="AE15">
        <f t="shared" si="0"/>
        <v>41.5</v>
      </c>
      <c r="AF15">
        <f t="shared" si="0"/>
        <v>11.9</v>
      </c>
      <c r="AG15">
        <v>0</v>
      </c>
    </row>
    <row r="16" spans="2:33" x14ac:dyDescent="0.25">
      <c r="B16" t="s">
        <v>97</v>
      </c>
      <c r="C16" t="s">
        <v>98</v>
      </c>
      <c r="D16" t="s">
        <v>75</v>
      </c>
      <c r="E16" t="s">
        <v>76</v>
      </c>
      <c r="H16" t="s">
        <v>24</v>
      </c>
      <c r="I16" t="str">
        <f t="shared" si="1"/>
        <v>Tokio Marine Holdings, Inc</v>
      </c>
      <c r="J16" s="1">
        <v>33183</v>
      </c>
      <c r="K16">
        <v>96.3</v>
      </c>
      <c r="L16">
        <v>6.7</v>
      </c>
      <c r="M16">
        <v>0.8</v>
      </c>
      <c r="N16">
        <v>0.8</v>
      </c>
      <c r="O16" t="s">
        <v>99</v>
      </c>
      <c r="P16" t="s">
        <v>100</v>
      </c>
      <c r="Q16" t="s">
        <v>101</v>
      </c>
      <c r="R16" t="s">
        <v>102</v>
      </c>
      <c r="S16">
        <v>8.3000000000000007</v>
      </c>
      <c r="T16">
        <v>7.8</v>
      </c>
      <c r="U16">
        <v>8.3000000000000007</v>
      </c>
      <c r="V16">
        <v>9.5</v>
      </c>
      <c r="W16">
        <v>11.6</v>
      </c>
      <c r="X16">
        <v>15.2</v>
      </c>
      <c r="Y16">
        <v>3.1</v>
      </c>
      <c r="Z16">
        <v>18.2</v>
      </c>
      <c r="AA16">
        <v>58.4</v>
      </c>
      <c r="AB16">
        <v>116.5</v>
      </c>
      <c r="AC16">
        <f t="shared" si="2"/>
        <v>1.02</v>
      </c>
      <c r="AD16">
        <f t="shared" si="0"/>
        <v>1.3</v>
      </c>
      <c r="AE16">
        <f t="shared" si="0"/>
        <v>13.2</v>
      </c>
      <c r="AF16">
        <f t="shared" si="0"/>
        <v>11.5</v>
      </c>
      <c r="AG16">
        <v>0</v>
      </c>
    </row>
    <row r="17" spans="2:33" x14ac:dyDescent="0.25">
      <c r="B17" t="s">
        <v>38</v>
      </c>
      <c r="C17" t="s">
        <v>103</v>
      </c>
      <c r="D17" t="s">
        <v>104</v>
      </c>
      <c r="E17" t="s">
        <v>34</v>
      </c>
      <c r="H17" t="s">
        <v>24</v>
      </c>
      <c r="I17" t="str">
        <f t="shared" si="1"/>
        <v>The Travelers Companies, Inc.</v>
      </c>
      <c r="J17" s="1">
        <v>36919</v>
      </c>
      <c r="K17">
        <v>97.8</v>
      </c>
      <c r="L17">
        <v>10.199999999999999</v>
      </c>
      <c r="M17">
        <v>0.9</v>
      </c>
      <c r="N17">
        <v>-0.1</v>
      </c>
      <c r="O17" t="s">
        <v>105</v>
      </c>
      <c r="P17" t="s">
        <v>106</v>
      </c>
      <c r="Q17" t="s">
        <v>107</v>
      </c>
      <c r="R17" t="s">
        <v>108</v>
      </c>
      <c r="S17">
        <v>12.8</v>
      </c>
      <c r="T17">
        <v>8.1</v>
      </c>
      <c r="U17">
        <v>9.6999999999999993</v>
      </c>
      <c r="V17">
        <v>7.3</v>
      </c>
      <c r="W17">
        <v>8.3000000000000007</v>
      </c>
      <c r="X17">
        <v>8.8000000000000007</v>
      </c>
      <c r="Y17">
        <v>2.1</v>
      </c>
      <c r="Z17">
        <v>21.7</v>
      </c>
      <c r="AA17">
        <v>25.5</v>
      </c>
      <c r="AB17">
        <v>42.1</v>
      </c>
      <c r="AC17">
        <f t="shared" si="2"/>
        <v>1.56</v>
      </c>
      <c r="AD17">
        <f t="shared" si="0"/>
        <v>1.9</v>
      </c>
      <c r="AE17">
        <f t="shared" si="0"/>
        <v>18.7</v>
      </c>
      <c r="AF17">
        <f t="shared" si="0"/>
        <v>14.4</v>
      </c>
      <c r="AG17">
        <v>1</v>
      </c>
    </row>
    <row r="18" spans="2:33" x14ac:dyDescent="0.25">
      <c r="B18" t="s">
        <v>109</v>
      </c>
      <c r="C18" t="s">
        <v>64</v>
      </c>
      <c r="D18" t="s">
        <v>110</v>
      </c>
      <c r="H18" t="s">
        <v>24</v>
      </c>
      <c r="I18" t="str">
        <f t="shared" si="1"/>
        <v>XL Group Plc.</v>
      </c>
      <c r="J18" s="1">
        <v>9281</v>
      </c>
      <c r="K18">
        <v>76.7</v>
      </c>
      <c r="L18">
        <v>-2.7</v>
      </c>
      <c r="M18">
        <v>-1.7</v>
      </c>
      <c r="N18">
        <v>-2.6</v>
      </c>
      <c r="O18" t="s">
        <v>111</v>
      </c>
      <c r="P18" t="s">
        <v>52</v>
      </c>
      <c r="Q18" t="s">
        <v>112</v>
      </c>
      <c r="R18" t="s">
        <v>113</v>
      </c>
      <c r="S18">
        <v>3.9</v>
      </c>
      <c r="T18">
        <v>-3.9</v>
      </c>
      <c r="U18">
        <v>9</v>
      </c>
      <c r="V18">
        <v>8</v>
      </c>
      <c r="W18">
        <v>9.5</v>
      </c>
      <c r="X18">
        <v>4.7</v>
      </c>
      <c r="Y18">
        <v>2.4</v>
      </c>
      <c r="Z18">
        <v>17.3</v>
      </c>
      <c r="AA18">
        <v>218.4</v>
      </c>
      <c r="AB18">
        <v>144.5</v>
      </c>
      <c r="AC18">
        <f t="shared" si="2"/>
        <v>0.93</v>
      </c>
      <c r="AD18">
        <f t="shared" si="0"/>
        <v>1.2</v>
      </c>
      <c r="AE18" t="e">
        <f t="shared" si="0"/>
        <v>#N/A</v>
      </c>
      <c r="AF18">
        <f t="shared" si="0"/>
        <v>9.4</v>
      </c>
      <c r="AG18">
        <v>1</v>
      </c>
    </row>
    <row r="19" spans="2:33" x14ac:dyDescent="0.25">
      <c r="B19" t="s">
        <v>114</v>
      </c>
      <c r="C19" t="s">
        <v>46</v>
      </c>
      <c r="D19" t="s">
        <v>70</v>
      </c>
      <c r="E19" t="s">
        <v>115</v>
      </c>
      <c r="H19" t="s">
        <v>24</v>
      </c>
      <c r="I19" t="str">
        <f t="shared" si="1"/>
        <v>Zurich Financial Services AG</v>
      </c>
      <c r="J19" s="1">
        <v>46092</v>
      </c>
      <c r="K19">
        <v>98.6</v>
      </c>
      <c r="L19">
        <v>10</v>
      </c>
      <c r="M19">
        <v>1.5</v>
      </c>
      <c r="N19">
        <v>0.7</v>
      </c>
      <c r="O19" t="s">
        <v>116</v>
      </c>
      <c r="P19" t="s">
        <v>117</v>
      </c>
      <c r="Q19" t="s">
        <v>118</v>
      </c>
      <c r="R19" t="s">
        <v>119</v>
      </c>
      <c r="S19">
        <v>10.4</v>
      </c>
      <c r="T19">
        <v>9</v>
      </c>
      <c r="U19">
        <v>10.199999999999999</v>
      </c>
      <c r="V19">
        <v>8</v>
      </c>
      <c r="W19">
        <v>10.1</v>
      </c>
      <c r="X19">
        <v>10.8</v>
      </c>
      <c r="Y19">
        <v>5.6</v>
      </c>
      <c r="Z19">
        <v>27.8</v>
      </c>
      <c r="AA19">
        <v>35</v>
      </c>
      <c r="AB19">
        <v>44.3</v>
      </c>
      <c r="AC19">
        <f t="shared" si="2"/>
        <v>1.49</v>
      </c>
      <c r="AD19">
        <f t="shared" si="0"/>
        <v>2.0499999999999998</v>
      </c>
      <c r="AE19">
        <f t="shared" si="0"/>
        <v>15.9</v>
      </c>
      <c r="AF19">
        <f t="shared" si="0"/>
        <v>12.8</v>
      </c>
      <c r="AG19">
        <v>1</v>
      </c>
    </row>
    <row r="20" spans="2:33" x14ac:dyDescent="0.25">
      <c r="B20" t="s">
        <v>38</v>
      </c>
      <c r="C20" t="s">
        <v>121</v>
      </c>
      <c r="D20" t="s">
        <v>40</v>
      </c>
      <c r="H20" t="s">
        <v>120</v>
      </c>
      <c r="I20" t="str">
        <f t="shared" si="1"/>
        <v>The Allstate Corporation</v>
      </c>
      <c r="J20" s="1">
        <v>37429</v>
      </c>
      <c r="K20">
        <v>99.5</v>
      </c>
      <c r="L20">
        <v>40.299999999999997</v>
      </c>
      <c r="M20">
        <v>1.4</v>
      </c>
      <c r="N20">
        <v>0.5</v>
      </c>
      <c r="O20" t="s">
        <v>122</v>
      </c>
      <c r="P20" t="s">
        <v>123</v>
      </c>
      <c r="Q20" t="s">
        <v>124</v>
      </c>
      <c r="R20" t="s">
        <v>108</v>
      </c>
      <c r="S20">
        <v>9.5</v>
      </c>
      <c r="T20">
        <v>11.5</v>
      </c>
      <c r="U20">
        <v>11.6</v>
      </c>
      <c r="V20">
        <v>6.8</v>
      </c>
      <c r="W20">
        <v>7.7</v>
      </c>
      <c r="X20">
        <v>9.4</v>
      </c>
      <c r="Y20">
        <v>1.4</v>
      </c>
      <c r="Z20">
        <v>23.6</v>
      </c>
      <c r="AA20">
        <v>31.7</v>
      </c>
      <c r="AB20">
        <v>60.1</v>
      </c>
      <c r="AC20">
        <f t="shared" si="2"/>
        <v>1.84</v>
      </c>
      <c r="AD20">
        <f t="shared" si="0"/>
        <v>2.08</v>
      </c>
      <c r="AE20">
        <f t="shared" si="0"/>
        <v>16.3</v>
      </c>
      <c r="AF20">
        <f t="shared" si="0"/>
        <v>14.4</v>
      </c>
      <c r="AG20">
        <v>1</v>
      </c>
    </row>
    <row r="21" spans="2:33" x14ac:dyDescent="0.25">
      <c r="B21" t="s">
        <v>125</v>
      </c>
      <c r="C21" t="s">
        <v>126</v>
      </c>
      <c r="D21" t="s">
        <v>34</v>
      </c>
      <c r="H21" t="s">
        <v>120</v>
      </c>
      <c r="I21" t="str">
        <f t="shared" si="1"/>
        <v>Berkshire Hathaway, Inc.</v>
      </c>
      <c r="J21" s="1">
        <v>487666</v>
      </c>
      <c r="K21">
        <v>98.8</v>
      </c>
      <c r="L21">
        <v>21.4</v>
      </c>
      <c r="M21">
        <v>0.6</v>
      </c>
      <c r="N21">
        <v>-0.3</v>
      </c>
      <c r="O21" t="s">
        <v>127</v>
      </c>
      <c r="P21" t="s">
        <v>128</v>
      </c>
      <c r="Q21" t="s">
        <v>129</v>
      </c>
      <c r="R21" t="s">
        <v>130</v>
      </c>
      <c r="S21">
        <v>8.9</v>
      </c>
      <c r="T21">
        <v>4.3</v>
      </c>
      <c r="U21">
        <v>5.3</v>
      </c>
      <c r="V21">
        <v>7.5</v>
      </c>
      <c r="W21">
        <v>8.6999999999999993</v>
      </c>
      <c r="X21">
        <v>10.9</v>
      </c>
      <c r="Y21" t="s">
        <v>131</v>
      </c>
      <c r="Z21">
        <v>26.2</v>
      </c>
      <c r="AA21">
        <v>12.9</v>
      </c>
      <c r="AB21">
        <v>27.6</v>
      </c>
      <c r="AC21">
        <f t="shared" si="2"/>
        <v>1.58</v>
      </c>
      <c r="AD21">
        <f t="shared" si="0"/>
        <v>2.5099999999999998</v>
      </c>
      <c r="AE21">
        <f t="shared" si="0"/>
        <v>39.5</v>
      </c>
      <c r="AF21">
        <f t="shared" si="0"/>
        <v>30.2</v>
      </c>
      <c r="AG21">
        <v>0</v>
      </c>
    </row>
    <row r="22" spans="2:33" x14ac:dyDescent="0.25">
      <c r="B22" t="s">
        <v>132</v>
      </c>
      <c r="C22" t="s">
        <v>64</v>
      </c>
      <c r="D22" t="s">
        <v>34</v>
      </c>
      <c r="H22" t="s">
        <v>120</v>
      </c>
      <c r="I22" t="str">
        <f t="shared" si="1"/>
        <v>Donegal Group Inc.</v>
      </c>
      <c r="J22">
        <v>477</v>
      </c>
      <c r="K22">
        <v>98.2</v>
      </c>
      <c r="L22">
        <v>4.2</v>
      </c>
      <c r="M22">
        <v>4.2</v>
      </c>
      <c r="N22">
        <v>3.3</v>
      </c>
      <c r="O22" t="s">
        <v>133</v>
      </c>
      <c r="P22" t="s">
        <v>134</v>
      </c>
      <c r="Q22" t="s">
        <v>135</v>
      </c>
      <c r="R22" t="s">
        <v>136</v>
      </c>
      <c r="S22">
        <v>7.3</v>
      </c>
      <c r="T22">
        <v>4.2</v>
      </c>
      <c r="U22">
        <v>7.3</v>
      </c>
      <c r="V22">
        <v>6.7</v>
      </c>
      <c r="W22">
        <v>7.5</v>
      </c>
      <c r="X22">
        <v>4.7</v>
      </c>
      <c r="Y22">
        <v>3.1</v>
      </c>
      <c r="Z22">
        <v>14.4</v>
      </c>
      <c r="AA22">
        <v>68.400000000000006</v>
      </c>
      <c r="AB22">
        <v>89.4</v>
      </c>
      <c r="AC22">
        <f t="shared" si="2"/>
        <v>1.1100000000000001</v>
      </c>
      <c r="AD22">
        <f t="shared" si="0"/>
        <v>1.1299999999999999</v>
      </c>
      <c r="AE22">
        <f t="shared" si="0"/>
        <v>25.4</v>
      </c>
      <c r="AF22">
        <f t="shared" si="0"/>
        <v>13.7</v>
      </c>
      <c r="AG22">
        <v>1</v>
      </c>
    </row>
    <row r="23" spans="2:33" x14ac:dyDescent="0.25">
      <c r="B23" t="s">
        <v>137</v>
      </c>
      <c r="C23" t="s">
        <v>46</v>
      </c>
      <c r="D23" t="s">
        <v>56</v>
      </c>
      <c r="E23" t="s">
        <v>34</v>
      </c>
      <c r="H23" t="s">
        <v>120</v>
      </c>
      <c r="I23" t="str">
        <f t="shared" si="1"/>
        <v>Echelon Financial Holdings Inc.</v>
      </c>
      <c r="J23">
        <v>119</v>
      </c>
      <c r="K23">
        <v>89.6</v>
      </c>
      <c r="L23">
        <v>16.2</v>
      </c>
      <c r="M23">
        <v>0.8</v>
      </c>
      <c r="N23">
        <v>1.1000000000000001</v>
      </c>
      <c r="O23" t="s">
        <v>138</v>
      </c>
      <c r="P23" t="s">
        <v>139</v>
      </c>
      <c r="Q23" t="s">
        <v>140</v>
      </c>
      <c r="R23" t="s">
        <v>29</v>
      </c>
      <c r="S23">
        <v>-19.399999999999999</v>
      </c>
      <c r="T23">
        <v>6.8</v>
      </c>
      <c r="U23">
        <v>8.4</v>
      </c>
      <c r="V23">
        <v>5.8</v>
      </c>
      <c r="W23">
        <v>5.8</v>
      </c>
      <c r="X23">
        <v>0.1</v>
      </c>
      <c r="Y23" t="s">
        <v>131</v>
      </c>
      <c r="Z23" t="s">
        <v>131</v>
      </c>
      <c r="AA23">
        <v>83.1</v>
      </c>
      <c r="AB23">
        <v>114.1</v>
      </c>
      <c r="AC23">
        <f t="shared" si="2"/>
        <v>1.03</v>
      </c>
      <c r="AD23">
        <f t="shared" si="0"/>
        <v>1.1000000000000001</v>
      </c>
      <c r="AE23">
        <f t="shared" si="0"/>
        <v>16.600000000000001</v>
      </c>
      <c r="AF23">
        <f t="shared" si="0"/>
        <v>12.4</v>
      </c>
      <c r="AG23">
        <v>0</v>
      </c>
    </row>
    <row r="24" spans="2:33" x14ac:dyDescent="0.25">
      <c r="B24" t="s">
        <v>141</v>
      </c>
      <c r="C24" t="s">
        <v>142</v>
      </c>
      <c r="D24" t="s">
        <v>143</v>
      </c>
      <c r="H24" t="s">
        <v>120</v>
      </c>
      <c r="I24" t="str">
        <f t="shared" si="1"/>
        <v>Erie Indemnity Company</v>
      </c>
      <c r="J24" s="1">
        <v>6175</v>
      </c>
      <c r="K24">
        <v>91</v>
      </c>
      <c r="L24">
        <v>5</v>
      </c>
      <c r="M24">
        <v>-1</v>
      </c>
      <c r="N24">
        <v>-1.9</v>
      </c>
      <c r="O24" t="s">
        <v>144</v>
      </c>
      <c r="P24" t="s">
        <v>144</v>
      </c>
      <c r="Q24" t="s">
        <v>145</v>
      </c>
      <c r="R24" t="s">
        <v>145</v>
      </c>
      <c r="S24">
        <v>26.5</v>
      </c>
      <c r="T24" t="s">
        <v>145</v>
      </c>
      <c r="U24" t="s">
        <v>145</v>
      </c>
      <c r="V24">
        <v>7.1</v>
      </c>
      <c r="W24">
        <v>7.2</v>
      </c>
      <c r="X24">
        <v>16.2</v>
      </c>
      <c r="Y24">
        <v>2.8</v>
      </c>
      <c r="Z24">
        <v>2.9</v>
      </c>
      <c r="AA24">
        <v>22.4</v>
      </c>
      <c r="AB24">
        <v>27.9</v>
      </c>
      <c r="AC24">
        <f t="shared" si="2"/>
        <v>7.06</v>
      </c>
      <c r="AD24">
        <f t="shared" si="0"/>
        <v>7.06</v>
      </c>
      <c r="AE24" t="e">
        <f t="shared" si="0"/>
        <v>#N/A</v>
      </c>
      <c r="AF24" t="e">
        <f t="shared" si="0"/>
        <v>#N/A</v>
      </c>
      <c r="AG24">
        <v>1</v>
      </c>
    </row>
    <row r="25" spans="2:33" x14ac:dyDescent="0.25">
      <c r="B25" t="s">
        <v>146</v>
      </c>
      <c r="C25" t="s">
        <v>147</v>
      </c>
      <c r="D25" t="s">
        <v>40</v>
      </c>
      <c r="H25" t="s">
        <v>120</v>
      </c>
      <c r="I25" t="str">
        <f t="shared" si="1"/>
        <v>First Acceptance Corporation</v>
      </c>
      <c r="J25">
        <v>50</v>
      </c>
      <c r="K25">
        <v>69.5</v>
      </c>
      <c r="L25">
        <v>16.3</v>
      </c>
      <c r="M25">
        <v>-6.9</v>
      </c>
      <c r="N25">
        <v>-7.8</v>
      </c>
      <c r="O25" t="s">
        <v>148</v>
      </c>
      <c r="P25" t="s">
        <v>149</v>
      </c>
      <c r="Q25" t="s">
        <v>145</v>
      </c>
      <c r="R25" t="s">
        <v>145</v>
      </c>
      <c r="S25">
        <v>-33.200000000000003</v>
      </c>
      <c r="T25" t="s">
        <v>145</v>
      </c>
      <c r="U25" t="s">
        <v>145</v>
      </c>
      <c r="V25">
        <v>8.1999999999999993</v>
      </c>
      <c r="W25">
        <v>13.9</v>
      </c>
      <c r="X25">
        <v>-14.7</v>
      </c>
      <c r="Y25" t="s">
        <v>131</v>
      </c>
      <c r="Z25">
        <v>49.2</v>
      </c>
      <c r="AA25" t="s">
        <v>112</v>
      </c>
      <c r="AB25">
        <v>756.8</v>
      </c>
      <c r="AC25">
        <f t="shared" si="2"/>
        <v>0.66</v>
      </c>
      <c r="AD25">
        <f t="shared" si="0"/>
        <v>1.26</v>
      </c>
      <c r="AE25" t="e">
        <f t="shared" si="0"/>
        <v>#N/A</v>
      </c>
      <c r="AF25" t="e">
        <f t="shared" si="0"/>
        <v>#N/A</v>
      </c>
      <c r="AG25">
        <v>0</v>
      </c>
    </row>
    <row r="26" spans="2:33" x14ac:dyDescent="0.25">
      <c r="B26" t="s">
        <v>150</v>
      </c>
      <c r="C26" t="s">
        <v>151</v>
      </c>
      <c r="D26" t="s">
        <v>152</v>
      </c>
      <c r="E26" t="s">
        <v>40</v>
      </c>
      <c r="H26" t="s">
        <v>120</v>
      </c>
      <c r="I26" t="str">
        <f t="shared" si="1"/>
        <v>Horace Mann Educators Corporation</v>
      </c>
      <c r="J26" s="1">
        <v>1775</v>
      </c>
      <c r="K26">
        <v>91.6</v>
      </c>
      <c r="L26">
        <v>2</v>
      </c>
      <c r="M26">
        <v>-3</v>
      </c>
      <c r="N26">
        <v>-3.9</v>
      </c>
      <c r="O26" t="s">
        <v>153</v>
      </c>
      <c r="P26" t="s">
        <v>154</v>
      </c>
      <c r="Q26" t="s">
        <v>155</v>
      </c>
      <c r="R26" t="s">
        <v>156</v>
      </c>
      <c r="S26">
        <v>6.5</v>
      </c>
      <c r="T26">
        <v>5.2</v>
      </c>
      <c r="U26">
        <v>6.7</v>
      </c>
      <c r="V26">
        <v>10.3</v>
      </c>
      <c r="W26">
        <v>11.4</v>
      </c>
      <c r="X26">
        <v>6.8</v>
      </c>
      <c r="Y26">
        <v>2.5</v>
      </c>
      <c r="Z26">
        <v>16</v>
      </c>
      <c r="AA26">
        <v>35.4</v>
      </c>
      <c r="AB26">
        <v>50.6</v>
      </c>
      <c r="AC26">
        <f t="shared" si="2"/>
        <v>1.28</v>
      </c>
      <c r="AD26">
        <f t="shared" si="0"/>
        <v>1.32</v>
      </c>
      <c r="AE26">
        <f t="shared" si="0"/>
        <v>25.6</v>
      </c>
      <c r="AF26">
        <f t="shared" si="0"/>
        <v>18.899999999999999</v>
      </c>
      <c r="AG26">
        <v>1</v>
      </c>
    </row>
    <row r="27" spans="2:33" x14ac:dyDescent="0.25">
      <c r="B27" t="s">
        <v>157</v>
      </c>
      <c r="C27" t="s">
        <v>158</v>
      </c>
      <c r="D27" t="s">
        <v>159</v>
      </c>
      <c r="E27" t="s">
        <v>160</v>
      </c>
      <c r="F27" t="s">
        <v>40</v>
      </c>
      <c r="H27" t="s">
        <v>120</v>
      </c>
      <c r="I27" t="str">
        <f t="shared" si="1"/>
        <v>Infinity Property and Casualty Corporation</v>
      </c>
      <c r="J27" s="1">
        <v>1175</v>
      </c>
      <c r="K27">
        <v>97.2</v>
      </c>
      <c r="L27">
        <v>22.3</v>
      </c>
      <c r="M27">
        <v>-0.3</v>
      </c>
      <c r="N27">
        <v>-1.2</v>
      </c>
      <c r="O27" t="s">
        <v>161</v>
      </c>
      <c r="P27" t="s">
        <v>162</v>
      </c>
      <c r="Q27" t="s">
        <v>163</v>
      </c>
      <c r="R27" t="s">
        <v>164</v>
      </c>
      <c r="S27">
        <v>6.2</v>
      </c>
      <c r="T27">
        <v>6.7</v>
      </c>
      <c r="U27">
        <v>7.6</v>
      </c>
      <c r="V27">
        <v>7.7</v>
      </c>
      <c r="W27">
        <v>9.1</v>
      </c>
      <c r="X27">
        <v>5.0999999999999996</v>
      </c>
      <c r="Y27">
        <v>2.2000000000000002</v>
      </c>
      <c r="Z27">
        <v>28.1</v>
      </c>
      <c r="AA27">
        <v>48.9</v>
      </c>
      <c r="AB27">
        <v>54.4</v>
      </c>
      <c r="AC27">
        <f t="shared" si="2"/>
        <v>1.64</v>
      </c>
      <c r="AD27">
        <f t="shared" si="0"/>
        <v>1.83</v>
      </c>
      <c r="AE27">
        <f t="shared" si="0"/>
        <v>24.3</v>
      </c>
      <c r="AF27">
        <f t="shared" si="0"/>
        <v>20</v>
      </c>
      <c r="AG27">
        <v>1</v>
      </c>
    </row>
    <row r="28" spans="2:33" x14ac:dyDescent="0.25">
      <c r="B28" t="s">
        <v>165</v>
      </c>
      <c r="C28" t="s">
        <v>46</v>
      </c>
      <c r="D28" t="s">
        <v>40</v>
      </c>
      <c r="H28" t="s">
        <v>120</v>
      </c>
      <c r="I28" t="str">
        <f t="shared" si="1"/>
        <v>Intact Financial Corporation</v>
      </c>
      <c r="J28" s="1">
        <v>11348</v>
      </c>
      <c r="K28">
        <v>95</v>
      </c>
      <c r="L28">
        <v>8.9</v>
      </c>
      <c r="M28">
        <v>-1.8</v>
      </c>
      <c r="N28">
        <v>-1.4</v>
      </c>
      <c r="O28" t="s">
        <v>166</v>
      </c>
      <c r="P28" t="s">
        <v>167</v>
      </c>
      <c r="Q28" t="s">
        <v>107</v>
      </c>
      <c r="R28" t="s">
        <v>168</v>
      </c>
      <c r="S28">
        <v>9.9</v>
      </c>
      <c r="T28">
        <v>13.6</v>
      </c>
      <c r="U28">
        <v>14.7</v>
      </c>
      <c r="V28">
        <v>6</v>
      </c>
      <c r="W28">
        <v>6.9</v>
      </c>
      <c r="X28">
        <v>15.7</v>
      </c>
      <c r="Y28">
        <v>2.4</v>
      </c>
      <c r="Z28">
        <v>18.600000000000001</v>
      </c>
      <c r="AA28">
        <v>34.700000000000003</v>
      </c>
      <c r="AB28">
        <v>40.9</v>
      </c>
      <c r="AC28">
        <f t="shared" si="2"/>
        <v>2.2000000000000002</v>
      </c>
      <c r="AD28">
        <f t="shared" si="0"/>
        <v>6.07</v>
      </c>
      <c r="AE28">
        <f t="shared" si="0"/>
        <v>18.7</v>
      </c>
      <c r="AF28">
        <f t="shared" si="0"/>
        <v>15</v>
      </c>
      <c r="AG28">
        <v>1</v>
      </c>
    </row>
    <row r="29" spans="2:33" x14ac:dyDescent="0.25">
      <c r="B29" t="s">
        <v>169</v>
      </c>
      <c r="C29" t="s">
        <v>170</v>
      </c>
      <c r="H29" t="s">
        <v>120</v>
      </c>
      <c r="I29" t="str">
        <f t="shared" si="1"/>
        <v>Kemper Corp.</v>
      </c>
      <c r="J29" s="1">
        <v>3609</v>
      </c>
      <c r="K29">
        <v>98.1</v>
      </c>
      <c r="L29">
        <v>58.4</v>
      </c>
      <c r="M29">
        <v>3.9</v>
      </c>
      <c r="N29">
        <v>3</v>
      </c>
      <c r="O29" t="s">
        <v>171</v>
      </c>
      <c r="P29" t="s">
        <v>117</v>
      </c>
      <c r="Q29" t="s">
        <v>172</v>
      </c>
      <c r="R29" t="s">
        <v>173</v>
      </c>
      <c r="S29">
        <v>0.8</v>
      </c>
      <c r="T29">
        <v>3.9</v>
      </c>
      <c r="U29">
        <v>7.9</v>
      </c>
      <c r="V29">
        <v>11.5</v>
      </c>
      <c r="W29">
        <v>13.5</v>
      </c>
      <c r="X29">
        <v>4.3</v>
      </c>
      <c r="Y29">
        <v>1.4</v>
      </c>
      <c r="Z29">
        <v>27.6</v>
      </c>
      <c r="AA29">
        <v>103.1</v>
      </c>
      <c r="AB29">
        <v>108.8</v>
      </c>
      <c r="AC29">
        <f t="shared" si="2"/>
        <v>1.73</v>
      </c>
      <c r="AD29">
        <f t="shared" si="0"/>
        <v>2.0499999999999998</v>
      </c>
      <c r="AE29">
        <f t="shared" si="0"/>
        <v>46.2</v>
      </c>
      <c r="AF29">
        <f t="shared" si="0"/>
        <v>21.4</v>
      </c>
      <c r="AG29">
        <v>1</v>
      </c>
    </row>
    <row r="30" spans="2:33" x14ac:dyDescent="0.25">
      <c r="B30" t="s">
        <v>174</v>
      </c>
      <c r="C30" t="s">
        <v>104</v>
      </c>
      <c r="D30" t="s">
        <v>34</v>
      </c>
      <c r="H30" t="s">
        <v>120</v>
      </c>
      <c r="I30" t="str">
        <f t="shared" si="1"/>
        <v>Kingstone Companies, Inc.</v>
      </c>
      <c r="J30">
        <v>203</v>
      </c>
      <c r="K30">
        <v>97.7</v>
      </c>
      <c r="L30">
        <v>39.299999999999997</v>
      </c>
      <c r="M30">
        <v>1.1000000000000001</v>
      </c>
      <c r="N30">
        <v>0.1</v>
      </c>
      <c r="O30" t="s">
        <v>175</v>
      </c>
      <c r="P30" t="s">
        <v>176</v>
      </c>
      <c r="Q30" t="s">
        <v>177</v>
      </c>
      <c r="R30" t="s">
        <v>178</v>
      </c>
      <c r="S30">
        <v>17.5</v>
      </c>
      <c r="T30">
        <v>18.8</v>
      </c>
      <c r="U30">
        <v>21.1</v>
      </c>
      <c r="V30">
        <v>7.8</v>
      </c>
      <c r="W30">
        <v>7.8</v>
      </c>
      <c r="X30">
        <v>20.7</v>
      </c>
      <c r="Y30">
        <v>1.7</v>
      </c>
      <c r="Z30" t="s">
        <v>131</v>
      </c>
      <c r="AA30">
        <v>115.3</v>
      </c>
      <c r="AB30">
        <v>147.30000000000001</v>
      </c>
      <c r="AC30">
        <f t="shared" si="2"/>
        <v>2.17</v>
      </c>
      <c r="AD30">
        <f t="shared" si="0"/>
        <v>2.19</v>
      </c>
      <c r="AE30">
        <f t="shared" si="0"/>
        <v>17.3</v>
      </c>
      <c r="AF30">
        <f t="shared" si="0"/>
        <v>12.6</v>
      </c>
      <c r="AG30">
        <v>1</v>
      </c>
    </row>
    <row r="31" spans="2:33" x14ac:dyDescent="0.25">
      <c r="B31" t="s">
        <v>179</v>
      </c>
      <c r="C31" t="s">
        <v>180</v>
      </c>
      <c r="D31" t="s">
        <v>40</v>
      </c>
      <c r="H31" t="s">
        <v>120</v>
      </c>
      <c r="I31" t="str">
        <f t="shared" si="1"/>
        <v>Mercury General Corporation</v>
      </c>
      <c r="J31" s="1">
        <v>2904</v>
      </c>
      <c r="K31">
        <v>81.3</v>
      </c>
      <c r="L31">
        <v>-12.8</v>
      </c>
      <c r="M31">
        <v>-2.1</v>
      </c>
      <c r="N31">
        <v>-2.9</v>
      </c>
      <c r="O31" t="s">
        <v>181</v>
      </c>
      <c r="P31" t="s">
        <v>182</v>
      </c>
      <c r="Q31" t="s">
        <v>183</v>
      </c>
      <c r="R31" t="s">
        <v>184</v>
      </c>
      <c r="S31">
        <v>4.0999999999999996</v>
      </c>
      <c r="T31">
        <v>6.9</v>
      </c>
      <c r="U31">
        <v>7.5</v>
      </c>
      <c r="V31">
        <v>7.5</v>
      </c>
      <c r="W31">
        <v>8</v>
      </c>
      <c r="X31">
        <v>5.9</v>
      </c>
      <c r="Y31">
        <v>4.8</v>
      </c>
      <c r="Z31">
        <v>15.4</v>
      </c>
      <c r="AA31">
        <v>60.8</v>
      </c>
      <c r="AB31">
        <v>60.9</v>
      </c>
      <c r="AC31">
        <f t="shared" si="2"/>
        <v>1.63</v>
      </c>
      <c r="AD31">
        <f t="shared" si="0"/>
        <v>1.7</v>
      </c>
      <c r="AE31">
        <f t="shared" si="0"/>
        <v>23.2</v>
      </c>
      <c r="AF31">
        <f t="shared" si="0"/>
        <v>19.899999999999999</v>
      </c>
      <c r="AG31">
        <v>1</v>
      </c>
    </row>
    <row r="32" spans="2:33" x14ac:dyDescent="0.25">
      <c r="B32" t="s">
        <v>185</v>
      </c>
      <c r="C32" t="s">
        <v>180</v>
      </c>
      <c r="D32" t="s">
        <v>186</v>
      </c>
      <c r="E32" t="s">
        <v>187</v>
      </c>
      <c r="H32" t="s">
        <v>120</v>
      </c>
      <c r="I32" t="str">
        <f t="shared" si="1"/>
        <v>National General Holding Corp</v>
      </c>
      <c r="J32" s="1">
        <v>2169</v>
      </c>
      <c r="K32">
        <v>75.3</v>
      </c>
      <c r="L32">
        <v>-18.600000000000001</v>
      </c>
      <c r="M32">
        <v>-1.2</v>
      </c>
      <c r="N32">
        <v>-2.1</v>
      </c>
      <c r="O32" t="s">
        <v>188</v>
      </c>
      <c r="P32" t="s">
        <v>189</v>
      </c>
      <c r="Q32" t="s">
        <v>190</v>
      </c>
      <c r="R32" t="s">
        <v>191</v>
      </c>
      <c r="S32">
        <v>10.7</v>
      </c>
      <c r="T32">
        <v>6.9</v>
      </c>
      <c r="U32">
        <v>13.4</v>
      </c>
      <c r="V32">
        <v>9</v>
      </c>
      <c r="W32">
        <v>11.8</v>
      </c>
      <c r="X32" t="s">
        <v>145</v>
      </c>
      <c r="Y32">
        <v>0.8</v>
      </c>
      <c r="Z32">
        <v>28.1</v>
      </c>
      <c r="AA32">
        <v>44.6</v>
      </c>
      <c r="AB32">
        <v>44.6</v>
      </c>
      <c r="AC32">
        <f t="shared" si="2"/>
        <v>1.41</v>
      </c>
      <c r="AD32">
        <f t="shared" si="0"/>
        <v>2.2799999999999998</v>
      </c>
      <c r="AE32">
        <f t="shared" si="0"/>
        <v>20.7</v>
      </c>
      <c r="AF32">
        <f t="shared" si="0"/>
        <v>9.6</v>
      </c>
      <c r="AG32">
        <v>1</v>
      </c>
    </row>
    <row r="33" spans="2:33" x14ac:dyDescent="0.25">
      <c r="B33" t="s">
        <v>38</v>
      </c>
      <c r="C33" t="s">
        <v>192</v>
      </c>
      <c r="D33" t="s">
        <v>40</v>
      </c>
      <c r="H33" t="s">
        <v>120</v>
      </c>
      <c r="I33" t="str">
        <f t="shared" si="1"/>
        <v>The Progressive Corporation</v>
      </c>
      <c r="J33" s="1">
        <v>32256</v>
      </c>
      <c r="K33">
        <v>98.6</v>
      </c>
      <c r="L33">
        <v>56.2</v>
      </c>
      <c r="M33">
        <v>0.9</v>
      </c>
      <c r="N33">
        <v>-0.1</v>
      </c>
      <c r="O33" t="s">
        <v>193</v>
      </c>
      <c r="P33" t="s">
        <v>194</v>
      </c>
      <c r="Q33" t="s">
        <v>195</v>
      </c>
      <c r="R33" t="s">
        <v>107</v>
      </c>
      <c r="S33">
        <v>13.5</v>
      </c>
      <c r="T33">
        <v>16.5</v>
      </c>
      <c r="U33">
        <v>16.8</v>
      </c>
      <c r="V33">
        <v>7.7</v>
      </c>
      <c r="W33">
        <v>8.4</v>
      </c>
      <c r="X33">
        <v>12.7</v>
      </c>
      <c r="Y33">
        <v>1.2</v>
      </c>
      <c r="Z33">
        <v>27.2</v>
      </c>
      <c r="AA33">
        <v>22.1</v>
      </c>
      <c r="AB33">
        <v>25</v>
      </c>
      <c r="AC33">
        <f t="shared" si="2"/>
        <v>3.47</v>
      </c>
      <c r="AD33">
        <f t="shared" si="0"/>
        <v>3.82</v>
      </c>
      <c r="AE33">
        <f t="shared" si="0"/>
        <v>22.5</v>
      </c>
      <c r="AF33">
        <f t="shared" si="0"/>
        <v>18.7</v>
      </c>
      <c r="AG33">
        <v>1</v>
      </c>
    </row>
    <row r="34" spans="2:33" x14ac:dyDescent="0.25">
      <c r="B34" t="s">
        <v>196</v>
      </c>
      <c r="C34" t="s">
        <v>63</v>
      </c>
      <c r="D34" t="s">
        <v>33</v>
      </c>
      <c r="E34" t="s">
        <v>34</v>
      </c>
      <c r="H34" t="s">
        <v>120</v>
      </c>
      <c r="I34" t="str">
        <f t="shared" si="1"/>
        <v>Safety Insurance Group, Inc.</v>
      </c>
      <c r="J34" s="1">
        <v>1238</v>
      </c>
      <c r="K34">
        <v>96.8</v>
      </c>
      <c r="L34">
        <v>10.4</v>
      </c>
      <c r="M34">
        <v>1.6</v>
      </c>
      <c r="N34">
        <v>0.7</v>
      </c>
      <c r="O34" t="s">
        <v>197</v>
      </c>
      <c r="P34" t="s">
        <v>197</v>
      </c>
      <c r="Q34" t="s">
        <v>198</v>
      </c>
      <c r="R34" t="s">
        <v>184</v>
      </c>
      <c r="S34">
        <v>9.8000000000000007</v>
      </c>
      <c r="T34">
        <v>8.6</v>
      </c>
      <c r="U34">
        <v>8.1999999999999993</v>
      </c>
      <c r="V34">
        <v>7</v>
      </c>
      <c r="W34">
        <v>7</v>
      </c>
      <c r="X34">
        <v>5.7</v>
      </c>
      <c r="Y34">
        <v>3.9</v>
      </c>
      <c r="Z34" t="s">
        <v>131</v>
      </c>
      <c r="AA34">
        <v>109.4</v>
      </c>
      <c r="AB34">
        <v>80.2</v>
      </c>
      <c r="AC34">
        <f t="shared" si="2"/>
        <v>1.76</v>
      </c>
      <c r="AD34">
        <f t="shared" si="0"/>
        <v>1.76</v>
      </c>
      <c r="AE34">
        <f t="shared" si="0"/>
        <v>20.5</v>
      </c>
      <c r="AF34">
        <f t="shared" si="0"/>
        <v>19.899999999999999</v>
      </c>
      <c r="AG34">
        <v>1</v>
      </c>
    </row>
    <row r="35" spans="2:33" x14ac:dyDescent="0.25">
      <c r="B35" t="s">
        <v>31</v>
      </c>
      <c r="C35" t="s">
        <v>46</v>
      </c>
      <c r="D35" t="s">
        <v>33</v>
      </c>
      <c r="E35" t="s">
        <v>34</v>
      </c>
      <c r="H35" t="s">
        <v>199</v>
      </c>
      <c r="I35" t="str">
        <f t="shared" si="1"/>
        <v>American Financial Group, Inc.</v>
      </c>
      <c r="J35" s="1">
        <v>9194</v>
      </c>
      <c r="K35">
        <v>97.7</v>
      </c>
      <c r="L35">
        <v>22.5</v>
      </c>
      <c r="M35">
        <v>-0.4</v>
      </c>
      <c r="N35">
        <v>-1.3</v>
      </c>
      <c r="O35" t="s">
        <v>200</v>
      </c>
      <c r="P35" t="s">
        <v>201</v>
      </c>
      <c r="Q35" t="s">
        <v>72</v>
      </c>
      <c r="R35" t="s">
        <v>202</v>
      </c>
      <c r="S35">
        <v>13.7</v>
      </c>
      <c r="T35">
        <v>10.4</v>
      </c>
      <c r="U35">
        <v>10.8</v>
      </c>
      <c r="V35">
        <v>8.4</v>
      </c>
      <c r="W35">
        <v>9.1999999999999993</v>
      </c>
      <c r="X35">
        <v>8.6</v>
      </c>
      <c r="Y35">
        <v>1.3</v>
      </c>
      <c r="Z35">
        <v>20.7</v>
      </c>
      <c r="AA35">
        <v>42.7</v>
      </c>
      <c r="AB35">
        <v>42.3</v>
      </c>
      <c r="AC35">
        <f t="shared" si="2"/>
        <v>1.71</v>
      </c>
      <c r="AD35">
        <f t="shared" si="0"/>
        <v>1.78</v>
      </c>
      <c r="AE35">
        <f t="shared" si="0"/>
        <v>17</v>
      </c>
      <c r="AF35">
        <f t="shared" si="0"/>
        <v>14.7</v>
      </c>
      <c r="AG35">
        <v>1</v>
      </c>
    </row>
    <row r="36" spans="2:33" x14ac:dyDescent="0.25">
      <c r="B36" t="s">
        <v>203</v>
      </c>
      <c r="C36" t="s">
        <v>46</v>
      </c>
      <c r="D36" t="s">
        <v>204</v>
      </c>
      <c r="E36" t="s">
        <v>34</v>
      </c>
      <c r="H36" t="s">
        <v>199</v>
      </c>
      <c r="I36" t="str">
        <f t="shared" si="1"/>
        <v>AmTrust Financial Services, Inc.</v>
      </c>
      <c r="J36" s="1">
        <v>1999</v>
      </c>
      <c r="K36">
        <v>35.799999999999997</v>
      </c>
      <c r="L36">
        <v>-62.7</v>
      </c>
      <c r="M36">
        <v>1.2</v>
      </c>
      <c r="N36">
        <v>0.3</v>
      </c>
      <c r="O36" t="s">
        <v>205</v>
      </c>
      <c r="P36" t="s">
        <v>66</v>
      </c>
      <c r="Q36" t="s">
        <v>206</v>
      </c>
      <c r="R36" t="s">
        <v>207</v>
      </c>
      <c r="S36">
        <v>15.8</v>
      </c>
      <c r="T36">
        <v>6.2</v>
      </c>
      <c r="U36">
        <v>10.6</v>
      </c>
      <c r="V36">
        <v>8.5</v>
      </c>
      <c r="W36">
        <v>11.8</v>
      </c>
      <c r="X36">
        <v>19.3</v>
      </c>
      <c r="Y36">
        <v>6.7</v>
      </c>
      <c r="Z36">
        <v>28.8</v>
      </c>
      <c r="AA36">
        <v>80.5</v>
      </c>
      <c r="AB36">
        <v>79.099999999999994</v>
      </c>
      <c r="AC36">
        <f t="shared" si="2"/>
        <v>0.77</v>
      </c>
      <c r="AD36">
        <f t="shared" si="0"/>
        <v>1.57</v>
      </c>
      <c r="AE36">
        <f t="shared" si="0"/>
        <v>13.3</v>
      </c>
      <c r="AF36">
        <f t="shared" si="0"/>
        <v>7.2</v>
      </c>
      <c r="AG36">
        <v>1</v>
      </c>
    </row>
    <row r="37" spans="2:33" x14ac:dyDescent="0.25">
      <c r="B37" t="s">
        <v>208</v>
      </c>
      <c r="C37" t="s">
        <v>209</v>
      </c>
      <c r="D37" t="s">
        <v>64</v>
      </c>
      <c r="E37" t="s">
        <v>93</v>
      </c>
      <c r="H37" t="s">
        <v>199</v>
      </c>
      <c r="I37" t="str">
        <f t="shared" si="1"/>
        <v>Arch Capital Group Ltd.</v>
      </c>
      <c r="J37" s="1">
        <v>12042</v>
      </c>
      <c r="K37">
        <v>89.7</v>
      </c>
      <c r="L37">
        <v>6.6</v>
      </c>
      <c r="M37" t="s">
        <v>131</v>
      </c>
      <c r="N37">
        <v>-0.9</v>
      </c>
      <c r="O37" t="s">
        <v>210</v>
      </c>
      <c r="P37" t="s">
        <v>47</v>
      </c>
      <c r="Q37" t="s">
        <v>48</v>
      </c>
      <c r="R37" t="s">
        <v>108</v>
      </c>
      <c r="S37">
        <v>10</v>
      </c>
      <c r="T37">
        <v>5.8</v>
      </c>
      <c r="U37">
        <v>10</v>
      </c>
      <c r="V37">
        <v>7.2</v>
      </c>
      <c r="W37">
        <v>7.9</v>
      </c>
      <c r="X37">
        <v>11.1</v>
      </c>
      <c r="Y37" t="s">
        <v>131</v>
      </c>
      <c r="Z37">
        <v>21.1</v>
      </c>
      <c r="AA37">
        <v>47.1</v>
      </c>
      <c r="AB37">
        <v>50.5</v>
      </c>
      <c r="AC37">
        <f t="shared" si="2"/>
        <v>1.48</v>
      </c>
      <c r="AD37">
        <f t="shared" si="0"/>
        <v>1.62</v>
      </c>
      <c r="AE37">
        <f t="shared" si="0"/>
        <v>27.1</v>
      </c>
      <c r="AF37">
        <f t="shared" si="0"/>
        <v>14.4</v>
      </c>
      <c r="AG37">
        <v>1</v>
      </c>
    </row>
    <row r="38" spans="2:33" x14ac:dyDescent="0.25">
      <c r="B38" t="s">
        <v>211</v>
      </c>
      <c r="C38" t="s">
        <v>64</v>
      </c>
      <c r="D38" t="s">
        <v>32</v>
      </c>
      <c r="E38" t="s">
        <v>75</v>
      </c>
      <c r="F38" t="s">
        <v>93</v>
      </c>
      <c r="H38" t="s">
        <v>199</v>
      </c>
      <c r="I38" t="str">
        <f t="shared" si="1"/>
        <v>Argo Group International Holdings, Ltd.</v>
      </c>
      <c r="J38" s="1">
        <v>1821</v>
      </c>
      <c r="K38">
        <v>88.9</v>
      </c>
      <c r="L38">
        <v>-6.9</v>
      </c>
      <c r="M38">
        <v>1.8</v>
      </c>
      <c r="N38">
        <v>0.9</v>
      </c>
      <c r="O38" t="s">
        <v>212</v>
      </c>
      <c r="P38" t="s">
        <v>51</v>
      </c>
      <c r="Q38" t="s">
        <v>112</v>
      </c>
      <c r="R38" t="s">
        <v>213</v>
      </c>
      <c r="S38">
        <v>8.5</v>
      </c>
      <c r="T38">
        <v>1.4</v>
      </c>
      <c r="U38">
        <v>6.5</v>
      </c>
      <c r="V38">
        <v>7.3</v>
      </c>
      <c r="W38">
        <v>8.9</v>
      </c>
      <c r="X38">
        <v>9.8000000000000007</v>
      </c>
      <c r="Y38">
        <v>1.8</v>
      </c>
      <c r="Z38">
        <v>17</v>
      </c>
      <c r="AA38">
        <v>96.5</v>
      </c>
      <c r="AB38">
        <v>149.6</v>
      </c>
      <c r="AC38">
        <f t="shared" si="2"/>
        <v>1.01</v>
      </c>
      <c r="AD38">
        <f t="shared" si="0"/>
        <v>1.18</v>
      </c>
      <c r="AE38" t="e">
        <f t="shared" si="0"/>
        <v>#N/A</v>
      </c>
      <c r="AF38">
        <f t="shared" si="0"/>
        <v>14.9</v>
      </c>
      <c r="AG38">
        <v>1</v>
      </c>
    </row>
    <row r="39" spans="2:33" x14ac:dyDescent="0.25">
      <c r="B39" t="s">
        <v>214</v>
      </c>
      <c r="C39" t="s">
        <v>34</v>
      </c>
      <c r="H39" t="s">
        <v>199</v>
      </c>
      <c r="I39" t="str">
        <f t="shared" si="1"/>
        <v>Assurant, Inc.</v>
      </c>
      <c r="J39" s="1">
        <v>5290</v>
      </c>
      <c r="K39">
        <v>91.9</v>
      </c>
      <c r="L39">
        <v>5.9</v>
      </c>
      <c r="M39">
        <v>-0.8</v>
      </c>
      <c r="N39">
        <v>-1.7</v>
      </c>
      <c r="O39" t="s">
        <v>153</v>
      </c>
      <c r="P39" t="s">
        <v>215</v>
      </c>
      <c r="Q39" t="s">
        <v>216</v>
      </c>
      <c r="R39" t="s">
        <v>217</v>
      </c>
      <c r="S39">
        <v>13.1</v>
      </c>
      <c r="T39">
        <v>6.1</v>
      </c>
      <c r="U39">
        <v>9.1</v>
      </c>
      <c r="V39">
        <v>8.1999999999999993</v>
      </c>
      <c r="W39">
        <v>9.4</v>
      </c>
      <c r="X39">
        <v>6.5</v>
      </c>
      <c r="Y39">
        <v>2.2999999999999998</v>
      </c>
      <c r="Z39">
        <v>20.7</v>
      </c>
      <c r="AA39">
        <v>70.400000000000006</v>
      </c>
      <c r="AB39">
        <v>51.7</v>
      </c>
      <c r="AC39">
        <f t="shared" si="2"/>
        <v>1.28</v>
      </c>
      <c r="AD39">
        <f t="shared" si="0"/>
        <v>1.81</v>
      </c>
      <c r="AE39">
        <f t="shared" si="0"/>
        <v>20.6</v>
      </c>
      <c r="AF39">
        <f t="shared" si="0"/>
        <v>12.7</v>
      </c>
      <c r="AG39">
        <v>1</v>
      </c>
    </row>
    <row r="40" spans="2:33" x14ac:dyDescent="0.25">
      <c r="B40" t="s">
        <v>218</v>
      </c>
      <c r="C40" t="s">
        <v>40</v>
      </c>
      <c r="H40" t="s">
        <v>199</v>
      </c>
      <c r="I40" t="str">
        <f t="shared" si="1"/>
        <v>Markel Corporation</v>
      </c>
      <c r="J40" s="1">
        <v>15935</v>
      </c>
      <c r="K40">
        <v>99.9</v>
      </c>
      <c r="L40">
        <v>26.8</v>
      </c>
      <c r="M40">
        <v>3.3</v>
      </c>
      <c r="N40">
        <v>2.2999999999999998</v>
      </c>
      <c r="O40" t="s">
        <v>219</v>
      </c>
      <c r="P40" t="s">
        <v>42</v>
      </c>
      <c r="Q40" t="s">
        <v>112</v>
      </c>
      <c r="R40" t="s">
        <v>220</v>
      </c>
      <c r="S40">
        <v>5.4</v>
      </c>
      <c r="T40">
        <v>0.6</v>
      </c>
      <c r="U40">
        <v>5</v>
      </c>
      <c r="V40">
        <v>7.4</v>
      </c>
      <c r="W40">
        <v>8.1999999999999993</v>
      </c>
      <c r="X40">
        <v>12.5</v>
      </c>
      <c r="Y40" t="s">
        <v>131</v>
      </c>
      <c r="Z40">
        <v>23.2</v>
      </c>
      <c r="AA40">
        <v>104.2</v>
      </c>
      <c r="AB40">
        <v>106.9</v>
      </c>
      <c r="AC40">
        <f t="shared" si="2"/>
        <v>1.79</v>
      </c>
      <c r="AD40">
        <f t="shared" si="0"/>
        <v>2.4500000000000002</v>
      </c>
      <c r="AE40" t="e">
        <f t="shared" si="0"/>
        <v>#N/A</v>
      </c>
      <c r="AF40">
        <f t="shared" si="0"/>
        <v>36.200000000000003</v>
      </c>
      <c r="AG40">
        <v>1</v>
      </c>
    </row>
    <row r="41" spans="2:33" x14ac:dyDescent="0.25">
      <c r="B41" t="s">
        <v>38</v>
      </c>
      <c r="C41" t="s">
        <v>221</v>
      </c>
      <c r="D41" t="s">
        <v>33</v>
      </c>
      <c r="E41" t="s">
        <v>34</v>
      </c>
      <c r="H41" t="s">
        <v>199</v>
      </c>
      <c r="I41" t="str">
        <f t="shared" si="1"/>
        <v>The Navigators Group, Inc.</v>
      </c>
      <c r="J41" s="1">
        <v>1453</v>
      </c>
      <c r="K41">
        <v>79.400000000000006</v>
      </c>
      <c r="L41">
        <v>-16.3</v>
      </c>
      <c r="M41">
        <v>1.4</v>
      </c>
      <c r="N41">
        <v>0.5</v>
      </c>
      <c r="O41" t="s">
        <v>222</v>
      </c>
      <c r="P41" t="s">
        <v>222</v>
      </c>
      <c r="Q41" t="s">
        <v>112</v>
      </c>
      <c r="R41" t="s">
        <v>223</v>
      </c>
      <c r="S41">
        <v>7.3</v>
      </c>
      <c r="T41">
        <v>2.2999999999999998</v>
      </c>
      <c r="U41">
        <v>5.9</v>
      </c>
      <c r="V41">
        <v>8.4</v>
      </c>
      <c r="W41">
        <v>9.1999999999999993</v>
      </c>
      <c r="X41">
        <v>7.3</v>
      </c>
      <c r="Y41">
        <v>0.5</v>
      </c>
      <c r="Z41">
        <v>18.3</v>
      </c>
      <c r="AA41">
        <v>73.900000000000006</v>
      </c>
      <c r="AB41">
        <v>72.400000000000006</v>
      </c>
      <c r="AC41">
        <f t="shared" si="2"/>
        <v>1.19</v>
      </c>
      <c r="AD41">
        <f t="shared" si="0"/>
        <v>1.19</v>
      </c>
      <c r="AE41" t="e">
        <f t="shared" si="0"/>
        <v>#N/A</v>
      </c>
      <c r="AF41">
        <f t="shared" si="0"/>
        <v>19.8</v>
      </c>
      <c r="AG41">
        <v>1</v>
      </c>
    </row>
    <row r="42" spans="2:33" x14ac:dyDescent="0.25">
      <c r="B42" t="s">
        <v>224</v>
      </c>
      <c r="C42" t="s">
        <v>40</v>
      </c>
      <c r="H42" t="s">
        <v>199</v>
      </c>
      <c r="I42" t="str">
        <f t="shared" si="1"/>
        <v>ProAssurance Corporation</v>
      </c>
      <c r="J42" s="1">
        <v>3293</v>
      </c>
      <c r="K42">
        <v>97</v>
      </c>
      <c r="L42">
        <v>9.6999999999999993</v>
      </c>
      <c r="M42">
        <v>0.7</v>
      </c>
      <c r="N42">
        <v>-0.2</v>
      </c>
      <c r="O42" t="s">
        <v>201</v>
      </c>
      <c r="P42" t="s">
        <v>225</v>
      </c>
      <c r="Q42" t="s">
        <v>226</v>
      </c>
      <c r="R42" t="s">
        <v>227</v>
      </c>
      <c r="S42">
        <v>8</v>
      </c>
      <c r="T42">
        <v>6.3</v>
      </c>
      <c r="U42">
        <v>5.7</v>
      </c>
      <c r="V42">
        <v>7.6</v>
      </c>
      <c r="W42">
        <v>8.1999999999999993</v>
      </c>
      <c r="X42">
        <v>6.8</v>
      </c>
      <c r="Y42">
        <v>2</v>
      </c>
      <c r="Z42">
        <v>19.899999999999999</v>
      </c>
      <c r="AA42">
        <v>37.5</v>
      </c>
      <c r="AB42">
        <v>43.1</v>
      </c>
      <c r="AC42">
        <f t="shared" si="2"/>
        <v>1.78</v>
      </c>
      <c r="AD42">
        <f t="shared" si="0"/>
        <v>2.12</v>
      </c>
      <c r="AE42">
        <f t="shared" si="0"/>
        <v>28.2</v>
      </c>
      <c r="AF42">
        <f t="shared" si="0"/>
        <v>29.5</v>
      </c>
      <c r="AG42">
        <v>1</v>
      </c>
    </row>
    <row r="43" spans="2:33" x14ac:dyDescent="0.25">
      <c r="B43" t="s">
        <v>228</v>
      </c>
      <c r="C43" t="s">
        <v>170</v>
      </c>
      <c r="H43" t="s">
        <v>199</v>
      </c>
      <c r="I43" t="str">
        <f t="shared" si="1"/>
        <v>RLI Corp.</v>
      </c>
      <c r="J43" s="1">
        <v>2563</v>
      </c>
      <c r="K43">
        <v>90.9</v>
      </c>
      <c r="L43">
        <v>-5.0999999999999996</v>
      </c>
      <c r="M43">
        <v>0.2</v>
      </c>
      <c r="N43">
        <v>-0.7</v>
      </c>
      <c r="O43" t="s">
        <v>229</v>
      </c>
      <c r="P43" t="s">
        <v>230</v>
      </c>
      <c r="Q43" t="s">
        <v>231</v>
      </c>
      <c r="R43" t="s">
        <v>232</v>
      </c>
      <c r="S43">
        <v>14</v>
      </c>
      <c r="T43">
        <v>8.1</v>
      </c>
      <c r="U43">
        <v>9.4</v>
      </c>
      <c r="V43">
        <v>8.1</v>
      </c>
      <c r="W43">
        <v>8.5</v>
      </c>
      <c r="X43">
        <v>13</v>
      </c>
      <c r="Y43">
        <v>1.4</v>
      </c>
      <c r="Z43">
        <v>15.3</v>
      </c>
      <c r="AA43">
        <v>28.8</v>
      </c>
      <c r="AB43">
        <v>24</v>
      </c>
      <c r="AC43">
        <f t="shared" si="2"/>
        <v>2.92</v>
      </c>
      <c r="AD43">
        <f t="shared" si="0"/>
        <v>3.13</v>
      </c>
      <c r="AE43">
        <f t="shared" si="0"/>
        <v>36.9</v>
      </c>
      <c r="AF43">
        <f t="shared" si="0"/>
        <v>29.1</v>
      </c>
      <c r="AG43">
        <v>1</v>
      </c>
    </row>
    <row r="44" spans="2:33" x14ac:dyDescent="0.25">
      <c r="B44" t="s">
        <v>233</v>
      </c>
      <c r="C44" t="s">
        <v>63</v>
      </c>
      <c r="D44" t="s">
        <v>33</v>
      </c>
      <c r="E44" t="s">
        <v>34</v>
      </c>
      <c r="H44" t="s">
        <v>199</v>
      </c>
      <c r="I44" t="str">
        <f t="shared" si="1"/>
        <v>Selective Insurance Group, Inc.</v>
      </c>
      <c r="J44" s="1">
        <v>3477</v>
      </c>
      <c r="K44">
        <v>95.4</v>
      </c>
      <c r="L44">
        <v>38.299999999999997</v>
      </c>
      <c r="M44">
        <v>0.6</v>
      </c>
      <c r="N44">
        <v>-0.3</v>
      </c>
      <c r="O44" t="s">
        <v>117</v>
      </c>
      <c r="P44" t="s">
        <v>234</v>
      </c>
      <c r="Q44" t="s">
        <v>156</v>
      </c>
      <c r="R44" t="s">
        <v>53</v>
      </c>
      <c r="S44">
        <v>10.8</v>
      </c>
      <c r="T44">
        <v>11.3</v>
      </c>
      <c r="U44">
        <v>10.9</v>
      </c>
      <c r="V44">
        <v>9</v>
      </c>
      <c r="W44">
        <v>9.9</v>
      </c>
      <c r="X44">
        <v>8.4</v>
      </c>
      <c r="Y44">
        <v>1.2</v>
      </c>
      <c r="Z44">
        <v>22.3</v>
      </c>
      <c r="AA44">
        <v>39.299999999999997</v>
      </c>
      <c r="AB44">
        <v>65.599999999999994</v>
      </c>
      <c r="AC44">
        <f t="shared" si="2"/>
        <v>2.0499999999999998</v>
      </c>
      <c r="AD44">
        <f t="shared" si="0"/>
        <v>2.06</v>
      </c>
      <c r="AE44">
        <f t="shared" si="0"/>
        <v>18.899999999999999</v>
      </c>
      <c r="AF44">
        <f t="shared" si="0"/>
        <v>17.600000000000001</v>
      </c>
      <c r="AG44">
        <v>1</v>
      </c>
    </row>
    <row r="45" spans="2:33" x14ac:dyDescent="0.25">
      <c r="B45" t="s">
        <v>235</v>
      </c>
      <c r="C45" t="s">
        <v>236</v>
      </c>
      <c r="D45" t="s">
        <v>40</v>
      </c>
      <c r="H45" t="s">
        <v>199</v>
      </c>
      <c r="I45" t="str">
        <f t="shared" si="1"/>
        <v>W.R. Berkley Corporation</v>
      </c>
      <c r="J45" s="1">
        <v>8677</v>
      </c>
      <c r="K45">
        <v>97.4</v>
      </c>
      <c r="L45">
        <v>8.6999999999999993</v>
      </c>
      <c r="M45">
        <v>1.2</v>
      </c>
      <c r="N45">
        <v>0.3</v>
      </c>
      <c r="O45" t="s">
        <v>237</v>
      </c>
      <c r="P45" t="s">
        <v>238</v>
      </c>
      <c r="Q45" t="s">
        <v>239</v>
      </c>
      <c r="R45" t="s">
        <v>240</v>
      </c>
      <c r="S45">
        <v>12.5</v>
      </c>
      <c r="T45">
        <v>6.9</v>
      </c>
      <c r="U45">
        <v>7.6</v>
      </c>
      <c r="V45">
        <v>7.2</v>
      </c>
      <c r="W45">
        <v>8.8000000000000007</v>
      </c>
      <c r="X45">
        <v>10.199999999999999</v>
      </c>
      <c r="Y45">
        <v>0.8</v>
      </c>
      <c r="Z45">
        <v>32.9</v>
      </c>
      <c r="AA45">
        <v>19.100000000000001</v>
      </c>
      <c r="AB45">
        <v>24</v>
      </c>
      <c r="AC45">
        <f t="shared" si="2"/>
        <v>1.6</v>
      </c>
      <c r="AD45">
        <f t="shared" si="0"/>
        <v>1.65</v>
      </c>
      <c r="AE45">
        <f t="shared" si="0"/>
        <v>24.1</v>
      </c>
      <c r="AF45">
        <f t="shared" si="0"/>
        <v>20.2</v>
      </c>
      <c r="AG45">
        <v>1</v>
      </c>
    </row>
    <row r="46" spans="2:33" x14ac:dyDescent="0.25">
      <c r="B46" t="s">
        <v>241</v>
      </c>
      <c r="C46" t="s">
        <v>242</v>
      </c>
      <c r="D46" t="s">
        <v>63</v>
      </c>
      <c r="E46" t="s">
        <v>64</v>
      </c>
      <c r="F46" t="s">
        <v>93</v>
      </c>
      <c r="H46" t="s">
        <v>199</v>
      </c>
      <c r="I46" t="str">
        <f t="shared" si="1"/>
        <v>White Mountains Insurance Group Ltd.</v>
      </c>
      <c r="J46" s="1">
        <v>3231</v>
      </c>
      <c r="K46">
        <v>90.8</v>
      </c>
      <c r="L46">
        <v>3.1</v>
      </c>
      <c r="M46">
        <v>-0.8</v>
      </c>
      <c r="N46">
        <v>-1.7</v>
      </c>
      <c r="O46" t="s">
        <v>111</v>
      </c>
      <c r="P46" t="s">
        <v>243</v>
      </c>
      <c r="Q46" t="s">
        <v>145</v>
      </c>
      <c r="R46" t="s">
        <v>145</v>
      </c>
      <c r="S46">
        <v>11</v>
      </c>
      <c r="T46" t="s">
        <v>145</v>
      </c>
      <c r="U46" t="s">
        <v>145</v>
      </c>
      <c r="V46">
        <v>5.7</v>
      </c>
      <c r="W46">
        <v>5.7</v>
      </c>
      <c r="X46">
        <v>7.7</v>
      </c>
      <c r="Y46">
        <v>0.1</v>
      </c>
      <c r="Z46">
        <v>7.1</v>
      </c>
      <c r="AA46">
        <v>192.6</v>
      </c>
      <c r="AB46">
        <v>182.8</v>
      </c>
      <c r="AC46">
        <f t="shared" si="2"/>
        <v>0.93</v>
      </c>
      <c r="AD46">
        <f t="shared" si="0"/>
        <v>0.94</v>
      </c>
      <c r="AE46" t="e">
        <f t="shared" si="0"/>
        <v>#N/A</v>
      </c>
      <c r="AF46" t="e">
        <f t="shared" si="0"/>
        <v>#N/A</v>
      </c>
      <c r="AG46">
        <v>1</v>
      </c>
    </row>
    <row r="47" spans="2:33" x14ac:dyDescent="0.25">
      <c r="B47" t="s">
        <v>245</v>
      </c>
      <c r="C47" t="s">
        <v>34</v>
      </c>
      <c r="H47" t="s">
        <v>244</v>
      </c>
      <c r="I47" t="str">
        <f t="shared" si="1"/>
        <v>AMERISAFE, Inc.</v>
      </c>
      <c r="J47" s="1">
        <v>1186</v>
      </c>
      <c r="K47">
        <v>88.8</v>
      </c>
      <c r="L47">
        <v>4.3</v>
      </c>
      <c r="M47">
        <v>-7.8</v>
      </c>
      <c r="N47">
        <v>-8.6</v>
      </c>
      <c r="O47" t="s">
        <v>246</v>
      </c>
      <c r="P47" t="s">
        <v>246</v>
      </c>
      <c r="Q47" t="s">
        <v>247</v>
      </c>
      <c r="R47" t="s">
        <v>240</v>
      </c>
      <c r="S47">
        <v>17.100000000000001</v>
      </c>
      <c r="T47">
        <v>12.6</v>
      </c>
      <c r="U47">
        <v>10.7</v>
      </c>
      <c r="V47">
        <v>9.4</v>
      </c>
      <c r="W47">
        <v>9.4</v>
      </c>
      <c r="X47">
        <v>11.8</v>
      </c>
      <c r="Y47">
        <v>1.3</v>
      </c>
      <c r="Z47">
        <v>0</v>
      </c>
      <c r="AA47">
        <v>28.3</v>
      </c>
      <c r="AB47">
        <v>41.5</v>
      </c>
      <c r="AC47">
        <f t="shared" si="2"/>
        <v>2.4</v>
      </c>
      <c r="AD47">
        <f t="shared" si="0"/>
        <v>2.4</v>
      </c>
      <c r="AE47">
        <f t="shared" si="0"/>
        <v>19.3</v>
      </c>
      <c r="AF47">
        <f t="shared" si="0"/>
        <v>20.2</v>
      </c>
      <c r="AG47">
        <v>1</v>
      </c>
    </row>
    <row r="48" spans="2:33" x14ac:dyDescent="0.25">
      <c r="B48" t="s">
        <v>248</v>
      </c>
      <c r="C48" t="s">
        <v>46</v>
      </c>
      <c r="D48" t="s">
        <v>75</v>
      </c>
      <c r="E48" t="s">
        <v>34</v>
      </c>
      <c r="H48" t="s">
        <v>244</v>
      </c>
      <c r="I48" t="str">
        <f t="shared" si="1"/>
        <v>Atlas Financial Holdings, Inc.</v>
      </c>
      <c r="J48">
        <v>219</v>
      </c>
      <c r="K48">
        <v>87.5</v>
      </c>
      <c r="L48">
        <v>0.8</v>
      </c>
      <c r="M48">
        <v>-2.7</v>
      </c>
      <c r="N48">
        <v>-3.6</v>
      </c>
      <c r="O48" t="s">
        <v>249</v>
      </c>
      <c r="P48" t="s">
        <v>237</v>
      </c>
      <c r="Q48" t="s">
        <v>250</v>
      </c>
      <c r="R48" t="s">
        <v>251</v>
      </c>
      <c r="S48">
        <v>1.9</v>
      </c>
      <c r="T48">
        <v>14.3</v>
      </c>
      <c r="U48">
        <v>15.9</v>
      </c>
      <c r="V48">
        <v>8.3000000000000007</v>
      </c>
      <c r="W48">
        <v>9</v>
      </c>
      <c r="X48" t="s">
        <v>145</v>
      </c>
      <c r="Y48" t="s">
        <v>131</v>
      </c>
      <c r="Z48">
        <v>13.1</v>
      </c>
      <c r="AA48">
        <v>154.19999999999999</v>
      </c>
      <c r="AB48">
        <v>198.2</v>
      </c>
      <c r="AC48">
        <f t="shared" si="2"/>
        <v>1.52</v>
      </c>
      <c r="AD48">
        <f t="shared" si="0"/>
        <v>1.6</v>
      </c>
      <c r="AE48">
        <f t="shared" si="0"/>
        <v>11.2</v>
      </c>
      <c r="AF48">
        <f t="shared" si="0"/>
        <v>8.6</v>
      </c>
      <c r="AG48">
        <v>1</v>
      </c>
    </row>
    <row r="49" spans="2:33" x14ac:dyDescent="0.25">
      <c r="B49" t="s">
        <v>252</v>
      </c>
      <c r="C49" t="s">
        <v>253</v>
      </c>
      <c r="D49" t="s">
        <v>254</v>
      </c>
      <c r="E49" t="s">
        <v>34</v>
      </c>
      <c r="H49" t="s">
        <v>244</v>
      </c>
      <c r="I49" t="str">
        <f t="shared" si="1"/>
        <v>Baldwin &amp; Lyons, Inc.</v>
      </c>
      <c r="J49">
        <v>357</v>
      </c>
      <c r="K49">
        <v>92.2</v>
      </c>
      <c r="L49">
        <v>-6</v>
      </c>
      <c r="M49">
        <v>1.9</v>
      </c>
      <c r="N49">
        <v>1</v>
      </c>
      <c r="O49" t="s">
        <v>255</v>
      </c>
      <c r="P49" t="s">
        <v>256</v>
      </c>
      <c r="Q49" t="s">
        <v>145</v>
      </c>
      <c r="R49" t="s">
        <v>145</v>
      </c>
      <c r="S49">
        <v>7.2</v>
      </c>
      <c r="T49" t="s">
        <v>145</v>
      </c>
      <c r="U49" t="s">
        <v>145</v>
      </c>
      <c r="V49">
        <v>7.2</v>
      </c>
      <c r="W49">
        <v>7.6</v>
      </c>
      <c r="X49">
        <v>8.1999999999999993</v>
      </c>
      <c r="Y49">
        <v>4.5999999999999996</v>
      </c>
      <c r="Z49">
        <v>4.7</v>
      </c>
      <c r="AA49">
        <v>129.19999999999999</v>
      </c>
      <c r="AB49">
        <v>141.1</v>
      </c>
      <c r="AC49">
        <f t="shared" si="2"/>
        <v>0.88</v>
      </c>
      <c r="AD49">
        <f t="shared" si="0"/>
        <v>0.89</v>
      </c>
      <c r="AE49" t="e">
        <f t="shared" si="0"/>
        <v>#N/A</v>
      </c>
      <c r="AF49" t="e">
        <f t="shared" si="0"/>
        <v>#N/A</v>
      </c>
      <c r="AG49">
        <v>1</v>
      </c>
    </row>
    <row r="50" spans="2:33" x14ac:dyDescent="0.25">
      <c r="B50" t="s">
        <v>257</v>
      </c>
      <c r="C50" t="s">
        <v>63</v>
      </c>
      <c r="D50" t="s">
        <v>33</v>
      </c>
      <c r="E50" t="s">
        <v>34</v>
      </c>
      <c r="H50" t="s">
        <v>244</v>
      </c>
      <c r="I50" t="str">
        <f t="shared" si="1"/>
        <v>EMC Insurance Group, Inc.</v>
      </c>
      <c r="J50">
        <v>633</v>
      </c>
      <c r="K50">
        <v>91.9</v>
      </c>
      <c r="L50">
        <v>-1.4</v>
      </c>
      <c r="M50">
        <v>2</v>
      </c>
      <c r="N50">
        <v>1.1000000000000001</v>
      </c>
      <c r="O50" t="s">
        <v>139</v>
      </c>
      <c r="P50" t="s">
        <v>139</v>
      </c>
      <c r="Q50" t="s">
        <v>163</v>
      </c>
      <c r="R50" t="s">
        <v>258</v>
      </c>
      <c r="S50">
        <v>8.6</v>
      </c>
      <c r="T50">
        <v>4.5999999999999996</v>
      </c>
      <c r="U50">
        <v>5.8</v>
      </c>
      <c r="V50">
        <v>9.4</v>
      </c>
      <c r="W50">
        <v>9.6999999999999993</v>
      </c>
      <c r="X50">
        <v>10</v>
      </c>
      <c r="Y50">
        <v>3</v>
      </c>
      <c r="Z50">
        <v>4.3</v>
      </c>
      <c r="AA50">
        <v>65.099999999999994</v>
      </c>
      <c r="AB50">
        <v>96.1</v>
      </c>
      <c r="AC50">
        <f t="shared" si="2"/>
        <v>1.1000000000000001</v>
      </c>
      <c r="AD50">
        <f t="shared" si="0"/>
        <v>1.1000000000000001</v>
      </c>
      <c r="AE50">
        <f t="shared" si="0"/>
        <v>24.3</v>
      </c>
      <c r="AF50">
        <f t="shared" si="0"/>
        <v>18.3</v>
      </c>
      <c r="AG50">
        <v>1</v>
      </c>
    </row>
    <row r="51" spans="2:33" x14ac:dyDescent="0.25">
      <c r="B51" t="s">
        <v>259</v>
      </c>
      <c r="C51" t="s">
        <v>75</v>
      </c>
      <c r="D51" t="s">
        <v>34</v>
      </c>
      <c r="H51" t="s">
        <v>244</v>
      </c>
      <c r="I51" t="str">
        <f t="shared" si="1"/>
        <v>Employers Holdings, Inc.</v>
      </c>
      <c r="J51" s="1">
        <v>1524</v>
      </c>
      <c r="K51">
        <v>93.2</v>
      </c>
      <c r="L51">
        <v>18.7</v>
      </c>
      <c r="M51">
        <v>-2.4</v>
      </c>
      <c r="N51">
        <v>-3.3</v>
      </c>
      <c r="O51" t="s">
        <v>188</v>
      </c>
      <c r="P51" t="s">
        <v>65</v>
      </c>
      <c r="Q51" t="s">
        <v>260</v>
      </c>
      <c r="R51" t="s">
        <v>261</v>
      </c>
      <c r="S51">
        <v>13.3</v>
      </c>
      <c r="T51">
        <v>3.3</v>
      </c>
      <c r="U51">
        <v>3.4</v>
      </c>
      <c r="V51">
        <v>11.7</v>
      </c>
      <c r="W51">
        <v>11.8</v>
      </c>
      <c r="X51">
        <v>15.8</v>
      </c>
      <c r="Y51">
        <v>1.3</v>
      </c>
      <c r="Z51">
        <v>3.7</v>
      </c>
      <c r="AA51">
        <v>70.2</v>
      </c>
      <c r="AB51">
        <v>77.599999999999994</v>
      </c>
      <c r="AC51">
        <f t="shared" si="2"/>
        <v>1.41</v>
      </c>
      <c r="AD51">
        <f t="shared" si="0"/>
        <v>1.47</v>
      </c>
      <c r="AE51">
        <f t="shared" si="0"/>
        <v>18.600000000000001</v>
      </c>
      <c r="AF51">
        <f t="shared" si="0"/>
        <v>18.399999999999999</v>
      </c>
      <c r="AG51">
        <v>1</v>
      </c>
    </row>
    <row r="52" spans="2:33" x14ac:dyDescent="0.25">
      <c r="B52" t="s">
        <v>262</v>
      </c>
      <c r="C52" t="s">
        <v>142</v>
      </c>
      <c r="D52" t="s">
        <v>263</v>
      </c>
      <c r="H52" t="s">
        <v>244</v>
      </c>
      <c r="I52" t="str">
        <f t="shared" si="1"/>
        <v>Global Indemnity plc</v>
      </c>
      <c r="J52">
        <v>731</v>
      </c>
      <c r="K52">
        <v>83.2</v>
      </c>
      <c r="L52">
        <v>8.6999999999999993</v>
      </c>
      <c r="M52">
        <v>-2.8</v>
      </c>
      <c r="N52">
        <v>-3.7</v>
      </c>
      <c r="O52" t="s">
        <v>256</v>
      </c>
      <c r="P52" t="s">
        <v>264</v>
      </c>
      <c r="Q52" t="s">
        <v>265</v>
      </c>
      <c r="R52" t="s">
        <v>266</v>
      </c>
      <c r="S52">
        <v>6.4</v>
      </c>
      <c r="T52">
        <v>3.1</v>
      </c>
      <c r="U52">
        <v>3.2</v>
      </c>
      <c r="V52">
        <v>7.1</v>
      </c>
      <c r="W52">
        <v>8.6</v>
      </c>
      <c r="X52">
        <v>13.5</v>
      </c>
      <c r="Y52" t="s">
        <v>131</v>
      </c>
      <c r="Z52">
        <v>17</v>
      </c>
      <c r="AA52">
        <v>152</v>
      </c>
      <c r="AB52">
        <v>195.1</v>
      </c>
      <c r="AC52">
        <f t="shared" si="2"/>
        <v>0.89</v>
      </c>
      <c r="AD52">
        <f t="shared" si="0"/>
        <v>0.92</v>
      </c>
      <c r="AE52">
        <f t="shared" si="0"/>
        <v>29</v>
      </c>
      <c r="AF52">
        <f t="shared" si="0"/>
        <v>27</v>
      </c>
      <c r="AG52">
        <v>1</v>
      </c>
    </row>
    <row r="53" spans="2:33" x14ac:dyDescent="0.25">
      <c r="B53" t="s">
        <v>267</v>
      </c>
      <c r="C53" t="s">
        <v>46</v>
      </c>
      <c r="D53" t="s">
        <v>204</v>
      </c>
      <c r="E53" t="s">
        <v>34</v>
      </c>
      <c r="H53" t="s">
        <v>244</v>
      </c>
      <c r="I53" t="str">
        <f t="shared" si="1"/>
        <v>Hallmark Financial Services, Inc.</v>
      </c>
      <c r="J53">
        <v>199</v>
      </c>
      <c r="K53">
        <v>91.6</v>
      </c>
      <c r="L53">
        <v>-5.7</v>
      </c>
      <c r="M53">
        <v>3.5</v>
      </c>
      <c r="N53">
        <v>2.6</v>
      </c>
      <c r="O53" t="s">
        <v>268</v>
      </c>
      <c r="P53" t="s">
        <v>269</v>
      </c>
      <c r="Q53" t="s">
        <v>112</v>
      </c>
      <c r="R53" t="s">
        <v>270</v>
      </c>
      <c r="S53">
        <v>2.5</v>
      </c>
      <c r="T53">
        <v>1.2</v>
      </c>
      <c r="U53">
        <v>6.2</v>
      </c>
      <c r="V53">
        <v>6.9</v>
      </c>
      <c r="W53">
        <v>8.4</v>
      </c>
      <c r="X53">
        <v>8.4</v>
      </c>
      <c r="Y53" t="s">
        <v>131</v>
      </c>
      <c r="Z53">
        <v>24.4</v>
      </c>
      <c r="AA53">
        <v>149.80000000000001</v>
      </c>
      <c r="AB53">
        <v>213.5</v>
      </c>
      <c r="AC53">
        <f t="shared" si="2"/>
        <v>0.76</v>
      </c>
      <c r="AD53">
        <f t="shared" si="0"/>
        <v>0.97</v>
      </c>
      <c r="AE53" t="e">
        <f t="shared" si="0"/>
        <v>#N/A</v>
      </c>
      <c r="AF53">
        <f t="shared" si="0"/>
        <v>11.6</v>
      </c>
      <c r="AG53">
        <v>1</v>
      </c>
    </row>
    <row r="54" spans="2:33" x14ac:dyDescent="0.25">
      <c r="B54" t="s">
        <v>271</v>
      </c>
      <c r="C54" t="s">
        <v>272</v>
      </c>
      <c r="D54" t="s">
        <v>64</v>
      </c>
      <c r="E54" t="s">
        <v>56</v>
      </c>
      <c r="H54" t="s">
        <v>244</v>
      </c>
      <c r="I54" t="str">
        <f t="shared" si="1"/>
        <v>James River Group Holdings</v>
      </c>
      <c r="J54" s="1">
        <v>1199</v>
      </c>
      <c r="K54">
        <v>87.6</v>
      </c>
      <c r="L54">
        <v>-1.3</v>
      </c>
      <c r="M54">
        <v>2.7</v>
      </c>
      <c r="N54">
        <v>1.8</v>
      </c>
      <c r="O54" t="s">
        <v>273</v>
      </c>
      <c r="P54" t="s">
        <v>274</v>
      </c>
      <c r="Q54" t="s">
        <v>258</v>
      </c>
      <c r="R54" t="s">
        <v>202</v>
      </c>
      <c r="S54">
        <v>10.8</v>
      </c>
      <c r="T54">
        <v>9</v>
      </c>
      <c r="U54">
        <v>10.199999999999999</v>
      </c>
      <c r="V54">
        <v>8.1</v>
      </c>
      <c r="W54">
        <v>8.9</v>
      </c>
      <c r="X54" t="s">
        <v>145</v>
      </c>
      <c r="Y54">
        <v>3</v>
      </c>
      <c r="Z54">
        <v>21.7</v>
      </c>
      <c r="AA54">
        <v>24.9</v>
      </c>
      <c r="AB54">
        <v>24.9</v>
      </c>
      <c r="AC54">
        <f t="shared" si="2"/>
        <v>1.66</v>
      </c>
      <c r="AD54">
        <f t="shared" si="0"/>
        <v>2.39</v>
      </c>
      <c r="AE54">
        <f t="shared" si="0"/>
        <v>18.3</v>
      </c>
      <c r="AF54">
        <f t="shared" si="0"/>
        <v>14.7</v>
      </c>
      <c r="AG54">
        <v>1</v>
      </c>
    </row>
    <row r="55" spans="2:33" x14ac:dyDescent="0.25">
      <c r="B55" t="s">
        <v>275</v>
      </c>
      <c r="C55" t="s">
        <v>209</v>
      </c>
      <c r="D55" t="s">
        <v>33</v>
      </c>
      <c r="E55" t="s">
        <v>34</v>
      </c>
      <c r="H55" t="s">
        <v>244</v>
      </c>
      <c r="I55" t="str">
        <f t="shared" si="1"/>
        <v>Kinsale Capital Group, Inc.</v>
      </c>
      <c r="J55">
        <v>943</v>
      </c>
      <c r="K55">
        <v>93.9</v>
      </c>
      <c r="L55">
        <v>31.9</v>
      </c>
      <c r="M55">
        <v>6.5</v>
      </c>
      <c r="N55">
        <v>5.5</v>
      </c>
      <c r="O55" t="s">
        <v>276</v>
      </c>
      <c r="P55" t="s">
        <v>277</v>
      </c>
      <c r="Q55" t="s">
        <v>278</v>
      </c>
      <c r="R55" t="s">
        <v>135</v>
      </c>
      <c r="S55">
        <v>16.2</v>
      </c>
      <c r="T55">
        <v>12.2</v>
      </c>
      <c r="U55">
        <v>14.5</v>
      </c>
      <c r="V55">
        <v>11.5</v>
      </c>
      <c r="W55">
        <v>11.5</v>
      </c>
      <c r="X55" t="s">
        <v>145</v>
      </c>
      <c r="Y55">
        <v>0.5</v>
      </c>
      <c r="Z55" t="s">
        <v>131</v>
      </c>
      <c r="AA55">
        <v>18.2</v>
      </c>
      <c r="AB55">
        <v>18.2</v>
      </c>
      <c r="AC55">
        <f t="shared" si="2"/>
        <v>4.07</v>
      </c>
      <c r="AD55">
        <f t="shared" si="0"/>
        <v>4.13</v>
      </c>
      <c r="AE55">
        <f t="shared" si="0"/>
        <v>34.5</v>
      </c>
      <c r="AF55">
        <f t="shared" si="0"/>
        <v>25.4</v>
      </c>
      <c r="AG55">
        <v>1</v>
      </c>
    </row>
    <row r="56" spans="2:33" x14ac:dyDescent="0.25">
      <c r="B56" t="s">
        <v>279</v>
      </c>
      <c r="C56" t="s">
        <v>280</v>
      </c>
      <c r="D56" t="s">
        <v>33</v>
      </c>
      <c r="E56" t="s">
        <v>34</v>
      </c>
      <c r="H56" t="s">
        <v>244</v>
      </c>
      <c r="I56" t="str">
        <f t="shared" si="1"/>
        <v>United Fire Group, Inc.</v>
      </c>
      <c r="J56" s="1">
        <v>1184</v>
      </c>
      <c r="K56">
        <v>93.8</v>
      </c>
      <c r="L56">
        <v>-3.2</v>
      </c>
      <c r="M56">
        <v>2.1</v>
      </c>
      <c r="N56">
        <v>1.1000000000000001</v>
      </c>
      <c r="O56" t="s">
        <v>58</v>
      </c>
      <c r="P56" t="s">
        <v>281</v>
      </c>
      <c r="Q56" t="s">
        <v>112</v>
      </c>
      <c r="R56" t="s">
        <v>282</v>
      </c>
      <c r="S56">
        <v>5.5</v>
      </c>
      <c r="T56">
        <v>6.8</v>
      </c>
      <c r="U56">
        <v>6.7</v>
      </c>
      <c r="V56">
        <v>10.4</v>
      </c>
      <c r="W56">
        <v>10.4</v>
      </c>
      <c r="X56">
        <v>8.9</v>
      </c>
      <c r="Y56">
        <v>2.4</v>
      </c>
      <c r="Z56" t="s">
        <v>131</v>
      </c>
      <c r="AA56">
        <v>99.3</v>
      </c>
      <c r="AB56">
        <v>149.5</v>
      </c>
      <c r="AC56">
        <f t="shared" si="2"/>
        <v>1.25</v>
      </c>
      <c r="AD56">
        <f t="shared" si="0"/>
        <v>1.29</v>
      </c>
      <c r="AE56" t="e">
        <f t="shared" si="0"/>
        <v>#N/A</v>
      </c>
      <c r="AF56">
        <f t="shared" si="0"/>
        <v>22.6</v>
      </c>
      <c r="AG56">
        <v>1</v>
      </c>
    </row>
    <row r="57" spans="2:33" x14ac:dyDescent="0.25">
      <c r="B57" t="s">
        <v>284</v>
      </c>
      <c r="C57" t="s">
        <v>40</v>
      </c>
      <c r="H57" t="s">
        <v>283</v>
      </c>
      <c r="I57" t="str">
        <f t="shared" si="1"/>
        <v>Alleghany Corporation</v>
      </c>
      <c r="J57" s="1">
        <v>8884</v>
      </c>
      <c r="K57">
        <v>86.5</v>
      </c>
      <c r="L57">
        <v>-5.0999999999999996</v>
      </c>
      <c r="M57">
        <v>-1.4</v>
      </c>
      <c r="N57">
        <v>-2.2999999999999998</v>
      </c>
      <c r="O57" t="s">
        <v>285</v>
      </c>
      <c r="P57" t="s">
        <v>52</v>
      </c>
      <c r="Q57" t="s">
        <v>286</v>
      </c>
      <c r="R57" t="s">
        <v>286</v>
      </c>
      <c r="S57">
        <v>5.9</v>
      </c>
      <c r="T57">
        <v>6.3</v>
      </c>
      <c r="U57">
        <v>6</v>
      </c>
      <c r="V57">
        <v>7.6</v>
      </c>
      <c r="W57">
        <v>8.3000000000000007</v>
      </c>
      <c r="X57">
        <v>7.3</v>
      </c>
      <c r="Y57" t="s">
        <v>131</v>
      </c>
      <c r="Z57">
        <v>15.6</v>
      </c>
      <c r="AA57">
        <v>134.30000000000001</v>
      </c>
      <c r="AB57">
        <v>124.8</v>
      </c>
      <c r="AC57">
        <f t="shared" si="2"/>
        <v>1.08</v>
      </c>
      <c r="AD57">
        <f t="shared" si="0"/>
        <v>1.2</v>
      </c>
      <c r="AE57">
        <f t="shared" si="0"/>
        <v>17.100000000000001</v>
      </c>
      <c r="AF57">
        <f t="shared" si="0"/>
        <v>17.100000000000001</v>
      </c>
      <c r="AG57">
        <v>1</v>
      </c>
    </row>
    <row r="58" spans="2:33" x14ac:dyDescent="0.25">
      <c r="B58" t="s">
        <v>287</v>
      </c>
      <c r="C58" t="s">
        <v>63</v>
      </c>
      <c r="D58" t="s">
        <v>56</v>
      </c>
      <c r="E58" t="s">
        <v>57</v>
      </c>
      <c r="H58" t="s">
        <v>283</v>
      </c>
      <c r="I58" t="str">
        <f t="shared" si="1"/>
        <v>Aspen Insurance Holdings Limited</v>
      </c>
      <c r="J58" s="1">
        <v>2480</v>
      </c>
      <c r="K58">
        <v>72.2</v>
      </c>
      <c r="L58">
        <v>-24.1</v>
      </c>
      <c r="M58">
        <v>1.7</v>
      </c>
      <c r="N58">
        <v>0.8</v>
      </c>
      <c r="O58" t="s">
        <v>243</v>
      </c>
      <c r="P58" t="s">
        <v>269</v>
      </c>
      <c r="Q58" t="s">
        <v>112</v>
      </c>
      <c r="R58" t="s">
        <v>288</v>
      </c>
      <c r="S58">
        <v>5.7</v>
      </c>
      <c r="T58">
        <v>-4.4000000000000004</v>
      </c>
      <c r="U58">
        <v>9.6</v>
      </c>
      <c r="V58">
        <v>8.6</v>
      </c>
      <c r="W58">
        <v>10.1</v>
      </c>
      <c r="X58">
        <v>4.8</v>
      </c>
      <c r="Y58">
        <v>2.2999999999999998</v>
      </c>
      <c r="Z58">
        <v>15.4</v>
      </c>
      <c r="AA58">
        <v>236.4</v>
      </c>
      <c r="AB58">
        <v>184.5</v>
      </c>
      <c r="AC58">
        <f t="shared" si="2"/>
        <v>0.94</v>
      </c>
      <c r="AD58">
        <f t="shared" si="0"/>
        <v>0.97</v>
      </c>
      <c r="AE58" t="e">
        <f t="shared" si="0"/>
        <v>#N/A</v>
      </c>
      <c r="AF58">
        <f t="shared" si="0"/>
        <v>9.1</v>
      </c>
      <c r="AG58">
        <v>1</v>
      </c>
    </row>
    <row r="59" spans="2:33" x14ac:dyDescent="0.25">
      <c r="B59" t="s">
        <v>289</v>
      </c>
      <c r="C59" t="s">
        <v>209</v>
      </c>
      <c r="D59" t="s">
        <v>56</v>
      </c>
      <c r="E59" t="s">
        <v>57</v>
      </c>
      <c r="H59" t="s">
        <v>283</v>
      </c>
      <c r="I59" t="str">
        <f t="shared" si="1"/>
        <v>Axis Capital Holdings Limited</v>
      </c>
      <c r="J59" s="1">
        <v>4206</v>
      </c>
      <c r="K59">
        <v>71.2</v>
      </c>
      <c r="L59">
        <v>-22.5</v>
      </c>
      <c r="M59">
        <v>0.7</v>
      </c>
      <c r="N59">
        <v>-0.3</v>
      </c>
      <c r="O59" t="s">
        <v>84</v>
      </c>
      <c r="P59" t="s">
        <v>264</v>
      </c>
      <c r="Q59" t="s">
        <v>112</v>
      </c>
      <c r="R59" t="s">
        <v>290</v>
      </c>
      <c r="S59">
        <v>9</v>
      </c>
      <c r="T59">
        <v>-4.3</v>
      </c>
      <c r="U59">
        <v>7.7</v>
      </c>
      <c r="V59">
        <v>7.1</v>
      </c>
      <c r="W59">
        <v>8</v>
      </c>
      <c r="X59">
        <v>10.8</v>
      </c>
      <c r="Y59">
        <v>3.1</v>
      </c>
      <c r="Z59">
        <v>13.7</v>
      </c>
      <c r="AA59">
        <v>197.1</v>
      </c>
      <c r="AB59">
        <v>176.7</v>
      </c>
      <c r="AC59">
        <f t="shared" si="2"/>
        <v>0.9</v>
      </c>
      <c r="AD59">
        <f t="shared" si="0"/>
        <v>0.92</v>
      </c>
      <c r="AE59" t="e">
        <f t="shared" si="0"/>
        <v>#N/A</v>
      </c>
      <c r="AF59">
        <f t="shared" si="0"/>
        <v>10.6</v>
      </c>
      <c r="AG59">
        <v>1</v>
      </c>
    </row>
    <row r="60" spans="2:33" x14ac:dyDescent="0.25">
      <c r="B60" t="s">
        <v>125</v>
      </c>
      <c r="C60" t="s">
        <v>126</v>
      </c>
      <c r="D60" t="s">
        <v>34</v>
      </c>
      <c r="H60" t="s">
        <v>283</v>
      </c>
      <c r="I60" t="str">
        <f t="shared" si="1"/>
        <v>Berkshire Hathaway, Inc.</v>
      </c>
      <c r="J60" s="1">
        <v>487666</v>
      </c>
      <c r="K60">
        <v>98.8</v>
      </c>
      <c r="L60">
        <v>21.4</v>
      </c>
      <c r="M60">
        <v>0.6</v>
      </c>
      <c r="N60">
        <v>-0.3</v>
      </c>
      <c r="O60" t="s">
        <v>127</v>
      </c>
      <c r="P60" t="s">
        <v>128</v>
      </c>
      <c r="Q60" t="s">
        <v>129</v>
      </c>
      <c r="R60" t="s">
        <v>130</v>
      </c>
      <c r="S60">
        <v>8.9</v>
      </c>
      <c r="T60">
        <v>4.3</v>
      </c>
      <c r="U60">
        <v>5.3</v>
      </c>
      <c r="V60">
        <v>7.5</v>
      </c>
      <c r="W60">
        <v>8.6999999999999993</v>
      </c>
      <c r="X60">
        <v>10.9</v>
      </c>
      <c r="Y60" t="s">
        <v>131</v>
      </c>
      <c r="Z60">
        <v>26.2</v>
      </c>
      <c r="AA60">
        <v>12.9</v>
      </c>
      <c r="AB60">
        <v>27.6</v>
      </c>
      <c r="AC60">
        <f t="shared" si="2"/>
        <v>1.58</v>
      </c>
      <c r="AD60">
        <f t="shared" si="0"/>
        <v>2.5099999999999998</v>
      </c>
      <c r="AE60">
        <f t="shared" si="0"/>
        <v>39.5</v>
      </c>
      <c r="AF60">
        <f t="shared" si="0"/>
        <v>30.2</v>
      </c>
      <c r="AG60">
        <v>1</v>
      </c>
    </row>
    <row r="61" spans="2:33" x14ac:dyDescent="0.25">
      <c r="B61" t="s">
        <v>291</v>
      </c>
      <c r="C61" t="s">
        <v>292</v>
      </c>
      <c r="D61" t="s">
        <v>33</v>
      </c>
      <c r="E61" t="s">
        <v>93</v>
      </c>
      <c r="H61" t="s">
        <v>283</v>
      </c>
      <c r="I61" t="str">
        <f t="shared" si="1"/>
        <v>Everest Re Group, Ltd.</v>
      </c>
      <c r="J61" s="1">
        <v>9122</v>
      </c>
      <c r="K61">
        <v>80.099999999999994</v>
      </c>
      <c r="L61">
        <v>2.6</v>
      </c>
      <c r="M61">
        <v>4.5999999999999996</v>
      </c>
      <c r="N61">
        <v>3.7</v>
      </c>
      <c r="O61" t="s">
        <v>293</v>
      </c>
      <c r="P61" t="s">
        <v>294</v>
      </c>
      <c r="Q61" t="s">
        <v>112</v>
      </c>
      <c r="R61" t="s">
        <v>295</v>
      </c>
      <c r="S61">
        <v>12.6</v>
      </c>
      <c r="T61">
        <v>1</v>
      </c>
      <c r="U61">
        <v>9.8000000000000007</v>
      </c>
      <c r="V61">
        <v>7.3</v>
      </c>
      <c r="W61">
        <v>7.6</v>
      </c>
      <c r="X61">
        <v>13.6</v>
      </c>
      <c r="Y61">
        <v>2.2999999999999998</v>
      </c>
      <c r="Z61">
        <v>7.3</v>
      </c>
      <c r="AA61">
        <v>115.8</v>
      </c>
      <c r="AB61">
        <v>129.6</v>
      </c>
      <c r="AC61">
        <f t="shared" si="2"/>
        <v>1.1399999999999999</v>
      </c>
      <c r="AD61">
        <f t="shared" si="0"/>
        <v>1.1499999999999999</v>
      </c>
      <c r="AE61" t="e">
        <f t="shared" si="0"/>
        <v>#N/A</v>
      </c>
      <c r="AF61">
        <f t="shared" si="0"/>
        <v>10.9</v>
      </c>
      <c r="AG61">
        <v>1</v>
      </c>
    </row>
    <row r="62" spans="2:33" x14ac:dyDescent="0.25">
      <c r="B62" t="s">
        <v>296</v>
      </c>
      <c r="C62" t="s">
        <v>209</v>
      </c>
      <c r="D62" t="s">
        <v>297</v>
      </c>
      <c r="E62" t="s">
        <v>93</v>
      </c>
      <c r="H62" t="s">
        <v>283</v>
      </c>
      <c r="I62" t="str">
        <f t="shared" si="1"/>
        <v>Greenlight Capital Re, Ltd.</v>
      </c>
      <c r="J62">
        <v>792</v>
      </c>
      <c r="K62">
        <v>88</v>
      </c>
      <c r="L62">
        <v>-7</v>
      </c>
      <c r="M62">
        <v>1.4</v>
      </c>
      <c r="N62">
        <v>0.5</v>
      </c>
      <c r="O62" t="s">
        <v>298</v>
      </c>
      <c r="P62" t="s">
        <v>298</v>
      </c>
      <c r="Q62" t="s">
        <v>112</v>
      </c>
      <c r="R62" t="s">
        <v>299</v>
      </c>
      <c r="S62">
        <v>5.3</v>
      </c>
      <c r="T62">
        <v>-0.6</v>
      </c>
      <c r="U62">
        <v>10.8</v>
      </c>
      <c r="V62">
        <v>6.4</v>
      </c>
      <c r="W62">
        <v>10.7</v>
      </c>
      <c r="X62">
        <v>1.3</v>
      </c>
      <c r="Y62" t="s">
        <v>131</v>
      </c>
      <c r="Z62" t="s">
        <v>131</v>
      </c>
      <c r="AA62" t="s">
        <v>112</v>
      </c>
      <c r="AB62" t="s">
        <v>112</v>
      </c>
      <c r="AC62">
        <f t="shared" si="2"/>
        <v>0.91</v>
      </c>
      <c r="AD62">
        <f t="shared" si="0"/>
        <v>0.91</v>
      </c>
      <c r="AE62" t="e">
        <f t="shared" si="0"/>
        <v>#N/A</v>
      </c>
      <c r="AF62">
        <f t="shared" si="0"/>
        <v>8</v>
      </c>
      <c r="AG62">
        <v>1</v>
      </c>
    </row>
    <row r="63" spans="2:33" x14ac:dyDescent="0.25">
      <c r="B63" t="s">
        <v>300</v>
      </c>
      <c r="C63" t="s">
        <v>301</v>
      </c>
      <c r="D63" t="s">
        <v>115</v>
      </c>
      <c r="H63" t="s">
        <v>283</v>
      </c>
      <c r="I63" t="str">
        <f t="shared" si="1"/>
        <v>Hannover Ruckversicherung AG</v>
      </c>
      <c r="J63" s="1">
        <v>15220</v>
      </c>
      <c r="K63">
        <v>95.1</v>
      </c>
      <c r="L63">
        <v>5.8</v>
      </c>
      <c r="M63">
        <v>-0.2</v>
      </c>
      <c r="N63">
        <v>0.2</v>
      </c>
      <c r="O63" t="s">
        <v>66</v>
      </c>
      <c r="P63" t="s">
        <v>95</v>
      </c>
      <c r="Q63" t="s">
        <v>118</v>
      </c>
      <c r="R63" t="s">
        <v>302</v>
      </c>
      <c r="S63">
        <v>14.2</v>
      </c>
      <c r="T63">
        <v>9.6</v>
      </c>
      <c r="U63">
        <v>11.4</v>
      </c>
      <c r="V63">
        <v>7.3</v>
      </c>
      <c r="W63">
        <v>8.1999999999999993</v>
      </c>
      <c r="X63">
        <v>17.100000000000001</v>
      </c>
      <c r="Y63">
        <v>3.3</v>
      </c>
      <c r="Z63">
        <v>15.6</v>
      </c>
      <c r="AA63">
        <v>30.4</v>
      </c>
      <c r="AB63">
        <v>71.099999999999994</v>
      </c>
      <c r="AC63">
        <f t="shared" si="2"/>
        <v>1.57</v>
      </c>
      <c r="AD63">
        <f t="shared" si="0"/>
        <v>1.59</v>
      </c>
      <c r="AE63">
        <f t="shared" si="0"/>
        <v>15.9</v>
      </c>
      <c r="AF63">
        <f t="shared" si="0"/>
        <v>12.1</v>
      </c>
      <c r="AG63">
        <v>1</v>
      </c>
    </row>
    <row r="64" spans="2:33" x14ac:dyDescent="0.25">
      <c r="B64" t="s">
        <v>303</v>
      </c>
      <c r="C64" t="s">
        <v>75</v>
      </c>
      <c r="D64" t="s">
        <v>93</v>
      </c>
      <c r="H64" t="s">
        <v>283</v>
      </c>
      <c r="I64" t="str">
        <f t="shared" si="1"/>
        <v>Maiden Holdings, Ltd.</v>
      </c>
      <c r="J64">
        <v>601</v>
      </c>
      <c r="K64">
        <v>37.5</v>
      </c>
      <c r="L64">
        <v>-59.3</v>
      </c>
      <c r="M64">
        <v>5.2</v>
      </c>
      <c r="N64">
        <v>4.2</v>
      </c>
      <c r="O64" t="s">
        <v>304</v>
      </c>
      <c r="P64" t="s">
        <v>305</v>
      </c>
      <c r="Q64" t="s">
        <v>112</v>
      </c>
      <c r="R64" t="s">
        <v>306</v>
      </c>
      <c r="S64">
        <v>1.6</v>
      </c>
      <c r="T64">
        <v>-0.2</v>
      </c>
      <c r="U64">
        <v>10.6</v>
      </c>
      <c r="V64">
        <v>7.5</v>
      </c>
      <c r="W64">
        <v>12.3</v>
      </c>
      <c r="X64">
        <v>7.8</v>
      </c>
      <c r="Y64">
        <v>8.5</v>
      </c>
      <c r="Z64">
        <v>20.5</v>
      </c>
      <c r="AA64">
        <v>288.89999999999998</v>
      </c>
      <c r="AB64">
        <v>168.7</v>
      </c>
      <c r="AC64">
        <f t="shared" si="2"/>
        <v>0.63</v>
      </c>
      <c r="AD64">
        <f t="shared" si="0"/>
        <v>0.68</v>
      </c>
      <c r="AE64" t="e">
        <f t="shared" si="0"/>
        <v>#N/A</v>
      </c>
      <c r="AF64">
        <f t="shared" si="0"/>
        <v>5.2</v>
      </c>
      <c r="AG64">
        <v>1</v>
      </c>
    </row>
    <row r="65" spans="2:33" x14ac:dyDescent="0.25">
      <c r="B65" t="s">
        <v>307</v>
      </c>
      <c r="C65" t="s">
        <v>301</v>
      </c>
      <c r="D65" t="s">
        <v>115</v>
      </c>
      <c r="H65" t="s">
        <v>283</v>
      </c>
      <c r="I65" t="str">
        <f t="shared" si="1"/>
        <v>Muenchener Ruckversicherung AG</v>
      </c>
      <c r="J65" s="1">
        <v>33934</v>
      </c>
      <c r="K65">
        <v>94.5</v>
      </c>
      <c r="L65">
        <v>3.6</v>
      </c>
      <c r="M65">
        <v>0.5</v>
      </c>
      <c r="N65">
        <v>0.9</v>
      </c>
      <c r="O65" t="s">
        <v>99</v>
      </c>
      <c r="P65" t="s">
        <v>222</v>
      </c>
      <c r="Q65" t="s">
        <v>112</v>
      </c>
      <c r="R65" t="s">
        <v>91</v>
      </c>
      <c r="S65">
        <v>8.6</v>
      </c>
      <c r="T65">
        <v>1.6</v>
      </c>
      <c r="U65">
        <v>8.1999999999999993</v>
      </c>
      <c r="V65">
        <v>7.7</v>
      </c>
      <c r="W65">
        <v>8.5</v>
      </c>
      <c r="X65">
        <v>16.100000000000001</v>
      </c>
      <c r="Y65">
        <v>4.5999999999999996</v>
      </c>
      <c r="Z65">
        <v>13.4</v>
      </c>
      <c r="AA65">
        <v>84.1</v>
      </c>
      <c r="AB65">
        <v>84.9</v>
      </c>
      <c r="AC65">
        <f t="shared" si="2"/>
        <v>1.02</v>
      </c>
      <c r="AD65">
        <f t="shared" si="0"/>
        <v>1.19</v>
      </c>
      <c r="AE65" t="e">
        <f t="shared" si="0"/>
        <v>#N/A</v>
      </c>
      <c r="AF65">
        <f t="shared" si="0"/>
        <v>11.8</v>
      </c>
      <c r="AG65">
        <v>1</v>
      </c>
    </row>
    <row r="66" spans="2:33" x14ac:dyDescent="0.25">
      <c r="B66" t="s">
        <v>308</v>
      </c>
      <c r="C66" t="s">
        <v>56</v>
      </c>
      <c r="D66" t="s">
        <v>93</v>
      </c>
      <c r="H66" t="s">
        <v>283</v>
      </c>
      <c r="I66" t="str">
        <f t="shared" si="1"/>
        <v>RenaissanceRe Holdings Ltd.</v>
      </c>
      <c r="J66" s="1">
        <v>5108</v>
      </c>
      <c r="K66">
        <v>83.9</v>
      </c>
      <c r="L66">
        <v>-6.3</v>
      </c>
      <c r="M66">
        <v>0.7</v>
      </c>
      <c r="N66">
        <v>-0.2</v>
      </c>
      <c r="O66" t="s">
        <v>153</v>
      </c>
      <c r="P66" t="s">
        <v>309</v>
      </c>
      <c r="Q66" t="s">
        <v>112</v>
      </c>
      <c r="R66" t="s">
        <v>310</v>
      </c>
      <c r="S66">
        <v>10.8</v>
      </c>
      <c r="T66">
        <v>-7.4</v>
      </c>
      <c r="U66">
        <v>9.1</v>
      </c>
      <c r="V66">
        <v>6.4</v>
      </c>
      <c r="W66">
        <v>7.1</v>
      </c>
      <c r="X66">
        <v>12.8</v>
      </c>
      <c r="Y66">
        <v>1</v>
      </c>
      <c r="Z66">
        <v>13.9</v>
      </c>
      <c r="AA66">
        <v>197.8</v>
      </c>
      <c r="AB66">
        <v>175.5</v>
      </c>
      <c r="AC66">
        <f t="shared" si="2"/>
        <v>1.28</v>
      </c>
      <c r="AD66">
        <f t="shared" si="0"/>
        <v>1.36</v>
      </c>
      <c r="AE66" t="e">
        <f t="shared" si="0"/>
        <v>#N/A</v>
      </c>
      <c r="AF66">
        <f t="shared" si="0"/>
        <v>12.9</v>
      </c>
      <c r="AG66">
        <v>1</v>
      </c>
    </row>
    <row r="67" spans="2:33" x14ac:dyDescent="0.25">
      <c r="B67" t="s">
        <v>311</v>
      </c>
      <c r="C67" t="s">
        <v>312</v>
      </c>
      <c r="D67" t="s">
        <v>143</v>
      </c>
      <c r="H67" t="s">
        <v>283</v>
      </c>
      <c r="I67" t="str">
        <f t="shared" si="1"/>
        <v>SCOR Reinsurance Company</v>
      </c>
      <c r="J67" s="1">
        <v>7924</v>
      </c>
      <c r="K67">
        <v>94.1</v>
      </c>
      <c r="L67">
        <v>6.1</v>
      </c>
      <c r="M67">
        <v>3.2</v>
      </c>
      <c r="N67">
        <v>4.2</v>
      </c>
      <c r="O67" t="s">
        <v>285</v>
      </c>
      <c r="P67" t="s">
        <v>313</v>
      </c>
      <c r="Q67" t="s">
        <v>314</v>
      </c>
      <c r="R67" t="s">
        <v>315</v>
      </c>
      <c r="S67">
        <v>9.6</v>
      </c>
      <c r="T67">
        <v>3.5</v>
      </c>
      <c r="U67">
        <v>9.1999999999999993</v>
      </c>
      <c r="V67">
        <v>7.7</v>
      </c>
      <c r="W67">
        <v>10.5</v>
      </c>
      <c r="X67">
        <v>17.2</v>
      </c>
      <c r="Y67">
        <v>4.7</v>
      </c>
      <c r="Z67">
        <v>29.1</v>
      </c>
      <c r="AA67">
        <v>18.5</v>
      </c>
      <c r="AB67">
        <v>32.6</v>
      </c>
      <c r="AC67">
        <f t="shared" si="2"/>
        <v>1.08</v>
      </c>
      <c r="AD67">
        <f t="shared" si="0"/>
        <v>1.75</v>
      </c>
      <c r="AE67">
        <f t="shared" si="0"/>
        <v>32.1</v>
      </c>
      <c r="AF67">
        <f t="shared" si="0"/>
        <v>11.3</v>
      </c>
      <c r="AG67">
        <v>1</v>
      </c>
    </row>
    <row r="68" spans="2:33" x14ac:dyDescent="0.25">
      <c r="B68" t="s">
        <v>316</v>
      </c>
      <c r="C68" t="s">
        <v>312</v>
      </c>
      <c r="D68" t="s">
        <v>317</v>
      </c>
      <c r="H68" t="s">
        <v>283</v>
      </c>
      <c r="I68" t="str">
        <f t="shared" si="1"/>
        <v>Swiss Reinsurance Co.</v>
      </c>
      <c r="J68" s="1">
        <v>32598</v>
      </c>
      <c r="K68">
        <v>95.3</v>
      </c>
      <c r="L68">
        <v>-4.0999999999999996</v>
      </c>
      <c r="M68">
        <v>2</v>
      </c>
      <c r="N68">
        <v>1.2</v>
      </c>
      <c r="O68" t="s">
        <v>318</v>
      </c>
      <c r="P68" t="s">
        <v>133</v>
      </c>
      <c r="Q68" t="s">
        <v>112</v>
      </c>
      <c r="R68" t="s">
        <v>302</v>
      </c>
      <c r="S68">
        <v>10.6</v>
      </c>
      <c r="T68">
        <v>0.6</v>
      </c>
      <c r="U68">
        <v>7.5</v>
      </c>
      <c r="V68">
        <v>6.6</v>
      </c>
      <c r="W68">
        <v>9.1</v>
      </c>
      <c r="X68">
        <v>9</v>
      </c>
      <c r="Y68">
        <v>5.2</v>
      </c>
      <c r="Z68">
        <v>25.7</v>
      </c>
      <c r="AA68">
        <v>84.5</v>
      </c>
      <c r="AB68">
        <v>131.4</v>
      </c>
      <c r="AC68">
        <f t="shared" si="2"/>
        <v>0.98</v>
      </c>
      <c r="AD68">
        <f t="shared" si="2"/>
        <v>1.1100000000000001</v>
      </c>
      <c r="AE68" t="e">
        <f t="shared" si="2"/>
        <v>#N/A</v>
      </c>
      <c r="AF68">
        <f t="shared" si="2"/>
        <v>12.1</v>
      </c>
      <c r="AG68">
        <v>1</v>
      </c>
    </row>
    <row r="69" spans="2:33" x14ac:dyDescent="0.25">
      <c r="B69" t="s">
        <v>319</v>
      </c>
      <c r="C69" t="s">
        <v>320</v>
      </c>
      <c r="D69" t="s">
        <v>312</v>
      </c>
      <c r="E69" t="s">
        <v>321</v>
      </c>
      <c r="H69" t="s">
        <v>283</v>
      </c>
      <c r="I69" t="str">
        <f t="shared" ref="I69:I132" si="3">TRIM(_xlfn.CONCAT(B69," ",C69," ",D69," ",E69," ",F69," ",G69))</f>
        <v>Third Point Reinsurance Ltd</v>
      </c>
      <c r="J69" s="1">
        <v>1627</v>
      </c>
      <c r="K69">
        <v>88.6</v>
      </c>
      <c r="L69">
        <v>31.2</v>
      </c>
      <c r="M69" t="s">
        <v>131</v>
      </c>
      <c r="N69">
        <v>-0.9</v>
      </c>
      <c r="O69" t="s">
        <v>212</v>
      </c>
      <c r="P69" t="s">
        <v>212</v>
      </c>
      <c r="Q69" t="s">
        <v>322</v>
      </c>
      <c r="R69" t="s">
        <v>323</v>
      </c>
      <c r="S69">
        <v>2</v>
      </c>
      <c r="T69">
        <v>19.399999999999999</v>
      </c>
      <c r="U69">
        <v>11.9</v>
      </c>
      <c r="V69">
        <v>10.7</v>
      </c>
      <c r="W69">
        <v>11.2</v>
      </c>
      <c r="X69">
        <v>6.4</v>
      </c>
      <c r="Y69" t="s">
        <v>131</v>
      </c>
      <c r="Z69">
        <v>7.3</v>
      </c>
      <c r="AA69" t="s">
        <v>112</v>
      </c>
      <c r="AB69" t="s">
        <v>112</v>
      </c>
      <c r="AC69">
        <f t="shared" ref="AC69:AF132" si="4">IFERROR(VALUE(MID(O69,1,LEN(O69)-1)),NA())</f>
        <v>1.01</v>
      </c>
      <c r="AD69">
        <f t="shared" si="4"/>
        <v>1.01</v>
      </c>
      <c r="AE69">
        <f t="shared" si="4"/>
        <v>5.4</v>
      </c>
      <c r="AF69">
        <f t="shared" si="4"/>
        <v>7.5</v>
      </c>
      <c r="AG69">
        <v>1</v>
      </c>
    </row>
    <row r="70" spans="2:33" x14ac:dyDescent="0.25">
      <c r="B70" t="s">
        <v>324</v>
      </c>
      <c r="C70" t="s">
        <v>56</v>
      </c>
      <c r="D70" t="s">
        <v>93</v>
      </c>
      <c r="H70" t="s">
        <v>283</v>
      </c>
      <c r="I70" t="str">
        <f t="shared" si="3"/>
        <v>Validus Holdings Ltd.</v>
      </c>
      <c r="J70" s="1">
        <v>3723</v>
      </c>
      <c r="K70">
        <v>79.7</v>
      </c>
      <c r="L70">
        <v>-14.8</v>
      </c>
      <c r="M70">
        <v>0.2</v>
      </c>
      <c r="N70">
        <v>-0.7</v>
      </c>
      <c r="O70" t="s">
        <v>325</v>
      </c>
      <c r="P70" t="s">
        <v>222</v>
      </c>
      <c r="Q70" t="s">
        <v>112</v>
      </c>
      <c r="R70" t="s">
        <v>326</v>
      </c>
      <c r="S70">
        <v>9.8000000000000007</v>
      </c>
      <c r="T70">
        <v>-0.5</v>
      </c>
      <c r="U70">
        <v>10.199999999999999</v>
      </c>
      <c r="V70">
        <v>6</v>
      </c>
      <c r="W70">
        <v>7.5</v>
      </c>
      <c r="X70">
        <v>8.8000000000000007</v>
      </c>
      <c r="Y70">
        <v>3.2</v>
      </c>
      <c r="Z70">
        <v>12.4</v>
      </c>
      <c r="AA70">
        <v>124.3</v>
      </c>
      <c r="AB70">
        <v>119.1</v>
      </c>
      <c r="AC70">
        <f t="shared" si="4"/>
        <v>1.05</v>
      </c>
      <c r="AD70">
        <f t="shared" si="4"/>
        <v>1.19</v>
      </c>
      <c r="AE70" t="e">
        <f t="shared" si="4"/>
        <v>#N/A</v>
      </c>
      <c r="AF70">
        <f t="shared" si="4"/>
        <v>9.5</v>
      </c>
      <c r="AG70">
        <v>1</v>
      </c>
    </row>
    <row r="71" spans="2:33" x14ac:dyDescent="0.25">
      <c r="B71" t="s">
        <v>328</v>
      </c>
      <c r="C71" t="s">
        <v>185</v>
      </c>
      <c r="D71" t="s">
        <v>56</v>
      </c>
      <c r="E71" t="s">
        <v>143</v>
      </c>
      <c r="H71" t="s">
        <v>327</v>
      </c>
      <c r="I71" t="str">
        <f t="shared" si="3"/>
        <v>Federated National Holdings Company</v>
      </c>
      <c r="J71">
        <v>189</v>
      </c>
      <c r="K71">
        <v>68.400000000000006</v>
      </c>
      <c r="L71">
        <v>-22.4</v>
      </c>
      <c r="M71">
        <v>5.9</v>
      </c>
      <c r="N71">
        <v>5</v>
      </c>
      <c r="O71" t="s">
        <v>256</v>
      </c>
      <c r="P71" t="s">
        <v>256</v>
      </c>
      <c r="Q71" t="s">
        <v>329</v>
      </c>
      <c r="R71" t="s">
        <v>330</v>
      </c>
      <c r="S71">
        <v>-0.1</v>
      </c>
      <c r="T71">
        <v>2</v>
      </c>
      <c r="U71">
        <v>12</v>
      </c>
      <c r="V71">
        <v>13.9</v>
      </c>
      <c r="W71">
        <v>13.9</v>
      </c>
      <c r="X71">
        <v>18.3</v>
      </c>
      <c r="Y71">
        <v>2.2000000000000002</v>
      </c>
      <c r="Z71">
        <v>2</v>
      </c>
      <c r="AA71">
        <v>405.2</v>
      </c>
      <c r="AB71">
        <v>589.1</v>
      </c>
      <c r="AC71">
        <f t="shared" si="4"/>
        <v>0.89</v>
      </c>
      <c r="AD71">
        <f t="shared" si="4"/>
        <v>0.89</v>
      </c>
      <c r="AE71">
        <f t="shared" si="4"/>
        <v>41.9</v>
      </c>
      <c r="AF71">
        <f t="shared" si="4"/>
        <v>6.6</v>
      </c>
      <c r="AG71">
        <v>1</v>
      </c>
    </row>
    <row r="72" spans="2:33" x14ac:dyDescent="0.25">
      <c r="B72" t="s">
        <v>331</v>
      </c>
      <c r="C72" t="s">
        <v>64</v>
      </c>
      <c r="D72" t="s">
        <v>34</v>
      </c>
      <c r="H72" t="s">
        <v>327</v>
      </c>
      <c r="I72" t="str">
        <f t="shared" si="3"/>
        <v>HCI Group Inc.</v>
      </c>
      <c r="J72">
        <v>287</v>
      </c>
      <c r="K72">
        <v>57.5</v>
      </c>
      <c r="L72">
        <v>-25.8</v>
      </c>
      <c r="M72">
        <v>-3.7</v>
      </c>
      <c r="N72">
        <v>-4.5999999999999996</v>
      </c>
      <c r="O72" t="s">
        <v>41</v>
      </c>
      <c r="P72" t="s">
        <v>332</v>
      </c>
      <c r="Q72" t="s">
        <v>112</v>
      </c>
      <c r="R72" t="s">
        <v>333</v>
      </c>
      <c r="S72">
        <v>11.4</v>
      </c>
      <c r="T72">
        <v>-4.4000000000000004</v>
      </c>
      <c r="U72">
        <v>13.8</v>
      </c>
      <c r="V72">
        <v>7.8</v>
      </c>
      <c r="W72">
        <v>10.8</v>
      </c>
      <c r="X72">
        <v>24</v>
      </c>
      <c r="Y72">
        <v>4.8</v>
      </c>
      <c r="Z72">
        <v>36.299999999999997</v>
      </c>
      <c r="AA72">
        <v>51.7</v>
      </c>
      <c r="AB72">
        <v>77.3</v>
      </c>
      <c r="AC72">
        <f t="shared" si="4"/>
        <v>1.37</v>
      </c>
      <c r="AD72">
        <f t="shared" si="4"/>
        <v>1.4</v>
      </c>
      <c r="AE72" t="e">
        <f t="shared" si="4"/>
        <v>#N/A</v>
      </c>
      <c r="AF72">
        <f t="shared" si="4"/>
        <v>8.3000000000000007</v>
      </c>
      <c r="AG72">
        <v>1</v>
      </c>
    </row>
    <row r="73" spans="2:33" x14ac:dyDescent="0.25">
      <c r="B73" t="s">
        <v>334</v>
      </c>
      <c r="C73" t="s">
        <v>63</v>
      </c>
      <c r="D73" t="s">
        <v>56</v>
      </c>
      <c r="E73" t="s">
        <v>34</v>
      </c>
      <c r="H73" t="s">
        <v>327</v>
      </c>
      <c r="I73" t="str">
        <f t="shared" si="3"/>
        <v>Heritage Insurance Holdings Inc.</v>
      </c>
      <c r="J73">
        <v>426</v>
      </c>
      <c r="K73">
        <v>93.6</v>
      </c>
      <c r="L73">
        <v>11.7</v>
      </c>
      <c r="M73">
        <v>0.2</v>
      </c>
      <c r="N73">
        <v>-0.7</v>
      </c>
      <c r="O73" t="s">
        <v>309</v>
      </c>
      <c r="P73" t="s">
        <v>335</v>
      </c>
      <c r="Q73" t="s">
        <v>240</v>
      </c>
      <c r="R73" t="s">
        <v>336</v>
      </c>
      <c r="S73">
        <v>9.5</v>
      </c>
      <c r="T73">
        <v>5.7</v>
      </c>
      <c r="U73">
        <v>15.2</v>
      </c>
      <c r="V73">
        <v>11.9</v>
      </c>
      <c r="W73">
        <v>13.6</v>
      </c>
      <c r="X73" t="s">
        <v>145</v>
      </c>
      <c r="Y73">
        <v>1.4</v>
      </c>
      <c r="Z73">
        <v>16.899999999999999</v>
      </c>
      <c r="AA73">
        <v>88.7</v>
      </c>
      <c r="AB73">
        <v>88.7</v>
      </c>
      <c r="AC73">
        <f t="shared" si="4"/>
        <v>1.36</v>
      </c>
      <c r="AD73">
        <f t="shared" si="4"/>
        <v>1.72</v>
      </c>
      <c r="AE73">
        <f t="shared" si="4"/>
        <v>20.2</v>
      </c>
      <c r="AF73">
        <f t="shared" si="4"/>
        <v>6.8</v>
      </c>
      <c r="AG73">
        <v>1</v>
      </c>
    </row>
    <row r="74" spans="2:33" x14ac:dyDescent="0.25">
      <c r="B74" t="s">
        <v>279</v>
      </c>
      <c r="C74" t="s">
        <v>63</v>
      </c>
      <c r="D74" t="s">
        <v>186</v>
      </c>
      <c r="E74" t="s">
        <v>40</v>
      </c>
      <c r="H74" t="s">
        <v>327</v>
      </c>
      <c r="I74" t="str">
        <f t="shared" si="3"/>
        <v>United Insurance Holding Corporation</v>
      </c>
      <c r="J74">
        <v>720</v>
      </c>
      <c r="K74">
        <v>94.6</v>
      </c>
      <c r="L74">
        <v>11.3</v>
      </c>
      <c r="M74">
        <v>2.5</v>
      </c>
      <c r="N74">
        <v>1.6</v>
      </c>
      <c r="O74" t="s">
        <v>337</v>
      </c>
      <c r="P74" t="s">
        <v>338</v>
      </c>
      <c r="Q74" t="s">
        <v>112</v>
      </c>
      <c r="R74" t="s">
        <v>113</v>
      </c>
      <c r="S74">
        <v>2.4</v>
      </c>
      <c r="T74">
        <v>5.7</v>
      </c>
      <c r="U74">
        <v>26</v>
      </c>
      <c r="V74">
        <v>13.7</v>
      </c>
      <c r="W74">
        <v>14.5</v>
      </c>
      <c r="X74">
        <v>16.3</v>
      </c>
      <c r="Y74">
        <v>1.4</v>
      </c>
      <c r="Z74">
        <v>18.3</v>
      </c>
      <c r="AA74">
        <v>143.30000000000001</v>
      </c>
      <c r="AB74">
        <v>151.19999999999999</v>
      </c>
      <c r="AC74">
        <f t="shared" si="4"/>
        <v>1.44</v>
      </c>
      <c r="AD74">
        <f t="shared" si="4"/>
        <v>1.86</v>
      </c>
      <c r="AE74" t="e">
        <f t="shared" si="4"/>
        <v>#N/A</v>
      </c>
      <c r="AF74">
        <f t="shared" si="4"/>
        <v>9.4</v>
      </c>
      <c r="AG74">
        <v>1</v>
      </c>
    </row>
    <row r="75" spans="2:33" x14ac:dyDescent="0.25">
      <c r="B75" t="s">
        <v>339</v>
      </c>
      <c r="C75" t="s">
        <v>63</v>
      </c>
      <c r="D75" t="s">
        <v>56</v>
      </c>
      <c r="E75" t="s">
        <v>34</v>
      </c>
      <c r="H75" t="s">
        <v>327</v>
      </c>
      <c r="I75" t="str">
        <f t="shared" si="3"/>
        <v>Universal Insurance Holdings Inc.</v>
      </c>
      <c r="J75">
        <v>899</v>
      </c>
      <c r="K75">
        <v>89.4</v>
      </c>
      <c r="L75">
        <v>-7.6</v>
      </c>
      <c r="M75">
        <v>0.6</v>
      </c>
      <c r="N75">
        <v>-0.3</v>
      </c>
      <c r="O75" t="s">
        <v>340</v>
      </c>
      <c r="P75" t="s">
        <v>341</v>
      </c>
      <c r="Q75" t="s">
        <v>342</v>
      </c>
      <c r="R75" t="s">
        <v>323</v>
      </c>
      <c r="S75">
        <v>29.9</v>
      </c>
      <c r="T75">
        <v>23.2</v>
      </c>
      <c r="U75">
        <v>22.7</v>
      </c>
      <c r="V75">
        <v>13.8</v>
      </c>
      <c r="W75">
        <v>14</v>
      </c>
      <c r="X75">
        <v>29.1</v>
      </c>
      <c r="Y75">
        <v>2.1</v>
      </c>
      <c r="Z75">
        <v>3.9</v>
      </c>
      <c r="AA75">
        <v>38.6</v>
      </c>
      <c r="AB75">
        <v>75.8</v>
      </c>
      <c r="AC75">
        <f t="shared" si="4"/>
        <v>2.14</v>
      </c>
      <c r="AD75">
        <f t="shared" si="4"/>
        <v>2.15</v>
      </c>
      <c r="AE75">
        <f t="shared" si="4"/>
        <v>9.1999999999999993</v>
      </c>
      <c r="AF75">
        <f t="shared" si="4"/>
        <v>7.5</v>
      </c>
      <c r="AG75">
        <v>1</v>
      </c>
    </row>
    <row r="76" spans="2:33" x14ac:dyDescent="0.25">
      <c r="B76" t="s">
        <v>344</v>
      </c>
      <c r="C76" t="s">
        <v>345</v>
      </c>
      <c r="D76" t="s">
        <v>93</v>
      </c>
      <c r="H76" t="s">
        <v>343</v>
      </c>
      <c r="I76" t="str">
        <f t="shared" si="3"/>
        <v>Assured Guaranty Ltd.</v>
      </c>
      <c r="J76" s="1">
        <v>4032</v>
      </c>
      <c r="K76">
        <v>75.099999999999994</v>
      </c>
      <c r="L76">
        <v>-9.1</v>
      </c>
      <c r="M76">
        <v>-2.2000000000000002</v>
      </c>
      <c r="N76">
        <v>-3.1</v>
      </c>
      <c r="O76" t="s">
        <v>346</v>
      </c>
      <c r="P76" t="s">
        <v>346</v>
      </c>
      <c r="Q76" t="s">
        <v>347</v>
      </c>
      <c r="R76" t="s">
        <v>29</v>
      </c>
      <c r="S76">
        <v>14</v>
      </c>
      <c r="T76">
        <v>10.199999999999999</v>
      </c>
      <c r="U76">
        <v>4.4000000000000004</v>
      </c>
      <c r="V76">
        <v>8</v>
      </c>
      <c r="W76">
        <v>9.6</v>
      </c>
      <c r="X76">
        <v>15.7</v>
      </c>
      <c r="Y76">
        <v>1.7</v>
      </c>
      <c r="Z76">
        <v>16.7</v>
      </c>
      <c r="AA76">
        <v>39.799999999999997</v>
      </c>
      <c r="AB76">
        <v>67.400000000000006</v>
      </c>
      <c r="AC76">
        <f t="shared" si="4"/>
        <v>0.59</v>
      </c>
      <c r="AD76">
        <f t="shared" si="4"/>
        <v>0.59</v>
      </c>
      <c r="AE76">
        <f t="shared" si="4"/>
        <v>5.8</v>
      </c>
      <c r="AF76">
        <f t="shared" si="4"/>
        <v>12.4</v>
      </c>
      <c r="AG76">
        <v>1</v>
      </c>
    </row>
    <row r="77" spans="2:33" x14ac:dyDescent="0.25">
      <c r="B77" t="s">
        <v>348</v>
      </c>
      <c r="C77" t="s">
        <v>64</v>
      </c>
      <c r="D77" t="s">
        <v>93</v>
      </c>
      <c r="H77" t="s">
        <v>343</v>
      </c>
      <c r="I77" t="str">
        <f t="shared" si="3"/>
        <v>Essent Group Ltd.</v>
      </c>
      <c r="J77" s="1">
        <v>4419</v>
      </c>
      <c r="K77">
        <v>94.9</v>
      </c>
      <c r="L77">
        <v>38.700000000000003</v>
      </c>
      <c r="M77">
        <v>-3.6</v>
      </c>
      <c r="N77">
        <v>-4.5</v>
      </c>
      <c r="O77" t="s">
        <v>349</v>
      </c>
      <c r="P77" t="s">
        <v>349</v>
      </c>
      <c r="Q77" t="s">
        <v>168</v>
      </c>
      <c r="R77" t="s">
        <v>302</v>
      </c>
      <c r="S77">
        <v>18.100000000000001</v>
      </c>
      <c r="T77">
        <v>19.7</v>
      </c>
      <c r="U77">
        <v>20</v>
      </c>
      <c r="V77">
        <v>10.199999999999999</v>
      </c>
      <c r="W77">
        <v>10.6</v>
      </c>
      <c r="X77">
        <v>23.3</v>
      </c>
      <c r="Y77" t="s">
        <v>131</v>
      </c>
      <c r="Z77">
        <v>6.9</v>
      </c>
      <c r="AA77">
        <v>42.8</v>
      </c>
      <c r="AB77">
        <v>42.8</v>
      </c>
      <c r="AC77">
        <f t="shared" si="4"/>
        <v>2.48</v>
      </c>
      <c r="AD77">
        <f t="shared" si="4"/>
        <v>2.48</v>
      </c>
      <c r="AE77">
        <f t="shared" si="4"/>
        <v>15</v>
      </c>
      <c r="AF77">
        <f t="shared" si="4"/>
        <v>12.1</v>
      </c>
      <c r="AG77">
        <v>1</v>
      </c>
    </row>
    <row r="78" spans="2:33" x14ac:dyDescent="0.25">
      <c r="B78" t="s">
        <v>350</v>
      </c>
      <c r="C78" t="s">
        <v>46</v>
      </c>
      <c r="D78" t="s">
        <v>34</v>
      </c>
      <c r="H78" t="s">
        <v>343</v>
      </c>
      <c r="I78" t="str">
        <f t="shared" si="3"/>
        <v>Genworth Financial Inc.</v>
      </c>
      <c r="J78" s="1">
        <v>1652</v>
      </c>
      <c r="K78">
        <v>77</v>
      </c>
      <c r="L78">
        <v>-13.1</v>
      </c>
      <c r="M78">
        <v>-1.5</v>
      </c>
      <c r="N78">
        <v>-2.4</v>
      </c>
      <c r="O78" t="s">
        <v>351</v>
      </c>
      <c r="P78" t="s">
        <v>351</v>
      </c>
      <c r="Q78" t="s">
        <v>352</v>
      </c>
      <c r="R78" t="s">
        <v>353</v>
      </c>
      <c r="S78">
        <v>-2.2000000000000002</v>
      </c>
      <c r="T78">
        <v>3.8</v>
      </c>
      <c r="U78">
        <v>3</v>
      </c>
      <c r="V78">
        <v>6.7</v>
      </c>
      <c r="W78">
        <v>16.600000000000001</v>
      </c>
      <c r="X78">
        <v>-1.7</v>
      </c>
      <c r="Y78" t="s">
        <v>131</v>
      </c>
      <c r="Z78">
        <v>24.3</v>
      </c>
      <c r="AA78">
        <v>623.5</v>
      </c>
      <c r="AB78">
        <v>302.89999999999998</v>
      </c>
      <c r="AC78">
        <f t="shared" si="4"/>
        <v>0.13</v>
      </c>
      <c r="AD78">
        <f t="shared" si="4"/>
        <v>0.13</v>
      </c>
      <c r="AE78">
        <f t="shared" si="4"/>
        <v>3.4</v>
      </c>
      <c r="AF78">
        <f t="shared" si="4"/>
        <v>4.0999999999999996</v>
      </c>
      <c r="AG78">
        <v>1</v>
      </c>
    </row>
    <row r="79" spans="2:33" x14ac:dyDescent="0.25">
      <c r="B79" t="s">
        <v>354</v>
      </c>
      <c r="C79" t="s">
        <v>34</v>
      </c>
      <c r="H79" t="s">
        <v>343</v>
      </c>
      <c r="I79" t="str">
        <f t="shared" si="3"/>
        <v>MBIA Inc.</v>
      </c>
      <c r="J79">
        <v>706</v>
      </c>
      <c r="K79">
        <v>66</v>
      </c>
      <c r="L79">
        <v>-28.1</v>
      </c>
      <c r="M79">
        <v>-4.8</v>
      </c>
      <c r="N79">
        <v>-5.7</v>
      </c>
      <c r="O79" t="s">
        <v>355</v>
      </c>
      <c r="P79" t="s">
        <v>355</v>
      </c>
      <c r="Q79" t="s">
        <v>112</v>
      </c>
      <c r="R79" t="s">
        <v>112</v>
      </c>
      <c r="S79">
        <v>-9.6999999999999993</v>
      </c>
      <c r="T79">
        <v>-32.5</v>
      </c>
      <c r="U79">
        <v>-1.7</v>
      </c>
      <c r="V79">
        <v>5.4</v>
      </c>
      <c r="W79">
        <v>12.5</v>
      </c>
      <c r="X79">
        <v>22.1</v>
      </c>
      <c r="Y79" t="s">
        <v>131</v>
      </c>
      <c r="Z79">
        <v>61.3</v>
      </c>
      <c r="AA79">
        <v>407.6</v>
      </c>
      <c r="AB79">
        <v>307.89999999999998</v>
      </c>
      <c r="AC79">
        <f t="shared" si="4"/>
        <v>0.55000000000000004</v>
      </c>
      <c r="AD79">
        <f t="shared" si="4"/>
        <v>0.55000000000000004</v>
      </c>
      <c r="AE79" t="e">
        <f t="shared" si="4"/>
        <v>#N/A</v>
      </c>
      <c r="AF79" t="e">
        <f t="shared" si="4"/>
        <v>#N/A</v>
      </c>
      <c r="AG79">
        <v>1</v>
      </c>
    </row>
    <row r="80" spans="2:33" x14ac:dyDescent="0.25">
      <c r="B80" t="s">
        <v>356</v>
      </c>
      <c r="C80" t="s">
        <v>357</v>
      </c>
      <c r="D80" t="s">
        <v>40</v>
      </c>
      <c r="H80" t="s">
        <v>343</v>
      </c>
      <c r="I80" t="str">
        <f t="shared" si="3"/>
        <v>MGIC Investment Corporation</v>
      </c>
      <c r="J80" s="1">
        <v>5488</v>
      </c>
      <c r="K80">
        <v>94.7</v>
      </c>
      <c r="L80">
        <v>45.3</v>
      </c>
      <c r="M80">
        <v>-3.7</v>
      </c>
      <c r="N80">
        <v>-4.5999999999999996</v>
      </c>
      <c r="O80" t="s">
        <v>313</v>
      </c>
      <c r="P80" t="s">
        <v>313</v>
      </c>
      <c r="Q80" t="s">
        <v>37</v>
      </c>
      <c r="R80" t="s">
        <v>91</v>
      </c>
      <c r="S80">
        <v>14.3</v>
      </c>
      <c r="T80">
        <v>16.5</v>
      </c>
      <c r="U80">
        <v>14.4</v>
      </c>
      <c r="V80">
        <v>10</v>
      </c>
      <c r="W80">
        <v>11.4</v>
      </c>
      <c r="X80">
        <v>4.7</v>
      </c>
      <c r="Y80" t="s">
        <v>131</v>
      </c>
      <c r="Z80">
        <v>31.6</v>
      </c>
      <c r="AA80" s="2">
        <v>1159.0999999999999</v>
      </c>
      <c r="AB80">
        <v>280.2</v>
      </c>
      <c r="AC80">
        <f t="shared" si="4"/>
        <v>1.75</v>
      </c>
      <c r="AD80">
        <f t="shared" si="4"/>
        <v>1.75</v>
      </c>
      <c r="AE80">
        <f t="shared" si="4"/>
        <v>12</v>
      </c>
      <c r="AF80">
        <f t="shared" si="4"/>
        <v>11.8</v>
      </c>
      <c r="AG80">
        <v>1</v>
      </c>
    </row>
    <row r="81" spans="2:33" x14ac:dyDescent="0.25">
      <c r="B81" t="s">
        <v>358</v>
      </c>
      <c r="C81" t="s">
        <v>56</v>
      </c>
      <c r="D81" t="s">
        <v>76</v>
      </c>
      <c r="H81" t="s">
        <v>343</v>
      </c>
      <c r="I81" t="str">
        <f t="shared" si="3"/>
        <v>NMI Holdings Inc</v>
      </c>
      <c r="J81" s="1">
        <v>1036</v>
      </c>
      <c r="K81">
        <v>96.1</v>
      </c>
      <c r="L81">
        <v>62</v>
      </c>
      <c r="M81">
        <v>-1.4</v>
      </c>
      <c r="N81">
        <v>-2.2999999999999998</v>
      </c>
      <c r="O81" t="s">
        <v>359</v>
      </c>
      <c r="P81" t="s">
        <v>360</v>
      </c>
      <c r="Q81" t="s">
        <v>361</v>
      </c>
      <c r="R81" t="s">
        <v>108</v>
      </c>
      <c r="S81">
        <v>15</v>
      </c>
      <c r="T81">
        <v>7.4</v>
      </c>
      <c r="U81">
        <v>13.2</v>
      </c>
      <c r="V81">
        <v>9.4</v>
      </c>
      <c r="W81">
        <v>10.7</v>
      </c>
      <c r="X81" t="s">
        <v>145</v>
      </c>
      <c r="Y81" t="s">
        <v>131</v>
      </c>
      <c r="Z81">
        <v>23.3</v>
      </c>
      <c r="AA81">
        <v>161</v>
      </c>
      <c r="AB81">
        <v>153.19999999999999</v>
      </c>
      <c r="AC81">
        <f t="shared" si="4"/>
        <v>2.02</v>
      </c>
      <c r="AD81">
        <f t="shared" si="4"/>
        <v>2.13</v>
      </c>
      <c r="AE81">
        <f t="shared" si="4"/>
        <v>28.5</v>
      </c>
      <c r="AF81">
        <f t="shared" si="4"/>
        <v>14.4</v>
      </c>
      <c r="AG81">
        <v>1</v>
      </c>
    </row>
    <row r="82" spans="2:33" x14ac:dyDescent="0.25">
      <c r="B82" t="s">
        <v>362</v>
      </c>
      <c r="C82" t="s">
        <v>64</v>
      </c>
      <c r="D82" t="s">
        <v>34</v>
      </c>
      <c r="H82" t="s">
        <v>343</v>
      </c>
      <c r="I82" t="str">
        <f t="shared" si="3"/>
        <v>Radian Group Inc.</v>
      </c>
      <c r="J82" s="1">
        <v>4650</v>
      </c>
      <c r="K82">
        <v>95.2</v>
      </c>
      <c r="L82">
        <v>20</v>
      </c>
      <c r="M82">
        <v>-3</v>
      </c>
      <c r="N82">
        <v>-3.9</v>
      </c>
      <c r="O82" t="s">
        <v>363</v>
      </c>
      <c r="P82" t="s">
        <v>95</v>
      </c>
      <c r="Q82" t="s">
        <v>364</v>
      </c>
      <c r="R82" t="s">
        <v>295</v>
      </c>
      <c r="S82">
        <v>11.5</v>
      </c>
      <c r="T82">
        <v>8.6999999999999993</v>
      </c>
      <c r="U82">
        <v>12.8</v>
      </c>
      <c r="V82">
        <v>8.9</v>
      </c>
      <c r="W82">
        <v>10.6</v>
      </c>
      <c r="X82">
        <v>6.5</v>
      </c>
      <c r="Y82">
        <v>0</v>
      </c>
      <c r="Z82">
        <v>27.1</v>
      </c>
      <c r="AA82">
        <v>222.7</v>
      </c>
      <c r="AB82">
        <v>219.3</v>
      </c>
      <c r="AC82">
        <f t="shared" si="4"/>
        <v>1.55</v>
      </c>
      <c r="AD82">
        <f t="shared" si="4"/>
        <v>1.59</v>
      </c>
      <c r="AE82">
        <f t="shared" si="4"/>
        <v>17.899999999999999</v>
      </c>
      <c r="AF82">
        <f t="shared" si="4"/>
        <v>10.9</v>
      </c>
      <c r="AG82">
        <v>1</v>
      </c>
    </row>
    <row r="83" spans="2:33" x14ac:dyDescent="0.25">
      <c r="B83" t="s">
        <v>146</v>
      </c>
      <c r="C83" t="s">
        <v>31</v>
      </c>
      <c r="D83" t="s">
        <v>46</v>
      </c>
      <c r="E83" t="s">
        <v>40</v>
      </c>
      <c r="H83" t="s">
        <v>365</v>
      </c>
      <c r="I83" t="str">
        <f t="shared" si="3"/>
        <v>First American Financial Corporation</v>
      </c>
      <c r="J83" s="1">
        <v>6195</v>
      </c>
      <c r="K83">
        <v>98.4</v>
      </c>
      <c r="L83">
        <v>52.6</v>
      </c>
      <c r="M83">
        <v>-0.2</v>
      </c>
      <c r="N83">
        <v>-1.2</v>
      </c>
      <c r="O83" t="s">
        <v>366</v>
      </c>
      <c r="P83" t="s">
        <v>367</v>
      </c>
      <c r="Q83" t="s">
        <v>368</v>
      </c>
      <c r="R83" t="s">
        <v>369</v>
      </c>
      <c r="S83">
        <v>11.9</v>
      </c>
      <c r="T83">
        <v>11.5</v>
      </c>
      <c r="U83">
        <v>11.9</v>
      </c>
      <c r="V83">
        <v>7.6</v>
      </c>
      <c r="W83">
        <v>8.3000000000000007</v>
      </c>
      <c r="X83">
        <v>14.3</v>
      </c>
      <c r="Y83">
        <v>2.7</v>
      </c>
      <c r="Z83">
        <v>19.600000000000001</v>
      </c>
      <c r="AA83">
        <v>41.4</v>
      </c>
      <c r="AB83">
        <v>52</v>
      </c>
      <c r="AC83">
        <f t="shared" si="4"/>
        <v>1.88</v>
      </c>
      <c r="AD83">
        <f t="shared" si="4"/>
        <v>2.99</v>
      </c>
      <c r="AE83">
        <f t="shared" si="4"/>
        <v>16.899999999999999</v>
      </c>
      <c r="AF83">
        <f t="shared" si="4"/>
        <v>14.6</v>
      </c>
      <c r="AG83">
        <v>1</v>
      </c>
    </row>
    <row r="84" spans="2:33" x14ac:dyDescent="0.25">
      <c r="B84" t="s">
        <v>370</v>
      </c>
      <c r="C84" t="s">
        <v>185</v>
      </c>
      <c r="D84" t="s">
        <v>371</v>
      </c>
      <c r="E84" t="s">
        <v>76</v>
      </c>
      <c r="H84" t="s">
        <v>365</v>
      </c>
      <c r="I84" t="str">
        <f t="shared" si="3"/>
        <v>Fidelity National Financial, Inc</v>
      </c>
      <c r="J84" s="1">
        <v>10782</v>
      </c>
      <c r="K84">
        <v>97</v>
      </c>
      <c r="L84">
        <v>61.2</v>
      </c>
      <c r="M84">
        <v>-1.4</v>
      </c>
      <c r="N84">
        <v>-2.2999999999999998</v>
      </c>
      <c r="O84" t="s">
        <v>372</v>
      </c>
      <c r="P84" t="s">
        <v>112</v>
      </c>
      <c r="Q84" t="s">
        <v>373</v>
      </c>
      <c r="R84" t="s">
        <v>374</v>
      </c>
      <c r="S84">
        <v>11.1</v>
      </c>
      <c r="T84">
        <v>9.6999999999999993</v>
      </c>
      <c r="U84">
        <v>8.8000000000000007</v>
      </c>
      <c r="V84">
        <v>7.3</v>
      </c>
      <c r="W84">
        <v>8.3000000000000007</v>
      </c>
      <c r="X84" t="s">
        <v>145</v>
      </c>
      <c r="Y84">
        <v>2.7</v>
      </c>
      <c r="Z84">
        <v>27.5</v>
      </c>
      <c r="AA84">
        <v>36.700000000000003</v>
      </c>
      <c r="AB84">
        <v>57.2</v>
      </c>
      <c r="AC84">
        <f t="shared" si="4"/>
        <v>2.5299999999999998</v>
      </c>
      <c r="AD84" t="e">
        <f t="shared" si="4"/>
        <v>#N/A</v>
      </c>
      <c r="AE84">
        <f t="shared" si="4"/>
        <v>17.7</v>
      </c>
      <c r="AF84">
        <f t="shared" si="4"/>
        <v>17.8</v>
      </c>
      <c r="AG84">
        <v>1</v>
      </c>
    </row>
    <row r="85" spans="2:33" x14ac:dyDescent="0.25">
      <c r="B85" t="s">
        <v>375</v>
      </c>
      <c r="C85" t="s">
        <v>365</v>
      </c>
      <c r="D85" t="s">
        <v>143</v>
      </c>
      <c r="H85" t="s">
        <v>365</v>
      </c>
      <c r="I85" t="str">
        <f t="shared" si="3"/>
        <v>Investors Title Company</v>
      </c>
      <c r="J85">
        <v>366</v>
      </c>
      <c r="K85">
        <v>95.1</v>
      </c>
      <c r="L85">
        <v>24.2</v>
      </c>
      <c r="M85">
        <v>1.8</v>
      </c>
      <c r="N85">
        <v>0.9</v>
      </c>
      <c r="O85" t="s">
        <v>360</v>
      </c>
      <c r="P85" t="s">
        <v>376</v>
      </c>
      <c r="Q85" t="s">
        <v>145</v>
      </c>
      <c r="R85" t="s">
        <v>145</v>
      </c>
      <c r="S85">
        <v>13.1</v>
      </c>
      <c r="T85" t="s">
        <v>145</v>
      </c>
      <c r="U85" t="s">
        <v>145</v>
      </c>
      <c r="V85">
        <v>8.6</v>
      </c>
      <c r="W85">
        <v>8.6</v>
      </c>
      <c r="X85">
        <v>9</v>
      </c>
      <c r="Y85">
        <v>0.8</v>
      </c>
      <c r="Z85" t="s">
        <v>131</v>
      </c>
      <c r="AA85">
        <v>48.5</v>
      </c>
      <c r="AB85">
        <v>84.3</v>
      </c>
      <c r="AC85">
        <f t="shared" si="4"/>
        <v>2.13</v>
      </c>
      <c r="AD85">
        <f t="shared" si="4"/>
        <v>2.29</v>
      </c>
      <c r="AE85" t="e">
        <f t="shared" si="4"/>
        <v>#N/A</v>
      </c>
      <c r="AF85" t="e">
        <f t="shared" si="4"/>
        <v>#N/A</v>
      </c>
      <c r="AG85">
        <v>1</v>
      </c>
    </row>
    <row r="86" spans="2:33" x14ac:dyDescent="0.25">
      <c r="B86" t="s">
        <v>377</v>
      </c>
      <c r="C86" t="s">
        <v>378</v>
      </c>
      <c r="D86" t="s">
        <v>70</v>
      </c>
      <c r="E86" t="s">
        <v>40</v>
      </c>
      <c r="H86" t="s">
        <v>365</v>
      </c>
      <c r="I86" t="str">
        <f t="shared" si="3"/>
        <v>Stewart Information Services Corporation</v>
      </c>
      <c r="J86">
        <v>997</v>
      </c>
      <c r="K86">
        <v>87.3</v>
      </c>
      <c r="L86">
        <v>-9</v>
      </c>
      <c r="M86">
        <v>3.2</v>
      </c>
      <c r="N86">
        <v>2.2999999999999998</v>
      </c>
      <c r="O86" t="s">
        <v>379</v>
      </c>
      <c r="P86" t="s">
        <v>380</v>
      </c>
      <c r="Q86" t="s">
        <v>381</v>
      </c>
      <c r="R86" t="s">
        <v>382</v>
      </c>
      <c r="S86">
        <v>6.8</v>
      </c>
      <c r="T86">
        <v>8.9</v>
      </c>
      <c r="U86">
        <v>9.8000000000000007</v>
      </c>
      <c r="V86">
        <v>8.3000000000000007</v>
      </c>
      <c r="W86">
        <v>9.3000000000000007</v>
      </c>
      <c r="X86">
        <v>10.3</v>
      </c>
      <c r="Y86">
        <v>2.9</v>
      </c>
      <c r="Z86">
        <v>14.1</v>
      </c>
      <c r="AA86">
        <v>95.1</v>
      </c>
      <c r="AB86" t="s">
        <v>112</v>
      </c>
      <c r="AC86">
        <f t="shared" si="4"/>
        <v>1.5</v>
      </c>
      <c r="AD86">
        <f t="shared" si="4"/>
        <v>2.36</v>
      </c>
      <c r="AE86">
        <f t="shared" si="4"/>
        <v>16.7</v>
      </c>
      <c r="AF86">
        <f t="shared" si="4"/>
        <v>13.8</v>
      </c>
      <c r="AG86">
        <v>1</v>
      </c>
    </row>
    <row r="87" spans="2:33" x14ac:dyDescent="0.25">
      <c r="B87" t="s">
        <v>384</v>
      </c>
      <c r="C87" t="s">
        <v>34</v>
      </c>
      <c r="H87" t="s">
        <v>383</v>
      </c>
      <c r="I87" t="str">
        <f t="shared" si="3"/>
        <v>Aetna Inc.</v>
      </c>
      <c r="J87" s="1">
        <v>58600</v>
      </c>
      <c r="K87">
        <v>93.4</v>
      </c>
      <c r="L87">
        <v>44.9</v>
      </c>
      <c r="M87">
        <v>-1.7</v>
      </c>
      <c r="N87">
        <v>-2.6</v>
      </c>
      <c r="O87" t="s">
        <v>385</v>
      </c>
      <c r="P87" t="s">
        <v>112</v>
      </c>
      <c r="Q87" t="s">
        <v>364</v>
      </c>
      <c r="R87" t="s">
        <v>386</v>
      </c>
      <c r="S87">
        <v>13.4</v>
      </c>
      <c r="T87">
        <v>16.8</v>
      </c>
      <c r="U87">
        <v>14.3</v>
      </c>
      <c r="V87">
        <v>7.4</v>
      </c>
      <c r="W87">
        <v>8.5</v>
      </c>
      <c r="X87">
        <v>19.899999999999999</v>
      </c>
      <c r="Y87">
        <v>1.1000000000000001</v>
      </c>
      <c r="Z87">
        <v>53.5</v>
      </c>
      <c r="AA87">
        <v>29.1</v>
      </c>
      <c r="AB87">
        <v>40.799999999999997</v>
      </c>
      <c r="AC87">
        <f t="shared" si="4"/>
        <v>3.76</v>
      </c>
      <c r="AD87" t="e">
        <f t="shared" si="4"/>
        <v>#N/A</v>
      </c>
      <c r="AE87">
        <f t="shared" si="4"/>
        <v>17.899999999999999</v>
      </c>
      <c r="AF87">
        <f t="shared" si="4"/>
        <v>18</v>
      </c>
      <c r="AG87">
        <v>1</v>
      </c>
    </row>
    <row r="88" spans="2:33" x14ac:dyDescent="0.25">
      <c r="B88" t="s">
        <v>387</v>
      </c>
      <c r="C88" t="s">
        <v>34</v>
      </c>
      <c r="H88" t="s">
        <v>383</v>
      </c>
      <c r="I88" t="str">
        <f t="shared" si="3"/>
        <v>Anthem Inc.</v>
      </c>
      <c r="J88" s="1">
        <v>58082</v>
      </c>
      <c r="K88">
        <v>95.7</v>
      </c>
      <c r="L88">
        <v>57.3</v>
      </c>
      <c r="M88">
        <v>0.6</v>
      </c>
      <c r="N88">
        <v>-0.3</v>
      </c>
      <c r="O88" t="s">
        <v>388</v>
      </c>
      <c r="P88" t="s">
        <v>112</v>
      </c>
      <c r="Q88" t="s">
        <v>389</v>
      </c>
      <c r="R88" t="s">
        <v>390</v>
      </c>
      <c r="S88">
        <v>10.3</v>
      </c>
      <c r="T88">
        <v>12</v>
      </c>
      <c r="U88">
        <v>11.1</v>
      </c>
      <c r="V88">
        <v>7.6</v>
      </c>
      <c r="W88">
        <v>9.5</v>
      </c>
      <c r="X88" t="s">
        <v>145</v>
      </c>
      <c r="Y88">
        <v>1.2</v>
      </c>
      <c r="Z88">
        <v>38.5</v>
      </c>
      <c r="AA88">
        <v>34.299999999999997</v>
      </c>
      <c r="AB88">
        <v>37.1</v>
      </c>
      <c r="AC88">
        <f t="shared" si="4"/>
        <v>2.2400000000000002</v>
      </c>
      <c r="AD88" t="e">
        <f t="shared" si="4"/>
        <v>#N/A</v>
      </c>
      <c r="AE88">
        <f t="shared" si="4"/>
        <v>18.2</v>
      </c>
      <c r="AF88">
        <f t="shared" si="4"/>
        <v>17.5</v>
      </c>
      <c r="AG88">
        <v>1</v>
      </c>
    </row>
    <row r="89" spans="2:33" x14ac:dyDescent="0.25">
      <c r="B89" t="s">
        <v>391</v>
      </c>
      <c r="C89" t="s">
        <v>40</v>
      </c>
      <c r="H89" t="s">
        <v>383</v>
      </c>
      <c r="I89" t="str">
        <f t="shared" si="3"/>
        <v>Centene Corporation</v>
      </c>
      <c r="J89" s="1">
        <v>16370</v>
      </c>
      <c r="K89">
        <v>92</v>
      </c>
      <c r="L89">
        <v>67.900000000000006</v>
      </c>
      <c r="M89">
        <v>-6.4</v>
      </c>
      <c r="N89">
        <v>-7.2</v>
      </c>
      <c r="O89" t="s">
        <v>392</v>
      </c>
      <c r="P89" t="s">
        <v>112</v>
      </c>
      <c r="Q89" t="s">
        <v>393</v>
      </c>
      <c r="R89" t="s">
        <v>394</v>
      </c>
      <c r="S89">
        <v>14</v>
      </c>
      <c r="T89">
        <v>13.8</v>
      </c>
      <c r="U89">
        <v>14.1</v>
      </c>
      <c r="V89">
        <v>6.6</v>
      </c>
      <c r="W89">
        <v>7.9</v>
      </c>
      <c r="X89" t="s">
        <v>145</v>
      </c>
      <c r="Y89" t="s">
        <v>131</v>
      </c>
      <c r="Z89">
        <v>43.5</v>
      </c>
      <c r="AA89">
        <v>50.4</v>
      </c>
      <c r="AB89">
        <v>79.599999999999994</v>
      </c>
      <c r="AC89">
        <f t="shared" si="4"/>
        <v>2.4700000000000002</v>
      </c>
      <c r="AD89" t="e">
        <f t="shared" si="4"/>
        <v>#N/A</v>
      </c>
      <c r="AE89">
        <f t="shared" si="4"/>
        <v>18.8</v>
      </c>
      <c r="AF89">
        <f t="shared" si="4"/>
        <v>16</v>
      </c>
      <c r="AG89">
        <v>1</v>
      </c>
    </row>
    <row r="90" spans="2:33" x14ac:dyDescent="0.25">
      <c r="B90" t="s">
        <v>395</v>
      </c>
      <c r="C90" t="s">
        <v>40</v>
      </c>
      <c r="H90" t="s">
        <v>383</v>
      </c>
      <c r="I90" t="str">
        <f t="shared" si="3"/>
        <v>CIGNA Corporation</v>
      </c>
      <c r="J90" s="1">
        <v>50331</v>
      </c>
      <c r="K90">
        <v>96.1</v>
      </c>
      <c r="L90">
        <v>53</v>
      </c>
      <c r="M90">
        <v>-2.8</v>
      </c>
      <c r="N90">
        <v>-3.7</v>
      </c>
      <c r="O90" t="s">
        <v>396</v>
      </c>
      <c r="P90" t="s">
        <v>397</v>
      </c>
      <c r="Q90" t="s">
        <v>398</v>
      </c>
      <c r="R90" t="s">
        <v>399</v>
      </c>
      <c r="S90">
        <v>14.5</v>
      </c>
      <c r="T90">
        <v>17.600000000000001</v>
      </c>
      <c r="U90">
        <v>15.7</v>
      </c>
      <c r="V90">
        <v>8.3000000000000007</v>
      </c>
      <c r="W90">
        <v>9</v>
      </c>
      <c r="X90">
        <v>12.8</v>
      </c>
      <c r="Y90">
        <v>0</v>
      </c>
      <c r="Z90">
        <v>26.7</v>
      </c>
      <c r="AA90">
        <v>21</v>
      </c>
      <c r="AB90">
        <v>36</v>
      </c>
      <c r="AC90">
        <f t="shared" si="4"/>
        <v>3.57</v>
      </c>
      <c r="AD90">
        <f t="shared" si="4"/>
        <v>6.2</v>
      </c>
      <c r="AE90">
        <f t="shared" si="4"/>
        <v>19</v>
      </c>
      <c r="AF90">
        <f t="shared" si="4"/>
        <v>18.100000000000001</v>
      </c>
      <c r="AG90">
        <v>1</v>
      </c>
    </row>
    <row r="91" spans="2:33" x14ac:dyDescent="0.25">
      <c r="B91" t="s">
        <v>400</v>
      </c>
      <c r="C91" t="s">
        <v>34</v>
      </c>
      <c r="H91" t="s">
        <v>383</v>
      </c>
      <c r="I91" t="str">
        <f t="shared" si="3"/>
        <v>Humana Inc.</v>
      </c>
      <c r="J91" s="1">
        <v>36235</v>
      </c>
      <c r="K91">
        <v>95.9</v>
      </c>
      <c r="L91">
        <v>24.3</v>
      </c>
      <c r="M91">
        <v>-1.1000000000000001</v>
      </c>
      <c r="N91">
        <v>-2</v>
      </c>
      <c r="O91" t="s">
        <v>401</v>
      </c>
      <c r="P91" t="s">
        <v>402</v>
      </c>
      <c r="Q91" t="s">
        <v>403</v>
      </c>
      <c r="R91" t="s">
        <v>404</v>
      </c>
      <c r="S91">
        <v>5.8</v>
      </c>
      <c r="T91">
        <v>14.8</v>
      </c>
      <c r="U91">
        <v>12.9</v>
      </c>
      <c r="V91">
        <v>7.7</v>
      </c>
      <c r="W91">
        <v>8.5</v>
      </c>
      <c r="X91">
        <v>12.3</v>
      </c>
      <c r="Y91">
        <v>0.6</v>
      </c>
      <c r="Z91">
        <v>27.7</v>
      </c>
      <c r="AA91">
        <v>35.4</v>
      </c>
      <c r="AB91">
        <v>40.5</v>
      </c>
      <c r="AC91">
        <f t="shared" si="4"/>
        <v>3.23</v>
      </c>
      <c r="AD91">
        <f t="shared" si="4"/>
        <v>4.7</v>
      </c>
      <c r="AE91">
        <f t="shared" si="4"/>
        <v>21.3</v>
      </c>
      <c r="AF91">
        <f t="shared" si="4"/>
        <v>21.2</v>
      </c>
      <c r="AG91">
        <v>1</v>
      </c>
    </row>
    <row r="92" spans="2:33" x14ac:dyDescent="0.25">
      <c r="B92" t="s">
        <v>405</v>
      </c>
      <c r="C92" t="s">
        <v>406</v>
      </c>
      <c r="D92" t="s">
        <v>34</v>
      </c>
      <c r="H92" t="s">
        <v>383</v>
      </c>
      <c r="I92" t="str">
        <f t="shared" si="3"/>
        <v>Molina Healthcare, Inc.</v>
      </c>
      <c r="J92" s="1">
        <v>4355</v>
      </c>
      <c r="K92">
        <v>94.5</v>
      </c>
      <c r="L92">
        <v>40.6</v>
      </c>
      <c r="M92">
        <v>1.5</v>
      </c>
      <c r="N92">
        <v>0.6</v>
      </c>
      <c r="O92" t="s">
        <v>407</v>
      </c>
      <c r="P92" t="s">
        <v>408</v>
      </c>
      <c r="Q92" t="s">
        <v>112</v>
      </c>
      <c r="R92" t="s">
        <v>135</v>
      </c>
      <c r="S92">
        <v>3.2</v>
      </c>
      <c r="T92">
        <v>-9.1999999999999993</v>
      </c>
      <c r="U92">
        <v>10.8</v>
      </c>
      <c r="V92">
        <v>6.9</v>
      </c>
      <c r="W92">
        <v>8.9</v>
      </c>
      <c r="X92">
        <v>7.4</v>
      </c>
      <c r="Y92" t="s">
        <v>131</v>
      </c>
      <c r="Z92">
        <v>49.9</v>
      </c>
      <c r="AA92">
        <v>341.3</v>
      </c>
      <c r="AB92">
        <v>239.8</v>
      </c>
      <c r="AC92">
        <f t="shared" si="4"/>
        <v>3.04</v>
      </c>
      <c r="AD92">
        <f t="shared" si="4"/>
        <v>4.84</v>
      </c>
      <c r="AE92" t="e">
        <f t="shared" si="4"/>
        <v>#N/A</v>
      </c>
      <c r="AF92">
        <f t="shared" si="4"/>
        <v>25.4</v>
      </c>
      <c r="AG92">
        <v>1</v>
      </c>
    </row>
    <row r="93" spans="2:33" x14ac:dyDescent="0.25">
      <c r="B93" t="s">
        <v>409</v>
      </c>
      <c r="C93" t="s">
        <v>64</v>
      </c>
      <c r="D93" t="s">
        <v>34</v>
      </c>
      <c r="H93" t="s">
        <v>383</v>
      </c>
      <c r="I93" t="str">
        <f t="shared" si="3"/>
        <v>UnitedHealth Group Inc.</v>
      </c>
      <c r="J93" s="1">
        <v>214959</v>
      </c>
      <c r="K93">
        <v>95.7</v>
      </c>
      <c r="L93">
        <v>38.6</v>
      </c>
      <c r="M93">
        <v>-0.9</v>
      </c>
      <c r="N93">
        <v>-1.8</v>
      </c>
      <c r="O93" t="s">
        <v>410</v>
      </c>
      <c r="P93" t="s">
        <v>112</v>
      </c>
      <c r="Q93" t="s">
        <v>411</v>
      </c>
      <c r="R93" t="s">
        <v>412</v>
      </c>
      <c r="S93">
        <v>19.5</v>
      </c>
      <c r="T93">
        <v>22.8</v>
      </c>
      <c r="U93">
        <v>19.8</v>
      </c>
      <c r="V93">
        <v>8.4</v>
      </c>
      <c r="W93">
        <v>9.4</v>
      </c>
      <c r="X93" t="s">
        <v>145</v>
      </c>
      <c r="Y93">
        <v>1.4</v>
      </c>
      <c r="Z93">
        <v>45.1</v>
      </c>
      <c r="AA93">
        <v>24.7</v>
      </c>
      <c r="AB93">
        <v>34.299999999999997</v>
      </c>
      <c r="AC93">
        <f t="shared" si="4"/>
        <v>4.75</v>
      </c>
      <c r="AD93" t="e">
        <f t="shared" si="4"/>
        <v>#N/A</v>
      </c>
      <c r="AE93">
        <f t="shared" si="4"/>
        <v>21.8</v>
      </c>
      <c r="AF93">
        <f t="shared" si="4"/>
        <v>20.399999999999999</v>
      </c>
      <c r="AG93">
        <v>1</v>
      </c>
    </row>
    <row r="94" spans="2:33" x14ac:dyDescent="0.25">
      <c r="B94" t="s">
        <v>413</v>
      </c>
      <c r="C94" t="s">
        <v>383</v>
      </c>
      <c r="D94" t="s">
        <v>414</v>
      </c>
      <c r="E94" t="s">
        <v>34</v>
      </c>
      <c r="H94" t="s">
        <v>383</v>
      </c>
      <c r="I94" t="str">
        <f t="shared" si="3"/>
        <v>WellCare Health Plans, Inc.</v>
      </c>
      <c r="J94" s="1">
        <v>8978</v>
      </c>
      <c r="K94">
        <v>94.2</v>
      </c>
      <c r="L94">
        <v>47.1</v>
      </c>
      <c r="M94">
        <v>-3</v>
      </c>
      <c r="N94">
        <v>-3.9</v>
      </c>
      <c r="O94" t="s">
        <v>415</v>
      </c>
      <c r="P94" t="s">
        <v>416</v>
      </c>
      <c r="Q94" t="s">
        <v>417</v>
      </c>
      <c r="R94" t="s">
        <v>418</v>
      </c>
      <c r="S94">
        <v>13</v>
      </c>
      <c r="T94">
        <v>17.2</v>
      </c>
      <c r="U94">
        <v>15.2</v>
      </c>
      <c r="V94">
        <v>8.1</v>
      </c>
      <c r="W94">
        <v>8.9</v>
      </c>
      <c r="X94">
        <v>8.3000000000000007</v>
      </c>
      <c r="Y94" t="s">
        <v>131</v>
      </c>
      <c r="Z94">
        <v>33.299999999999997</v>
      </c>
      <c r="AA94">
        <v>67.599999999999994</v>
      </c>
      <c r="AB94">
        <v>73.3</v>
      </c>
      <c r="AC94">
        <f t="shared" si="4"/>
        <v>3.85</v>
      </c>
      <c r="AD94">
        <f t="shared" si="4"/>
        <v>6.87</v>
      </c>
      <c r="AE94">
        <f t="shared" si="4"/>
        <v>23.8</v>
      </c>
      <c r="AF94">
        <f t="shared" si="4"/>
        <v>23</v>
      </c>
      <c r="AG94">
        <v>1</v>
      </c>
    </row>
    <row r="95" spans="2:33" x14ac:dyDescent="0.25">
      <c r="B95" t="s">
        <v>420</v>
      </c>
      <c r="C95" t="s">
        <v>64</v>
      </c>
      <c r="D95" t="s">
        <v>263</v>
      </c>
      <c r="H95" t="s">
        <v>419</v>
      </c>
      <c r="I95" t="str">
        <f t="shared" si="3"/>
        <v>Beazley Group plc</v>
      </c>
      <c r="J95" s="1">
        <v>3382</v>
      </c>
      <c r="K95">
        <v>92.6</v>
      </c>
      <c r="L95">
        <v>27.6</v>
      </c>
      <c r="M95">
        <v>-0.1</v>
      </c>
      <c r="N95">
        <v>-1.4</v>
      </c>
      <c r="O95" t="s">
        <v>421</v>
      </c>
      <c r="P95" t="s">
        <v>42</v>
      </c>
      <c r="Q95" t="s">
        <v>422</v>
      </c>
      <c r="R95" t="s">
        <v>423</v>
      </c>
      <c r="S95">
        <v>17.2</v>
      </c>
      <c r="T95">
        <v>8.6</v>
      </c>
      <c r="U95">
        <v>13.5</v>
      </c>
      <c r="V95">
        <v>6.3</v>
      </c>
      <c r="W95">
        <v>6.9</v>
      </c>
      <c r="X95">
        <v>13</v>
      </c>
      <c r="Y95">
        <v>2.2000000000000002</v>
      </c>
      <c r="Z95">
        <v>19.600000000000001</v>
      </c>
      <c r="AA95">
        <v>24.6</v>
      </c>
      <c r="AB95">
        <v>42</v>
      </c>
      <c r="AC95">
        <f t="shared" si="4"/>
        <v>2.25</v>
      </c>
      <c r="AD95">
        <f t="shared" si="4"/>
        <v>2.4500000000000002</v>
      </c>
      <c r="AE95">
        <f t="shared" si="4"/>
        <v>25.3</v>
      </c>
      <c r="AF95">
        <f t="shared" si="4"/>
        <v>14.5</v>
      </c>
      <c r="AG95">
        <v>1</v>
      </c>
    </row>
    <row r="96" spans="2:33" x14ac:dyDescent="0.25">
      <c r="B96" t="s">
        <v>424</v>
      </c>
      <c r="C96" t="s">
        <v>321</v>
      </c>
      <c r="H96" t="s">
        <v>419</v>
      </c>
      <c r="I96" t="str">
        <f t="shared" si="3"/>
        <v>Hiscox Ltd</v>
      </c>
      <c r="J96" s="1">
        <v>5385</v>
      </c>
      <c r="K96">
        <v>97</v>
      </c>
      <c r="L96">
        <v>38.700000000000003</v>
      </c>
      <c r="M96">
        <v>3.5</v>
      </c>
      <c r="N96">
        <v>2.2000000000000002</v>
      </c>
      <c r="O96" t="s">
        <v>425</v>
      </c>
      <c r="P96" t="s">
        <v>274</v>
      </c>
      <c r="Q96" t="s">
        <v>426</v>
      </c>
      <c r="R96" t="s">
        <v>364</v>
      </c>
      <c r="S96">
        <v>20.3</v>
      </c>
      <c r="T96">
        <v>5.8</v>
      </c>
      <c r="U96">
        <v>11.9</v>
      </c>
      <c r="V96">
        <v>7.9</v>
      </c>
      <c r="W96">
        <v>8.4</v>
      </c>
      <c r="X96">
        <v>18.2</v>
      </c>
      <c r="Y96">
        <v>2</v>
      </c>
      <c r="Z96">
        <v>13.2</v>
      </c>
      <c r="AA96">
        <v>37.5</v>
      </c>
      <c r="AB96">
        <v>65.5</v>
      </c>
      <c r="AC96">
        <f t="shared" si="4"/>
        <v>2.2200000000000002</v>
      </c>
      <c r="AD96">
        <f t="shared" si="4"/>
        <v>2.39</v>
      </c>
      <c r="AE96">
        <f t="shared" si="4"/>
        <v>40.200000000000003</v>
      </c>
      <c r="AF96">
        <f t="shared" si="4"/>
        <v>17.899999999999999</v>
      </c>
      <c r="AG96">
        <v>1</v>
      </c>
    </row>
    <row r="97" spans="2:33" x14ac:dyDescent="0.25">
      <c r="B97" t="s">
        <v>427</v>
      </c>
      <c r="C97" t="s">
        <v>56</v>
      </c>
      <c r="D97" t="s">
        <v>93</v>
      </c>
      <c r="H97" t="s">
        <v>419</v>
      </c>
      <c r="I97" t="str">
        <f t="shared" si="3"/>
        <v>Lancashire Holdings Ltd.</v>
      </c>
      <c r="J97" s="1">
        <v>1782</v>
      </c>
      <c r="K97">
        <v>87.1</v>
      </c>
      <c r="L97">
        <v>-4.3</v>
      </c>
      <c r="M97">
        <v>-1.2</v>
      </c>
      <c r="N97">
        <v>-2.5</v>
      </c>
      <c r="O97" t="s">
        <v>95</v>
      </c>
      <c r="P97" t="s">
        <v>122</v>
      </c>
      <c r="Q97" t="s">
        <v>112</v>
      </c>
      <c r="R97" t="s">
        <v>136</v>
      </c>
      <c r="S97">
        <v>12.7</v>
      </c>
      <c r="T97">
        <v>-2.8</v>
      </c>
      <c r="U97">
        <v>10.5</v>
      </c>
      <c r="V97">
        <v>6.2</v>
      </c>
      <c r="W97">
        <v>7.1</v>
      </c>
      <c r="X97">
        <v>-6.5</v>
      </c>
      <c r="Y97">
        <v>1.8</v>
      </c>
      <c r="Z97">
        <v>21</v>
      </c>
      <c r="AA97">
        <v>111.7</v>
      </c>
      <c r="AB97">
        <v>101.4</v>
      </c>
      <c r="AC97">
        <f t="shared" si="4"/>
        <v>1.59</v>
      </c>
      <c r="AD97">
        <f t="shared" si="4"/>
        <v>1.84</v>
      </c>
      <c r="AE97" t="e">
        <f t="shared" si="4"/>
        <v>#N/A</v>
      </c>
      <c r="AF97">
        <f t="shared" si="4"/>
        <v>13.7</v>
      </c>
      <c r="AG97">
        <v>1</v>
      </c>
    </row>
    <row r="98" spans="2:33" x14ac:dyDescent="0.25">
      <c r="B98" t="s">
        <v>429</v>
      </c>
      <c r="C98" t="s">
        <v>430</v>
      </c>
      <c r="H98" t="s">
        <v>428</v>
      </c>
      <c r="I98" t="str">
        <f t="shared" si="3"/>
        <v>Aegon NV</v>
      </c>
      <c r="J98" s="1">
        <v>13163</v>
      </c>
      <c r="K98">
        <v>98.7</v>
      </c>
      <c r="L98">
        <v>1.4</v>
      </c>
      <c r="M98">
        <v>1</v>
      </c>
      <c r="N98">
        <v>0.8</v>
      </c>
      <c r="O98" t="s">
        <v>355</v>
      </c>
      <c r="P98" t="s">
        <v>431</v>
      </c>
      <c r="Q98" t="s">
        <v>432</v>
      </c>
      <c r="R98" t="s">
        <v>333</v>
      </c>
      <c r="S98">
        <v>2.1</v>
      </c>
      <c r="T98">
        <v>7.7</v>
      </c>
      <c r="U98">
        <v>6.5</v>
      </c>
      <c r="V98">
        <v>6.1</v>
      </c>
      <c r="W98">
        <v>16.100000000000001</v>
      </c>
      <c r="X98">
        <v>5</v>
      </c>
      <c r="Y98">
        <v>4.9000000000000004</v>
      </c>
      <c r="Z98">
        <v>38.799999999999997</v>
      </c>
      <c r="AA98">
        <v>47.4</v>
      </c>
      <c r="AB98">
        <v>207.9</v>
      </c>
      <c r="AC98">
        <f t="shared" si="4"/>
        <v>0.55000000000000004</v>
      </c>
      <c r="AD98">
        <f t="shared" si="4"/>
        <v>0.6</v>
      </c>
      <c r="AE98">
        <f t="shared" si="4"/>
        <v>7.4</v>
      </c>
      <c r="AF98">
        <f t="shared" si="4"/>
        <v>8.3000000000000007</v>
      </c>
      <c r="AG98">
        <v>1</v>
      </c>
    </row>
    <row r="99" spans="2:33" x14ac:dyDescent="0.25">
      <c r="B99" t="s">
        <v>25</v>
      </c>
      <c r="C99" t="s">
        <v>26</v>
      </c>
      <c r="H99" t="s">
        <v>428</v>
      </c>
      <c r="I99" t="str">
        <f t="shared" si="3"/>
        <v>Allianz SE</v>
      </c>
      <c r="J99" s="1">
        <v>103458</v>
      </c>
      <c r="K99">
        <v>96.8</v>
      </c>
      <c r="L99">
        <v>25.6</v>
      </c>
      <c r="M99">
        <v>-0.8</v>
      </c>
      <c r="N99">
        <v>-0.5</v>
      </c>
      <c r="O99" t="s">
        <v>309</v>
      </c>
      <c r="P99" t="s">
        <v>200</v>
      </c>
      <c r="Q99" t="s">
        <v>29</v>
      </c>
      <c r="R99" t="s">
        <v>30</v>
      </c>
      <c r="S99">
        <v>10.9</v>
      </c>
      <c r="T99">
        <v>11.1</v>
      </c>
      <c r="U99">
        <v>10.4</v>
      </c>
      <c r="V99">
        <v>7.3</v>
      </c>
      <c r="W99">
        <v>10.199999999999999</v>
      </c>
      <c r="X99">
        <v>16.399999999999999</v>
      </c>
      <c r="Y99">
        <v>3.9</v>
      </c>
      <c r="Z99">
        <v>32.799999999999997</v>
      </c>
      <c r="AA99">
        <v>16.100000000000001</v>
      </c>
      <c r="AB99">
        <v>39.799999999999997</v>
      </c>
      <c r="AC99">
        <f t="shared" si="4"/>
        <v>1.36</v>
      </c>
      <c r="AD99">
        <f t="shared" si="4"/>
        <v>1.71</v>
      </c>
      <c r="AE99">
        <f t="shared" si="4"/>
        <v>12.4</v>
      </c>
      <c r="AF99">
        <f t="shared" si="4"/>
        <v>11.9</v>
      </c>
      <c r="AG99">
        <v>1</v>
      </c>
    </row>
    <row r="100" spans="2:33" x14ac:dyDescent="0.25">
      <c r="B100" t="s">
        <v>433</v>
      </c>
      <c r="C100" t="s">
        <v>434</v>
      </c>
      <c r="D100" t="s">
        <v>435</v>
      </c>
      <c r="H100" t="s">
        <v>428</v>
      </c>
      <c r="I100" t="str">
        <f t="shared" si="3"/>
        <v>Assicurazioni Generali SpA</v>
      </c>
      <c r="J100" s="1">
        <v>28389</v>
      </c>
      <c r="K100">
        <v>95.9</v>
      </c>
      <c r="L100">
        <v>9.4</v>
      </c>
      <c r="M100">
        <v>1.1000000000000001</v>
      </c>
      <c r="N100">
        <v>4.2</v>
      </c>
      <c r="O100" t="s">
        <v>325</v>
      </c>
      <c r="P100" t="s">
        <v>273</v>
      </c>
      <c r="Q100" t="s">
        <v>250</v>
      </c>
      <c r="R100" t="s">
        <v>436</v>
      </c>
      <c r="S100">
        <v>8.9</v>
      </c>
      <c r="T100">
        <v>9.3000000000000007</v>
      </c>
      <c r="U100">
        <v>9.4</v>
      </c>
      <c r="V100">
        <v>10</v>
      </c>
      <c r="W100">
        <v>16</v>
      </c>
      <c r="X100">
        <v>31.4</v>
      </c>
      <c r="Y100">
        <v>5.2</v>
      </c>
      <c r="Z100">
        <v>50.2</v>
      </c>
      <c r="AA100">
        <v>77.099999999999994</v>
      </c>
      <c r="AB100">
        <v>85.6</v>
      </c>
      <c r="AC100">
        <f t="shared" si="4"/>
        <v>1.05</v>
      </c>
      <c r="AD100">
        <f t="shared" si="4"/>
        <v>1.66</v>
      </c>
      <c r="AE100">
        <f t="shared" si="4"/>
        <v>11.2</v>
      </c>
      <c r="AF100">
        <f t="shared" si="4"/>
        <v>10.1</v>
      </c>
      <c r="AG100">
        <v>1</v>
      </c>
    </row>
    <row r="101" spans="2:33" x14ac:dyDescent="0.25">
      <c r="B101" t="s">
        <v>437</v>
      </c>
      <c r="C101" t="s">
        <v>263</v>
      </c>
      <c r="H101" t="s">
        <v>428</v>
      </c>
      <c r="I101" t="str">
        <f t="shared" si="3"/>
        <v>Aviva plc</v>
      </c>
      <c r="J101" s="1">
        <v>26851</v>
      </c>
      <c r="K101">
        <v>92.7</v>
      </c>
      <c r="L101">
        <v>3.3</v>
      </c>
      <c r="M101">
        <v>-1.5</v>
      </c>
      <c r="N101">
        <v>-2.7</v>
      </c>
      <c r="O101" t="s">
        <v>58</v>
      </c>
      <c r="P101" t="s">
        <v>438</v>
      </c>
      <c r="Q101" t="s">
        <v>439</v>
      </c>
      <c r="R101" t="s">
        <v>440</v>
      </c>
      <c r="S101">
        <v>3.8</v>
      </c>
      <c r="T101">
        <v>13</v>
      </c>
      <c r="U101">
        <v>10.8</v>
      </c>
      <c r="V101">
        <v>8.1999999999999993</v>
      </c>
      <c r="W101">
        <v>12.1</v>
      </c>
      <c r="X101">
        <v>3.3</v>
      </c>
      <c r="Y101">
        <v>4.8</v>
      </c>
      <c r="Z101">
        <v>35.700000000000003</v>
      </c>
      <c r="AA101">
        <v>76.7</v>
      </c>
      <c r="AB101">
        <v>95.4</v>
      </c>
      <c r="AC101">
        <f t="shared" si="4"/>
        <v>1.25</v>
      </c>
      <c r="AD101">
        <f t="shared" si="4"/>
        <v>2.1</v>
      </c>
      <c r="AE101">
        <f t="shared" si="4"/>
        <v>9.3000000000000007</v>
      </c>
      <c r="AF101">
        <f t="shared" si="4"/>
        <v>10</v>
      </c>
      <c r="AG101">
        <v>1</v>
      </c>
    </row>
    <row r="102" spans="2:33" x14ac:dyDescent="0.25">
      <c r="B102" t="s">
        <v>441</v>
      </c>
      <c r="C102" t="s">
        <v>442</v>
      </c>
      <c r="H102" t="s">
        <v>428</v>
      </c>
      <c r="I102" t="str">
        <f t="shared" si="3"/>
        <v>Axa SA</v>
      </c>
      <c r="J102" s="1">
        <v>72745</v>
      </c>
      <c r="K102">
        <v>96.5</v>
      </c>
      <c r="L102">
        <v>5.4</v>
      </c>
      <c r="M102">
        <v>0</v>
      </c>
      <c r="N102">
        <v>1</v>
      </c>
      <c r="O102" t="s">
        <v>138</v>
      </c>
      <c r="P102" t="s">
        <v>237</v>
      </c>
      <c r="Q102" t="s">
        <v>443</v>
      </c>
      <c r="R102" t="s">
        <v>444</v>
      </c>
      <c r="S102">
        <v>9.5</v>
      </c>
      <c r="T102">
        <v>10.199999999999999</v>
      </c>
      <c r="U102">
        <v>9.6</v>
      </c>
      <c r="V102">
        <v>9.1999999999999993</v>
      </c>
      <c r="W102">
        <v>12.1</v>
      </c>
      <c r="X102">
        <v>21.8</v>
      </c>
      <c r="Y102">
        <v>4.5999999999999996</v>
      </c>
      <c r="Z102">
        <v>49.5</v>
      </c>
      <c r="AA102">
        <v>23.1</v>
      </c>
      <c r="AB102">
        <v>42.8</v>
      </c>
      <c r="AC102">
        <f t="shared" si="4"/>
        <v>1.03</v>
      </c>
      <c r="AD102">
        <f t="shared" si="4"/>
        <v>1.6</v>
      </c>
      <c r="AE102">
        <f t="shared" si="4"/>
        <v>10.3</v>
      </c>
      <c r="AF102">
        <f t="shared" si="4"/>
        <v>9.9</v>
      </c>
      <c r="AG102">
        <v>1</v>
      </c>
    </row>
    <row r="103" spans="2:33" x14ac:dyDescent="0.25">
      <c r="B103" t="s">
        <v>445</v>
      </c>
      <c r="C103" t="s">
        <v>253</v>
      </c>
      <c r="D103" t="s">
        <v>180</v>
      </c>
      <c r="E103" t="s">
        <v>64</v>
      </c>
      <c r="F103" t="s">
        <v>263</v>
      </c>
      <c r="H103" t="s">
        <v>428</v>
      </c>
      <c r="I103" t="str">
        <f t="shared" si="3"/>
        <v>Legal &amp; General Group plc</v>
      </c>
      <c r="J103" s="1">
        <v>21287</v>
      </c>
      <c r="K103">
        <v>97.5</v>
      </c>
      <c r="L103">
        <v>8.3000000000000007</v>
      </c>
      <c r="M103">
        <v>1.7</v>
      </c>
      <c r="N103">
        <v>0.4</v>
      </c>
      <c r="O103" t="s">
        <v>446</v>
      </c>
      <c r="P103" t="s">
        <v>447</v>
      </c>
      <c r="Q103" t="s">
        <v>448</v>
      </c>
      <c r="R103" t="s">
        <v>449</v>
      </c>
      <c r="S103">
        <v>18.899999999999999</v>
      </c>
      <c r="T103">
        <v>21.4</v>
      </c>
      <c r="U103">
        <v>16.7</v>
      </c>
      <c r="V103">
        <v>9.4</v>
      </c>
      <c r="W103">
        <v>11.6</v>
      </c>
      <c r="X103">
        <v>15.1</v>
      </c>
      <c r="Y103">
        <v>5.5</v>
      </c>
      <c r="Z103">
        <v>78.5</v>
      </c>
      <c r="AA103">
        <v>22.6</v>
      </c>
      <c r="AB103">
        <v>100.3</v>
      </c>
      <c r="AC103">
        <f t="shared" si="4"/>
        <v>2.27</v>
      </c>
      <c r="AD103">
        <f t="shared" si="4"/>
        <v>2.31</v>
      </c>
      <c r="AE103">
        <f t="shared" si="4"/>
        <v>10.4</v>
      </c>
      <c r="AF103">
        <f t="shared" si="4"/>
        <v>11</v>
      </c>
      <c r="AG103">
        <v>1</v>
      </c>
    </row>
    <row r="104" spans="2:33" x14ac:dyDescent="0.25">
      <c r="B104" t="s">
        <v>450</v>
      </c>
      <c r="C104" t="s">
        <v>451</v>
      </c>
      <c r="H104" t="s">
        <v>428</v>
      </c>
      <c r="I104" t="str">
        <f t="shared" si="3"/>
        <v>Prudential Plc</v>
      </c>
      <c r="J104" s="1">
        <v>63656</v>
      </c>
      <c r="K104">
        <v>95.5</v>
      </c>
      <c r="L104">
        <v>13.5</v>
      </c>
      <c r="M104">
        <v>0.7</v>
      </c>
      <c r="N104">
        <v>-0.6</v>
      </c>
      <c r="O104" t="s">
        <v>452</v>
      </c>
      <c r="P104" t="s">
        <v>453</v>
      </c>
      <c r="Q104" t="s">
        <v>136</v>
      </c>
      <c r="R104" t="s">
        <v>454</v>
      </c>
      <c r="S104">
        <v>14</v>
      </c>
      <c r="T104">
        <v>22.7</v>
      </c>
      <c r="U104">
        <v>20.100000000000001</v>
      </c>
      <c r="V104">
        <v>11.7</v>
      </c>
      <c r="W104">
        <v>14.6</v>
      </c>
      <c r="X104">
        <v>18.2</v>
      </c>
      <c r="Y104">
        <v>2.4</v>
      </c>
      <c r="Z104">
        <v>51.4</v>
      </c>
      <c r="AA104">
        <v>53.7</v>
      </c>
      <c r="AB104">
        <v>73.7</v>
      </c>
      <c r="AC104">
        <f t="shared" si="4"/>
        <v>3.17</v>
      </c>
      <c r="AD104">
        <f t="shared" si="4"/>
        <v>3.95</v>
      </c>
      <c r="AE104">
        <f t="shared" si="4"/>
        <v>13.7</v>
      </c>
      <c r="AF104">
        <f t="shared" si="4"/>
        <v>12.5</v>
      </c>
      <c r="AG104">
        <v>1</v>
      </c>
    </row>
    <row r="105" spans="2:33" x14ac:dyDescent="0.25">
      <c r="B105" t="s">
        <v>455</v>
      </c>
      <c r="C105" t="s">
        <v>263</v>
      </c>
      <c r="H105" t="s">
        <v>428</v>
      </c>
      <c r="I105" t="str">
        <f t="shared" si="3"/>
        <v>Sampo plc</v>
      </c>
      <c r="J105" s="1">
        <v>30063</v>
      </c>
      <c r="K105">
        <v>96.4</v>
      </c>
      <c r="L105">
        <v>7.1</v>
      </c>
      <c r="M105">
        <v>1.6</v>
      </c>
      <c r="N105">
        <v>1.4</v>
      </c>
      <c r="O105" t="s">
        <v>456</v>
      </c>
      <c r="P105" t="s">
        <v>457</v>
      </c>
      <c r="Q105" t="s">
        <v>29</v>
      </c>
      <c r="R105" t="s">
        <v>458</v>
      </c>
      <c r="S105">
        <v>14.6</v>
      </c>
      <c r="T105">
        <v>17.600000000000001</v>
      </c>
      <c r="U105">
        <v>12.4</v>
      </c>
      <c r="V105">
        <v>9</v>
      </c>
      <c r="W105">
        <v>10.1</v>
      </c>
      <c r="X105">
        <v>15.2</v>
      </c>
      <c r="Y105">
        <v>5</v>
      </c>
      <c r="Z105">
        <v>25.4</v>
      </c>
      <c r="AA105">
        <v>12.9</v>
      </c>
      <c r="AB105">
        <v>206</v>
      </c>
      <c r="AC105">
        <f t="shared" si="4"/>
        <v>2.0099999999999998</v>
      </c>
      <c r="AD105">
        <f t="shared" si="4"/>
        <v>2.44</v>
      </c>
      <c r="AE105">
        <f t="shared" si="4"/>
        <v>12.4</v>
      </c>
      <c r="AF105">
        <f t="shared" si="4"/>
        <v>15.2</v>
      </c>
      <c r="AG105">
        <v>1</v>
      </c>
    </row>
    <row r="106" spans="2:33" x14ac:dyDescent="0.25">
      <c r="B106" t="s">
        <v>114</v>
      </c>
      <c r="C106" t="s">
        <v>46</v>
      </c>
      <c r="D106" t="s">
        <v>70</v>
      </c>
      <c r="E106" t="s">
        <v>115</v>
      </c>
      <c r="H106" t="s">
        <v>428</v>
      </c>
      <c r="I106" t="str">
        <f t="shared" si="3"/>
        <v>Zurich Financial Services AG</v>
      </c>
      <c r="J106" s="1">
        <v>46092</v>
      </c>
      <c r="K106">
        <v>98.6</v>
      </c>
      <c r="L106">
        <v>10</v>
      </c>
      <c r="M106">
        <v>1.5</v>
      </c>
      <c r="N106">
        <v>0.7</v>
      </c>
      <c r="O106" t="s">
        <v>116</v>
      </c>
      <c r="P106" t="s">
        <v>117</v>
      </c>
      <c r="Q106" t="s">
        <v>118</v>
      </c>
      <c r="R106" t="s">
        <v>119</v>
      </c>
      <c r="S106">
        <v>10.4</v>
      </c>
      <c r="T106">
        <v>9</v>
      </c>
      <c r="U106">
        <v>10.199999999999999</v>
      </c>
      <c r="V106">
        <v>8</v>
      </c>
      <c r="W106">
        <v>10.1</v>
      </c>
      <c r="X106">
        <v>10.8</v>
      </c>
      <c r="Y106">
        <v>5.6</v>
      </c>
      <c r="Z106">
        <v>27.8</v>
      </c>
      <c r="AA106">
        <v>35</v>
      </c>
      <c r="AB106">
        <v>44.3</v>
      </c>
      <c r="AC106">
        <f t="shared" si="4"/>
        <v>1.49</v>
      </c>
      <c r="AD106">
        <f t="shared" si="4"/>
        <v>2.0499999999999998</v>
      </c>
      <c r="AE106">
        <f t="shared" si="4"/>
        <v>15.9</v>
      </c>
      <c r="AF106">
        <f t="shared" si="4"/>
        <v>12.8</v>
      </c>
      <c r="AG106">
        <v>1</v>
      </c>
    </row>
    <row r="107" spans="2:33" x14ac:dyDescent="0.25">
      <c r="B107" t="s">
        <v>460</v>
      </c>
      <c r="C107" t="s">
        <v>64</v>
      </c>
      <c r="D107" t="s">
        <v>263</v>
      </c>
      <c r="H107" t="s">
        <v>459</v>
      </c>
      <c r="I107" t="str">
        <f t="shared" si="3"/>
        <v>Admiral Group plc</v>
      </c>
      <c r="J107" s="1">
        <v>7296</v>
      </c>
      <c r="K107">
        <v>89</v>
      </c>
      <c r="L107">
        <v>7.3</v>
      </c>
      <c r="M107">
        <v>3.1</v>
      </c>
      <c r="N107">
        <v>1.8</v>
      </c>
      <c r="O107" t="s">
        <v>461</v>
      </c>
      <c r="P107" t="s">
        <v>462</v>
      </c>
      <c r="Q107" t="s">
        <v>177</v>
      </c>
      <c r="R107" t="s">
        <v>140</v>
      </c>
      <c r="S107">
        <v>37.4</v>
      </c>
      <c r="T107">
        <v>46.1</v>
      </c>
      <c r="U107">
        <v>32.6</v>
      </c>
      <c r="V107">
        <v>9.6</v>
      </c>
      <c r="W107">
        <v>9.9</v>
      </c>
      <c r="X107">
        <v>42.7</v>
      </c>
      <c r="Y107">
        <v>2.8</v>
      </c>
      <c r="Z107">
        <v>27.8</v>
      </c>
      <c r="AA107">
        <v>19.3</v>
      </c>
      <c r="AB107">
        <v>26.5</v>
      </c>
      <c r="AC107">
        <f t="shared" si="4"/>
        <v>8.9600000000000009</v>
      </c>
      <c r="AD107">
        <f t="shared" si="4"/>
        <v>11.51</v>
      </c>
      <c r="AE107">
        <f t="shared" si="4"/>
        <v>17.3</v>
      </c>
      <c r="AF107">
        <f t="shared" si="4"/>
        <v>16.600000000000001</v>
      </c>
      <c r="AG107">
        <v>1</v>
      </c>
    </row>
    <row r="108" spans="2:33" x14ac:dyDescent="0.25">
      <c r="B108" t="s">
        <v>463</v>
      </c>
      <c r="C108" t="s">
        <v>430</v>
      </c>
      <c r="H108" t="s">
        <v>459</v>
      </c>
      <c r="I108" t="str">
        <f t="shared" si="3"/>
        <v>Ageas NV</v>
      </c>
      <c r="J108" s="1">
        <v>10221</v>
      </c>
      <c r="K108">
        <v>97.8</v>
      </c>
      <c r="L108">
        <v>11.6</v>
      </c>
      <c r="M108">
        <v>-1.2</v>
      </c>
      <c r="N108">
        <v>-0.4</v>
      </c>
      <c r="O108" t="s">
        <v>84</v>
      </c>
      <c r="P108" t="s">
        <v>94</v>
      </c>
      <c r="Q108" t="s">
        <v>310</v>
      </c>
      <c r="R108" t="s">
        <v>79</v>
      </c>
      <c r="S108">
        <v>0.3</v>
      </c>
      <c r="T108">
        <v>7.6</v>
      </c>
      <c r="U108">
        <v>8.1</v>
      </c>
      <c r="V108">
        <v>8.1999999999999993</v>
      </c>
      <c r="W108">
        <v>12.1</v>
      </c>
      <c r="X108">
        <v>14</v>
      </c>
      <c r="Y108">
        <v>4.0999999999999996</v>
      </c>
      <c r="Z108">
        <v>31.7</v>
      </c>
      <c r="AA108">
        <v>76.900000000000006</v>
      </c>
      <c r="AB108">
        <v>797.7</v>
      </c>
      <c r="AC108">
        <f t="shared" si="4"/>
        <v>0.9</v>
      </c>
      <c r="AD108">
        <f t="shared" si="4"/>
        <v>1.04</v>
      </c>
      <c r="AE108">
        <f t="shared" si="4"/>
        <v>12.9</v>
      </c>
      <c r="AF108">
        <f t="shared" si="4"/>
        <v>11.1</v>
      </c>
      <c r="AG108">
        <v>1</v>
      </c>
    </row>
    <row r="109" spans="2:33" x14ac:dyDescent="0.25">
      <c r="B109" t="s">
        <v>464</v>
      </c>
      <c r="C109" t="s">
        <v>465</v>
      </c>
      <c r="D109" t="s">
        <v>466</v>
      </c>
      <c r="H109" t="s">
        <v>459</v>
      </c>
      <c r="I109" t="str">
        <f t="shared" si="3"/>
        <v>ALM Brand A/S</v>
      </c>
      <c r="J109" s="1">
        <v>2139</v>
      </c>
      <c r="K109">
        <v>99.2</v>
      </c>
      <c r="L109">
        <v>53.6</v>
      </c>
      <c r="M109">
        <v>4</v>
      </c>
      <c r="N109">
        <v>4.3</v>
      </c>
      <c r="O109" t="s">
        <v>467</v>
      </c>
      <c r="P109" t="s">
        <v>467</v>
      </c>
      <c r="Q109" t="s">
        <v>468</v>
      </c>
      <c r="R109" t="s">
        <v>164</v>
      </c>
      <c r="S109">
        <v>16.5</v>
      </c>
      <c r="T109">
        <v>16.5</v>
      </c>
      <c r="U109">
        <v>11.6</v>
      </c>
      <c r="V109">
        <v>5.3</v>
      </c>
      <c r="W109">
        <v>9</v>
      </c>
      <c r="X109">
        <v>10.4</v>
      </c>
      <c r="Y109">
        <v>1.9</v>
      </c>
      <c r="Z109">
        <v>61.3</v>
      </c>
      <c r="AA109">
        <v>50.9</v>
      </c>
      <c r="AB109" t="s">
        <v>112</v>
      </c>
      <c r="AC109">
        <f t="shared" si="4"/>
        <v>2.68</v>
      </c>
      <c r="AD109">
        <f t="shared" si="4"/>
        <v>2.68</v>
      </c>
      <c r="AE109">
        <f t="shared" si="4"/>
        <v>16.100000000000001</v>
      </c>
      <c r="AF109">
        <f t="shared" si="4"/>
        <v>20</v>
      </c>
      <c r="AG109">
        <v>1</v>
      </c>
    </row>
    <row r="110" spans="2:33" x14ac:dyDescent="0.25">
      <c r="B110" t="s">
        <v>469</v>
      </c>
      <c r="C110" t="s">
        <v>186</v>
      </c>
      <c r="D110" t="s">
        <v>115</v>
      </c>
      <c r="H110" t="s">
        <v>459</v>
      </c>
      <c r="I110" t="str">
        <f t="shared" si="3"/>
        <v>Baloise Holding AG</v>
      </c>
      <c r="J110" s="1">
        <v>7510</v>
      </c>
      <c r="K110">
        <v>92.7</v>
      </c>
      <c r="L110">
        <v>18.899999999999999</v>
      </c>
      <c r="M110">
        <v>0.7</v>
      </c>
      <c r="N110">
        <v>-0.1</v>
      </c>
      <c r="O110" t="s">
        <v>470</v>
      </c>
      <c r="P110" t="s">
        <v>337</v>
      </c>
      <c r="Q110" t="s">
        <v>61</v>
      </c>
      <c r="R110" t="s">
        <v>136</v>
      </c>
      <c r="S110">
        <v>9.8000000000000007</v>
      </c>
      <c r="T110">
        <v>9.4</v>
      </c>
      <c r="U110">
        <v>8.5</v>
      </c>
      <c r="V110">
        <v>7</v>
      </c>
      <c r="W110">
        <v>8.5</v>
      </c>
      <c r="X110">
        <v>13.5</v>
      </c>
      <c r="Y110">
        <v>3.4</v>
      </c>
      <c r="Z110">
        <v>62</v>
      </c>
      <c r="AA110">
        <v>21.3</v>
      </c>
      <c r="AB110">
        <v>43.1</v>
      </c>
      <c r="AC110">
        <f t="shared" si="4"/>
        <v>1.21</v>
      </c>
      <c r="AD110">
        <f t="shared" si="4"/>
        <v>1.44</v>
      </c>
      <c r="AE110">
        <f t="shared" si="4"/>
        <v>13.5</v>
      </c>
      <c r="AF110">
        <f t="shared" si="4"/>
        <v>13.7</v>
      </c>
      <c r="AG110">
        <v>1</v>
      </c>
    </row>
    <row r="111" spans="2:33" x14ac:dyDescent="0.25">
      <c r="B111" t="s">
        <v>471</v>
      </c>
      <c r="C111" t="s">
        <v>472</v>
      </c>
      <c r="D111" t="s">
        <v>63</v>
      </c>
      <c r="E111" t="s">
        <v>64</v>
      </c>
      <c r="F111" t="s">
        <v>451</v>
      </c>
      <c r="H111" t="s">
        <v>459</v>
      </c>
      <c r="I111" t="str">
        <f t="shared" si="3"/>
        <v>Direct Line Insurance Group Plc</v>
      </c>
      <c r="J111" s="1">
        <v>6700</v>
      </c>
      <c r="K111">
        <v>91.3</v>
      </c>
      <c r="L111">
        <v>-1</v>
      </c>
      <c r="M111">
        <v>1.9</v>
      </c>
      <c r="N111">
        <v>0.6</v>
      </c>
      <c r="O111" t="s">
        <v>473</v>
      </c>
      <c r="P111" t="s">
        <v>274</v>
      </c>
      <c r="Q111" t="s">
        <v>91</v>
      </c>
      <c r="R111" t="s">
        <v>91</v>
      </c>
      <c r="S111">
        <v>10.8</v>
      </c>
      <c r="T111">
        <v>16.7</v>
      </c>
      <c r="U111">
        <v>14.4</v>
      </c>
      <c r="V111">
        <v>8.1</v>
      </c>
      <c r="W111">
        <v>8.9</v>
      </c>
      <c r="X111" t="s">
        <v>145</v>
      </c>
      <c r="Y111">
        <v>4.5</v>
      </c>
      <c r="Z111">
        <v>19.100000000000001</v>
      </c>
      <c r="AA111">
        <v>33.1</v>
      </c>
      <c r="AB111">
        <v>32.799999999999997</v>
      </c>
      <c r="AC111">
        <f t="shared" si="4"/>
        <v>1.93</v>
      </c>
      <c r="AD111">
        <f t="shared" si="4"/>
        <v>2.39</v>
      </c>
      <c r="AE111">
        <f t="shared" si="4"/>
        <v>11.8</v>
      </c>
      <c r="AF111">
        <f t="shared" si="4"/>
        <v>11.8</v>
      </c>
      <c r="AG111">
        <v>1</v>
      </c>
    </row>
    <row r="112" spans="2:33" x14ac:dyDescent="0.25">
      <c r="B112" t="s">
        <v>474</v>
      </c>
      <c r="C112" t="s">
        <v>64</v>
      </c>
      <c r="D112" t="s">
        <v>451</v>
      </c>
      <c r="H112" t="s">
        <v>459</v>
      </c>
      <c r="I112" t="str">
        <f t="shared" si="3"/>
        <v>Esure Group Plc</v>
      </c>
      <c r="J112" s="1">
        <v>1410</v>
      </c>
      <c r="K112">
        <v>84.2</v>
      </c>
      <c r="L112">
        <v>26.2</v>
      </c>
      <c r="M112">
        <v>-3</v>
      </c>
      <c r="N112">
        <v>-4.2</v>
      </c>
      <c r="O112" t="s">
        <v>475</v>
      </c>
      <c r="P112" t="s">
        <v>476</v>
      </c>
      <c r="Q112" t="s">
        <v>73</v>
      </c>
      <c r="R112" t="s">
        <v>30</v>
      </c>
      <c r="S112">
        <v>87</v>
      </c>
      <c r="T112">
        <v>27.7</v>
      </c>
      <c r="U112">
        <v>23.6</v>
      </c>
      <c r="V112">
        <v>9.6</v>
      </c>
      <c r="W112">
        <v>10.4</v>
      </c>
      <c r="X112" t="s">
        <v>145</v>
      </c>
      <c r="Y112">
        <v>5.3</v>
      </c>
      <c r="Z112">
        <v>31.1</v>
      </c>
      <c r="AA112">
        <v>41.8</v>
      </c>
      <c r="AB112">
        <v>41.8</v>
      </c>
      <c r="AC112">
        <f t="shared" si="4"/>
        <v>4.05</v>
      </c>
      <c r="AD112">
        <f t="shared" si="4"/>
        <v>4.26</v>
      </c>
      <c r="AE112">
        <f t="shared" si="4"/>
        <v>13.1</v>
      </c>
      <c r="AF112">
        <f t="shared" si="4"/>
        <v>11.9</v>
      </c>
      <c r="AG112">
        <v>1</v>
      </c>
    </row>
    <row r="113" spans="2:33" x14ac:dyDescent="0.25">
      <c r="B113" t="s">
        <v>477</v>
      </c>
      <c r="C113" t="s">
        <v>435</v>
      </c>
      <c r="H113" t="s">
        <v>459</v>
      </c>
      <c r="I113" t="str">
        <f t="shared" si="3"/>
        <v>Fondiaria-SAI SpA</v>
      </c>
      <c r="J113" s="1">
        <v>6492</v>
      </c>
      <c r="K113">
        <v>93.8</v>
      </c>
      <c r="L113">
        <v>-3.9</v>
      </c>
      <c r="M113">
        <v>1.1000000000000001</v>
      </c>
      <c r="N113">
        <v>4.2</v>
      </c>
      <c r="O113" t="s">
        <v>264</v>
      </c>
      <c r="P113" t="s">
        <v>138</v>
      </c>
      <c r="Q113" t="s">
        <v>449</v>
      </c>
      <c r="R113" t="s">
        <v>436</v>
      </c>
      <c r="S113">
        <v>8.3000000000000007</v>
      </c>
      <c r="T113">
        <v>8.6999999999999993</v>
      </c>
      <c r="U113">
        <v>8.6999999999999993</v>
      </c>
      <c r="V113">
        <v>10.6</v>
      </c>
      <c r="W113">
        <v>14.4</v>
      </c>
      <c r="X113" t="s">
        <v>145</v>
      </c>
      <c r="Y113">
        <v>6.4</v>
      </c>
      <c r="Z113">
        <v>26.2</v>
      </c>
      <c r="AA113">
        <v>924.6</v>
      </c>
      <c r="AB113">
        <v>325.39999999999998</v>
      </c>
      <c r="AC113">
        <f t="shared" si="4"/>
        <v>0.92</v>
      </c>
      <c r="AD113">
        <f t="shared" si="4"/>
        <v>1.03</v>
      </c>
      <c r="AE113">
        <f t="shared" si="4"/>
        <v>11</v>
      </c>
      <c r="AF113">
        <f t="shared" si="4"/>
        <v>10.1</v>
      </c>
      <c r="AG113">
        <v>1</v>
      </c>
    </row>
    <row r="114" spans="2:33" x14ac:dyDescent="0.25">
      <c r="B114" t="s">
        <v>478</v>
      </c>
      <c r="C114" t="s">
        <v>479</v>
      </c>
      <c r="D114" t="s">
        <v>480</v>
      </c>
      <c r="H114" t="s">
        <v>459</v>
      </c>
      <c r="I114" t="str">
        <f t="shared" si="3"/>
        <v>Gjensidige Forsikring ASA</v>
      </c>
      <c r="J114" s="1">
        <v>9006</v>
      </c>
      <c r="K114">
        <v>95.2</v>
      </c>
      <c r="L114">
        <v>10.3</v>
      </c>
      <c r="M114">
        <v>0.9</v>
      </c>
      <c r="N114">
        <v>0.4</v>
      </c>
      <c r="O114" t="s">
        <v>481</v>
      </c>
      <c r="P114" t="s">
        <v>482</v>
      </c>
      <c r="Q114" t="s">
        <v>368</v>
      </c>
      <c r="R114" t="s">
        <v>53</v>
      </c>
      <c r="S114">
        <v>22.1</v>
      </c>
      <c r="T114">
        <v>19.7</v>
      </c>
      <c r="U114">
        <v>15.9</v>
      </c>
      <c r="V114">
        <v>8.4</v>
      </c>
      <c r="W114">
        <v>10.9</v>
      </c>
      <c r="X114">
        <v>11.7</v>
      </c>
      <c r="Y114">
        <v>4.5</v>
      </c>
      <c r="Z114">
        <v>65.7</v>
      </c>
      <c r="AA114">
        <v>26.1</v>
      </c>
      <c r="AB114">
        <v>75.400000000000006</v>
      </c>
      <c r="AC114">
        <f t="shared" si="4"/>
        <v>3.36</v>
      </c>
      <c r="AD114">
        <f t="shared" si="4"/>
        <v>4.3499999999999996</v>
      </c>
      <c r="AE114">
        <f t="shared" si="4"/>
        <v>16.899999999999999</v>
      </c>
      <c r="AF114">
        <f t="shared" si="4"/>
        <v>17.600000000000001</v>
      </c>
      <c r="AG114">
        <v>1</v>
      </c>
    </row>
    <row r="115" spans="2:33" x14ac:dyDescent="0.25">
      <c r="B115" t="s">
        <v>483</v>
      </c>
      <c r="C115" t="s">
        <v>64</v>
      </c>
      <c r="D115" t="s">
        <v>56</v>
      </c>
      <c r="E115" t="s">
        <v>321</v>
      </c>
      <c r="H115" t="s">
        <v>459</v>
      </c>
      <c r="I115" t="str">
        <f t="shared" si="3"/>
        <v>Hastings Group Holdings Ltd</v>
      </c>
      <c r="J115" s="1">
        <v>2760</v>
      </c>
      <c r="K115">
        <v>95.8</v>
      </c>
      <c r="L115">
        <v>27.6</v>
      </c>
      <c r="M115">
        <v>1.2</v>
      </c>
      <c r="N115">
        <v>-0.1</v>
      </c>
      <c r="O115" t="s">
        <v>484</v>
      </c>
      <c r="P115" t="s">
        <v>112</v>
      </c>
      <c r="Q115" t="s">
        <v>369</v>
      </c>
      <c r="R115" t="s">
        <v>454</v>
      </c>
      <c r="S115">
        <v>14.9</v>
      </c>
      <c r="T115">
        <v>24.3</v>
      </c>
      <c r="U115">
        <v>22.5</v>
      </c>
      <c r="V115">
        <v>4.8</v>
      </c>
      <c r="W115">
        <v>5.3</v>
      </c>
      <c r="X115" t="s">
        <v>145</v>
      </c>
      <c r="Y115">
        <v>2.6</v>
      </c>
      <c r="Z115">
        <v>34.1</v>
      </c>
      <c r="AA115">
        <v>86.4</v>
      </c>
      <c r="AB115">
        <v>95.3</v>
      </c>
      <c r="AC115">
        <f t="shared" si="4"/>
        <v>3.73</v>
      </c>
      <c r="AD115" t="e">
        <f t="shared" si="4"/>
        <v>#N/A</v>
      </c>
      <c r="AE115">
        <f t="shared" si="4"/>
        <v>14.6</v>
      </c>
      <c r="AF115">
        <f t="shared" si="4"/>
        <v>12.5</v>
      </c>
      <c r="AG115">
        <v>1</v>
      </c>
    </row>
    <row r="116" spans="2:33" x14ac:dyDescent="0.25">
      <c r="B116" t="s">
        <v>485</v>
      </c>
      <c r="C116" t="s">
        <v>186</v>
      </c>
      <c r="D116" t="s">
        <v>115</v>
      </c>
      <c r="H116" t="s">
        <v>459</v>
      </c>
      <c r="I116" t="str">
        <f t="shared" si="3"/>
        <v>Helvetia Holding AG</v>
      </c>
      <c r="J116" s="1">
        <v>5451</v>
      </c>
      <c r="K116">
        <v>94</v>
      </c>
      <c r="L116">
        <v>-0.9</v>
      </c>
      <c r="M116">
        <v>1.3</v>
      </c>
      <c r="N116">
        <v>0.5</v>
      </c>
      <c r="O116" t="s">
        <v>486</v>
      </c>
      <c r="P116" t="s">
        <v>487</v>
      </c>
      <c r="Q116" t="s">
        <v>178</v>
      </c>
      <c r="R116" t="s">
        <v>449</v>
      </c>
      <c r="S116">
        <v>8.1999999999999993</v>
      </c>
      <c r="T116">
        <v>8.6999999999999993</v>
      </c>
      <c r="U116">
        <v>9.1999999999999993</v>
      </c>
      <c r="V116">
        <v>5.8</v>
      </c>
      <c r="W116">
        <v>8.3000000000000007</v>
      </c>
      <c r="X116">
        <v>5</v>
      </c>
      <c r="Y116">
        <v>3.9</v>
      </c>
      <c r="Z116">
        <v>12.2</v>
      </c>
      <c r="AA116">
        <v>7.3</v>
      </c>
      <c r="AB116">
        <v>19.5</v>
      </c>
      <c r="AC116">
        <f t="shared" si="4"/>
        <v>1.0900000000000001</v>
      </c>
      <c r="AD116">
        <f t="shared" si="4"/>
        <v>1.45</v>
      </c>
      <c r="AE116">
        <f t="shared" si="4"/>
        <v>12.6</v>
      </c>
      <c r="AF116">
        <f t="shared" si="4"/>
        <v>11</v>
      </c>
      <c r="AG116">
        <v>1</v>
      </c>
    </row>
    <row r="117" spans="2:33" x14ac:dyDescent="0.25">
      <c r="B117" t="s">
        <v>488</v>
      </c>
      <c r="C117" t="s">
        <v>489</v>
      </c>
      <c r="H117" t="s">
        <v>459</v>
      </c>
      <c r="I117" t="str">
        <f t="shared" si="3"/>
        <v>Mapfre S.A.</v>
      </c>
      <c r="J117" s="1">
        <v>9627</v>
      </c>
      <c r="K117">
        <v>82.6</v>
      </c>
      <c r="L117">
        <v>-8.4</v>
      </c>
      <c r="M117">
        <v>-2.2999999999999998</v>
      </c>
      <c r="N117">
        <v>-0.6</v>
      </c>
      <c r="O117" t="s">
        <v>264</v>
      </c>
      <c r="P117" t="s">
        <v>66</v>
      </c>
      <c r="Q117" t="s">
        <v>302</v>
      </c>
      <c r="R117" t="s">
        <v>490</v>
      </c>
      <c r="S117">
        <v>9.1</v>
      </c>
      <c r="T117">
        <v>8</v>
      </c>
      <c r="U117">
        <v>9.1</v>
      </c>
      <c r="V117">
        <v>9.1</v>
      </c>
      <c r="W117">
        <v>12.3</v>
      </c>
      <c r="X117">
        <v>25.9</v>
      </c>
      <c r="Y117">
        <v>4.5</v>
      </c>
      <c r="Z117">
        <v>16.100000000000001</v>
      </c>
      <c r="AA117">
        <v>33.200000000000003</v>
      </c>
      <c r="AB117">
        <v>30.6</v>
      </c>
      <c r="AC117">
        <f t="shared" si="4"/>
        <v>0.92</v>
      </c>
      <c r="AD117">
        <f t="shared" si="4"/>
        <v>1.57</v>
      </c>
      <c r="AE117">
        <f t="shared" si="4"/>
        <v>12.1</v>
      </c>
      <c r="AF117">
        <f t="shared" si="4"/>
        <v>9.6999999999999993</v>
      </c>
      <c r="AG117">
        <v>1</v>
      </c>
    </row>
    <row r="118" spans="2:33" x14ac:dyDescent="0.25">
      <c r="B118" t="s">
        <v>491</v>
      </c>
      <c r="C118" t="s">
        <v>64</v>
      </c>
      <c r="D118" t="s">
        <v>430</v>
      </c>
      <c r="H118" t="s">
        <v>459</v>
      </c>
      <c r="I118" t="str">
        <f t="shared" si="3"/>
        <v>NN Group NV</v>
      </c>
      <c r="J118" s="1">
        <v>14979</v>
      </c>
      <c r="K118">
        <v>99</v>
      </c>
      <c r="L118">
        <v>16.100000000000001</v>
      </c>
      <c r="M118">
        <v>0.4</v>
      </c>
      <c r="N118">
        <v>0.2</v>
      </c>
      <c r="O118" t="s">
        <v>492</v>
      </c>
      <c r="P118" t="s">
        <v>493</v>
      </c>
      <c r="Q118" t="s">
        <v>342</v>
      </c>
      <c r="R118" t="s">
        <v>440</v>
      </c>
      <c r="S118">
        <v>5.5</v>
      </c>
      <c r="T118">
        <v>6.6</v>
      </c>
      <c r="U118">
        <v>5.7</v>
      </c>
      <c r="V118">
        <v>3.3</v>
      </c>
      <c r="W118">
        <v>10.6</v>
      </c>
      <c r="X118" t="s">
        <v>145</v>
      </c>
      <c r="Y118">
        <v>4.2</v>
      </c>
      <c r="Z118">
        <v>46.7</v>
      </c>
      <c r="AA118">
        <v>33.200000000000003</v>
      </c>
      <c r="AB118">
        <v>33.200000000000003</v>
      </c>
      <c r="AC118">
        <f t="shared" si="4"/>
        <v>0.56999999999999995</v>
      </c>
      <c r="AD118">
        <f t="shared" si="4"/>
        <v>0.62</v>
      </c>
      <c r="AE118">
        <f t="shared" si="4"/>
        <v>9.1999999999999993</v>
      </c>
      <c r="AF118">
        <f t="shared" si="4"/>
        <v>10</v>
      </c>
      <c r="AG118">
        <v>1</v>
      </c>
    </row>
    <row r="119" spans="2:33" x14ac:dyDescent="0.25">
      <c r="B119" t="s">
        <v>494</v>
      </c>
      <c r="C119" t="s">
        <v>479</v>
      </c>
      <c r="D119" t="s">
        <v>480</v>
      </c>
      <c r="H119" t="s">
        <v>459</v>
      </c>
      <c r="I119" t="str">
        <f t="shared" si="3"/>
        <v>Protector Forsikring ASA</v>
      </c>
      <c r="J119">
        <v>924</v>
      </c>
      <c r="K119">
        <v>93.6</v>
      </c>
      <c r="L119">
        <v>30.9</v>
      </c>
      <c r="M119">
        <v>1.1000000000000001</v>
      </c>
      <c r="N119">
        <v>0.7</v>
      </c>
      <c r="O119" t="s">
        <v>495</v>
      </c>
      <c r="P119" t="s">
        <v>496</v>
      </c>
      <c r="Q119" t="s">
        <v>497</v>
      </c>
      <c r="R119" t="s">
        <v>44</v>
      </c>
      <c r="S119">
        <v>22</v>
      </c>
      <c r="T119">
        <v>18.899999999999999</v>
      </c>
      <c r="U119">
        <v>18.5</v>
      </c>
      <c r="V119">
        <v>11.2</v>
      </c>
      <c r="W119">
        <v>13</v>
      </c>
      <c r="X119">
        <v>52.3</v>
      </c>
      <c r="Y119">
        <v>2.5</v>
      </c>
      <c r="Z119">
        <v>22.2</v>
      </c>
      <c r="AA119">
        <v>62.4</v>
      </c>
      <c r="AB119">
        <v>110.2</v>
      </c>
      <c r="AC119">
        <f t="shared" si="4"/>
        <v>3.02</v>
      </c>
      <c r="AD119">
        <f t="shared" si="4"/>
        <v>3.05</v>
      </c>
      <c r="AE119">
        <f t="shared" si="4"/>
        <v>16.8</v>
      </c>
      <c r="AF119">
        <f t="shared" si="4"/>
        <v>14.3</v>
      </c>
      <c r="AG119">
        <v>1</v>
      </c>
    </row>
    <row r="120" spans="2:33" x14ac:dyDescent="0.25">
      <c r="B120" t="s">
        <v>498</v>
      </c>
      <c r="C120" t="s">
        <v>499</v>
      </c>
      <c r="D120" t="s">
        <v>500</v>
      </c>
      <c r="E120" t="s">
        <v>442</v>
      </c>
      <c r="H120" t="s">
        <v>459</v>
      </c>
      <c r="I120" t="str">
        <f t="shared" si="3"/>
        <v>Powszechny Zaklad Ubezpieczen SA</v>
      </c>
      <c r="J120" s="1">
        <v>10298</v>
      </c>
      <c r="K120">
        <v>85.7</v>
      </c>
      <c r="L120">
        <v>28.5</v>
      </c>
      <c r="M120">
        <v>-1.6</v>
      </c>
      <c r="N120">
        <v>-2</v>
      </c>
      <c r="O120" t="s">
        <v>501</v>
      </c>
      <c r="P120" t="s">
        <v>502</v>
      </c>
      <c r="Q120" t="s">
        <v>503</v>
      </c>
      <c r="R120" t="s">
        <v>504</v>
      </c>
      <c r="S120">
        <v>15.5</v>
      </c>
      <c r="T120">
        <v>22.6</v>
      </c>
      <c r="U120">
        <v>20.2</v>
      </c>
      <c r="V120">
        <v>3.8</v>
      </c>
      <c r="W120">
        <v>13.4</v>
      </c>
      <c r="X120">
        <v>12.6</v>
      </c>
      <c r="Y120">
        <v>3.2</v>
      </c>
      <c r="Z120">
        <v>76.7</v>
      </c>
      <c r="AA120">
        <v>36.6</v>
      </c>
      <c r="AB120">
        <v>33.9</v>
      </c>
      <c r="AC120">
        <f t="shared" si="4"/>
        <v>2.7</v>
      </c>
      <c r="AD120">
        <f t="shared" si="4"/>
        <v>4.34</v>
      </c>
      <c r="AE120">
        <f t="shared" si="4"/>
        <v>13</v>
      </c>
      <c r="AF120">
        <f t="shared" si="4"/>
        <v>11.7</v>
      </c>
      <c r="AG120">
        <v>1</v>
      </c>
    </row>
    <row r="121" spans="2:33" x14ac:dyDescent="0.25">
      <c r="B121" t="s">
        <v>505</v>
      </c>
      <c r="C121" t="s">
        <v>253</v>
      </c>
      <c r="D121" t="s">
        <v>506</v>
      </c>
      <c r="E121" t="s">
        <v>507</v>
      </c>
      <c r="F121" t="s">
        <v>63</v>
      </c>
      <c r="G121" t="s">
        <v>64</v>
      </c>
      <c r="H121" t="s">
        <v>459</v>
      </c>
      <c r="I121" t="str">
        <f t="shared" si="3"/>
        <v>Royal &amp; Sun Alliance Insurance Group</v>
      </c>
      <c r="J121" s="1">
        <v>8277</v>
      </c>
      <c r="K121">
        <v>92.6</v>
      </c>
      <c r="L121">
        <v>3.7</v>
      </c>
      <c r="M121">
        <v>1.2</v>
      </c>
      <c r="N121">
        <v>-0.1</v>
      </c>
      <c r="O121" t="s">
        <v>508</v>
      </c>
      <c r="P121" t="s">
        <v>189</v>
      </c>
      <c r="Q121" t="s">
        <v>509</v>
      </c>
      <c r="R121" t="s">
        <v>30</v>
      </c>
      <c r="S121">
        <v>0.5</v>
      </c>
      <c r="T121">
        <v>11.3</v>
      </c>
      <c r="U121">
        <v>13.1</v>
      </c>
      <c r="V121">
        <v>9.5</v>
      </c>
      <c r="W121">
        <v>11.1</v>
      </c>
      <c r="X121">
        <v>3.8</v>
      </c>
      <c r="Y121">
        <v>2.9</v>
      </c>
      <c r="Z121">
        <v>25.5</v>
      </c>
      <c r="AA121">
        <v>191.8</v>
      </c>
      <c r="AB121">
        <v>124</v>
      </c>
      <c r="AC121">
        <f t="shared" si="4"/>
        <v>1.8</v>
      </c>
      <c r="AD121">
        <f t="shared" si="4"/>
        <v>2.2799999999999998</v>
      </c>
      <c r="AE121">
        <f t="shared" si="4"/>
        <v>15.5</v>
      </c>
      <c r="AF121">
        <f t="shared" si="4"/>
        <v>11.9</v>
      </c>
      <c r="AG121">
        <v>1</v>
      </c>
    </row>
    <row r="122" spans="2:33" x14ac:dyDescent="0.25">
      <c r="B122" t="s">
        <v>311</v>
      </c>
      <c r="C122" t="s">
        <v>312</v>
      </c>
      <c r="D122" t="s">
        <v>143</v>
      </c>
      <c r="H122" t="s">
        <v>459</v>
      </c>
      <c r="I122" t="str">
        <f t="shared" si="3"/>
        <v>SCOR Reinsurance Company</v>
      </c>
      <c r="J122" s="1">
        <v>7924</v>
      </c>
      <c r="K122">
        <v>94.1</v>
      </c>
      <c r="L122">
        <v>6.1</v>
      </c>
      <c r="M122">
        <v>3.2</v>
      </c>
      <c r="N122">
        <v>4.2</v>
      </c>
      <c r="O122" t="s">
        <v>285</v>
      </c>
      <c r="P122" t="s">
        <v>313</v>
      </c>
      <c r="Q122" t="s">
        <v>314</v>
      </c>
      <c r="R122" t="s">
        <v>315</v>
      </c>
      <c r="S122">
        <v>9.6</v>
      </c>
      <c r="T122">
        <v>3.5</v>
      </c>
      <c r="U122">
        <v>9.1999999999999993</v>
      </c>
      <c r="V122">
        <v>7.7</v>
      </c>
      <c r="W122">
        <v>10.5</v>
      </c>
      <c r="X122">
        <v>17.2</v>
      </c>
      <c r="Y122">
        <v>4.7</v>
      </c>
      <c r="Z122">
        <v>29.1</v>
      </c>
      <c r="AA122">
        <v>18.5</v>
      </c>
      <c r="AB122">
        <v>32.6</v>
      </c>
      <c r="AC122">
        <f t="shared" si="4"/>
        <v>1.08</v>
      </c>
      <c r="AD122">
        <f t="shared" si="4"/>
        <v>1.75</v>
      </c>
      <c r="AE122">
        <f t="shared" si="4"/>
        <v>32.1</v>
      </c>
      <c r="AF122">
        <f t="shared" si="4"/>
        <v>11.3</v>
      </c>
      <c r="AG122">
        <v>1</v>
      </c>
    </row>
    <row r="123" spans="2:33" x14ac:dyDescent="0.25">
      <c r="B123" t="s">
        <v>510</v>
      </c>
      <c r="C123" t="s">
        <v>115</v>
      </c>
      <c r="H123" t="s">
        <v>459</v>
      </c>
      <c r="I123" t="str">
        <f t="shared" si="3"/>
        <v>Talanx AG</v>
      </c>
      <c r="J123" s="1">
        <v>10231</v>
      </c>
      <c r="K123">
        <v>94.4</v>
      </c>
      <c r="L123">
        <v>8.3000000000000007</v>
      </c>
      <c r="M123">
        <v>0.5</v>
      </c>
      <c r="N123">
        <v>0.9</v>
      </c>
      <c r="O123" t="s">
        <v>511</v>
      </c>
      <c r="P123" t="s">
        <v>281</v>
      </c>
      <c r="Q123" t="s">
        <v>217</v>
      </c>
      <c r="R123" t="s">
        <v>191</v>
      </c>
      <c r="S123">
        <v>10.8</v>
      </c>
      <c r="T123">
        <v>8.1</v>
      </c>
      <c r="U123">
        <v>9.6999999999999993</v>
      </c>
      <c r="V123">
        <v>6.2</v>
      </c>
      <c r="W123">
        <v>8.3000000000000007</v>
      </c>
      <c r="X123">
        <v>16.600000000000001</v>
      </c>
      <c r="Y123">
        <v>3.9</v>
      </c>
      <c r="Z123">
        <v>19.2</v>
      </c>
      <c r="AA123">
        <v>43.6</v>
      </c>
      <c r="AB123">
        <v>40.6</v>
      </c>
      <c r="AC123">
        <f t="shared" si="4"/>
        <v>0.99</v>
      </c>
      <c r="AD123">
        <f t="shared" si="4"/>
        <v>1.29</v>
      </c>
      <c r="AE123">
        <f t="shared" si="4"/>
        <v>12.7</v>
      </c>
      <c r="AF123">
        <f t="shared" si="4"/>
        <v>9.6</v>
      </c>
      <c r="AG123">
        <v>1</v>
      </c>
    </row>
    <row r="124" spans="2:33" x14ac:dyDescent="0.25">
      <c r="B124" t="s">
        <v>512</v>
      </c>
      <c r="C124" t="s">
        <v>466</v>
      </c>
      <c r="H124" t="s">
        <v>459</v>
      </c>
      <c r="I124" t="str">
        <f t="shared" si="3"/>
        <v>Topdanmark A/S</v>
      </c>
      <c r="J124" s="1">
        <v>3840</v>
      </c>
      <c r="K124">
        <v>97.6</v>
      </c>
      <c r="L124">
        <v>50.6</v>
      </c>
      <c r="M124">
        <v>0.6</v>
      </c>
      <c r="N124">
        <v>1</v>
      </c>
      <c r="O124" t="s">
        <v>513</v>
      </c>
      <c r="P124" t="s">
        <v>402</v>
      </c>
      <c r="Q124" t="s">
        <v>202</v>
      </c>
      <c r="R124" t="s">
        <v>107</v>
      </c>
      <c r="S124">
        <v>34</v>
      </c>
      <c r="T124">
        <v>32.799999999999997</v>
      </c>
      <c r="U124">
        <v>19.899999999999999</v>
      </c>
      <c r="V124">
        <v>9.9</v>
      </c>
      <c r="W124">
        <v>10.8</v>
      </c>
      <c r="X124">
        <v>9</v>
      </c>
      <c r="Y124" t="s">
        <v>131</v>
      </c>
      <c r="Z124">
        <v>27.7</v>
      </c>
      <c r="AA124">
        <v>33.1</v>
      </c>
      <c r="AB124">
        <v>63.8</v>
      </c>
      <c r="AC124">
        <f t="shared" si="4"/>
        <v>3.98</v>
      </c>
      <c r="AD124">
        <f t="shared" si="4"/>
        <v>4.7</v>
      </c>
      <c r="AE124">
        <f t="shared" si="4"/>
        <v>14.7</v>
      </c>
      <c r="AF124">
        <f t="shared" si="4"/>
        <v>18.7</v>
      </c>
      <c r="AG124">
        <v>1</v>
      </c>
    </row>
    <row r="125" spans="2:33" x14ac:dyDescent="0.25">
      <c r="B125" t="s">
        <v>514</v>
      </c>
      <c r="C125" t="s">
        <v>466</v>
      </c>
      <c r="H125" t="s">
        <v>459</v>
      </c>
      <c r="I125" t="str">
        <f t="shared" si="3"/>
        <v>Trygvesta A/S</v>
      </c>
      <c r="J125" s="1">
        <v>7253</v>
      </c>
      <c r="K125">
        <v>94.9</v>
      </c>
      <c r="L125">
        <v>22.4</v>
      </c>
      <c r="M125">
        <v>-2.1</v>
      </c>
      <c r="N125">
        <v>-1.7</v>
      </c>
      <c r="O125" t="s">
        <v>515</v>
      </c>
      <c r="P125" t="s">
        <v>516</v>
      </c>
      <c r="Q125" t="s">
        <v>261</v>
      </c>
      <c r="R125" t="s">
        <v>198</v>
      </c>
      <c r="S125">
        <v>26.8</v>
      </c>
      <c r="T125">
        <v>25.6</v>
      </c>
      <c r="U125">
        <v>18.600000000000001</v>
      </c>
      <c r="V125">
        <v>10</v>
      </c>
      <c r="W125">
        <v>10.9</v>
      </c>
      <c r="X125">
        <v>17.899999999999999</v>
      </c>
      <c r="Y125">
        <v>4.2</v>
      </c>
      <c r="Z125">
        <v>32.200000000000003</v>
      </c>
      <c r="AA125">
        <v>28.2</v>
      </c>
      <c r="AB125">
        <v>50.2</v>
      </c>
      <c r="AC125">
        <f t="shared" si="4"/>
        <v>4.82</v>
      </c>
      <c r="AD125">
        <f t="shared" si="4"/>
        <v>5.54</v>
      </c>
      <c r="AE125">
        <f t="shared" si="4"/>
        <v>18.399999999999999</v>
      </c>
      <c r="AF125">
        <f t="shared" si="4"/>
        <v>20.5</v>
      </c>
      <c r="AG125">
        <v>1</v>
      </c>
    </row>
    <row r="126" spans="2:33" x14ac:dyDescent="0.25">
      <c r="B126" t="s">
        <v>517</v>
      </c>
      <c r="C126" t="s">
        <v>63</v>
      </c>
      <c r="D126" t="s">
        <v>64</v>
      </c>
      <c r="H126" t="s">
        <v>459</v>
      </c>
      <c r="I126" t="str">
        <f t="shared" si="3"/>
        <v>Vienna Insurance Group</v>
      </c>
      <c r="J126" s="1">
        <v>3815</v>
      </c>
      <c r="K126">
        <v>95.9</v>
      </c>
      <c r="L126">
        <v>18.899999999999999</v>
      </c>
      <c r="M126">
        <v>0.3</v>
      </c>
      <c r="N126">
        <v>1.7</v>
      </c>
      <c r="O126" t="s">
        <v>518</v>
      </c>
      <c r="P126" t="s">
        <v>519</v>
      </c>
      <c r="Q126" t="s">
        <v>30</v>
      </c>
      <c r="R126" t="s">
        <v>250</v>
      </c>
      <c r="S126">
        <v>6.7</v>
      </c>
      <c r="T126">
        <v>6.7</v>
      </c>
      <c r="U126">
        <v>6.7</v>
      </c>
      <c r="V126">
        <v>4.4000000000000004</v>
      </c>
      <c r="W126">
        <v>9.6</v>
      </c>
      <c r="X126">
        <v>11.3</v>
      </c>
      <c r="Y126">
        <v>3.2</v>
      </c>
      <c r="Z126">
        <v>31.5</v>
      </c>
      <c r="AA126">
        <v>37.9</v>
      </c>
      <c r="AB126">
        <v>82.6</v>
      </c>
      <c r="AC126">
        <f t="shared" si="4"/>
        <v>0.72</v>
      </c>
      <c r="AD126">
        <f t="shared" si="4"/>
        <v>1.31</v>
      </c>
      <c r="AE126">
        <f t="shared" si="4"/>
        <v>11.9</v>
      </c>
      <c r="AF126">
        <f t="shared" si="4"/>
        <v>11.2</v>
      </c>
      <c r="AG126">
        <v>1</v>
      </c>
    </row>
    <row r="127" spans="2:33" x14ac:dyDescent="0.25">
      <c r="B127" t="s">
        <v>521</v>
      </c>
      <c r="C127" t="s">
        <v>522</v>
      </c>
      <c r="D127" t="s">
        <v>63</v>
      </c>
      <c r="E127" t="s">
        <v>317</v>
      </c>
      <c r="F127" t="s">
        <v>93</v>
      </c>
      <c r="H127" t="s">
        <v>520</v>
      </c>
      <c r="I127" t="str">
        <f t="shared" si="3"/>
        <v>China Life Insurance Co. Ltd.</v>
      </c>
      <c r="J127" s="1">
        <v>118503</v>
      </c>
      <c r="K127">
        <v>86</v>
      </c>
      <c r="L127">
        <v>27.7</v>
      </c>
      <c r="M127">
        <v>-4.3</v>
      </c>
      <c r="N127">
        <v>-2.6</v>
      </c>
      <c r="O127" t="s">
        <v>523</v>
      </c>
      <c r="P127" t="s">
        <v>524</v>
      </c>
      <c r="Q127" t="s">
        <v>525</v>
      </c>
      <c r="R127" t="s">
        <v>526</v>
      </c>
      <c r="S127">
        <v>6.3</v>
      </c>
      <c r="T127">
        <v>10</v>
      </c>
      <c r="U127">
        <v>11.3</v>
      </c>
      <c r="V127">
        <v>11.4</v>
      </c>
      <c r="W127">
        <v>13.7</v>
      </c>
      <c r="X127">
        <v>12.6</v>
      </c>
      <c r="Y127">
        <v>0.8</v>
      </c>
      <c r="Z127">
        <v>30.5</v>
      </c>
      <c r="AA127">
        <v>66.2</v>
      </c>
      <c r="AB127">
        <v>62.7</v>
      </c>
      <c r="AC127">
        <f t="shared" si="4"/>
        <v>2.74</v>
      </c>
      <c r="AD127">
        <f t="shared" si="4"/>
        <v>2.8</v>
      </c>
      <c r="AE127">
        <f t="shared" si="4"/>
        <v>26.5</v>
      </c>
      <c r="AF127">
        <f t="shared" si="4"/>
        <v>21</v>
      </c>
      <c r="AG127">
        <v>1</v>
      </c>
    </row>
    <row r="128" spans="2:33" x14ac:dyDescent="0.25">
      <c r="B128" t="s">
        <v>521</v>
      </c>
      <c r="C128" t="s">
        <v>527</v>
      </c>
      <c r="D128" t="s">
        <v>63</v>
      </c>
      <c r="E128" t="s">
        <v>64</v>
      </c>
      <c r="H128" t="s">
        <v>520</v>
      </c>
      <c r="I128" t="str">
        <f t="shared" si="3"/>
        <v>China Pacific Insurance Group</v>
      </c>
      <c r="J128" s="1">
        <v>52770</v>
      </c>
      <c r="K128">
        <v>85</v>
      </c>
      <c r="L128">
        <v>49.7</v>
      </c>
      <c r="M128">
        <v>-5.3</v>
      </c>
      <c r="N128">
        <v>-3.6</v>
      </c>
      <c r="O128" t="s">
        <v>528</v>
      </c>
      <c r="P128" t="s">
        <v>529</v>
      </c>
      <c r="Q128" t="s">
        <v>530</v>
      </c>
      <c r="R128" t="s">
        <v>393</v>
      </c>
      <c r="S128">
        <v>9.1999999999999993</v>
      </c>
      <c r="T128">
        <v>11.2</v>
      </c>
      <c r="U128">
        <v>12.4</v>
      </c>
      <c r="V128">
        <v>9.3000000000000007</v>
      </c>
      <c r="W128">
        <v>11.6</v>
      </c>
      <c r="X128">
        <v>14.5</v>
      </c>
      <c r="Y128">
        <v>1.7</v>
      </c>
      <c r="Z128">
        <v>27.3</v>
      </c>
      <c r="AA128">
        <v>41.6</v>
      </c>
      <c r="AB128">
        <v>71.7</v>
      </c>
      <c r="AC128">
        <f t="shared" si="4"/>
        <v>2.79</v>
      </c>
      <c r="AD128">
        <f t="shared" si="4"/>
        <v>2.83</v>
      </c>
      <c r="AE128">
        <f t="shared" si="4"/>
        <v>23.4</v>
      </c>
      <c r="AF128">
        <f t="shared" si="4"/>
        <v>18.8</v>
      </c>
      <c r="AG128">
        <v>1</v>
      </c>
    </row>
    <row r="129" spans="2:33" x14ac:dyDescent="0.25">
      <c r="B129" t="s">
        <v>521</v>
      </c>
      <c r="C129" t="s">
        <v>312</v>
      </c>
      <c r="D129" t="s">
        <v>170</v>
      </c>
      <c r="H129" t="s">
        <v>520</v>
      </c>
      <c r="I129" t="str">
        <f t="shared" si="3"/>
        <v>China Reinsurance Corp.</v>
      </c>
      <c r="J129" s="1">
        <v>9222</v>
      </c>
      <c r="K129">
        <v>88.9</v>
      </c>
      <c r="L129">
        <v>-6.5</v>
      </c>
      <c r="M129">
        <v>3</v>
      </c>
      <c r="N129">
        <v>2.9</v>
      </c>
      <c r="O129" t="s">
        <v>78</v>
      </c>
      <c r="P129" t="s">
        <v>256</v>
      </c>
      <c r="Q129" t="s">
        <v>290</v>
      </c>
      <c r="R129" t="s">
        <v>531</v>
      </c>
      <c r="S129">
        <v>7.4</v>
      </c>
      <c r="T129">
        <v>8.1</v>
      </c>
      <c r="U129">
        <v>8.8000000000000007</v>
      </c>
      <c r="V129">
        <v>10.9</v>
      </c>
      <c r="W129">
        <v>11.6</v>
      </c>
      <c r="X129" t="s">
        <v>145</v>
      </c>
      <c r="Y129">
        <v>3.2</v>
      </c>
      <c r="Z129">
        <v>3.7</v>
      </c>
      <c r="AA129">
        <v>66.099999999999994</v>
      </c>
      <c r="AB129">
        <v>66.099999999999994</v>
      </c>
      <c r="AC129">
        <f t="shared" si="4"/>
        <v>0.87</v>
      </c>
      <c r="AD129">
        <f t="shared" si="4"/>
        <v>0.89</v>
      </c>
      <c r="AE129">
        <f t="shared" si="4"/>
        <v>10.6</v>
      </c>
      <c r="AF129">
        <f t="shared" si="4"/>
        <v>9</v>
      </c>
      <c r="AG129">
        <v>1</v>
      </c>
    </row>
    <row r="130" spans="2:33" x14ac:dyDescent="0.25">
      <c r="B130" t="s">
        <v>521</v>
      </c>
      <c r="C130" t="s">
        <v>532</v>
      </c>
      <c r="D130" t="s">
        <v>63</v>
      </c>
      <c r="E130" t="s">
        <v>56</v>
      </c>
      <c r="F130" t="s">
        <v>317</v>
      </c>
      <c r="G130" t="s">
        <v>93</v>
      </c>
      <c r="H130" t="s">
        <v>520</v>
      </c>
      <c r="I130" t="str">
        <f t="shared" si="3"/>
        <v>China Taiping Insurance Holdings Co. Ltd.</v>
      </c>
      <c r="J130" s="1">
        <v>12900</v>
      </c>
      <c r="K130">
        <v>85.1</v>
      </c>
      <c r="L130">
        <v>78.400000000000006</v>
      </c>
      <c r="M130">
        <v>-3.4</v>
      </c>
      <c r="N130">
        <v>-3.4</v>
      </c>
      <c r="O130" t="s">
        <v>273</v>
      </c>
      <c r="P130" t="s">
        <v>28</v>
      </c>
      <c r="Q130" t="s">
        <v>533</v>
      </c>
      <c r="R130" t="s">
        <v>423</v>
      </c>
      <c r="S130">
        <v>8.5</v>
      </c>
      <c r="T130">
        <v>10</v>
      </c>
      <c r="U130">
        <v>11.4</v>
      </c>
      <c r="V130">
        <v>9.9</v>
      </c>
      <c r="W130">
        <v>16.600000000000001</v>
      </c>
      <c r="X130">
        <v>20.3</v>
      </c>
      <c r="Y130">
        <v>0.4</v>
      </c>
      <c r="Z130">
        <v>41.9</v>
      </c>
      <c r="AA130">
        <v>75.7</v>
      </c>
      <c r="AB130">
        <v>106.3</v>
      </c>
      <c r="AC130">
        <f t="shared" si="4"/>
        <v>1.66</v>
      </c>
      <c r="AD130">
        <f t="shared" si="4"/>
        <v>1.69</v>
      </c>
      <c r="AE130">
        <f t="shared" si="4"/>
        <v>18.5</v>
      </c>
      <c r="AF130">
        <f t="shared" si="4"/>
        <v>14.5</v>
      </c>
      <c r="AG130">
        <v>1</v>
      </c>
    </row>
    <row r="131" spans="2:33" x14ac:dyDescent="0.25">
      <c r="B131" t="s">
        <v>534</v>
      </c>
      <c r="C131" t="s">
        <v>32</v>
      </c>
      <c r="D131" t="s">
        <v>93</v>
      </c>
      <c r="H131" t="s">
        <v>520</v>
      </c>
      <c r="I131" t="str">
        <f t="shared" si="3"/>
        <v>Fosun International Ltd.</v>
      </c>
      <c r="J131" s="1">
        <v>17628</v>
      </c>
      <c r="K131">
        <v>80.2</v>
      </c>
      <c r="L131">
        <v>45.5</v>
      </c>
      <c r="M131">
        <v>-4.9000000000000004</v>
      </c>
      <c r="N131">
        <v>-4.9000000000000004</v>
      </c>
      <c r="O131" t="s">
        <v>470</v>
      </c>
      <c r="P131" t="s">
        <v>535</v>
      </c>
      <c r="Q131" t="s">
        <v>191</v>
      </c>
      <c r="R131" t="s">
        <v>333</v>
      </c>
      <c r="S131">
        <v>12.4</v>
      </c>
      <c r="T131">
        <v>12.9</v>
      </c>
      <c r="U131">
        <v>13.2</v>
      </c>
      <c r="V131">
        <v>6.8</v>
      </c>
      <c r="W131">
        <v>11.5</v>
      </c>
      <c r="X131">
        <v>16.399999999999999</v>
      </c>
      <c r="Y131">
        <v>1.3</v>
      </c>
      <c r="Z131">
        <v>50.8</v>
      </c>
      <c r="AA131" t="s">
        <v>112</v>
      </c>
      <c r="AB131">
        <v>223.1</v>
      </c>
      <c r="AC131">
        <f t="shared" si="4"/>
        <v>1.21</v>
      </c>
      <c r="AD131">
        <f t="shared" si="4"/>
        <v>1.46</v>
      </c>
      <c r="AE131">
        <f t="shared" si="4"/>
        <v>9.6</v>
      </c>
      <c r="AF131">
        <f t="shared" si="4"/>
        <v>8.3000000000000007</v>
      </c>
      <c r="AG131">
        <v>1</v>
      </c>
    </row>
    <row r="132" spans="2:33" x14ac:dyDescent="0.25">
      <c r="B132" t="s">
        <v>63</v>
      </c>
      <c r="C132" t="s">
        <v>536</v>
      </c>
      <c r="D132" t="s">
        <v>64</v>
      </c>
      <c r="E132" t="s">
        <v>93</v>
      </c>
      <c r="H132" t="s">
        <v>520</v>
      </c>
      <c r="I132" t="str">
        <f t="shared" si="3"/>
        <v>Insurance Australia Group Ltd.</v>
      </c>
      <c r="J132" s="1">
        <v>13211</v>
      </c>
      <c r="K132">
        <v>98.6</v>
      </c>
      <c r="L132">
        <v>21.9</v>
      </c>
      <c r="M132">
        <v>-0.3</v>
      </c>
      <c r="N132">
        <v>-0.9</v>
      </c>
      <c r="O132" t="s">
        <v>537</v>
      </c>
      <c r="P132" t="s">
        <v>538</v>
      </c>
      <c r="Q132" t="s">
        <v>398</v>
      </c>
      <c r="R132" t="s">
        <v>374</v>
      </c>
      <c r="S132">
        <v>13.8</v>
      </c>
      <c r="T132">
        <v>13.3</v>
      </c>
      <c r="U132">
        <v>12.5</v>
      </c>
      <c r="V132">
        <v>8.1</v>
      </c>
      <c r="W132">
        <v>8.6999999999999993</v>
      </c>
      <c r="X132">
        <v>19.899999999999999</v>
      </c>
      <c r="Y132">
        <v>4.5</v>
      </c>
      <c r="Z132">
        <v>22.5</v>
      </c>
      <c r="AA132">
        <v>29.2</v>
      </c>
      <c r="AB132">
        <v>94.5</v>
      </c>
      <c r="AC132">
        <f t="shared" si="4"/>
        <v>2.62</v>
      </c>
      <c r="AD132">
        <f t="shared" si="4"/>
        <v>5.33</v>
      </c>
      <c r="AE132">
        <f t="shared" si="4"/>
        <v>19</v>
      </c>
      <c r="AF132">
        <f t="shared" ref="AF132:AF140" si="5">IFERROR(VALUE(MID(R132,1,LEN(R132)-1)),NA())</f>
        <v>17.8</v>
      </c>
      <c r="AG132">
        <v>1</v>
      </c>
    </row>
    <row r="133" spans="2:33" x14ac:dyDescent="0.25">
      <c r="B133" t="s">
        <v>539</v>
      </c>
      <c r="C133" t="s">
        <v>312</v>
      </c>
      <c r="D133" t="s">
        <v>317</v>
      </c>
      <c r="H133" t="s">
        <v>520</v>
      </c>
      <c r="I133" t="str">
        <f t="shared" ref="I133:I140" si="6">TRIM(_xlfn.CONCAT(B133," ",C133," ",D133," ",E133," ",F133," ",G133))</f>
        <v>Korean Reinsurance Co.</v>
      </c>
      <c r="J133" s="1">
        <v>1183</v>
      </c>
      <c r="K133">
        <v>81.7</v>
      </c>
      <c r="L133">
        <v>-4.8</v>
      </c>
      <c r="M133">
        <v>1.9</v>
      </c>
      <c r="N133">
        <v>1.5</v>
      </c>
      <c r="O133" t="s">
        <v>540</v>
      </c>
      <c r="P133" t="s">
        <v>541</v>
      </c>
      <c r="Q133" t="s">
        <v>145</v>
      </c>
      <c r="R133" t="s">
        <v>145</v>
      </c>
      <c r="S133">
        <v>8.3000000000000007</v>
      </c>
      <c r="T133" t="s">
        <v>145</v>
      </c>
      <c r="U133" t="s">
        <v>145</v>
      </c>
      <c r="V133">
        <v>10.7</v>
      </c>
      <c r="W133">
        <v>10.7</v>
      </c>
      <c r="X133">
        <v>12.2</v>
      </c>
      <c r="Y133">
        <v>3</v>
      </c>
      <c r="Z133">
        <v>0.3</v>
      </c>
      <c r="AA133">
        <v>105.1</v>
      </c>
      <c r="AB133">
        <v>97</v>
      </c>
      <c r="AC133">
        <f t="shared" ref="AC133:AE140" si="7">IFERROR(VALUE(MID(O133,1,LEN(O133)-1)),NA())</f>
        <v>0.64</v>
      </c>
      <c r="AD133">
        <f t="shared" si="7"/>
        <v>0.65</v>
      </c>
      <c r="AE133" t="e">
        <f t="shared" si="7"/>
        <v>#N/A</v>
      </c>
      <c r="AF133" t="e">
        <f t="shared" si="5"/>
        <v>#N/A</v>
      </c>
      <c r="AG133">
        <v>1</v>
      </c>
    </row>
    <row r="134" spans="2:33" x14ac:dyDescent="0.25">
      <c r="B134" t="s">
        <v>74</v>
      </c>
      <c r="C134" t="s">
        <v>63</v>
      </c>
      <c r="D134" t="s">
        <v>64</v>
      </c>
      <c r="E134" t="s">
        <v>75</v>
      </c>
      <c r="F134" t="s">
        <v>76</v>
      </c>
      <c r="H134" t="s">
        <v>520</v>
      </c>
      <c r="I134" t="str">
        <f t="shared" si="6"/>
        <v>MS&amp;AD Insurance Group Holdings, Inc</v>
      </c>
      <c r="J134" s="1">
        <v>19490</v>
      </c>
      <c r="K134">
        <v>88.3</v>
      </c>
      <c r="L134">
        <v>4.5</v>
      </c>
      <c r="M134">
        <v>3.4</v>
      </c>
      <c r="N134">
        <v>3.4</v>
      </c>
      <c r="O134" t="s">
        <v>77</v>
      </c>
      <c r="P134" t="s">
        <v>78</v>
      </c>
      <c r="Q134" t="s">
        <v>79</v>
      </c>
      <c r="R134" t="s">
        <v>80</v>
      </c>
      <c r="S134">
        <v>7.9</v>
      </c>
      <c r="T134">
        <v>7</v>
      </c>
      <c r="U134">
        <v>8.3000000000000007</v>
      </c>
      <c r="V134">
        <v>9.3000000000000007</v>
      </c>
      <c r="W134">
        <v>11.2</v>
      </c>
      <c r="X134">
        <v>14.3</v>
      </c>
      <c r="Y134">
        <v>3.4</v>
      </c>
      <c r="Z134">
        <v>11.4</v>
      </c>
      <c r="AA134">
        <v>131</v>
      </c>
      <c r="AB134">
        <v>295.8</v>
      </c>
      <c r="AC134">
        <f t="shared" si="7"/>
        <v>0.75</v>
      </c>
      <c r="AD134">
        <f t="shared" si="7"/>
        <v>0.87</v>
      </c>
      <c r="AE134">
        <f t="shared" si="7"/>
        <v>11.1</v>
      </c>
      <c r="AF134">
        <f t="shared" si="5"/>
        <v>8.8000000000000007</v>
      </c>
      <c r="AG134">
        <v>1</v>
      </c>
    </row>
    <row r="135" spans="2:33" x14ac:dyDescent="0.25">
      <c r="B135" t="s">
        <v>542</v>
      </c>
      <c r="C135" t="s">
        <v>56</v>
      </c>
      <c r="D135" t="s">
        <v>93</v>
      </c>
      <c r="H135" t="s">
        <v>520</v>
      </c>
      <c r="I135" t="str">
        <f t="shared" si="6"/>
        <v>NIB Holdings Ltd.</v>
      </c>
      <c r="J135" s="1">
        <v>2359</v>
      </c>
      <c r="K135">
        <v>97.3</v>
      </c>
      <c r="L135">
        <v>43.3</v>
      </c>
      <c r="M135">
        <v>-1.7</v>
      </c>
      <c r="N135">
        <v>-2.2999999999999998</v>
      </c>
      <c r="O135" t="s">
        <v>543</v>
      </c>
      <c r="P135" t="s">
        <v>544</v>
      </c>
      <c r="Q135" t="s">
        <v>545</v>
      </c>
      <c r="R135" t="s">
        <v>546</v>
      </c>
      <c r="S135">
        <v>32.6</v>
      </c>
      <c r="T135">
        <v>27.7</v>
      </c>
      <c r="U135">
        <v>23.7</v>
      </c>
      <c r="V135">
        <v>8.6</v>
      </c>
      <c r="W135">
        <v>8.9</v>
      </c>
      <c r="X135">
        <v>13.8</v>
      </c>
      <c r="Y135">
        <v>2.8</v>
      </c>
      <c r="Z135">
        <v>28.2</v>
      </c>
      <c r="AA135">
        <v>28.3</v>
      </c>
      <c r="AB135">
        <v>57.3</v>
      </c>
      <c r="AC135">
        <f t="shared" si="7"/>
        <v>6.91</v>
      </c>
      <c r="AD135">
        <f t="shared" si="7"/>
        <v>14.1</v>
      </c>
      <c r="AE135">
        <f t="shared" si="7"/>
        <v>25.5</v>
      </c>
      <c r="AF135">
        <f t="shared" si="5"/>
        <v>23.1</v>
      </c>
      <c r="AG135">
        <v>1</v>
      </c>
    </row>
    <row r="136" spans="2:33" x14ac:dyDescent="0.25">
      <c r="B136" t="s">
        <v>547</v>
      </c>
      <c r="C136" t="s">
        <v>548</v>
      </c>
      <c r="D136" t="s">
        <v>63</v>
      </c>
      <c r="E136" t="s">
        <v>64</v>
      </c>
      <c r="H136" t="s">
        <v>520</v>
      </c>
      <c r="I136" t="str">
        <f t="shared" si="6"/>
        <v>Ping An Insurance Group</v>
      </c>
      <c r="J136" s="1">
        <v>189282</v>
      </c>
      <c r="K136">
        <v>88.8</v>
      </c>
      <c r="L136">
        <v>101.5</v>
      </c>
      <c r="M136">
        <v>-3.9</v>
      </c>
      <c r="N136">
        <v>-3.9</v>
      </c>
      <c r="O136" t="s">
        <v>467</v>
      </c>
      <c r="P136" t="s">
        <v>549</v>
      </c>
      <c r="Q136" t="s">
        <v>140</v>
      </c>
      <c r="R136" t="s">
        <v>550</v>
      </c>
      <c r="S136">
        <v>17.600000000000001</v>
      </c>
      <c r="T136">
        <v>18.7</v>
      </c>
      <c r="U136">
        <v>18.3</v>
      </c>
      <c r="V136">
        <v>7.3</v>
      </c>
      <c r="W136">
        <v>14.1</v>
      </c>
      <c r="X136">
        <v>26.3</v>
      </c>
      <c r="Y136">
        <v>1.6</v>
      </c>
      <c r="Z136">
        <v>85.7</v>
      </c>
      <c r="AA136">
        <v>48</v>
      </c>
      <c r="AB136">
        <v>73.2</v>
      </c>
      <c r="AC136">
        <f t="shared" si="7"/>
        <v>2.68</v>
      </c>
      <c r="AD136">
        <f t="shared" si="7"/>
        <v>3.09</v>
      </c>
      <c r="AE136">
        <f t="shared" si="7"/>
        <v>16.600000000000001</v>
      </c>
      <c r="AF136">
        <f t="shared" si="5"/>
        <v>14.1</v>
      </c>
      <c r="AG136">
        <v>1</v>
      </c>
    </row>
    <row r="137" spans="2:33" x14ac:dyDescent="0.25">
      <c r="B137" t="s">
        <v>92</v>
      </c>
      <c r="C137" t="s">
        <v>63</v>
      </c>
      <c r="D137" t="s">
        <v>64</v>
      </c>
      <c r="E137" t="s">
        <v>93</v>
      </c>
      <c r="H137" t="s">
        <v>520</v>
      </c>
      <c r="I137" t="str">
        <f t="shared" si="6"/>
        <v>QBE Insurance Group Ltd.</v>
      </c>
      <c r="J137" s="1">
        <v>10965</v>
      </c>
      <c r="K137">
        <v>78.599999999999994</v>
      </c>
      <c r="L137">
        <v>-14.4</v>
      </c>
      <c r="M137">
        <v>-1</v>
      </c>
      <c r="N137">
        <v>-1.6</v>
      </c>
      <c r="O137" t="s">
        <v>94</v>
      </c>
      <c r="P137" t="s">
        <v>95</v>
      </c>
      <c r="Q137" t="s">
        <v>96</v>
      </c>
      <c r="R137" t="s">
        <v>30</v>
      </c>
      <c r="S137">
        <v>8.1</v>
      </c>
      <c r="T137">
        <v>2.5</v>
      </c>
      <c r="U137">
        <v>8.4</v>
      </c>
      <c r="V137">
        <v>8.1999999999999993</v>
      </c>
      <c r="W137">
        <v>9.6999999999999993</v>
      </c>
      <c r="X137">
        <v>11.7</v>
      </c>
      <c r="Y137">
        <v>5.2</v>
      </c>
      <c r="Z137">
        <v>25.2</v>
      </c>
      <c r="AA137">
        <v>71.3</v>
      </c>
      <c r="AB137">
        <v>69.2</v>
      </c>
      <c r="AC137">
        <f t="shared" si="7"/>
        <v>1.04</v>
      </c>
      <c r="AD137">
        <f t="shared" si="7"/>
        <v>1.59</v>
      </c>
      <c r="AE137">
        <f t="shared" si="7"/>
        <v>41.5</v>
      </c>
      <c r="AF137">
        <f t="shared" si="5"/>
        <v>11.9</v>
      </c>
      <c r="AG137">
        <v>1</v>
      </c>
    </row>
    <row r="138" spans="2:33" x14ac:dyDescent="0.25">
      <c r="B138" t="s">
        <v>81</v>
      </c>
      <c r="C138" t="s">
        <v>82</v>
      </c>
      <c r="D138" t="s">
        <v>83</v>
      </c>
      <c r="E138" t="s">
        <v>75</v>
      </c>
      <c r="F138" t="s">
        <v>34</v>
      </c>
      <c r="H138" t="s">
        <v>520</v>
      </c>
      <c r="I138" t="str">
        <f t="shared" si="6"/>
        <v>Sompo Japan Nipponkoa Holdings, Inc.</v>
      </c>
      <c r="J138" s="1">
        <v>15768</v>
      </c>
      <c r="K138">
        <v>91.3</v>
      </c>
      <c r="L138">
        <v>11.2</v>
      </c>
      <c r="M138">
        <v>-0.8</v>
      </c>
      <c r="N138">
        <v>-0.8</v>
      </c>
      <c r="O138" t="s">
        <v>84</v>
      </c>
      <c r="P138" t="s">
        <v>85</v>
      </c>
      <c r="Q138" t="s">
        <v>86</v>
      </c>
      <c r="R138" t="s">
        <v>87</v>
      </c>
      <c r="S138">
        <v>10.3</v>
      </c>
      <c r="T138">
        <v>9.6999999999999993</v>
      </c>
      <c r="U138">
        <v>10.4</v>
      </c>
      <c r="V138">
        <v>9</v>
      </c>
      <c r="W138">
        <v>11.7</v>
      </c>
      <c r="X138">
        <v>10.6</v>
      </c>
      <c r="Y138">
        <v>2.5</v>
      </c>
      <c r="Z138">
        <v>7.9</v>
      </c>
      <c r="AA138">
        <v>76.5</v>
      </c>
      <c r="AB138">
        <v>236.1</v>
      </c>
      <c r="AC138">
        <f t="shared" si="7"/>
        <v>0.9</v>
      </c>
      <c r="AD138">
        <f t="shared" si="7"/>
        <v>1.17</v>
      </c>
      <c r="AE138">
        <f t="shared" si="7"/>
        <v>10.5</v>
      </c>
      <c r="AF138">
        <f t="shared" si="5"/>
        <v>8.9</v>
      </c>
      <c r="AG138">
        <v>1</v>
      </c>
    </row>
    <row r="139" spans="2:33" x14ac:dyDescent="0.25">
      <c r="B139" t="s">
        <v>551</v>
      </c>
      <c r="C139" t="s">
        <v>64</v>
      </c>
      <c r="D139" t="s">
        <v>93</v>
      </c>
      <c r="H139" t="s">
        <v>520</v>
      </c>
      <c r="I139" t="str">
        <f t="shared" si="6"/>
        <v>Suncorp Group Ltd.</v>
      </c>
      <c r="J139" s="1">
        <v>13928</v>
      </c>
      <c r="K139">
        <v>90.3</v>
      </c>
      <c r="L139">
        <v>4.2</v>
      </c>
      <c r="M139">
        <v>-2.5</v>
      </c>
      <c r="N139">
        <v>-3.1</v>
      </c>
      <c r="O139" t="s">
        <v>519</v>
      </c>
      <c r="P139" t="s">
        <v>446</v>
      </c>
      <c r="Q139" t="s">
        <v>54</v>
      </c>
      <c r="R139" t="s">
        <v>552</v>
      </c>
      <c r="S139">
        <v>7.9</v>
      </c>
      <c r="T139">
        <v>8.4</v>
      </c>
      <c r="U139">
        <v>8.6</v>
      </c>
      <c r="V139">
        <v>3.4</v>
      </c>
      <c r="W139">
        <v>9</v>
      </c>
      <c r="X139">
        <v>9.3000000000000007</v>
      </c>
      <c r="Y139">
        <v>5.2</v>
      </c>
      <c r="Z139">
        <v>81.5</v>
      </c>
      <c r="AA139">
        <v>42.9</v>
      </c>
      <c r="AB139">
        <v>45.3</v>
      </c>
      <c r="AC139">
        <f t="shared" si="7"/>
        <v>1.31</v>
      </c>
      <c r="AD139">
        <f t="shared" si="7"/>
        <v>2.27</v>
      </c>
      <c r="AE139">
        <f t="shared" si="7"/>
        <v>15.7</v>
      </c>
      <c r="AF139">
        <f t="shared" si="5"/>
        <v>14.2</v>
      </c>
      <c r="AG139">
        <v>1</v>
      </c>
    </row>
    <row r="140" spans="2:33" x14ac:dyDescent="0.25">
      <c r="B140" t="s">
        <v>97</v>
      </c>
      <c r="C140" t="s">
        <v>98</v>
      </c>
      <c r="D140" t="s">
        <v>75</v>
      </c>
      <c r="E140" t="s">
        <v>76</v>
      </c>
      <c r="H140" t="s">
        <v>520</v>
      </c>
      <c r="I140" t="str">
        <f t="shared" si="6"/>
        <v>Tokio Marine Holdings, Inc</v>
      </c>
      <c r="J140" s="1">
        <v>33183</v>
      </c>
      <c r="K140">
        <v>96.3</v>
      </c>
      <c r="L140">
        <v>6.7</v>
      </c>
      <c r="M140">
        <v>0.8</v>
      </c>
      <c r="N140">
        <v>0.8</v>
      </c>
      <c r="O140" t="s">
        <v>99</v>
      </c>
      <c r="P140" t="s">
        <v>100</v>
      </c>
      <c r="Q140" t="s">
        <v>101</v>
      </c>
      <c r="R140" t="s">
        <v>102</v>
      </c>
      <c r="S140">
        <v>8.3000000000000007</v>
      </c>
      <c r="T140">
        <v>7.8</v>
      </c>
      <c r="U140">
        <v>8.3000000000000007</v>
      </c>
      <c r="V140">
        <v>9.5</v>
      </c>
      <c r="W140">
        <v>11.6</v>
      </c>
      <c r="X140">
        <v>15.2</v>
      </c>
      <c r="Y140">
        <v>3.1</v>
      </c>
      <c r="Z140">
        <v>18.2</v>
      </c>
      <c r="AA140">
        <v>58.4</v>
      </c>
      <c r="AB140">
        <v>116.5</v>
      </c>
      <c r="AC140">
        <f t="shared" si="7"/>
        <v>1.02</v>
      </c>
      <c r="AD140">
        <f t="shared" si="7"/>
        <v>1.3</v>
      </c>
      <c r="AE140">
        <f t="shared" si="7"/>
        <v>13.2</v>
      </c>
      <c r="AF140">
        <f t="shared" si="5"/>
        <v>11.5</v>
      </c>
      <c r="AG140">
        <v>1</v>
      </c>
    </row>
    <row r="141" spans="2:33" x14ac:dyDescent="0.25">
      <c r="B141" t="s">
        <v>25</v>
      </c>
      <c r="C141" t="s">
        <v>26</v>
      </c>
      <c r="H141" t="s">
        <v>723</v>
      </c>
      <c r="I141" t="str">
        <f t="shared" ref="I141:I157" si="8">TRIM(_xlfn.CONCAT(B141," ",C141," ",D141," ",E141," ",F141," ",G141))</f>
        <v>Allianz SE</v>
      </c>
      <c r="J141" s="1">
        <v>103458</v>
      </c>
      <c r="K141">
        <v>96.8</v>
      </c>
      <c r="L141">
        <v>25.6</v>
      </c>
      <c r="M141">
        <v>-0.8</v>
      </c>
      <c r="N141">
        <v>-0.5</v>
      </c>
      <c r="O141" t="s">
        <v>27</v>
      </c>
      <c r="P141" t="s">
        <v>28</v>
      </c>
      <c r="Q141" t="s">
        <v>29</v>
      </c>
      <c r="R141" t="s">
        <v>30</v>
      </c>
      <c r="S141">
        <v>10.9</v>
      </c>
      <c r="T141">
        <v>11.1</v>
      </c>
      <c r="U141">
        <v>10.4</v>
      </c>
      <c r="V141">
        <v>7.3</v>
      </c>
      <c r="W141">
        <v>10.199999999999999</v>
      </c>
      <c r="X141">
        <v>16.399999999999999</v>
      </c>
      <c r="Y141">
        <v>3.9</v>
      </c>
      <c r="Z141">
        <v>32.799999999999997</v>
      </c>
      <c r="AA141">
        <v>16.100000000000001</v>
      </c>
      <c r="AB141">
        <v>39.799999999999997</v>
      </c>
      <c r="AC141">
        <f t="shared" ref="AC141:AC157" si="9">IFERROR(VALUE(MID(O141,1,LEN(O141)-1)),NA())</f>
        <v>1.35</v>
      </c>
      <c r="AD141">
        <f t="shared" ref="AD141:AD157" si="10">IFERROR(VALUE(MID(P141,1,LEN(P141)-1)),NA())</f>
        <v>1.69</v>
      </c>
      <c r="AE141">
        <f t="shared" ref="AE141:AE157" si="11">IFERROR(VALUE(MID(Q141,1,LEN(Q141)-1)),NA())</f>
        <v>12.4</v>
      </c>
      <c r="AF141">
        <f t="shared" ref="AF141:AF157" si="12">IFERROR(VALUE(MID(R141,1,LEN(R141)-1)),NA())</f>
        <v>11.9</v>
      </c>
      <c r="AG141">
        <v>1</v>
      </c>
    </row>
    <row r="142" spans="2:33" x14ac:dyDescent="0.25">
      <c r="B142" t="s">
        <v>38</v>
      </c>
      <c r="C142" t="s">
        <v>121</v>
      </c>
      <c r="D142" t="s">
        <v>40</v>
      </c>
      <c r="H142" t="s">
        <v>723</v>
      </c>
      <c r="I142" t="str">
        <f t="shared" si="8"/>
        <v>The Allstate Corporation</v>
      </c>
      <c r="J142" s="1">
        <v>37429</v>
      </c>
      <c r="K142">
        <v>99.5</v>
      </c>
      <c r="L142">
        <v>40.299999999999997</v>
      </c>
      <c r="M142">
        <v>1.4</v>
      </c>
      <c r="N142">
        <v>0.5</v>
      </c>
      <c r="O142" t="s">
        <v>122</v>
      </c>
      <c r="P142" t="s">
        <v>123</v>
      </c>
      <c r="Q142" t="s">
        <v>124</v>
      </c>
      <c r="R142" t="s">
        <v>108</v>
      </c>
      <c r="S142">
        <v>9.5</v>
      </c>
      <c r="T142">
        <v>11.5</v>
      </c>
      <c r="U142">
        <v>11.6</v>
      </c>
      <c r="V142">
        <v>6.8</v>
      </c>
      <c r="W142">
        <v>7.7</v>
      </c>
      <c r="X142">
        <v>9.4</v>
      </c>
      <c r="Y142">
        <v>1.4</v>
      </c>
      <c r="Z142">
        <v>23.6</v>
      </c>
      <c r="AA142">
        <v>31.7</v>
      </c>
      <c r="AB142">
        <v>60.1</v>
      </c>
      <c r="AC142">
        <f t="shared" si="9"/>
        <v>1.84</v>
      </c>
      <c r="AD142">
        <f t="shared" si="10"/>
        <v>2.08</v>
      </c>
      <c r="AE142">
        <f t="shared" si="11"/>
        <v>16.3</v>
      </c>
      <c r="AF142">
        <f t="shared" si="12"/>
        <v>14.4</v>
      </c>
      <c r="AG142">
        <v>1</v>
      </c>
    </row>
    <row r="143" spans="2:33" x14ac:dyDescent="0.25">
      <c r="B143" t="s">
        <v>31</v>
      </c>
      <c r="C143" t="s">
        <v>32</v>
      </c>
      <c r="D143" t="s">
        <v>33</v>
      </c>
      <c r="E143" t="s">
        <v>34</v>
      </c>
      <c r="H143" t="s">
        <v>723</v>
      </c>
      <c r="I143" t="str">
        <f t="shared" si="8"/>
        <v>American International Group, Inc.</v>
      </c>
      <c r="J143" s="1">
        <v>53389</v>
      </c>
      <c r="K143">
        <v>88</v>
      </c>
      <c r="L143">
        <v>-9.1</v>
      </c>
      <c r="M143">
        <v>-0.2</v>
      </c>
      <c r="N143">
        <v>-1.1000000000000001</v>
      </c>
      <c r="O143" t="s">
        <v>35</v>
      </c>
      <c r="P143" t="s">
        <v>35</v>
      </c>
      <c r="Q143" t="s">
        <v>36</v>
      </c>
      <c r="R143" t="s">
        <v>37</v>
      </c>
      <c r="S143">
        <v>-1</v>
      </c>
      <c r="T143">
        <v>3.1</v>
      </c>
      <c r="U143">
        <v>5.5</v>
      </c>
      <c r="V143">
        <v>7.8</v>
      </c>
      <c r="W143">
        <v>10.3</v>
      </c>
      <c r="X143">
        <v>8.1</v>
      </c>
      <c r="Y143">
        <v>2.2000000000000002</v>
      </c>
      <c r="Z143">
        <v>28.7</v>
      </c>
      <c r="AA143">
        <v>164.9</v>
      </c>
      <c r="AB143">
        <v>311</v>
      </c>
      <c r="AC143">
        <f t="shared" si="9"/>
        <v>0.74</v>
      </c>
      <c r="AD143">
        <f t="shared" si="10"/>
        <v>0.74</v>
      </c>
      <c r="AE143">
        <f t="shared" si="11"/>
        <v>21.9</v>
      </c>
      <c r="AF143">
        <f t="shared" si="12"/>
        <v>12</v>
      </c>
      <c r="AG143">
        <v>1</v>
      </c>
    </row>
    <row r="144" spans="2:33" x14ac:dyDescent="0.25">
      <c r="B144" t="s">
        <v>125</v>
      </c>
      <c r="C144" t="s">
        <v>126</v>
      </c>
      <c r="D144" t="s">
        <v>34</v>
      </c>
      <c r="H144" t="s">
        <v>723</v>
      </c>
      <c r="I144" t="str">
        <f t="shared" si="8"/>
        <v>Berkshire Hathaway, Inc.</v>
      </c>
      <c r="J144" s="1">
        <v>487666</v>
      </c>
      <c r="K144">
        <v>98.8</v>
      </c>
      <c r="L144">
        <v>21.4</v>
      </c>
      <c r="M144">
        <v>0.6</v>
      </c>
      <c r="N144">
        <v>-0.3</v>
      </c>
      <c r="O144" t="s">
        <v>127</v>
      </c>
      <c r="P144" t="s">
        <v>128</v>
      </c>
      <c r="Q144" t="s">
        <v>129</v>
      </c>
      <c r="R144" t="s">
        <v>130</v>
      </c>
      <c r="S144">
        <v>8.9</v>
      </c>
      <c r="T144">
        <v>4.3</v>
      </c>
      <c r="U144">
        <v>5.3</v>
      </c>
      <c r="V144">
        <v>7.5</v>
      </c>
      <c r="W144">
        <v>8.6999999999999993</v>
      </c>
      <c r="X144">
        <v>10.9</v>
      </c>
      <c r="Y144" t="s">
        <v>131</v>
      </c>
      <c r="Z144">
        <v>26.2</v>
      </c>
      <c r="AA144">
        <v>12.9</v>
      </c>
      <c r="AB144">
        <v>27.6</v>
      </c>
      <c r="AC144">
        <f t="shared" si="9"/>
        <v>1.58</v>
      </c>
      <c r="AD144">
        <f t="shared" si="10"/>
        <v>2.5099999999999998</v>
      </c>
      <c r="AE144">
        <f t="shared" si="11"/>
        <v>39.5</v>
      </c>
      <c r="AF144">
        <f t="shared" si="12"/>
        <v>30.2</v>
      </c>
      <c r="AG144">
        <v>1</v>
      </c>
    </row>
    <row r="145" spans="2:33" x14ac:dyDescent="0.25">
      <c r="B145" t="s">
        <v>521</v>
      </c>
      <c r="C145" t="s">
        <v>527</v>
      </c>
      <c r="D145" t="s">
        <v>63</v>
      </c>
      <c r="E145" t="s">
        <v>64</v>
      </c>
      <c r="H145" t="s">
        <v>723</v>
      </c>
      <c r="I145" t="str">
        <f t="shared" si="8"/>
        <v>China Pacific Insurance Group</v>
      </c>
      <c r="J145" s="1">
        <v>52770</v>
      </c>
      <c r="K145">
        <v>85</v>
      </c>
      <c r="L145">
        <v>49.7</v>
      </c>
      <c r="M145">
        <v>-5.3</v>
      </c>
      <c r="N145">
        <v>-3.6</v>
      </c>
      <c r="O145" t="s">
        <v>528</v>
      </c>
      <c r="P145" t="s">
        <v>529</v>
      </c>
      <c r="Q145" t="s">
        <v>530</v>
      </c>
      <c r="R145" t="s">
        <v>393</v>
      </c>
      <c r="S145">
        <v>9.1999999999999993</v>
      </c>
      <c r="T145">
        <v>11.2</v>
      </c>
      <c r="U145">
        <v>12.4</v>
      </c>
      <c r="V145">
        <v>9.3000000000000007</v>
      </c>
      <c r="W145">
        <v>11.6</v>
      </c>
      <c r="X145">
        <v>14.5</v>
      </c>
      <c r="Y145">
        <v>1.7</v>
      </c>
      <c r="Z145">
        <v>27.3</v>
      </c>
      <c r="AA145">
        <v>41.6</v>
      </c>
      <c r="AB145">
        <v>71.7</v>
      </c>
      <c r="AC145">
        <f t="shared" si="9"/>
        <v>2.79</v>
      </c>
      <c r="AD145">
        <f t="shared" si="10"/>
        <v>2.83</v>
      </c>
      <c r="AE145">
        <f t="shared" si="11"/>
        <v>23.4</v>
      </c>
      <c r="AF145">
        <f t="shared" si="12"/>
        <v>18.8</v>
      </c>
      <c r="AG145">
        <v>1</v>
      </c>
    </row>
    <row r="146" spans="2:33" x14ac:dyDescent="0.25">
      <c r="B146" t="s">
        <v>38</v>
      </c>
      <c r="C146" t="s">
        <v>39</v>
      </c>
      <c r="D146" t="s">
        <v>40</v>
      </c>
      <c r="H146" t="s">
        <v>723</v>
      </c>
      <c r="I146" t="str">
        <f t="shared" si="8"/>
        <v>The Chubb Corporation</v>
      </c>
      <c r="J146" s="1">
        <v>69039</v>
      </c>
      <c r="K146" s="1">
        <v>95.3</v>
      </c>
      <c r="L146">
        <v>12.6</v>
      </c>
      <c r="M146">
        <v>-0.9</v>
      </c>
      <c r="N146">
        <v>-1.8</v>
      </c>
      <c r="O146" t="s">
        <v>41</v>
      </c>
      <c r="P146" t="s">
        <v>42</v>
      </c>
      <c r="Q146" t="s">
        <v>43</v>
      </c>
      <c r="R146" t="s">
        <v>44</v>
      </c>
      <c r="S146">
        <v>10.7</v>
      </c>
      <c r="T146">
        <v>6.8</v>
      </c>
      <c r="U146">
        <v>8.9</v>
      </c>
      <c r="V146">
        <v>7.1</v>
      </c>
      <c r="W146">
        <v>7.9</v>
      </c>
      <c r="X146">
        <v>3.8</v>
      </c>
      <c r="Y146">
        <v>1.9</v>
      </c>
      <c r="Z146">
        <v>23.5</v>
      </c>
      <c r="AA146">
        <v>28.9</v>
      </c>
      <c r="AB146">
        <v>25.1</v>
      </c>
      <c r="AC146">
        <f t="shared" si="9"/>
        <v>1.37</v>
      </c>
      <c r="AD146">
        <f t="shared" si="10"/>
        <v>2.4500000000000002</v>
      </c>
      <c r="AE146">
        <f t="shared" si="11"/>
        <v>20.3</v>
      </c>
      <c r="AF146">
        <f t="shared" si="12"/>
        <v>14.3</v>
      </c>
      <c r="AG146">
        <v>1</v>
      </c>
    </row>
    <row r="147" spans="2:33" x14ac:dyDescent="0.25">
      <c r="B147" t="s">
        <v>38</v>
      </c>
      <c r="C147" t="s">
        <v>69</v>
      </c>
      <c r="D147" t="s">
        <v>46</v>
      </c>
      <c r="E147" t="s">
        <v>70</v>
      </c>
      <c r="F147" s="1" t="s">
        <v>33</v>
      </c>
      <c r="G147" t="s">
        <v>34</v>
      </c>
      <c r="H147" t="s">
        <v>723</v>
      </c>
      <c r="I147" t="str">
        <f t="shared" si="8"/>
        <v>The Hartford Financial Services Group, Inc.</v>
      </c>
      <c r="J147" s="1">
        <v>19887</v>
      </c>
      <c r="K147">
        <v>95.1</v>
      </c>
      <c r="L147">
        <v>17</v>
      </c>
      <c r="M147">
        <v>1.1000000000000001</v>
      </c>
      <c r="N147">
        <v>0.1</v>
      </c>
      <c r="O147" t="s">
        <v>71</v>
      </c>
      <c r="P147" t="s">
        <v>52</v>
      </c>
      <c r="Q147" t="s">
        <v>72</v>
      </c>
      <c r="R147" t="s">
        <v>73</v>
      </c>
      <c r="S147">
        <v>5.2</v>
      </c>
      <c r="T147">
        <v>6.7</v>
      </c>
      <c r="U147">
        <v>8</v>
      </c>
      <c r="V147">
        <v>7.8</v>
      </c>
      <c r="W147">
        <v>9</v>
      </c>
      <c r="X147">
        <v>0.8</v>
      </c>
      <c r="Y147">
        <v>1.8</v>
      </c>
      <c r="Z147">
        <v>23.9</v>
      </c>
      <c r="AA147">
        <v>27.7</v>
      </c>
      <c r="AB147">
        <v>129.4</v>
      </c>
      <c r="AC147">
        <f t="shared" si="9"/>
        <v>1.1599999999999999</v>
      </c>
      <c r="AD147">
        <f t="shared" si="10"/>
        <v>1.2</v>
      </c>
      <c r="AE147">
        <f t="shared" si="11"/>
        <v>17</v>
      </c>
      <c r="AF147">
        <f t="shared" si="12"/>
        <v>13.1</v>
      </c>
      <c r="AG147">
        <v>1</v>
      </c>
    </row>
    <row r="148" spans="2:33" x14ac:dyDescent="0.25">
      <c r="B148" t="s">
        <v>74</v>
      </c>
      <c r="C148" t="s">
        <v>63</v>
      </c>
      <c r="D148" t="s">
        <v>64</v>
      </c>
      <c r="E148" t="s">
        <v>75</v>
      </c>
      <c r="F148" t="s">
        <v>76</v>
      </c>
      <c r="H148" t="s">
        <v>723</v>
      </c>
      <c r="I148" t="str">
        <f t="shared" si="8"/>
        <v>MS&amp;AD Insurance Group Holdings, Inc</v>
      </c>
      <c r="J148" s="1">
        <v>19490</v>
      </c>
      <c r="K148">
        <v>88.3</v>
      </c>
      <c r="L148" s="1">
        <v>4.5</v>
      </c>
      <c r="M148">
        <v>3.4</v>
      </c>
      <c r="N148">
        <v>3.4</v>
      </c>
      <c r="O148" t="s">
        <v>77</v>
      </c>
      <c r="P148" t="s">
        <v>78</v>
      </c>
      <c r="Q148" t="s">
        <v>79</v>
      </c>
      <c r="R148" t="s">
        <v>80</v>
      </c>
      <c r="S148">
        <v>7.9</v>
      </c>
      <c r="T148">
        <v>7</v>
      </c>
      <c r="U148">
        <v>8.3000000000000007</v>
      </c>
      <c r="V148">
        <v>9.3000000000000007</v>
      </c>
      <c r="W148">
        <v>11.2</v>
      </c>
      <c r="X148">
        <v>14.3</v>
      </c>
      <c r="Y148">
        <v>3.4</v>
      </c>
      <c r="Z148">
        <v>11.4</v>
      </c>
      <c r="AA148">
        <v>131</v>
      </c>
      <c r="AB148">
        <v>295.8</v>
      </c>
      <c r="AC148">
        <f t="shared" si="9"/>
        <v>0.75</v>
      </c>
      <c r="AD148">
        <f t="shared" si="10"/>
        <v>0.87</v>
      </c>
      <c r="AE148">
        <f t="shared" si="11"/>
        <v>11.1</v>
      </c>
      <c r="AF148">
        <f t="shared" si="12"/>
        <v>8.8000000000000007</v>
      </c>
      <c r="AG148">
        <v>1</v>
      </c>
    </row>
    <row r="149" spans="2:33" x14ac:dyDescent="0.25">
      <c r="B149" t="s">
        <v>307</v>
      </c>
      <c r="C149" t="s">
        <v>301</v>
      </c>
      <c r="D149" t="s">
        <v>115</v>
      </c>
      <c r="H149" t="s">
        <v>723</v>
      </c>
      <c r="I149" t="str">
        <f t="shared" si="8"/>
        <v>Muenchener Ruckversicherung AG</v>
      </c>
      <c r="J149" s="1">
        <v>33934</v>
      </c>
      <c r="K149">
        <v>94.5</v>
      </c>
      <c r="L149">
        <v>3.6</v>
      </c>
      <c r="M149">
        <v>0.5</v>
      </c>
      <c r="N149">
        <v>0.9</v>
      </c>
      <c r="O149" t="s">
        <v>99</v>
      </c>
      <c r="P149" t="s">
        <v>222</v>
      </c>
      <c r="Q149" t="s">
        <v>112</v>
      </c>
      <c r="R149" t="s">
        <v>91</v>
      </c>
      <c r="S149">
        <v>8.6</v>
      </c>
      <c r="T149">
        <v>1.6</v>
      </c>
      <c r="U149">
        <v>8.1999999999999993</v>
      </c>
      <c r="V149">
        <v>7.7</v>
      </c>
      <c r="W149">
        <v>8.5</v>
      </c>
      <c r="X149">
        <v>16.100000000000001</v>
      </c>
      <c r="Y149">
        <v>4.5999999999999996</v>
      </c>
      <c r="Z149">
        <v>13.4</v>
      </c>
      <c r="AA149">
        <v>84.1</v>
      </c>
      <c r="AB149">
        <v>84.9</v>
      </c>
      <c r="AC149">
        <f t="shared" si="9"/>
        <v>1.02</v>
      </c>
      <c r="AD149">
        <f t="shared" si="10"/>
        <v>1.19</v>
      </c>
      <c r="AE149" t="e">
        <f t="shared" si="11"/>
        <v>#N/A</v>
      </c>
      <c r="AF149">
        <f t="shared" si="12"/>
        <v>11.8</v>
      </c>
      <c r="AG149">
        <v>1</v>
      </c>
    </row>
    <row r="150" spans="2:33" x14ac:dyDescent="0.25">
      <c r="B150" t="s">
        <v>81</v>
      </c>
      <c r="C150" t="s">
        <v>82</v>
      </c>
      <c r="D150" t="s">
        <v>83</v>
      </c>
      <c r="E150" t="s">
        <v>75</v>
      </c>
      <c r="F150" s="1" t="s">
        <v>34</v>
      </c>
      <c r="H150" t="s">
        <v>723</v>
      </c>
      <c r="I150" t="str">
        <f t="shared" si="8"/>
        <v>Sompo Japan Nipponkoa Holdings, Inc.</v>
      </c>
      <c r="J150" s="1">
        <v>15768</v>
      </c>
      <c r="K150">
        <v>91.3</v>
      </c>
      <c r="L150">
        <v>11.2</v>
      </c>
      <c r="M150">
        <v>-0.8</v>
      </c>
      <c r="N150">
        <v>-0.8</v>
      </c>
      <c r="O150" t="s">
        <v>84</v>
      </c>
      <c r="P150" t="s">
        <v>85</v>
      </c>
      <c r="Q150" t="s">
        <v>86</v>
      </c>
      <c r="R150" t="s">
        <v>87</v>
      </c>
      <c r="S150">
        <v>10.3</v>
      </c>
      <c r="T150">
        <v>9.6999999999999993</v>
      </c>
      <c r="U150">
        <v>10.4</v>
      </c>
      <c r="V150">
        <v>9</v>
      </c>
      <c r="W150">
        <v>11.7</v>
      </c>
      <c r="X150">
        <v>10.6</v>
      </c>
      <c r="Y150">
        <v>2.5</v>
      </c>
      <c r="Z150">
        <v>7.9</v>
      </c>
      <c r="AA150">
        <v>76.5</v>
      </c>
      <c r="AB150">
        <v>236.1</v>
      </c>
      <c r="AC150">
        <f t="shared" si="9"/>
        <v>0.9</v>
      </c>
      <c r="AD150">
        <f t="shared" si="10"/>
        <v>1.17</v>
      </c>
      <c r="AE150">
        <f t="shared" si="11"/>
        <v>10.5</v>
      </c>
      <c r="AF150">
        <f t="shared" si="12"/>
        <v>8.9</v>
      </c>
      <c r="AG150">
        <v>1</v>
      </c>
    </row>
    <row r="151" spans="2:33" x14ac:dyDescent="0.25">
      <c r="B151" t="s">
        <v>547</v>
      </c>
      <c r="C151" t="s">
        <v>548</v>
      </c>
      <c r="D151" t="s">
        <v>63</v>
      </c>
      <c r="E151" t="s">
        <v>64</v>
      </c>
      <c r="H151" t="s">
        <v>723</v>
      </c>
      <c r="I151" t="str">
        <f t="shared" si="8"/>
        <v>Ping An Insurance Group</v>
      </c>
      <c r="J151" s="1">
        <v>189282</v>
      </c>
      <c r="K151">
        <v>88.8</v>
      </c>
      <c r="L151">
        <v>101.5</v>
      </c>
      <c r="M151">
        <v>-3.9</v>
      </c>
      <c r="N151">
        <v>-3.9</v>
      </c>
      <c r="O151" t="s">
        <v>467</v>
      </c>
      <c r="P151" t="s">
        <v>549</v>
      </c>
      <c r="Q151" t="s">
        <v>140</v>
      </c>
      <c r="R151" t="s">
        <v>550</v>
      </c>
      <c r="S151">
        <v>17.600000000000001</v>
      </c>
      <c r="T151">
        <v>18.7</v>
      </c>
      <c r="U151">
        <v>18.3</v>
      </c>
      <c r="V151">
        <v>7.3</v>
      </c>
      <c r="W151">
        <v>14.1</v>
      </c>
      <c r="X151">
        <v>26.3</v>
      </c>
      <c r="Y151">
        <v>1.6</v>
      </c>
      <c r="Z151">
        <v>85.7</v>
      </c>
      <c r="AA151">
        <v>48</v>
      </c>
      <c r="AB151">
        <v>73.2</v>
      </c>
      <c r="AC151">
        <f t="shared" si="9"/>
        <v>2.68</v>
      </c>
      <c r="AD151">
        <f t="shared" si="10"/>
        <v>3.09</v>
      </c>
      <c r="AE151">
        <f t="shared" si="11"/>
        <v>16.600000000000001</v>
      </c>
      <c r="AF151">
        <f t="shared" si="12"/>
        <v>14.1</v>
      </c>
      <c r="AG151">
        <v>1</v>
      </c>
    </row>
    <row r="152" spans="2:33" x14ac:dyDescent="0.25">
      <c r="B152" t="s">
        <v>38</v>
      </c>
      <c r="C152" t="s">
        <v>192</v>
      </c>
      <c r="D152" t="s">
        <v>40</v>
      </c>
      <c r="H152" t="s">
        <v>723</v>
      </c>
      <c r="I152" t="str">
        <f t="shared" si="8"/>
        <v>The Progressive Corporation</v>
      </c>
      <c r="J152" s="1">
        <v>32256</v>
      </c>
      <c r="K152" s="1">
        <v>98.6</v>
      </c>
      <c r="L152">
        <v>56.2</v>
      </c>
      <c r="M152">
        <v>0.9</v>
      </c>
      <c r="N152">
        <v>-0.1</v>
      </c>
      <c r="O152" t="s">
        <v>193</v>
      </c>
      <c r="P152" t="s">
        <v>194</v>
      </c>
      <c r="Q152" t="s">
        <v>195</v>
      </c>
      <c r="R152" t="s">
        <v>107</v>
      </c>
      <c r="S152">
        <v>13.5</v>
      </c>
      <c r="T152">
        <v>16.5</v>
      </c>
      <c r="U152">
        <v>16.8</v>
      </c>
      <c r="V152">
        <v>7.7</v>
      </c>
      <c r="W152">
        <v>8.4</v>
      </c>
      <c r="X152">
        <v>12.7</v>
      </c>
      <c r="Y152">
        <v>1.2</v>
      </c>
      <c r="Z152">
        <v>27.2</v>
      </c>
      <c r="AA152">
        <v>22.1</v>
      </c>
      <c r="AB152">
        <v>25</v>
      </c>
      <c r="AC152">
        <f t="shared" si="9"/>
        <v>3.47</v>
      </c>
      <c r="AD152">
        <f t="shared" si="10"/>
        <v>3.82</v>
      </c>
      <c r="AE152">
        <f t="shared" si="11"/>
        <v>22.5</v>
      </c>
      <c r="AF152">
        <f t="shared" si="12"/>
        <v>18.7</v>
      </c>
      <c r="AG152">
        <v>1</v>
      </c>
    </row>
    <row r="153" spans="2:33" x14ac:dyDescent="0.25">
      <c r="B153" t="s">
        <v>92</v>
      </c>
      <c r="C153" t="s">
        <v>63</v>
      </c>
      <c r="D153" t="s">
        <v>64</v>
      </c>
      <c r="E153" s="1" t="s">
        <v>93</v>
      </c>
      <c r="H153" t="s">
        <v>723</v>
      </c>
      <c r="I153" t="str">
        <f t="shared" si="8"/>
        <v>QBE Insurance Group Ltd.</v>
      </c>
      <c r="J153" s="1">
        <v>10965</v>
      </c>
      <c r="K153">
        <v>78.599999999999994</v>
      </c>
      <c r="L153">
        <v>-14.4</v>
      </c>
      <c r="M153">
        <v>-1</v>
      </c>
      <c r="N153">
        <v>-1.6</v>
      </c>
      <c r="O153" t="s">
        <v>94</v>
      </c>
      <c r="P153" t="s">
        <v>95</v>
      </c>
      <c r="Q153" t="s">
        <v>96</v>
      </c>
      <c r="R153" t="s">
        <v>30</v>
      </c>
      <c r="S153">
        <v>8.1</v>
      </c>
      <c r="T153">
        <v>2.5</v>
      </c>
      <c r="U153">
        <v>8.4</v>
      </c>
      <c r="V153">
        <v>8.1999999999999993</v>
      </c>
      <c r="W153">
        <v>9.6999999999999993</v>
      </c>
      <c r="X153">
        <v>11.7</v>
      </c>
      <c r="Y153">
        <v>5.2</v>
      </c>
      <c r="Z153">
        <v>25.2</v>
      </c>
      <c r="AA153">
        <v>71.3</v>
      </c>
      <c r="AB153">
        <v>69.2</v>
      </c>
      <c r="AC153">
        <f t="shared" si="9"/>
        <v>1.04</v>
      </c>
      <c r="AD153">
        <f t="shared" si="10"/>
        <v>1.59</v>
      </c>
      <c r="AE153">
        <f t="shared" si="11"/>
        <v>41.5</v>
      </c>
      <c r="AF153">
        <f t="shared" si="12"/>
        <v>11.9</v>
      </c>
      <c r="AG153">
        <v>1</v>
      </c>
    </row>
    <row r="154" spans="2:33" x14ac:dyDescent="0.25">
      <c r="B154" t="s">
        <v>316</v>
      </c>
      <c r="C154" t="s">
        <v>312</v>
      </c>
      <c r="D154" t="s">
        <v>317</v>
      </c>
      <c r="H154" t="s">
        <v>723</v>
      </c>
      <c r="I154" t="str">
        <f t="shared" si="8"/>
        <v>Swiss Reinsurance Co.</v>
      </c>
      <c r="J154" s="1">
        <v>32598</v>
      </c>
      <c r="K154">
        <v>95.3</v>
      </c>
      <c r="L154">
        <v>-4.0999999999999996</v>
      </c>
      <c r="M154">
        <v>2</v>
      </c>
      <c r="N154" s="1">
        <v>1.2</v>
      </c>
      <c r="O154" t="s">
        <v>318</v>
      </c>
      <c r="P154" t="s">
        <v>133</v>
      </c>
      <c r="Q154" t="s">
        <v>112</v>
      </c>
      <c r="R154" t="s">
        <v>302</v>
      </c>
      <c r="S154">
        <v>10.6</v>
      </c>
      <c r="T154">
        <v>0.6</v>
      </c>
      <c r="U154">
        <v>7.5</v>
      </c>
      <c r="V154">
        <v>6.6</v>
      </c>
      <c r="W154">
        <v>9.1</v>
      </c>
      <c r="X154">
        <v>9</v>
      </c>
      <c r="Y154">
        <v>5.2</v>
      </c>
      <c r="Z154">
        <v>25.7</v>
      </c>
      <c r="AA154">
        <v>84.5</v>
      </c>
      <c r="AB154">
        <v>131.4</v>
      </c>
      <c r="AC154">
        <f t="shared" si="9"/>
        <v>0.98</v>
      </c>
      <c r="AD154">
        <f t="shared" si="10"/>
        <v>1.1100000000000001</v>
      </c>
      <c r="AE154" t="e">
        <f t="shared" si="11"/>
        <v>#N/A</v>
      </c>
      <c r="AF154">
        <f t="shared" si="12"/>
        <v>12.1</v>
      </c>
      <c r="AG154">
        <v>1</v>
      </c>
    </row>
    <row r="155" spans="2:33" x14ac:dyDescent="0.25">
      <c r="B155" t="s">
        <v>97</v>
      </c>
      <c r="C155" t="s">
        <v>98</v>
      </c>
      <c r="D155" t="s">
        <v>75</v>
      </c>
      <c r="E155" t="s">
        <v>76</v>
      </c>
      <c r="H155" t="s">
        <v>723</v>
      </c>
      <c r="I155" t="str">
        <f t="shared" si="8"/>
        <v>Tokio Marine Holdings, Inc</v>
      </c>
      <c r="J155" s="1">
        <v>33183</v>
      </c>
      <c r="K155">
        <v>96.3</v>
      </c>
      <c r="L155">
        <v>6.7</v>
      </c>
      <c r="M155">
        <v>0.8</v>
      </c>
      <c r="N155">
        <v>0.8</v>
      </c>
      <c r="O155" t="s">
        <v>99</v>
      </c>
      <c r="P155" t="s">
        <v>100</v>
      </c>
      <c r="Q155" t="s">
        <v>101</v>
      </c>
      <c r="R155" t="s">
        <v>102</v>
      </c>
      <c r="S155">
        <v>8.3000000000000007</v>
      </c>
      <c r="T155">
        <v>7.8</v>
      </c>
      <c r="U155">
        <v>8.3000000000000007</v>
      </c>
      <c r="V155">
        <v>9.5</v>
      </c>
      <c r="W155">
        <v>11.6</v>
      </c>
      <c r="X155">
        <v>15.2</v>
      </c>
      <c r="Y155">
        <v>3.1</v>
      </c>
      <c r="Z155">
        <v>18.2</v>
      </c>
      <c r="AA155">
        <v>58.4</v>
      </c>
      <c r="AB155">
        <v>116.5</v>
      </c>
      <c r="AC155">
        <f t="shared" si="9"/>
        <v>1.02</v>
      </c>
      <c r="AD155">
        <f t="shared" si="10"/>
        <v>1.3</v>
      </c>
      <c r="AE155">
        <f t="shared" si="11"/>
        <v>13.2</v>
      </c>
      <c r="AF155">
        <f t="shared" si="12"/>
        <v>11.5</v>
      </c>
      <c r="AG155">
        <v>1</v>
      </c>
    </row>
    <row r="156" spans="2:33" x14ac:dyDescent="0.25">
      <c r="B156" t="s">
        <v>38</v>
      </c>
      <c r="C156" t="s">
        <v>103</v>
      </c>
      <c r="D156" t="s">
        <v>104</v>
      </c>
      <c r="E156" s="1" t="s">
        <v>34</v>
      </c>
      <c r="H156" t="s">
        <v>723</v>
      </c>
      <c r="I156" t="str">
        <f t="shared" si="8"/>
        <v>The Travelers Companies, Inc.</v>
      </c>
      <c r="J156" s="1">
        <v>36919</v>
      </c>
      <c r="K156">
        <v>97.8</v>
      </c>
      <c r="L156">
        <v>10.199999999999999</v>
      </c>
      <c r="M156">
        <v>0.9</v>
      </c>
      <c r="N156">
        <v>-0.1</v>
      </c>
      <c r="O156" t="s">
        <v>105</v>
      </c>
      <c r="P156" t="s">
        <v>106</v>
      </c>
      <c r="Q156" t="s">
        <v>107</v>
      </c>
      <c r="R156" t="s">
        <v>108</v>
      </c>
      <c r="S156">
        <v>12.8</v>
      </c>
      <c r="T156">
        <v>8.1</v>
      </c>
      <c r="U156">
        <v>9.6999999999999993</v>
      </c>
      <c r="V156">
        <v>7.3</v>
      </c>
      <c r="W156">
        <v>8.3000000000000007</v>
      </c>
      <c r="X156">
        <v>8.8000000000000007</v>
      </c>
      <c r="Y156">
        <v>2.1</v>
      </c>
      <c r="Z156">
        <v>21.7</v>
      </c>
      <c r="AA156">
        <v>25.5</v>
      </c>
      <c r="AB156">
        <v>42.1</v>
      </c>
      <c r="AC156">
        <f t="shared" si="9"/>
        <v>1.56</v>
      </c>
      <c r="AD156">
        <f t="shared" si="10"/>
        <v>1.9</v>
      </c>
      <c r="AE156">
        <f t="shared" si="11"/>
        <v>18.7</v>
      </c>
      <c r="AF156">
        <f t="shared" si="12"/>
        <v>14.4</v>
      </c>
      <c r="AG156">
        <v>1</v>
      </c>
    </row>
    <row r="157" spans="2:33" x14ac:dyDescent="0.25">
      <c r="B157" t="s">
        <v>114</v>
      </c>
      <c r="C157" t="s">
        <v>46</v>
      </c>
      <c r="D157" t="s">
        <v>70</v>
      </c>
      <c r="E157" t="s">
        <v>115</v>
      </c>
      <c r="H157" t="s">
        <v>723</v>
      </c>
      <c r="I157" t="str">
        <f t="shared" si="8"/>
        <v>Zurich Financial Services AG</v>
      </c>
      <c r="J157" s="1">
        <v>46092</v>
      </c>
      <c r="K157">
        <v>98.6</v>
      </c>
      <c r="L157">
        <v>10</v>
      </c>
      <c r="M157" s="1">
        <v>1.5</v>
      </c>
      <c r="N157">
        <v>0.7</v>
      </c>
      <c r="O157" t="s">
        <v>116</v>
      </c>
      <c r="P157" t="s">
        <v>117</v>
      </c>
      <c r="Q157" t="s">
        <v>118</v>
      </c>
      <c r="R157" t="s">
        <v>119</v>
      </c>
      <c r="S157">
        <v>10.4</v>
      </c>
      <c r="T157">
        <v>9</v>
      </c>
      <c r="U157">
        <v>10.199999999999999</v>
      </c>
      <c r="V157">
        <v>8</v>
      </c>
      <c r="W157">
        <v>10.1</v>
      </c>
      <c r="X157">
        <v>10.8</v>
      </c>
      <c r="Y157">
        <v>5.6</v>
      </c>
      <c r="Z157">
        <v>27.8</v>
      </c>
      <c r="AA157">
        <v>35</v>
      </c>
      <c r="AB157">
        <v>44.3</v>
      </c>
      <c r="AC157">
        <f t="shared" si="9"/>
        <v>1.49</v>
      </c>
      <c r="AD157">
        <f t="shared" si="10"/>
        <v>2.0499999999999998</v>
      </c>
      <c r="AE157">
        <f t="shared" si="11"/>
        <v>15.9</v>
      </c>
      <c r="AF157">
        <f t="shared" si="12"/>
        <v>12.8</v>
      </c>
      <c r="AG157">
        <v>1</v>
      </c>
    </row>
    <row r="162" spans="5:28" x14ac:dyDescent="0.25">
      <c r="E162" s="1"/>
    </row>
    <row r="163" spans="5:28" x14ac:dyDescent="0.25">
      <c r="E163" s="1"/>
    </row>
    <row r="164" spans="5:28" x14ac:dyDescent="0.25">
      <c r="F164" s="1"/>
    </row>
    <row r="165" spans="5:28" x14ac:dyDescent="0.25">
      <c r="F165" s="1"/>
    </row>
    <row r="166" spans="5:28" x14ac:dyDescent="0.25">
      <c r="E166" s="1"/>
    </row>
    <row r="167" spans="5:28" x14ac:dyDescent="0.25">
      <c r="E167" s="1"/>
    </row>
    <row r="168" spans="5:28" x14ac:dyDescent="0.25">
      <c r="F168" s="1"/>
    </row>
    <row r="170" spans="5:28" x14ac:dyDescent="0.25">
      <c r="E170" s="1"/>
    </row>
    <row r="171" spans="5:28" x14ac:dyDescent="0.25">
      <c r="I171" s="1"/>
      <c r="AA171">
        <v>71.7</v>
      </c>
    </row>
    <row r="172" spans="5:28" x14ac:dyDescent="0.25">
      <c r="J172" s="1"/>
      <c r="AA172">
        <v>66.2</v>
      </c>
      <c r="AB172">
        <v>62.7</v>
      </c>
    </row>
    <row r="173" spans="5:28" x14ac:dyDescent="0.25">
      <c r="I173" s="1"/>
      <c r="AA173">
        <v>33.9</v>
      </c>
    </row>
    <row r="174" spans="5:28" x14ac:dyDescent="0.25">
      <c r="I174" s="1"/>
      <c r="AA174">
        <v>73.2</v>
      </c>
    </row>
    <row r="175" spans="5:28" x14ac:dyDescent="0.25">
      <c r="F175" s="1"/>
    </row>
    <row r="176" spans="5:28" x14ac:dyDescent="0.25">
      <c r="I176" s="1"/>
      <c r="AA176">
        <v>94.5</v>
      </c>
    </row>
    <row r="177" spans="5:28" x14ac:dyDescent="0.25">
      <c r="I177" s="1"/>
      <c r="AA177">
        <v>57.2</v>
      </c>
    </row>
    <row r="178" spans="5:28" x14ac:dyDescent="0.25">
      <c r="F178" s="1"/>
    </row>
    <row r="179" spans="5:28" x14ac:dyDescent="0.25">
      <c r="E179" s="1"/>
    </row>
    <row r="180" spans="5:28" x14ac:dyDescent="0.25">
      <c r="E180" s="1"/>
    </row>
    <row r="181" spans="5:28" x14ac:dyDescent="0.25">
      <c r="J181" s="1"/>
      <c r="AA181">
        <v>22.6</v>
      </c>
      <c r="AB181">
        <v>100.3</v>
      </c>
    </row>
    <row r="182" spans="5:28" x14ac:dyDescent="0.25">
      <c r="F182" s="1"/>
    </row>
    <row r="183" spans="5:28" x14ac:dyDescent="0.25">
      <c r="E183" s="1"/>
    </row>
    <row r="184" spans="5:28" x14ac:dyDescent="0.25">
      <c r="E184" s="1"/>
    </row>
    <row r="185" spans="5:28" x14ac:dyDescent="0.25">
      <c r="F185" s="1"/>
    </row>
    <row r="187" spans="5:28" x14ac:dyDescent="0.25">
      <c r="AA187">
        <v>75.8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1D8E3-3D55-462A-BB14-626470113C73}">
  <dimension ref="A1:AI141"/>
  <sheetViews>
    <sheetView topLeftCell="P1" workbookViewId="0">
      <selection activeCell="AG4" sqref="AG4"/>
    </sheetView>
  </sheetViews>
  <sheetFormatPr defaultRowHeight="13.8" x14ac:dyDescent="0.25"/>
  <cols>
    <col min="25" max="25" width="10.296875" bestFit="1" customWidth="1"/>
    <col min="26" max="27" width="9.69921875" customWidth="1"/>
    <col min="31" max="31" width="10.296875" bestFit="1" customWidth="1"/>
  </cols>
  <sheetData>
    <row r="1" spans="1:35" x14ac:dyDescent="0.25">
      <c r="M1">
        <f>COUNT(M5:M141)</f>
        <v>133</v>
      </c>
      <c r="N1">
        <f>M1/4</f>
        <v>33.25</v>
      </c>
    </row>
    <row r="3" spans="1:35" ht="18" customHeight="1" thickBot="1" x14ac:dyDescent="0.3">
      <c r="AE3" s="4" t="s">
        <v>692</v>
      </c>
    </row>
    <row r="4" spans="1:35" ht="27.6" x14ac:dyDescent="0.25">
      <c r="B4" t="s">
        <v>682</v>
      </c>
      <c r="C4" t="s">
        <v>0</v>
      </c>
      <c r="D4" t="s">
        <v>1</v>
      </c>
      <c r="E4" t="s">
        <v>10</v>
      </c>
      <c r="F4" t="s">
        <v>11</v>
      </c>
      <c r="G4" t="s">
        <v>12</v>
      </c>
      <c r="H4" t="s">
        <v>13</v>
      </c>
      <c r="I4" t="s">
        <v>14</v>
      </c>
      <c r="J4" t="s">
        <v>15</v>
      </c>
      <c r="K4" t="s">
        <v>16</v>
      </c>
      <c r="L4" t="s">
        <v>17</v>
      </c>
      <c r="M4" t="s">
        <v>18</v>
      </c>
      <c r="N4" t="s">
        <v>19</v>
      </c>
      <c r="O4" t="s">
        <v>20</v>
      </c>
      <c r="P4" t="s">
        <v>21</v>
      </c>
      <c r="Q4" t="s">
        <v>22</v>
      </c>
      <c r="R4" t="s">
        <v>23</v>
      </c>
      <c r="Y4" s="5"/>
      <c r="Z4" s="6" t="s">
        <v>683</v>
      </c>
      <c r="AA4" s="6" t="s">
        <v>691</v>
      </c>
      <c r="AB4" s="6" t="s">
        <v>688</v>
      </c>
      <c r="AC4" s="6" t="s">
        <v>689</v>
      </c>
      <c r="AE4" s="5"/>
      <c r="AF4" s="6" t="s">
        <v>683</v>
      </c>
      <c r="AG4" s="6" t="s">
        <v>691</v>
      </c>
      <c r="AH4" s="6" t="s">
        <v>688</v>
      </c>
      <c r="AI4" s="6" t="s">
        <v>689</v>
      </c>
    </row>
    <row r="5" spans="1:35" x14ac:dyDescent="0.25">
      <c r="A5">
        <v>1</v>
      </c>
      <c r="B5" t="s">
        <v>459</v>
      </c>
      <c r="C5" t="s">
        <v>653</v>
      </c>
      <c r="D5" s="1">
        <v>7296</v>
      </c>
      <c r="E5">
        <v>37.4</v>
      </c>
      <c r="F5">
        <v>46.1</v>
      </c>
      <c r="G5">
        <v>32.6</v>
      </c>
      <c r="H5">
        <v>9.6</v>
      </c>
      <c r="I5">
        <v>9.9</v>
      </c>
      <c r="J5">
        <v>42.7</v>
      </c>
      <c r="K5">
        <v>2.8</v>
      </c>
      <c r="L5">
        <v>27.8</v>
      </c>
      <c r="M5">
        <v>19.3</v>
      </c>
      <c r="N5">
        <v>26.5</v>
      </c>
      <c r="O5">
        <v>8.9600000000000009</v>
      </c>
      <c r="P5">
        <v>11.51</v>
      </c>
      <c r="Q5">
        <v>17.3</v>
      </c>
      <c r="R5">
        <v>16.600000000000001</v>
      </c>
      <c r="T5">
        <v>1</v>
      </c>
      <c r="W5">
        <v>1</v>
      </c>
      <c r="X5">
        <f>COUNTIF($T$5:$T$141,W5)</f>
        <v>33</v>
      </c>
      <c r="Y5" t="s">
        <v>684</v>
      </c>
      <c r="Z5" s="3">
        <f>AVERAGEIF($T$5:$T$141,$W5,$O$5:$O$141)</f>
        <v>3.5390909090909095</v>
      </c>
      <c r="AA5" s="3">
        <f>AVERAGEIF($T$5:$T$141,$W5,$R$5:$R$141)</f>
        <v>18.043750000000003</v>
      </c>
      <c r="AB5" s="3">
        <f>AVERAGEIF($T$5:$T$141,$W5,$G$5:$G$141)</f>
        <v>16.184375000000003</v>
      </c>
      <c r="AC5" s="3">
        <f>AVERAGEIF($T$5:$T$141,$W5,$M$5:$M$141)</f>
        <v>46.654545454545449</v>
      </c>
      <c r="AE5" t="s">
        <v>684</v>
      </c>
      <c r="AF5" s="12">
        <f>MEDIAN($O$5:$O$37)</f>
        <v>3.04</v>
      </c>
      <c r="AG5" s="9">
        <f>MEDIAN($R$5:$R$37)</f>
        <v>17.95</v>
      </c>
      <c r="AH5" s="9">
        <f>MEDIAN($G$5:$G$37)</f>
        <v>15.45</v>
      </c>
      <c r="AI5" s="9">
        <f>MEDIAN($M$5:$M$37)</f>
        <v>34.299999999999997</v>
      </c>
    </row>
    <row r="6" spans="1:35" x14ac:dyDescent="0.25">
      <c r="A6">
        <v>2</v>
      </c>
      <c r="B6" t="s">
        <v>120</v>
      </c>
      <c r="C6" t="s">
        <v>573</v>
      </c>
      <c r="D6" s="1">
        <v>6175</v>
      </c>
      <c r="E6">
        <v>26.5</v>
      </c>
      <c r="F6" t="s">
        <v>145</v>
      </c>
      <c r="G6" t="s">
        <v>145</v>
      </c>
      <c r="H6">
        <v>7.1</v>
      </c>
      <c r="I6">
        <v>7.2</v>
      </c>
      <c r="J6">
        <v>16.2</v>
      </c>
      <c r="K6">
        <v>2.8</v>
      </c>
      <c r="L6">
        <v>2.9</v>
      </c>
      <c r="M6">
        <v>22.4</v>
      </c>
      <c r="N6">
        <v>27.9</v>
      </c>
      <c r="O6">
        <v>7.06</v>
      </c>
      <c r="P6">
        <v>7.06</v>
      </c>
      <c r="Q6" t="e">
        <v>#N/A</v>
      </c>
      <c r="T6">
        <v>1</v>
      </c>
      <c r="W6">
        <v>2</v>
      </c>
      <c r="X6">
        <f t="shared" ref="X6:X8" si="0">COUNTIF($T$5:$T$141,W6)</f>
        <v>33</v>
      </c>
      <c r="Y6" t="s">
        <v>685</v>
      </c>
      <c r="Z6" s="3">
        <f t="shared" ref="Z6:Z8" si="1">AVERAGEIF($T$5:$T$141,$W6,$O$5:$O$141)</f>
        <v>1.7554545454545456</v>
      </c>
      <c r="AA6" s="3">
        <f t="shared" ref="AA6:AA8" si="2">AVERAGEIF($T$5:$T$141,$W6,$R$5:$R$141)</f>
        <v>16.906249999999993</v>
      </c>
      <c r="AB6" s="3">
        <f t="shared" ref="AB6:AB8" si="3">AVERAGEIF($T$5:$T$141,$W6,$G$5:$G$141)</f>
        <v>10.937499999999998</v>
      </c>
      <c r="AC6" s="3">
        <f t="shared" ref="AC6:AC8" si="4">AVERAGEIF($T$5:$T$141,$W6,$M$5:$M$141)</f>
        <v>99.84848484848483</v>
      </c>
      <c r="AE6" t="s">
        <v>685</v>
      </c>
      <c r="AF6" s="12">
        <f>MEDIAN($O$38:$O$70)</f>
        <v>1.71</v>
      </c>
      <c r="AG6" s="9">
        <f>MEDIAN($R$38:$R$70)</f>
        <v>14.55</v>
      </c>
      <c r="AH6" s="9">
        <f>MEDIAN($G$38:$G$70)</f>
        <v>10.65</v>
      </c>
      <c r="AI6" s="9">
        <f>MEDIAN($M$38:$M$70)</f>
        <v>41.4</v>
      </c>
    </row>
    <row r="7" spans="1:35" x14ac:dyDescent="0.25">
      <c r="A7">
        <v>3</v>
      </c>
      <c r="B7" t="s">
        <v>520</v>
      </c>
      <c r="C7" t="s">
        <v>679</v>
      </c>
      <c r="D7" s="1">
        <v>2359</v>
      </c>
      <c r="E7">
        <v>32.6</v>
      </c>
      <c r="F7">
        <v>27.7</v>
      </c>
      <c r="G7">
        <v>23.7</v>
      </c>
      <c r="H7">
        <v>8.6</v>
      </c>
      <c r="I7">
        <v>8.9</v>
      </c>
      <c r="J7">
        <v>13.8</v>
      </c>
      <c r="K7">
        <v>2.8</v>
      </c>
      <c r="L7">
        <v>28.2</v>
      </c>
      <c r="M7">
        <v>28.3</v>
      </c>
      <c r="N7">
        <v>57.3</v>
      </c>
      <c r="O7">
        <v>6.91</v>
      </c>
      <c r="P7">
        <v>14.1</v>
      </c>
      <c r="Q7">
        <v>25.5</v>
      </c>
      <c r="R7">
        <v>23.1</v>
      </c>
      <c r="T7">
        <v>1</v>
      </c>
      <c r="W7">
        <v>3</v>
      </c>
      <c r="X7">
        <f t="shared" si="0"/>
        <v>33</v>
      </c>
      <c r="Y7" t="s">
        <v>686</v>
      </c>
      <c r="Z7" s="3">
        <f t="shared" si="1"/>
        <v>1.237878787878788</v>
      </c>
      <c r="AA7" s="3">
        <f t="shared" si="2"/>
        <v>13.057575757575759</v>
      </c>
      <c r="AB7" s="3">
        <f t="shared" si="3"/>
        <v>9.6999999999999975</v>
      </c>
      <c r="AC7" s="3">
        <f t="shared" si="4"/>
        <v>73.462500000000006</v>
      </c>
      <c r="AE7" t="s">
        <v>686</v>
      </c>
      <c r="AF7" s="12">
        <f>MEDIAN($O$71:$O$103)</f>
        <v>1.25</v>
      </c>
      <c r="AG7" s="9">
        <f>MEDIAN($R$71:$R$103)</f>
        <v>12.7</v>
      </c>
      <c r="AH7" s="9">
        <f>MEDIAN($G$71:$G$103)</f>
        <v>9.1999999999999993</v>
      </c>
      <c r="AI7" s="9">
        <f>MEDIAN($M$71:$M$103)</f>
        <v>66.75</v>
      </c>
    </row>
    <row r="8" spans="1:35" x14ac:dyDescent="0.25">
      <c r="A8">
        <v>4</v>
      </c>
      <c r="B8" t="s">
        <v>459</v>
      </c>
      <c r="C8" t="s">
        <v>670</v>
      </c>
      <c r="D8" s="1">
        <v>7253</v>
      </c>
      <c r="E8">
        <v>26.8</v>
      </c>
      <c r="F8">
        <v>25.6</v>
      </c>
      <c r="G8">
        <v>18.600000000000001</v>
      </c>
      <c r="H8">
        <v>10</v>
      </c>
      <c r="I8">
        <v>10.9</v>
      </c>
      <c r="J8">
        <v>17.899999999999999</v>
      </c>
      <c r="K8">
        <v>4.2</v>
      </c>
      <c r="L8">
        <v>32.200000000000003</v>
      </c>
      <c r="M8">
        <v>28.2</v>
      </c>
      <c r="N8">
        <v>50.2</v>
      </c>
      <c r="O8">
        <v>4.82</v>
      </c>
      <c r="P8">
        <v>5.54</v>
      </c>
      <c r="Q8">
        <v>18.399999999999999</v>
      </c>
      <c r="R8">
        <v>20.5</v>
      </c>
      <c r="T8">
        <v>1</v>
      </c>
      <c r="W8">
        <v>4</v>
      </c>
      <c r="X8">
        <f t="shared" si="0"/>
        <v>38</v>
      </c>
      <c r="Y8" t="s">
        <v>687</v>
      </c>
      <c r="Z8" s="3">
        <f t="shared" si="1"/>
        <v>0.83263157894736828</v>
      </c>
      <c r="AA8" s="3">
        <f t="shared" si="2"/>
        <v>10.336363636363636</v>
      </c>
      <c r="AB8" s="3">
        <f t="shared" si="3"/>
        <v>7.9029411764705877</v>
      </c>
      <c r="AC8" s="3">
        <f t="shared" si="4"/>
        <v>160.80857142857141</v>
      </c>
      <c r="AE8" t="s">
        <v>687</v>
      </c>
      <c r="AF8" s="12">
        <f>MEDIAN($O$109:$O$141)</f>
        <v>0.89</v>
      </c>
      <c r="AG8" s="9">
        <f>MEDIAN($R$109:$R$141)</f>
        <v>9.5</v>
      </c>
      <c r="AH8" s="9">
        <f>MEDIAN($G$109:$G$141)</f>
        <v>8.3000000000000007</v>
      </c>
      <c r="AI8" s="9">
        <f>MEDIAN($M$109:$M$141)</f>
        <v>117.14999999999999</v>
      </c>
    </row>
    <row r="9" spans="1:35" x14ac:dyDescent="0.25">
      <c r="A9">
        <v>5</v>
      </c>
      <c r="B9" t="s">
        <v>383</v>
      </c>
      <c r="C9" t="s">
        <v>641</v>
      </c>
      <c r="D9" s="1">
        <v>214959</v>
      </c>
      <c r="E9">
        <v>19.5</v>
      </c>
      <c r="F9">
        <v>22.8</v>
      </c>
      <c r="G9">
        <v>19.8</v>
      </c>
      <c r="H9">
        <v>8.4</v>
      </c>
      <c r="I9">
        <v>9.4</v>
      </c>
      <c r="J9" t="s">
        <v>145</v>
      </c>
      <c r="K9">
        <v>1.4</v>
      </c>
      <c r="L9">
        <v>45.1</v>
      </c>
      <c r="M9">
        <v>24.7</v>
      </c>
      <c r="N9">
        <v>34.299999999999997</v>
      </c>
      <c r="O9">
        <v>4.75</v>
      </c>
      <c r="P9" t="e">
        <v>#N/A</v>
      </c>
      <c r="Q9">
        <v>21.8</v>
      </c>
      <c r="R9">
        <v>20.399999999999999</v>
      </c>
      <c r="T9">
        <v>1</v>
      </c>
      <c r="AF9" s="4"/>
    </row>
    <row r="10" spans="1:35" ht="14.4" thickBot="1" x14ac:dyDescent="0.3">
      <c r="A10">
        <v>6</v>
      </c>
      <c r="B10" t="s">
        <v>244</v>
      </c>
      <c r="C10" t="s">
        <v>604</v>
      </c>
      <c r="D10">
        <v>943</v>
      </c>
      <c r="E10">
        <v>16.2</v>
      </c>
      <c r="F10">
        <v>12.2</v>
      </c>
      <c r="G10">
        <v>14.5</v>
      </c>
      <c r="H10">
        <v>11.5</v>
      </c>
      <c r="I10">
        <v>11.5</v>
      </c>
      <c r="J10" t="s">
        <v>145</v>
      </c>
      <c r="K10">
        <v>0.5</v>
      </c>
      <c r="L10" t="s">
        <v>131</v>
      </c>
      <c r="M10">
        <v>18.2</v>
      </c>
      <c r="N10">
        <v>18.2</v>
      </c>
      <c r="O10">
        <v>4.07</v>
      </c>
      <c r="P10">
        <v>4.13</v>
      </c>
      <c r="Q10">
        <v>34.5</v>
      </c>
      <c r="R10">
        <v>25.4</v>
      </c>
      <c r="T10">
        <v>1</v>
      </c>
      <c r="Y10" s="7" t="s">
        <v>690</v>
      </c>
      <c r="Z10" s="8">
        <f>ABS_weekly!AC1</f>
        <v>0</v>
      </c>
      <c r="AA10" s="8">
        <f>ABS_weekly!AF1</f>
        <v>0</v>
      </c>
      <c r="AB10" s="8">
        <f>ABS_weekly!U1</f>
        <v>0</v>
      </c>
      <c r="AC10" s="8">
        <f>ABS_weekly!AA1</f>
        <v>0</v>
      </c>
      <c r="AE10" s="7" t="s">
        <v>690</v>
      </c>
      <c r="AF10" s="13">
        <f>Z10</f>
        <v>0</v>
      </c>
      <c r="AG10" s="10">
        <f t="shared" ref="AG10:AI10" si="5">AA10</f>
        <v>0</v>
      </c>
      <c r="AH10" s="10">
        <f t="shared" si="5"/>
        <v>0</v>
      </c>
      <c r="AI10" s="10">
        <f t="shared" si="5"/>
        <v>0</v>
      </c>
    </row>
    <row r="11" spans="1:35" x14ac:dyDescent="0.25">
      <c r="A11">
        <v>7</v>
      </c>
      <c r="B11" t="s">
        <v>459</v>
      </c>
      <c r="C11" t="s">
        <v>658</v>
      </c>
      <c r="D11" s="1">
        <v>1410</v>
      </c>
      <c r="E11">
        <v>87</v>
      </c>
      <c r="F11">
        <v>27.7</v>
      </c>
      <c r="G11">
        <v>23.6</v>
      </c>
      <c r="H11">
        <v>9.6</v>
      </c>
      <c r="I11">
        <v>10.4</v>
      </c>
      <c r="J11" t="s">
        <v>145</v>
      </c>
      <c r="K11">
        <v>5.3</v>
      </c>
      <c r="L11">
        <v>31.1</v>
      </c>
      <c r="M11">
        <v>41.8</v>
      </c>
      <c r="N11">
        <v>41.8</v>
      </c>
      <c r="O11">
        <v>4.05</v>
      </c>
      <c r="P11">
        <v>4.26</v>
      </c>
      <c r="Q11">
        <v>13.1</v>
      </c>
      <c r="R11">
        <v>11.9</v>
      </c>
      <c r="T11">
        <v>1</v>
      </c>
    </row>
    <row r="12" spans="1:35" x14ac:dyDescent="0.25">
      <c r="A12">
        <v>8</v>
      </c>
      <c r="B12" t="s">
        <v>459</v>
      </c>
      <c r="C12" t="s">
        <v>669</v>
      </c>
      <c r="D12" s="1">
        <v>3840</v>
      </c>
      <c r="E12">
        <v>34</v>
      </c>
      <c r="F12">
        <v>32.799999999999997</v>
      </c>
      <c r="G12">
        <v>19.899999999999999</v>
      </c>
      <c r="H12">
        <v>9.9</v>
      </c>
      <c r="I12">
        <v>10.8</v>
      </c>
      <c r="J12">
        <v>9</v>
      </c>
      <c r="K12" t="s">
        <v>131</v>
      </c>
      <c r="L12">
        <v>27.7</v>
      </c>
      <c r="M12">
        <v>33.1</v>
      </c>
      <c r="N12">
        <v>63.8</v>
      </c>
      <c r="O12">
        <v>3.98</v>
      </c>
      <c r="P12">
        <v>4.7</v>
      </c>
      <c r="Q12">
        <v>14.7</v>
      </c>
      <c r="R12">
        <v>18.7</v>
      </c>
      <c r="T12">
        <v>1</v>
      </c>
    </row>
    <row r="13" spans="1:35" x14ac:dyDescent="0.25">
      <c r="A13">
        <v>9</v>
      </c>
      <c r="B13" t="s">
        <v>383</v>
      </c>
      <c r="C13" t="s">
        <v>642</v>
      </c>
      <c r="D13" s="1">
        <v>8978</v>
      </c>
      <c r="E13">
        <v>13</v>
      </c>
      <c r="F13">
        <v>17.2</v>
      </c>
      <c r="G13">
        <v>15.2</v>
      </c>
      <c r="H13">
        <v>8.1</v>
      </c>
      <c r="I13">
        <v>8.9</v>
      </c>
      <c r="J13">
        <v>8.3000000000000007</v>
      </c>
      <c r="K13" t="s">
        <v>131</v>
      </c>
      <c r="L13">
        <v>33.299999999999997</v>
      </c>
      <c r="M13">
        <v>67.599999999999994</v>
      </c>
      <c r="N13">
        <v>73.3</v>
      </c>
      <c r="O13">
        <v>3.85</v>
      </c>
      <c r="P13">
        <v>6.87</v>
      </c>
      <c r="Q13">
        <v>23.8</v>
      </c>
      <c r="R13">
        <v>23</v>
      </c>
      <c r="T13">
        <v>1</v>
      </c>
    </row>
    <row r="14" spans="1:35" x14ac:dyDescent="0.25">
      <c r="A14">
        <v>10</v>
      </c>
      <c r="B14" t="s">
        <v>383</v>
      </c>
      <c r="C14" t="s">
        <v>635</v>
      </c>
      <c r="D14" s="1">
        <v>58600</v>
      </c>
      <c r="E14">
        <v>13.4</v>
      </c>
      <c r="F14">
        <v>16.8</v>
      </c>
      <c r="G14">
        <v>14.3</v>
      </c>
      <c r="H14">
        <v>7.4</v>
      </c>
      <c r="I14">
        <v>8.5</v>
      </c>
      <c r="J14">
        <v>19.899999999999999</v>
      </c>
      <c r="K14">
        <v>1.1000000000000001</v>
      </c>
      <c r="L14">
        <v>53.5</v>
      </c>
      <c r="M14">
        <v>29.1</v>
      </c>
      <c r="N14">
        <v>40.799999999999997</v>
      </c>
      <c r="O14">
        <v>3.76</v>
      </c>
      <c r="P14" t="e">
        <v>#N/A</v>
      </c>
      <c r="Q14">
        <v>17.899999999999999</v>
      </c>
      <c r="R14">
        <v>18</v>
      </c>
      <c r="T14">
        <v>1</v>
      </c>
    </row>
    <row r="15" spans="1:35" x14ac:dyDescent="0.25">
      <c r="A15">
        <v>11</v>
      </c>
      <c r="B15" t="s">
        <v>459</v>
      </c>
      <c r="C15" t="s">
        <v>661</v>
      </c>
      <c r="D15" s="1">
        <v>2760</v>
      </c>
      <c r="E15">
        <v>14.9</v>
      </c>
      <c r="F15">
        <v>24.3</v>
      </c>
      <c r="G15">
        <v>22.5</v>
      </c>
      <c r="H15">
        <v>4.8</v>
      </c>
      <c r="I15">
        <v>5.3</v>
      </c>
      <c r="J15" t="s">
        <v>145</v>
      </c>
      <c r="K15">
        <v>2.6</v>
      </c>
      <c r="L15">
        <v>34.1</v>
      </c>
      <c r="M15">
        <v>86.4</v>
      </c>
      <c r="N15">
        <v>95.3</v>
      </c>
      <c r="O15">
        <v>3.73</v>
      </c>
      <c r="P15" t="e">
        <v>#N/A</v>
      </c>
      <c r="Q15">
        <v>14.6</v>
      </c>
      <c r="R15">
        <v>12.5</v>
      </c>
      <c r="T15">
        <v>1</v>
      </c>
    </row>
    <row r="16" spans="1:35" x14ac:dyDescent="0.25">
      <c r="A16">
        <v>12</v>
      </c>
      <c r="B16" t="s">
        <v>383</v>
      </c>
      <c r="C16" t="s">
        <v>638</v>
      </c>
      <c r="D16" s="1">
        <v>50331</v>
      </c>
      <c r="E16">
        <v>14.5</v>
      </c>
      <c r="F16">
        <v>17.600000000000001</v>
      </c>
      <c r="G16">
        <v>15.7</v>
      </c>
      <c r="H16">
        <v>8.3000000000000007</v>
      </c>
      <c r="I16">
        <v>9</v>
      </c>
      <c r="J16">
        <v>12.8</v>
      </c>
      <c r="K16">
        <v>0</v>
      </c>
      <c r="L16">
        <v>26.7</v>
      </c>
      <c r="M16">
        <v>21</v>
      </c>
      <c r="N16">
        <v>36</v>
      </c>
      <c r="O16">
        <v>3.57</v>
      </c>
      <c r="P16">
        <v>6.2</v>
      </c>
      <c r="Q16">
        <v>19</v>
      </c>
      <c r="R16">
        <v>18.100000000000001</v>
      </c>
      <c r="T16">
        <v>1</v>
      </c>
    </row>
    <row r="17" spans="1:20" x14ac:dyDescent="0.25">
      <c r="A17">
        <v>13</v>
      </c>
      <c r="B17" t="s">
        <v>120</v>
      </c>
      <c r="C17" t="s">
        <v>582</v>
      </c>
      <c r="D17" s="1">
        <v>32256</v>
      </c>
      <c r="E17">
        <v>13.5</v>
      </c>
      <c r="F17">
        <v>16.5</v>
      </c>
      <c r="G17">
        <v>16.8</v>
      </c>
      <c r="H17">
        <v>7.7</v>
      </c>
      <c r="I17">
        <v>8.4</v>
      </c>
      <c r="J17">
        <v>12.7</v>
      </c>
      <c r="K17">
        <v>1.2</v>
      </c>
      <c r="L17">
        <v>27.2</v>
      </c>
      <c r="M17">
        <v>22.1</v>
      </c>
      <c r="N17">
        <v>25</v>
      </c>
      <c r="O17">
        <v>3.47</v>
      </c>
      <c r="P17">
        <v>3.82</v>
      </c>
      <c r="Q17">
        <v>22.5</v>
      </c>
      <c r="R17">
        <v>18.7</v>
      </c>
      <c r="T17">
        <v>1</v>
      </c>
    </row>
    <row r="18" spans="1:20" x14ac:dyDescent="0.25">
      <c r="A18">
        <v>14</v>
      </c>
      <c r="B18" t="s">
        <v>459</v>
      </c>
      <c r="C18" t="s">
        <v>660</v>
      </c>
      <c r="D18" s="1">
        <v>9006</v>
      </c>
      <c r="E18">
        <v>22.1</v>
      </c>
      <c r="F18">
        <v>19.7</v>
      </c>
      <c r="G18">
        <v>15.9</v>
      </c>
      <c r="H18">
        <v>8.4</v>
      </c>
      <c r="I18">
        <v>10.9</v>
      </c>
      <c r="J18">
        <v>11.7</v>
      </c>
      <c r="K18">
        <v>4.5</v>
      </c>
      <c r="L18">
        <v>65.7</v>
      </c>
      <c r="M18">
        <v>26.1</v>
      </c>
      <c r="N18">
        <v>75.400000000000006</v>
      </c>
      <c r="O18">
        <v>3.36</v>
      </c>
      <c r="P18">
        <v>4.3499999999999996</v>
      </c>
      <c r="Q18">
        <v>16.899999999999999</v>
      </c>
      <c r="R18">
        <v>17.600000000000001</v>
      </c>
      <c r="T18">
        <v>1</v>
      </c>
    </row>
    <row r="19" spans="1:20" x14ac:dyDescent="0.25">
      <c r="A19">
        <v>15</v>
      </c>
      <c r="B19" t="s">
        <v>383</v>
      </c>
      <c r="C19" t="s">
        <v>639</v>
      </c>
      <c r="D19" s="1">
        <v>36235</v>
      </c>
      <c r="E19">
        <v>5.8</v>
      </c>
      <c r="F19">
        <v>14.8</v>
      </c>
      <c r="G19">
        <v>12.9</v>
      </c>
      <c r="H19">
        <v>7.7</v>
      </c>
      <c r="I19">
        <v>8.5</v>
      </c>
      <c r="J19">
        <v>12.3</v>
      </c>
      <c r="K19">
        <v>0.6</v>
      </c>
      <c r="L19">
        <v>27.7</v>
      </c>
      <c r="M19">
        <v>35.4</v>
      </c>
      <c r="N19">
        <v>40.5</v>
      </c>
      <c r="O19">
        <v>3.23</v>
      </c>
      <c r="P19">
        <v>4.7</v>
      </c>
      <c r="Q19">
        <v>21.3</v>
      </c>
      <c r="R19">
        <v>21.2</v>
      </c>
      <c r="T19">
        <v>1</v>
      </c>
    </row>
    <row r="20" spans="1:20" x14ac:dyDescent="0.25">
      <c r="A20">
        <v>16</v>
      </c>
      <c r="B20" t="s">
        <v>428</v>
      </c>
      <c r="C20" t="s">
        <v>651</v>
      </c>
      <c r="D20" s="1">
        <v>63656</v>
      </c>
      <c r="E20">
        <v>14</v>
      </c>
      <c r="F20">
        <v>22.7</v>
      </c>
      <c r="G20">
        <v>20.100000000000001</v>
      </c>
      <c r="H20">
        <v>11.7</v>
      </c>
      <c r="I20">
        <v>14.6</v>
      </c>
      <c r="J20">
        <v>18.2</v>
      </c>
      <c r="K20">
        <v>2.4</v>
      </c>
      <c r="L20">
        <v>51.4</v>
      </c>
      <c r="M20">
        <v>53.7</v>
      </c>
      <c r="N20">
        <v>73.7</v>
      </c>
      <c r="O20">
        <v>3.17</v>
      </c>
      <c r="P20">
        <v>3.95</v>
      </c>
      <c r="Q20">
        <v>13.7</v>
      </c>
      <c r="R20">
        <v>12.5</v>
      </c>
      <c r="T20">
        <v>1</v>
      </c>
    </row>
    <row r="21" spans="1:20" x14ac:dyDescent="0.25">
      <c r="A21">
        <v>17</v>
      </c>
      <c r="B21" t="s">
        <v>383</v>
      </c>
      <c r="C21" t="s">
        <v>640</v>
      </c>
      <c r="D21" s="1">
        <v>4355</v>
      </c>
      <c r="E21">
        <v>3.2</v>
      </c>
      <c r="F21">
        <v>-9.1999999999999993</v>
      </c>
      <c r="G21">
        <v>10.8</v>
      </c>
      <c r="H21">
        <v>6.9</v>
      </c>
      <c r="I21">
        <v>8.9</v>
      </c>
      <c r="J21">
        <v>7.4</v>
      </c>
      <c r="K21" t="s">
        <v>131</v>
      </c>
      <c r="L21">
        <v>49.9</v>
      </c>
      <c r="M21">
        <v>341.3</v>
      </c>
      <c r="N21">
        <v>239.8</v>
      </c>
      <c r="O21">
        <v>3.04</v>
      </c>
      <c r="P21">
        <v>4.84</v>
      </c>
      <c r="Q21" t="e">
        <v>#N/A</v>
      </c>
      <c r="R21">
        <v>25.4</v>
      </c>
      <c r="T21">
        <v>1</v>
      </c>
    </row>
    <row r="22" spans="1:20" x14ac:dyDescent="0.25">
      <c r="A22">
        <v>18</v>
      </c>
      <c r="B22" t="s">
        <v>459</v>
      </c>
      <c r="C22" t="s">
        <v>665</v>
      </c>
      <c r="D22">
        <v>924</v>
      </c>
      <c r="E22">
        <v>22</v>
      </c>
      <c r="F22">
        <v>18.899999999999999</v>
      </c>
      <c r="G22">
        <v>18.5</v>
      </c>
      <c r="H22">
        <v>11.2</v>
      </c>
      <c r="I22">
        <v>13</v>
      </c>
      <c r="J22">
        <v>52.3</v>
      </c>
      <c r="K22">
        <v>2.5</v>
      </c>
      <c r="L22">
        <v>22.2</v>
      </c>
      <c r="M22">
        <v>62.4</v>
      </c>
      <c r="N22">
        <v>110.2</v>
      </c>
      <c r="O22">
        <v>3.02</v>
      </c>
      <c r="P22">
        <v>3.05</v>
      </c>
      <c r="Q22">
        <v>16.8</v>
      </c>
      <c r="R22">
        <v>14.3</v>
      </c>
      <c r="T22">
        <v>1</v>
      </c>
    </row>
    <row r="23" spans="1:20" x14ac:dyDescent="0.25">
      <c r="A23">
        <v>19</v>
      </c>
      <c r="B23" t="s">
        <v>199</v>
      </c>
      <c r="C23" t="s">
        <v>592</v>
      </c>
      <c r="D23" s="1">
        <v>2563</v>
      </c>
      <c r="E23">
        <v>14</v>
      </c>
      <c r="F23">
        <v>8.1</v>
      </c>
      <c r="G23">
        <v>9.4</v>
      </c>
      <c r="H23">
        <v>8.1</v>
      </c>
      <c r="I23">
        <v>8.5</v>
      </c>
      <c r="J23">
        <v>13</v>
      </c>
      <c r="K23">
        <v>1.4</v>
      </c>
      <c r="L23">
        <v>15.3</v>
      </c>
      <c r="M23">
        <v>28.8</v>
      </c>
      <c r="N23">
        <v>24</v>
      </c>
      <c r="O23">
        <v>2.92</v>
      </c>
      <c r="P23">
        <v>3.13</v>
      </c>
      <c r="Q23">
        <v>36.9</v>
      </c>
      <c r="R23">
        <v>29.1</v>
      </c>
      <c r="T23">
        <v>1</v>
      </c>
    </row>
    <row r="24" spans="1:20" x14ac:dyDescent="0.25">
      <c r="A24">
        <v>20</v>
      </c>
      <c r="B24" t="s">
        <v>520</v>
      </c>
      <c r="C24" t="s">
        <v>673</v>
      </c>
      <c r="D24" s="1">
        <v>52770</v>
      </c>
      <c r="E24">
        <v>9.1999999999999993</v>
      </c>
      <c r="F24">
        <v>11.2</v>
      </c>
      <c r="G24">
        <v>12.4</v>
      </c>
      <c r="H24">
        <v>9.3000000000000007</v>
      </c>
      <c r="I24">
        <v>11.6</v>
      </c>
      <c r="J24">
        <v>14.5</v>
      </c>
      <c r="K24">
        <v>1.7</v>
      </c>
      <c r="L24">
        <v>27.3</v>
      </c>
      <c r="M24">
        <v>41.6</v>
      </c>
      <c r="N24">
        <v>71.7</v>
      </c>
      <c r="O24">
        <v>2.79</v>
      </c>
      <c r="P24">
        <v>2.83</v>
      </c>
      <c r="Q24">
        <v>23.4</v>
      </c>
      <c r="R24">
        <v>18.8</v>
      </c>
      <c r="T24">
        <v>1</v>
      </c>
    </row>
    <row r="25" spans="1:20" x14ac:dyDescent="0.25">
      <c r="A25">
        <v>21</v>
      </c>
      <c r="B25" t="s">
        <v>520</v>
      </c>
      <c r="C25" t="s">
        <v>672</v>
      </c>
      <c r="D25" s="1">
        <v>118503</v>
      </c>
      <c r="E25">
        <v>6.3</v>
      </c>
      <c r="F25">
        <v>10</v>
      </c>
      <c r="G25">
        <v>11.3</v>
      </c>
      <c r="H25">
        <v>11.4</v>
      </c>
      <c r="I25">
        <v>13.7</v>
      </c>
      <c r="J25">
        <v>12.6</v>
      </c>
      <c r="K25">
        <v>0.8</v>
      </c>
      <c r="L25">
        <v>30.5</v>
      </c>
      <c r="M25">
        <v>66.2</v>
      </c>
      <c r="N25">
        <v>62.7</v>
      </c>
      <c r="O25">
        <v>2.74</v>
      </c>
      <c r="P25">
        <v>2.8</v>
      </c>
      <c r="Q25">
        <v>26.5</v>
      </c>
      <c r="R25">
        <v>21</v>
      </c>
      <c r="T25">
        <v>1</v>
      </c>
    </row>
    <row r="26" spans="1:20" x14ac:dyDescent="0.25">
      <c r="A26">
        <v>22</v>
      </c>
      <c r="B26" t="s">
        <v>459</v>
      </c>
      <c r="C26" t="s">
        <v>666</v>
      </c>
      <c r="D26" s="1">
        <v>10298</v>
      </c>
      <c r="E26">
        <v>15.5</v>
      </c>
      <c r="F26">
        <v>22.6</v>
      </c>
      <c r="G26">
        <v>20.2</v>
      </c>
      <c r="H26">
        <v>3.8</v>
      </c>
      <c r="I26">
        <v>13.4</v>
      </c>
      <c r="J26">
        <v>12.6</v>
      </c>
      <c r="K26">
        <v>3.2</v>
      </c>
      <c r="L26">
        <v>76.7</v>
      </c>
      <c r="M26">
        <v>36.6</v>
      </c>
      <c r="N26">
        <v>33.9</v>
      </c>
      <c r="O26">
        <v>2.7</v>
      </c>
      <c r="P26">
        <v>4.34</v>
      </c>
      <c r="Q26">
        <v>13</v>
      </c>
      <c r="R26">
        <v>11.7</v>
      </c>
      <c r="T26">
        <v>1</v>
      </c>
    </row>
    <row r="27" spans="1:20" x14ac:dyDescent="0.25">
      <c r="A27">
        <v>23</v>
      </c>
      <c r="B27" t="s">
        <v>459</v>
      </c>
      <c r="C27" t="s">
        <v>655</v>
      </c>
      <c r="D27" s="1">
        <v>2139</v>
      </c>
      <c r="E27">
        <v>16.5</v>
      </c>
      <c r="F27">
        <v>16.5</v>
      </c>
      <c r="G27">
        <v>11.6</v>
      </c>
      <c r="H27">
        <v>5.3</v>
      </c>
      <c r="I27">
        <v>9</v>
      </c>
      <c r="J27">
        <v>10.4</v>
      </c>
      <c r="K27">
        <v>1.9</v>
      </c>
      <c r="L27">
        <v>61.3</v>
      </c>
      <c r="M27">
        <v>50.9</v>
      </c>
      <c r="N27" t="s">
        <v>112</v>
      </c>
      <c r="O27">
        <v>2.68</v>
      </c>
      <c r="P27">
        <v>2.68</v>
      </c>
      <c r="Q27">
        <v>16.100000000000001</v>
      </c>
      <c r="R27">
        <v>20</v>
      </c>
      <c r="T27">
        <v>1</v>
      </c>
    </row>
    <row r="28" spans="1:20" x14ac:dyDescent="0.25">
      <c r="A28">
        <v>24</v>
      </c>
      <c r="B28" t="s">
        <v>520</v>
      </c>
      <c r="C28" t="s">
        <v>680</v>
      </c>
      <c r="D28" s="1">
        <v>189282</v>
      </c>
      <c r="E28">
        <v>17.600000000000001</v>
      </c>
      <c r="F28">
        <v>18.7</v>
      </c>
      <c r="G28">
        <v>18.3</v>
      </c>
      <c r="H28">
        <v>7.3</v>
      </c>
      <c r="I28">
        <v>14.1</v>
      </c>
      <c r="J28">
        <v>26.3</v>
      </c>
      <c r="K28">
        <v>1.6</v>
      </c>
      <c r="L28">
        <v>85.7</v>
      </c>
      <c r="M28">
        <v>48</v>
      </c>
      <c r="N28">
        <v>73.2</v>
      </c>
      <c r="O28">
        <v>2.68</v>
      </c>
      <c r="P28">
        <v>3.09</v>
      </c>
      <c r="Q28">
        <v>16.600000000000001</v>
      </c>
      <c r="R28">
        <v>14.1</v>
      </c>
      <c r="T28">
        <v>1</v>
      </c>
    </row>
    <row r="29" spans="1:20" x14ac:dyDescent="0.25">
      <c r="A29">
        <v>25</v>
      </c>
      <c r="B29" t="s">
        <v>520</v>
      </c>
      <c r="C29" t="s">
        <v>677</v>
      </c>
      <c r="D29" s="1">
        <v>13211</v>
      </c>
      <c r="E29">
        <v>13.8</v>
      </c>
      <c r="F29">
        <v>13.3</v>
      </c>
      <c r="G29">
        <v>12.5</v>
      </c>
      <c r="H29">
        <v>8.1</v>
      </c>
      <c r="I29">
        <v>8.6999999999999993</v>
      </c>
      <c r="J29">
        <v>19.899999999999999</v>
      </c>
      <c r="K29">
        <v>4.5</v>
      </c>
      <c r="L29">
        <v>22.5</v>
      </c>
      <c r="M29">
        <v>29.2</v>
      </c>
      <c r="N29">
        <v>94.5</v>
      </c>
      <c r="O29">
        <v>2.62</v>
      </c>
      <c r="P29">
        <v>5.33</v>
      </c>
      <c r="Q29">
        <v>19</v>
      </c>
      <c r="R29">
        <v>17.8</v>
      </c>
      <c r="T29">
        <v>1</v>
      </c>
    </row>
    <row r="30" spans="1:20" x14ac:dyDescent="0.25">
      <c r="A30">
        <v>26</v>
      </c>
      <c r="B30" t="s">
        <v>365</v>
      </c>
      <c r="C30" t="s">
        <v>632</v>
      </c>
      <c r="D30" s="1">
        <v>10782</v>
      </c>
      <c r="E30">
        <v>11.1</v>
      </c>
      <c r="F30">
        <v>9.6999999999999993</v>
      </c>
      <c r="G30">
        <v>8.8000000000000007</v>
      </c>
      <c r="H30">
        <v>7.3</v>
      </c>
      <c r="I30">
        <v>8.3000000000000007</v>
      </c>
      <c r="J30" t="s">
        <v>145</v>
      </c>
      <c r="K30">
        <v>2.7</v>
      </c>
      <c r="L30">
        <v>27.5</v>
      </c>
      <c r="M30">
        <v>36.700000000000003</v>
      </c>
      <c r="N30">
        <v>57.2</v>
      </c>
      <c r="O30">
        <v>2.5299999999999998</v>
      </c>
      <c r="P30" t="e">
        <v>#N/A</v>
      </c>
      <c r="Q30">
        <v>17.7</v>
      </c>
      <c r="R30">
        <v>17.8</v>
      </c>
      <c r="T30">
        <v>1</v>
      </c>
    </row>
    <row r="31" spans="1:20" x14ac:dyDescent="0.25">
      <c r="A31">
        <v>27</v>
      </c>
      <c r="B31" t="s">
        <v>343</v>
      </c>
      <c r="C31" t="s">
        <v>625</v>
      </c>
      <c r="D31" s="1">
        <v>4419</v>
      </c>
      <c r="E31">
        <v>18.100000000000001</v>
      </c>
      <c r="F31">
        <v>19.7</v>
      </c>
      <c r="G31">
        <v>20</v>
      </c>
      <c r="H31">
        <v>10.199999999999999</v>
      </c>
      <c r="I31">
        <v>10.6</v>
      </c>
      <c r="J31">
        <v>23.3</v>
      </c>
      <c r="K31" t="s">
        <v>131</v>
      </c>
      <c r="L31">
        <v>6.9</v>
      </c>
      <c r="M31">
        <v>42.8</v>
      </c>
      <c r="N31">
        <v>42.8</v>
      </c>
      <c r="O31">
        <v>2.48</v>
      </c>
      <c r="P31">
        <v>2.48</v>
      </c>
      <c r="Q31">
        <v>15</v>
      </c>
      <c r="R31">
        <v>12.1</v>
      </c>
      <c r="T31">
        <v>1</v>
      </c>
    </row>
    <row r="32" spans="1:20" x14ac:dyDescent="0.25">
      <c r="A32">
        <v>28</v>
      </c>
      <c r="B32" t="s">
        <v>383</v>
      </c>
      <c r="C32" t="s">
        <v>637</v>
      </c>
      <c r="D32" s="1">
        <v>16370</v>
      </c>
      <c r="E32">
        <v>14</v>
      </c>
      <c r="F32">
        <v>13.8</v>
      </c>
      <c r="G32">
        <v>14.1</v>
      </c>
      <c r="H32">
        <v>6.6</v>
      </c>
      <c r="I32">
        <v>7.9</v>
      </c>
      <c r="J32" t="s">
        <v>145</v>
      </c>
      <c r="K32" t="s">
        <v>131</v>
      </c>
      <c r="L32">
        <v>43.5</v>
      </c>
      <c r="M32">
        <v>50.4</v>
      </c>
      <c r="N32">
        <v>79.599999999999994</v>
      </c>
      <c r="O32">
        <v>2.4700000000000002</v>
      </c>
      <c r="P32" t="e">
        <v>#N/A</v>
      </c>
      <c r="Q32">
        <v>18.8</v>
      </c>
      <c r="R32">
        <v>16</v>
      </c>
      <c r="T32">
        <v>1</v>
      </c>
    </row>
    <row r="33" spans="1:20" x14ac:dyDescent="0.25">
      <c r="A33">
        <v>29</v>
      </c>
      <c r="B33" t="s">
        <v>244</v>
      </c>
      <c r="C33" t="s">
        <v>596</v>
      </c>
      <c r="D33" s="1">
        <v>1186</v>
      </c>
      <c r="E33">
        <v>17.100000000000001</v>
      </c>
      <c r="F33">
        <v>12.6</v>
      </c>
      <c r="G33">
        <v>10.7</v>
      </c>
      <c r="H33">
        <v>9.4</v>
      </c>
      <c r="I33">
        <v>9.4</v>
      </c>
      <c r="J33">
        <v>11.8</v>
      </c>
      <c r="K33">
        <v>1.3</v>
      </c>
      <c r="L33">
        <v>0</v>
      </c>
      <c r="M33">
        <v>28.3</v>
      </c>
      <c r="N33">
        <v>41.5</v>
      </c>
      <c r="O33">
        <v>2.4</v>
      </c>
      <c r="P33">
        <v>2.4</v>
      </c>
      <c r="Q33">
        <v>19.3</v>
      </c>
      <c r="R33">
        <v>20.2</v>
      </c>
      <c r="T33">
        <v>1</v>
      </c>
    </row>
    <row r="34" spans="1:20" x14ac:dyDescent="0.25">
      <c r="A34">
        <v>30</v>
      </c>
      <c r="B34" t="s">
        <v>428</v>
      </c>
      <c r="C34" t="s">
        <v>650</v>
      </c>
      <c r="D34" s="1">
        <v>21287</v>
      </c>
      <c r="E34">
        <v>18.899999999999999</v>
      </c>
      <c r="F34">
        <v>21.4</v>
      </c>
      <c r="G34">
        <v>16.7</v>
      </c>
      <c r="H34">
        <v>9.4</v>
      </c>
      <c r="I34">
        <v>11.6</v>
      </c>
      <c r="J34">
        <v>15.1</v>
      </c>
      <c r="K34">
        <v>5.5</v>
      </c>
      <c r="L34">
        <v>78.5</v>
      </c>
      <c r="M34">
        <v>22.6</v>
      </c>
      <c r="N34">
        <v>100.3</v>
      </c>
      <c r="O34">
        <v>2.27</v>
      </c>
      <c r="P34">
        <v>2.31</v>
      </c>
      <c r="Q34">
        <v>10.4</v>
      </c>
      <c r="R34">
        <v>11</v>
      </c>
      <c r="T34">
        <v>1</v>
      </c>
    </row>
    <row r="35" spans="1:20" x14ac:dyDescent="0.25">
      <c r="A35">
        <v>31</v>
      </c>
      <c r="B35" t="s">
        <v>419</v>
      </c>
      <c r="C35" t="s">
        <v>643</v>
      </c>
      <c r="D35" s="1">
        <v>3382</v>
      </c>
      <c r="E35">
        <v>17.2</v>
      </c>
      <c r="F35">
        <v>8.6</v>
      </c>
      <c r="G35">
        <v>13.5</v>
      </c>
      <c r="H35">
        <v>6.3</v>
      </c>
      <c r="I35">
        <v>6.9</v>
      </c>
      <c r="J35">
        <v>13</v>
      </c>
      <c r="K35">
        <v>2.2000000000000002</v>
      </c>
      <c r="L35">
        <v>19.600000000000001</v>
      </c>
      <c r="M35">
        <v>24.6</v>
      </c>
      <c r="N35">
        <v>42</v>
      </c>
      <c r="O35">
        <v>2.25</v>
      </c>
      <c r="P35">
        <v>2.4500000000000002</v>
      </c>
      <c r="Q35">
        <v>25.3</v>
      </c>
      <c r="R35">
        <v>14.5</v>
      </c>
      <c r="T35">
        <v>1</v>
      </c>
    </row>
    <row r="36" spans="1:20" x14ac:dyDescent="0.25">
      <c r="A36">
        <v>32</v>
      </c>
      <c r="B36" t="s">
        <v>383</v>
      </c>
      <c r="C36" t="s">
        <v>636</v>
      </c>
      <c r="D36" s="1">
        <v>58082</v>
      </c>
      <c r="E36">
        <v>10.3</v>
      </c>
      <c r="F36">
        <v>12</v>
      </c>
      <c r="G36">
        <v>11.1</v>
      </c>
      <c r="H36">
        <v>7.6</v>
      </c>
      <c r="I36">
        <v>9.5</v>
      </c>
      <c r="J36" t="s">
        <v>145</v>
      </c>
      <c r="K36">
        <v>1.2</v>
      </c>
      <c r="L36">
        <v>38.5</v>
      </c>
      <c r="M36">
        <v>34.299999999999997</v>
      </c>
      <c r="N36">
        <v>37.1</v>
      </c>
      <c r="O36">
        <v>2.2400000000000002</v>
      </c>
      <c r="P36" t="e">
        <v>#N/A</v>
      </c>
      <c r="Q36">
        <v>18.2</v>
      </c>
      <c r="R36">
        <v>17.5</v>
      </c>
      <c r="T36">
        <v>1</v>
      </c>
    </row>
    <row r="37" spans="1:20" x14ac:dyDescent="0.25">
      <c r="A37">
        <v>33</v>
      </c>
      <c r="B37" t="s">
        <v>419</v>
      </c>
      <c r="C37" t="s">
        <v>644</v>
      </c>
      <c r="D37" s="1">
        <v>5385</v>
      </c>
      <c r="E37">
        <v>20.3</v>
      </c>
      <c r="F37">
        <v>5.8</v>
      </c>
      <c r="G37">
        <v>11.9</v>
      </c>
      <c r="H37">
        <v>7.9</v>
      </c>
      <c r="I37">
        <v>8.4</v>
      </c>
      <c r="J37">
        <v>18.2</v>
      </c>
      <c r="K37">
        <v>2</v>
      </c>
      <c r="L37">
        <v>13.2</v>
      </c>
      <c r="M37">
        <v>37.5</v>
      </c>
      <c r="N37">
        <v>65.5</v>
      </c>
      <c r="O37">
        <v>2.2200000000000002</v>
      </c>
      <c r="P37">
        <v>2.39</v>
      </c>
      <c r="Q37">
        <v>40.200000000000003</v>
      </c>
      <c r="R37">
        <v>17.899999999999999</v>
      </c>
      <c r="T37">
        <v>1</v>
      </c>
    </row>
    <row r="38" spans="1:20" x14ac:dyDescent="0.25">
      <c r="A38">
        <v>34</v>
      </c>
      <c r="B38" t="s">
        <v>120</v>
      </c>
      <c r="C38" t="s">
        <v>577</v>
      </c>
      <c r="D38" s="1">
        <v>11348</v>
      </c>
      <c r="E38">
        <v>9.9</v>
      </c>
      <c r="F38">
        <v>13.6</v>
      </c>
      <c r="G38">
        <v>14.7</v>
      </c>
      <c r="H38">
        <v>6</v>
      </c>
      <c r="I38">
        <v>6.9</v>
      </c>
      <c r="J38">
        <v>15.7</v>
      </c>
      <c r="K38">
        <v>2.4</v>
      </c>
      <c r="L38">
        <v>18.600000000000001</v>
      </c>
      <c r="M38">
        <v>34.700000000000003</v>
      </c>
      <c r="N38">
        <v>40.9</v>
      </c>
      <c r="O38">
        <v>2.2000000000000002</v>
      </c>
      <c r="P38">
        <v>6.07</v>
      </c>
      <c r="Q38">
        <v>18.7</v>
      </c>
      <c r="R38">
        <v>15</v>
      </c>
      <c r="T38">
        <f>T5+1</f>
        <v>2</v>
      </c>
    </row>
    <row r="39" spans="1:20" x14ac:dyDescent="0.25">
      <c r="A39">
        <v>35</v>
      </c>
      <c r="B39" t="s">
        <v>120</v>
      </c>
      <c r="C39" t="s">
        <v>579</v>
      </c>
      <c r="D39">
        <v>203</v>
      </c>
      <c r="E39">
        <v>17.5</v>
      </c>
      <c r="F39">
        <v>18.8</v>
      </c>
      <c r="G39">
        <v>21.1</v>
      </c>
      <c r="H39">
        <v>7.8</v>
      </c>
      <c r="I39">
        <v>7.8</v>
      </c>
      <c r="J39">
        <v>20.7</v>
      </c>
      <c r="K39">
        <v>1.7</v>
      </c>
      <c r="L39" t="s">
        <v>131</v>
      </c>
      <c r="M39">
        <v>115.3</v>
      </c>
      <c r="N39">
        <v>147.30000000000001</v>
      </c>
      <c r="O39">
        <v>2.17</v>
      </c>
      <c r="P39">
        <v>2.19</v>
      </c>
      <c r="Q39">
        <v>17.3</v>
      </c>
      <c r="R39">
        <v>12.6</v>
      </c>
      <c r="T39">
        <f t="shared" ref="T39:T70" si="6">T6+1</f>
        <v>2</v>
      </c>
    </row>
    <row r="40" spans="1:20" x14ac:dyDescent="0.25">
      <c r="A40">
        <v>36</v>
      </c>
      <c r="B40" t="s">
        <v>327</v>
      </c>
      <c r="C40" t="s">
        <v>623</v>
      </c>
      <c r="D40">
        <v>899</v>
      </c>
      <c r="E40">
        <v>29.9</v>
      </c>
      <c r="F40">
        <v>23.2</v>
      </c>
      <c r="G40">
        <v>22.7</v>
      </c>
      <c r="H40">
        <v>13.8</v>
      </c>
      <c r="I40">
        <v>14</v>
      </c>
      <c r="J40">
        <v>29.1</v>
      </c>
      <c r="K40">
        <v>2.1</v>
      </c>
      <c r="L40">
        <v>3.9</v>
      </c>
      <c r="M40">
        <v>38.6</v>
      </c>
      <c r="N40">
        <v>75.8</v>
      </c>
      <c r="O40">
        <v>2.14</v>
      </c>
      <c r="P40">
        <v>2.15</v>
      </c>
      <c r="Q40">
        <v>9.1999999999999993</v>
      </c>
      <c r="R40">
        <v>7.5</v>
      </c>
      <c r="T40">
        <f t="shared" si="6"/>
        <v>2</v>
      </c>
    </row>
    <row r="41" spans="1:20" x14ac:dyDescent="0.25">
      <c r="A41">
        <v>37</v>
      </c>
      <c r="B41" t="s">
        <v>365</v>
      </c>
      <c r="C41" t="s">
        <v>633</v>
      </c>
      <c r="D41">
        <v>366</v>
      </c>
      <c r="E41">
        <v>13.1</v>
      </c>
      <c r="F41" t="s">
        <v>145</v>
      </c>
      <c r="G41" t="s">
        <v>145</v>
      </c>
      <c r="H41">
        <v>8.6</v>
      </c>
      <c r="I41">
        <v>8.6</v>
      </c>
      <c r="J41">
        <v>9</v>
      </c>
      <c r="K41">
        <v>0.8</v>
      </c>
      <c r="L41" t="s">
        <v>131</v>
      </c>
      <c r="M41">
        <v>48.5</v>
      </c>
      <c r="N41">
        <v>84.3</v>
      </c>
      <c r="O41">
        <v>2.13</v>
      </c>
      <c r="P41">
        <v>2.29</v>
      </c>
      <c r="Q41" t="e">
        <v>#N/A</v>
      </c>
      <c r="T41">
        <f t="shared" si="6"/>
        <v>2</v>
      </c>
    </row>
    <row r="42" spans="1:20" x14ac:dyDescent="0.25">
      <c r="A42">
        <v>38</v>
      </c>
      <c r="B42" t="s">
        <v>199</v>
      </c>
      <c r="C42" t="s">
        <v>593</v>
      </c>
      <c r="D42" s="1">
        <v>3477</v>
      </c>
      <c r="E42">
        <v>10.8</v>
      </c>
      <c r="F42">
        <v>11.3</v>
      </c>
      <c r="G42">
        <v>10.9</v>
      </c>
      <c r="H42">
        <v>9</v>
      </c>
      <c r="I42">
        <v>9.9</v>
      </c>
      <c r="J42">
        <v>8.4</v>
      </c>
      <c r="K42">
        <v>1.2</v>
      </c>
      <c r="L42">
        <v>22.3</v>
      </c>
      <c r="M42">
        <v>39.299999999999997</v>
      </c>
      <c r="N42">
        <v>65.599999999999994</v>
      </c>
      <c r="O42">
        <v>2.0499999999999998</v>
      </c>
      <c r="P42">
        <v>2.06</v>
      </c>
      <c r="Q42">
        <v>18.899999999999999</v>
      </c>
      <c r="R42">
        <v>17.600000000000001</v>
      </c>
      <c r="T42">
        <f t="shared" si="6"/>
        <v>2</v>
      </c>
    </row>
    <row r="43" spans="1:20" x14ac:dyDescent="0.25">
      <c r="A43">
        <v>39</v>
      </c>
      <c r="B43" t="s">
        <v>343</v>
      </c>
      <c r="C43" t="s">
        <v>629</v>
      </c>
      <c r="D43" s="1">
        <v>1036</v>
      </c>
      <c r="E43">
        <v>15</v>
      </c>
      <c r="F43">
        <v>7.4</v>
      </c>
      <c r="G43">
        <v>13.2</v>
      </c>
      <c r="H43">
        <v>9.4</v>
      </c>
      <c r="I43">
        <v>10.7</v>
      </c>
      <c r="J43" t="s">
        <v>145</v>
      </c>
      <c r="K43" t="s">
        <v>131</v>
      </c>
      <c r="L43">
        <v>23.3</v>
      </c>
      <c r="M43">
        <v>161</v>
      </c>
      <c r="N43">
        <v>153.19999999999999</v>
      </c>
      <c r="O43">
        <v>2.02</v>
      </c>
      <c r="P43">
        <v>2.13</v>
      </c>
      <c r="Q43">
        <v>28.5</v>
      </c>
      <c r="R43">
        <v>14.4</v>
      </c>
      <c r="T43">
        <f t="shared" si="6"/>
        <v>2</v>
      </c>
    </row>
    <row r="44" spans="1:20" x14ac:dyDescent="0.25">
      <c r="A44">
        <v>40</v>
      </c>
      <c r="B44" t="s">
        <v>428</v>
      </c>
      <c r="C44" t="s">
        <v>652</v>
      </c>
      <c r="D44" s="1">
        <v>30063</v>
      </c>
      <c r="E44">
        <v>14.6</v>
      </c>
      <c r="F44">
        <v>17.600000000000001</v>
      </c>
      <c r="G44">
        <v>12.4</v>
      </c>
      <c r="H44">
        <v>9</v>
      </c>
      <c r="I44">
        <v>10.1</v>
      </c>
      <c r="J44">
        <v>15.2</v>
      </c>
      <c r="K44">
        <v>5</v>
      </c>
      <c r="L44">
        <v>25.4</v>
      </c>
      <c r="M44">
        <v>12.9</v>
      </c>
      <c r="N44">
        <v>206</v>
      </c>
      <c r="O44">
        <v>2.0099999999999998</v>
      </c>
      <c r="P44">
        <v>2.44</v>
      </c>
      <c r="Q44">
        <v>12.4</v>
      </c>
      <c r="R44">
        <v>15.2</v>
      </c>
      <c r="T44">
        <f t="shared" si="6"/>
        <v>2</v>
      </c>
    </row>
    <row r="45" spans="1:20" x14ac:dyDescent="0.25">
      <c r="A45">
        <v>41</v>
      </c>
      <c r="B45" t="s">
        <v>459</v>
      </c>
      <c r="C45" t="s">
        <v>657</v>
      </c>
      <c r="D45" s="1">
        <v>6700</v>
      </c>
      <c r="E45">
        <v>10.8</v>
      </c>
      <c r="F45">
        <v>16.7</v>
      </c>
      <c r="G45">
        <v>14.4</v>
      </c>
      <c r="H45">
        <v>8.1</v>
      </c>
      <c r="I45">
        <v>8.9</v>
      </c>
      <c r="J45" t="s">
        <v>145</v>
      </c>
      <c r="K45">
        <v>4.5</v>
      </c>
      <c r="L45">
        <v>19.100000000000001</v>
      </c>
      <c r="M45">
        <v>33.1</v>
      </c>
      <c r="N45">
        <v>32.799999999999997</v>
      </c>
      <c r="O45">
        <v>1.93</v>
      </c>
      <c r="P45">
        <v>2.39</v>
      </c>
      <c r="Q45">
        <v>11.8</v>
      </c>
      <c r="R45">
        <v>11.8</v>
      </c>
      <c r="T45">
        <f t="shared" si="6"/>
        <v>2</v>
      </c>
    </row>
    <row r="46" spans="1:20" x14ac:dyDescent="0.25">
      <c r="A46">
        <v>42</v>
      </c>
      <c r="B46" t="s">
        <v>365</v>
      </c>
      <c r="C46" t="s">
        <v>631</v>
      </c>
      <c r="D46" s="1">
        <v>6195</v>
      </c>
      <c r="E46">
        <v>11.9</v>
      </c>
      <c r="F46">
        <v>11.5</v>
      </c>
      <c r="G46">
        <v>11.9</v>
      </c>
      <c r="H46">
        <v>7.6</v>
      </c>
      <c r="I46">
        <v>8.3000000000000007</v>
      </c>
      <c r="J46">
        <v>14.3</v>
      </c>
      <c r="K46">
        <v>2.7</v>
      </c>
      <c r="L46">
        <v>19.600000000000001</v>
      </c>
      <c r="M46">
        <v>41.4</v>
      </c>
      <c r="N46">
        <v>52</v>
      </c>
      <c r="O46">
        <v>1.88</v>
      </c>
      <c r="P46">
        <v>2.99</v>
      </c>
      <c r="Q46">
        <v>16.899999999999999</v>
      </c>
      <c r="R46">
        <v>14.6</v>
      </c>
      <c r="T46">
        <f t="shared" si="6"/>
        <v>2</v>
      </c>
    </row>
    <row r="47" spans="1:20" x14ac:dyDescent="0.25">
      <c r="A47">
        <v>43</v>
      </c>
      <c r="B47" t="s">
        <v>120</v>
      </c>
      <c r="C47" t="s">
        <v>569</v>
      </c>
      <c r="D47" s="1">
        <v>37429</v>
      </c>
      <c r="E47">
        <v>9.5</v>
      </c>
      <c r="F47">
        <v>11.5</v>
      </c>
      <c r="G47">
        <v>11.6</v>
      </c>
      <c r="H47">
        <v>6.8</v>
      </c>
      <c r="I47">
        <v>7.7</v>
      </c>
      <c r="J47">
        <v>9.4</v>
      </c>
      <c r="K47">
        <v>1.4</v>
      </c>
      <c r="L47">
        <v>23.6</v>
      </c>
      <c r="M47">
        <v>31.7</v>
      </c>
      <c r="N47">
        <v>60.1</v>
      </c>
      <c r="O47">
        <v>1.84</v>
      </c>
      <c r="P47">
        <v>2.08</v>
      </c>
      <c r="Q47">
        <v>16.3</v>
      </c>
      <c r="R47">
        <v>14.4</v>
      </c>
      <c r="T47">
        <f t="shared" si="6"/>
        <v>2</v>
      </c>
    </row>
    <row r="48" spans="1:20" x14ac:dyDescent="0.25">
      <c r="A48">
        <v>44</v>
      </c>
      <c r="B48" t="s">
        <v>459</v>
      </c>
      <c r="C48" t="s">
        <v>667</v>
      </c>
      <c r="D48" s="1">
        <v>8277</v>
      </c>
      <c r="E48">
        <v>0.5</v>
      </c>
      <c r="F48">
        <v>11.3</v>
      </c>
      <c r="G48">
        <v>13.1</v>
      </c>
      <c r="H48">
        <v>9.5</v>
      </c>
      <c r="I48">
        <v>11.1</v>
      </c>
      <c r="J48">
        <v>3.8</v>
      </c>
      <c r="K48">
        <v>2.9</v>
      </c>
      <c r="L48">
        <v>25.5</v>
      </c>
      <c r="M48">
        <v>191.8</v>
      </c>
      <c r="N48">
        <v>124</v>
      </c>
      <c r="O48">
        <v>1.8</v>
      </c>
      <c r="P48">
        <v>2.2799999999999998</v>
      </c>
      <c r="Q48">
        <v>15.5</v>
      </c>
      <c r="R48">
        <v>11.9</v>
      </c>
      <c r="T48">
        <f t="shared" si="6"/>
        <v>2</v>
      </c>
    </row>
    <row r="49" spans="1:20" x14ac:dyDescent="0.25">
      <c r="A49">
        <v>45</v>
      </c>
      <c r="B49" t="s">
        <v>199</v>
      </c>
      <c r="C49" t="s">
        <v>589</v>
      </c>
      <c r="D49" s="1">
        <v>15935</v>
      </c>
      <c r="E49">
        <v>5.4</v>
      </c>
      <c r="F49">
        <v>0.6</v>
      </c>
      <c r="G49">
        <v>5</v>
      </c>
      <c r="H49">
        <v>7.4</v>
      </c>
      <c r="I49">
        <v>8.1999999999999993</v>
      </c>
      <c r="J49">
        <v>12.5</v>
      </c>
      <c r="K49" t="s">
        <v>131</v>
      </c>
      <c r="L49">
        <v>23.2</v>
      </c>
      <c r="M49">
        <v>104.2</v>
      </c>
      <c r="N49">
        <v>106.9</v>
      </c>
      <c r="O49">
        <v>1.79</v>
      </c>
      <c r="P49">
        <v>2.4500000000000002</v>
      </c>
      <c r="Q49" t="e">
        <v>#N/A</v>
      </c>
      <c r="R49">
        <v>36.200000000000003</v>
      </c>
      <c r="T49">
        <f t="shared" si="6"/>
        <v>2</v>
      </c>
    </row>
    <row r="50" spans="1:20" x14ac:dyDescent="0.25">
      <c r="A50">
        <v>46</v>
      </c>
      <c r="B50" t="s">
        <v>199</v>
      </c>
      <c r="C50" t="s">
        <v>591</v>
      </c>
      <c r="D50" s="1">
        <v>3293</v>
      </c>
      <c r="E50">
        <v>8</v>
      </c>
      <c r="F50">
        <v>6.3</v>
      </c>
      <c r="G50">
        <v>5.7</v>
      </c>
      <c r="H50">
        <v>7.6</v>
      </c>
      <c r="I50">
        <v>8.1999999999999993</v>
      </c>
      <c r="J50">
        <v>6.8</v>
      </c>
      <c r="K50">
        <v>2</v>
      </c>
      <c r="L50">
        <v>19.899999999999999</v>
      </c>
      <c r="M50">
        <v>37.5</v>
      </c>
      <c r="N50">
        <v>43.1</v>
      </c>
      <c r="O50">
        <v>1.78</v>
      </c>
      <c r="P50">
        <v>2.12</v>
      </c>
      <c r="Q50">
        <v>28.2</v>
      </c>
      <c r="R50">
        <v>29.5</v>
      </c>
      <c r="T50">
        <f t="shared" si="6"/>
        <v>2</v>
      </c>
    </row>
    <row r="51" spans="1:20" x14ac:dyDescent="0.25">
      <c r="A51">
        <v>47</v>
      </c>
      <c r="B51" t="s">
        <v>120</v>
      </c>
      <c r="C51" t="s">
        <v>583</v>
      </c>
      <c r="D51" s="1">
        <v>1238</v>
      </c>
      <c r="E51">
        <v>9.8000000000000007</v>
      </c>
      <c r="F51">
        <v>8.6</v>
      </c>
      <c r="G51">
        <v>8.1999999999999993</v>
      </c>
      <c r="H51">
        <v>7</v>
      </c>
      <c r="I51">
        <v>7</v>
      </c>
      <c r="J51">
        <v>5.7</v>
      </c>
      <c r="K51">
        <v>3.9</v>
      </c>
      <c r="L51" t="s">
        <v>131</v>
      </c>
      <c r="M51">
        <v>109.4</v>
      </c>
      <c r="N51">
        <v>80.2</v>
      </c>
      <c r="O51">
        <v>1.76</v>
      </c>
      <c r="P51">
        <v>1.76</v>
      </c>
      <c r="Q51">
        <v>20.5</v>
      </c>
      <c r="R51">
        <v>19.899999999999999</v>
      </c>
      <c r="T51">
        <f t="shared" si="6"/>
        <v>2</v>
      </c>
    </row>
    <row r="52" spans="1:20" x14ac:dyDescent="0.25">
      <c r="A52">
        <v>48</v>
      </c>
      <c r="B52" t="s">
        <v>343</v>
      </c>
      <c r="C52" t="s">
        <v>628</v>
      </c>
      <c r="D52" s="1">
        <v>5488</v>
      </c>
      <c r="E52">
        <v>14.3</v>
      </c>
      <c r="F52">
        <v>16.5</v>
      </c>
      <c r="G52">
        <v>14.4</v>
      </c>
      <c r="H52">
        <v>10</v>
      </c>
      <c r="I52">
        <v>11.4</v>
      </c>
      <c r="J52">
        <v>4.7</v>
      </c>
      <c r="K52" t="s">
        <v>131</v>
      </c>
      <c r="L52">
        <v>31.6</v>
      </c>
      <c r="M52" s="2">
        <v>1159.0999999999999</v>
      </c>
      <c r="N52">
        <v>280.2</v>
      </c>
      <c r="O52">
        <v>1.75</v>
      </c>
      <c r="P52">
        <v>1.75</v>
      </c>
      <c r="Q52">
        <v>12</v>
      </c>
      <c r="R52">
        <v>11.8</v>
      </c>
      <c r="T52">
        <f t="shared" si="6"/>
        <v>2</v>
      </c>
    </row>
    <row r="53" spans="1:20" x14ac:dyDescent="0.25">
      <c r="A53">
        <v>49</v>
      </c>
      <c r="B53" t="s">
        <v>120</v>
      </c>
      <c r="C53" t="s">
        <v>578</v>
      </c>
      <c r="D53" s="1">
        <v>3609</v>
      </c>
      <c r="E53">
        <v>0.8</v>
      </c>
      <c r="F53">
        <v>3.9</v>
      </c>
      <c r="G53">
        <v>7.9</v>
      </c>
      <c r="H53">
        <v>11.5</v>
      </c>
      <c r="I53">
        <v>13.5</v>
      </c>
      <c r="J53">
        <v>4.3</v>
      </c>
      <c r="K53">
        <v>1.4</v>
      </c>
      <c r="L53">
        <v>27.6</v>
      </c>
      <c r="M53">
        <v>103.1</v>
      </c>
      <c r="N53">
        <v>108.8</v>
      </c>
      <c r="O53">
        <v>1.73</v>
      </c>
      <c r="P53">
        <v>2.0499999999999998</v>
      </c>
      <c r="Q53">
        <v>46.2</v>
      </c>
      <c r="R53">
        <v>21.4</v>
      </c>
      <c r="T53">
        <f t="shared" si="6"/>
        <v>2</v>
      </c>
    </row>
    <row r="54" spans="1:20" x14ac:dyDescent="0.25">
      <c r="A54">
        <v>50</v>
      </c>
      <c r="B54" t="s">
        <v>199</v>
      </c>
      <c r="C54" t="s">
        <v>584</v>
      </c>
      <c r="D54" s="1">
        <v>9194</v>
      </c>
      <c r="E54">
        <v>13.7</v>
      </c>
      <c r="F54">
        <v>10.4</v>
      </c>
      <c r="G54">
        <v>10.8</v>
      </c>
      <c r="H54">
        <v>8.4</v>
      </c>
      <c r="I54">
        <v>9.1999999999999993</v>
      </c>
      <c r="J54">
        <v>8.6</v>
      </c>
      <c r="K54">
        <v>1.3</v>
      </c>
      <c r="L54">
        <v>20.7</v>
      </c>
      <c r="M54">
        <v>42.7</v>
      </c>
      <c r="N54">
        <v>42.3</v>
      </c>
      <c r="O54">
        <v>1.71</v>
      </c>
      <c r="P54">
        <v>1.78</v>
      </c>
      <c r="Q54">
        <v>17</v>
      </c>
      <c r="R54">
        <v>14.7</v>
      </c>
      <c r="T54">
        <f t="shared" si="6"/>
        <v>2</v>
      </c>
    </row>
    <row r="55" spans="1:20" x14ac:dyDescent="0.25">
      <c r="A55">
        <v>51</v>
      </c>
      <c r="B55" t="s">
        <v>244</v>
      </c>
      <c r="C55" t="s">
        <v>603</v>
      </c>
      <c r="D55" s="1">
        <v>1199</v>
      </c>
      <c r="E55">
        <v>10.8</v>
      </c>
      <c r="F55">
        <v>9</v>
      </c>
      <c r="G55">
        <v>10.199999999999999</v>
      </c>
      <c r="H55">
        <v>8.1</v>
      </c>
      <c r="I55">
        <v>8.9</v>
      </c>
      <c r="J55" t="s">
        <v>145</v>
      </c>
      <c r="K55">
        <v>3</v>
      </c>
      <c r="L55">
        <v>21.7</v>
      </c>
      <c r="M55">
        <v>24.9</v>
      </c>
      <c r="N55">
        <v>24.9</v>
      </c>
      <c r="O55">
        <v>1.66</v>
      </c>
      <c r="P55">
        <v>2.39</v>
      </c>
      <c r="Q55">
        <v>18.3</v>
      </c>
      <c r="R55">
        <v>14.7</v>
      </c>
      <c r="T55">
        <f t="shared" si="6"/>
        <v>2</v>
      </c>
    </row>
    <row r="56" spans="1:20" x14ac:dyDescent="0.25">
      <c r="A56">
        <v>52</v>
      </c>
      <c r="B56" t="s">
        <v>520</v>
      </c>
      <c r="C56" t="s">
        <v>675</v>
      </c>
      <c r="D56" s="1">
        <v>12900</v>
      </c>
      <c r="E56">
        <v>8.5</v>
      </c>
      <c r="F56">
        <v>10</v>
      </c>
      <c r="G56">
        <v>11.4</v>
      </c>
      <c r="H56">
        <v>9.9</v>
      </c>
      <c r="I56">
        <v>16.600000000000001</v>
      </c>
      <c r="J56">
        <v>20.3</v>
      </c>
      <c r="K56">
        <v>0.4</v>
      </c>
      <c r="L56">
        <v>41.9</v>
      </c>
      <c r="M56">
        <v>75.7</v>
      </c>
      <c r="N56">
        <v>106.3</v>
      </c>
      <c r="O56">
        <v>1.66</v>
      </c>
      <c r="P56">
        <v>1.69</v>
      </c>
      <c r="Q56">
        <v>18.5</v>
      </c>
      <c r="R56">
        <v>14.5</v>
      </c>
      <c r="T56">
        <f t="shared" si="6"/>
        <v>2</v>
      </c>
    </row>
    <row r="57" spans="1:20" x14ac:dyDescent="0.25">
      <c r="A57">
        <v>53</v>
      </c>
      <c r="B57" t="s">
        <v>120</v>
      </c>
      <c r="C57" t="s">
        <v>576</v>
      </c>
      <c r="D57" s="1">
        <v>1175</v>
      </c>
      <c r="E57">
        <v>6.2</v>
      </c>
      <c r="F57">
        <v>6.7</v>
      </c>
      <c r="G57">
        <v>7.6</v>
      </c>
      <c r="H57">
        <v>7.7</v>
      </c>
      <c r="I57">
        <v>9.1</v>
      </c>
      <c r="J57">
        <v>5.0999999999999996</v>
      </c>
      <c r="K57">
        <v>2.2000000000000002</v>
      </c>
      <c r="L57">
        <v>28.1</v>
      </c>
      <c r="M57">
        <v>48.9</v>
      </c>
      <c r="N57">
        <v>54.4</v>
      </c>
      <c r="O57">
        <v>1.64</v>
      </c>
      <c r="P57">
        <v>1.83</v>
      </c>
      <c r="Q57">
        <v>24.3</v>
      </c>
      <c r="R57">
        <v>20</v>
      </c>
      <c r="T57">
        <f t="shared" si="6"/>
        <v>2</v>
      </c>
    </row>
    <row r="58" spans="1:20" x14ac:dyDescent="0.25">
      <c r="A58">
        <v>54</v>
      </c>
      <c r="B58" t="s">
        <v>120</v>
      </c>
      <c r="C58" t="s">
        <v>580</v>
      </c>
      <c r="D58" s="1">
        <v>2904</v>
      </c>
      <c r="E58">
        <v>4.0999999999999996</v>
      </c>
      <c r="F58">
        <v>6.9</v>
      </c>
      <c r="G58">
        <v>7.5</v>
      </c>
      <c r="H58">
        <v>7.5</v>
      </c>
      <c r="I58">
        <v>8</v>
      </c>
      <c r="J58">
        <v>5.9</v>
      </c>
      <c r="K58">
        <v>4.8</v>
      </c>
      <c r="L58">
        <v>15.4</v>
      </c>
      <c r="M58">
        <v>60.8</v>
      </c>
      <c r="N58">
        <v>60.9</v>
      </c>
      <c r="O58">
        <v>1.63</v>
      </c>
      <c r="P58">
        <v>1.7</v>
      </c>
      <c r="Q58">
        <v>23.2</v>
      </c>
      <c r="R58">
        <v>19.899999999999999</v>
      </c>
      <c r="T58">
        <f t="shared" si="6"/>
        <v>2</v>
      </c>
    </row>
    <row r="59" spans="1:20" x14ac:dyDescent="0.25">
      <c r="A59">
        <v>55</v>
      </c>
      <c r="B59" t="s">
        <v>24</v>
      </c>
      <c r="C59" t="s">
        <v>556</v>
      </c>
      <c r="D59" s="1">
        <v>12187</v>
      </c>
      <c r="E59">
        <v>8.8000000000000007</v>
      </c>
      <c r="F59">
        <v>6.2</v>
      </c>
      <c r="G59">
        <v>6.6</v>
      </c>
      <c r="H59">
        <v>7.7</v>
      </c>
      <c r="I59">
        <v>8</v>
      </c>
      <c r="J59">
        <v>10.9</v>
      </c>
      <c r="K59">
        <v>2.7</v>
      </c>
      <c r="L59">
        <v>10.7</v>
      </c>
      <c r="M59">
        <v>25.9</v>
      </c>
      <c r="N59">
        <v>56.5</v>
      </c>
      <c r="O59">
        <v>1.62</v>
      </c>
      <c r="P59">
        <v>1.62</v>
      </c>
      <c r="Q59">
        <v>27.1</v>
      </c>
      <c r="R59">
        <v>23.7</v>
      </c>
      <c r="T59">
        <f t="shared" si="6"/>
        <v>2</v>
      </c>
    </row>
    <row r="60" spans="1:20" x14ac:dyDescent="0.25">
      <c r="A60">
        <v>56</v>
      </c>
      <c r="B60" t="s">
        <v>199</v>
      </c>
      <c r="C60" t="s">
        <v>594</v>
      </c>
      <c r="D60" s="1">
        <v>8677</v>
      </c>
      <c r="E60">
        <v>12.5</v>
      </c>
      <c r="F60">
        <v>6.9</v>
      </c>
      <c r="G60">
        <v>7.6</v>
      </c>
      <c r="H60">
        <v>7.2</v>
      </c>
      <c r="I60">
        <v>8.8000000000000007</v>
      </c>
      <c r="J60">
        <v>10.199999999999999</v>
      </c>
      <c r="K60">
        <v>0.8</v>
      </c>
      <c r="L60">
        <v>32.9</v>
      </c>
      <c r="M60">
        <v>19.100000000000001</v>
      </c>
      <c r="N60">
        <v>24</v>
      </c>
      <c r="O60">
        <v>1.6</v>
      </c>
      <c r="P60">
        <v>1.65</v>
      </c>
      <c r="Q60">
        <v>24.1</v>
      </c>
      <c r="R60">
        <v>20.2</v>
      </c>
      <c r="T60">
        <f t="shared" si="6"/>
        <v>2</v>
      </c>
    </row>
    <row r="61" spans="1:20" x14ac:dyDescent="0.25">
      <c r="A61">
        <v>57</v>
      </c>
      <c r="B61" t="s">
        <v>419</v>
      </c>
      <c r="C61" t="s">
        <v>645</v>
      </c>
      <c r="D61" s="1">
        <v>1782</v>
      </c>
      <c r="E61">
        <v>12.7</v>
      </c>
      <c r="F61">
        <v>-2.8</v>
      </c>
      <c r="G61">
        <v>10.5</v>
      </c>
      <c r="H61">
        <v>6.2</v>
      </c>
      <c r="I61">
        <v>7.1</v>
      </c>
      <c r="J61">
        <v>-6.5</v>
      </c>
      <c r="K61">
        <v>1.8</v>
      </c>
      <c r="L61">
        <v>21</v>
      </c>
      <c r="M61">
        <v>111.7</v>
      </c>
      <c r="N61">
        <v>101.4</v>
      </c>
      <c r="O61">
        <v>1.59</v>
      </c>
      <c r="P61">
        <v>1.84</v>
      </c>
      <c r="Q61" t="e">
        <v>#N/A</v>
      </c>
      <c r="R61">
        <v>13.7</v>
      </c>
      <c r="T61">
        <f t="shared" si="6"/>
        <v>2</v>
      </c>
    </row>
    <row r="62" spans="1:20" x14ac:dyDescent="0.25">
      <c r="A62">
        <v>58</v>
      </c>
      <c r="B62" t="s">
        <v>120</v>
      </c>
      <c r="C62" t="s">
        <v>570</v>
      </c>
      <c r="D62" s="1">
        <v>487666</v>
      </c>
      <c r="E62">
        <v>8.9</v>
      </c>
      <c r="F62">
        <v>4.3</v>
      </c>
      <c r="G62">
        <v>5.3</v>
      </c>
      <c r="H62">
        <v>7.5</v>
      </c>
      <c r="I62">
        <v>8.6999999999999993</v>
      </c>
      <c r="J62">
        <v>10.9</v>
      </c>
      <c r="K62" t="s">
        <v>131</v>
      </c>
      <c r="L62">
        <v>26.2</v>
      </c>
      <c r="M62">
        <v>12.9</v>
      </c>
      <c r="N62">
        <v>27.6</v>
      </c>
      <c r="O62">
        <v>1.58</v>
      </c>
      <c r="P62">
        <v>2.5099999999999998</v>
      </c>
      <c r="Q62">
        <v>39.5</v>
      </c>
      <c r="R62">
        <v>30.2</v>
      </c>
      <c r="T62">
        <f t="shared" si="6"/>
        <v>2</v>
      </c>
    </row>
    <row r="63" spans="1:20" x14ac:dyDescent="0.25">
      <c r="A63">
        <v>59</v>
      </c>
      <c r="B63" t="s">
        <v>283</v>
      </c>
      <c r="C63" t="s">
        <v>570</v>
      </c>
      <c r="D63" s="1">
        <v>487666</v>
      </c>
      <c r="E63">
        <v>8.9</v>
      </c>
      <c r="F63">
        <v>4.3</v>
      </c>
      <c r="G63">
        <v>5.3</v>
      </c>
      <c r="H63">
        <v>7.5</v>
      </c>
      <c r="I63">
        <v>8.6999999999999993</v>
      </c>
      <c r="J63">
        <v>10.9</v>
      </c>
      <c r="K63" t="s">
        <v>131</v>
      </c>
      <c r="L63">
        <v>26.2</v>
      </c>
      <c r="M63">
        <v>12.9</v>
      </c>
      <c r="N63">
        <v>27.6</v>
      </c>
      <c r="O63">
        <v>1.58</v>
      </c>
      <c r="P63">
        <v>2.5099999999999998</v>
      </c>
      <c r="Q63">
        <v>39.5</v>
      </c>
      <c r="R63">
        <v>30.2</v>
      </c>
      <c r="T63">
        <f t="shared" si="6"/>
        <v>2</v>
      </c>
    </row>
    <row r="64" spans="1:20" x14ac:dyDescent="0.25">
      <c r="A64">
        <v>60</v>
      </c>
      <c r="B64" t="s">
        <v>283</v>
      </c>
      <c r="C64" t="s">
        <v>611</v>
      </c>
      <c r="D64" s="1">
        <v>15220</v>
      </c>
      <c r="E64">
        <v>14.2</v>
      </c>
      <c r="F64">
        <v>9.6</v>
      </c>
      <c r="G64">
        <v>11.4</v>
      </c>
      <c r="H64">
        <v>7.3</v>
      </c>
      <c r="I64">
        <v>8.1999999999999993</v>
      </c>
      <c r="J64">
        <v>17.100000000000001</v>
      </c>
      <c r="K64">
        <v>3.3</v>
      </c>
      <c r="L64">
        <v>15.6</v>
      </c>
      <c r="M64">
        <v>30.4</v>
      </c>
      <c r="N64">
        <v>71.099999999999994</v>
      </c>
      <c r="O64">
        <v>1.57</v>
      </c>
      <c r="P64">
        <v>1.59</v>
      </c>
      <c r="Q64">
        <v>15.9</v>
      </c>
      <c r="R64">
        <v>12.1</v>
      </c>
      <c r="T64">
        <f t="shared" si="6"/>
        <v>2</v>
      </c>
    </row>
    <row r="65" spans="1:20" x14ac:dyDescent="0.25">
      <c r="A65">
        <v>61</v>
      </c>
      <c r="B65" t="s">
        <v>24</v>
      </c>
      <c r="C65" t="s">
        <v>566</v>
      </c>
      <c r="D65" s="1">
        <v>36919</v>
      </c>
      <c r="E65">
        <v>12.8</v>
      </c>
      <c r="F65">
        <v>8.1</v>
      </c>
      <c r="G65">
        <v>9.6999999999999993</v>
      </c>
      <c r="H65">
        <v>7.3</v>
      </c>
      <c r="I65">
        <v>8.3000000000000007</v>
      </c>
      <c r="J65">
        <v>8.8000000000000007</v>
      </c>
      <c r="K65">
        <v>2.1</v>
      </c>
      <c r="L65">
        <v>21.7</v>
      </c>
      <c r="M65">
        <v>25.5</v>
      </c>
      <c r="N65">
        <v>42.1</v>
      </c>
      <c r="O65">
        <v>1.56</v>
      </c>
      <c r="P65">
        <v>1.9</v>
      </c>
      <c r="Q65">
        <v>18.7</v>
      </c>
      <c r="R65">
        <v>14.4</v>
      </c>
      <c r="T65">
        <f t="shared" si="6"/>
        <v>2</v>
      </c>
    </row>
    <row r="66" spans="1:20" x14ac:dyDescent="0.25">
      <c r="A66">
        <v>62</v>
      </c>
      <c r="B66" t="s">
        <v>343</v>
      </c>
      <c r="C66" t="s">
        <v>630</v>
      </c>
      <c r="D66" s="1">
        <v>4650</v>
      </c>
      <c r="E66">
        <v>11.5</v>
      </c>
      <c r="F66">
        <v>8.6999999999999993</v>
      </c>
      <c r="G66">
        <v>12.8</v>
      </c>
      <c r="H66">
        <v>8.9</v>
      </c>
      <c r="I66">
        <v>10.6</v>
      </c>
      <c r="J66">
        <v>6.5</v>
      </c>
      <c r="K66">
        <v>0</v>
      </c>
      <c r="L66">
        <v>27.1</v>
      </c>
      <c r="M66">
        <v>222.7</v>
      </c>
      <c r="N66">
        <v>219.3</v>
      </c>
      <c r="O66">
        <v>1.55</v>
      </c>
      <c r="P66">
        <v>1.59</v>
      </c>
      <c r="Q66">
        <v>17.899999999999999</v>
      </c>
      <c r="R66">
        <v>10.9</v>
      </c>
      <c r="T66">
        <f t="shared" si="6"/>
        <v>2</v>
      </c>
    </row>
    <row r="67" spans="1:20" x14ac:dyDescent="0.25">
      <c r="A67">
        <v>63</v>
      </c>
      <c r="B67" t="s">
        <v>244</v>
      </c>
      <c r="C67" t="s">
        <v>597</v>
      </c>
      <c r="D67">
        <v>219</v>
      </c>
      <c r="E67">
        <v>1.9</v>
      </c>
      <c r="F67">
        <v>14.3</v>
      </c>
      <c r="G67">
        <v>15.9</v>
      </c>
      <c r="H67">
        <v>8.3000000000000007</v>
      </c>
      <c r="I67">
        <v>9</v>
      </c>
      <c r="J67" t="s">
        <v>145</v>
      </c>
      <c r="K67" t="s">
        <v>131</v>
      </c>
      <c r="L67">
        <v>13.1</v>
      </c>
      <c r="M67">
        <v>154.19999999999999</v>
      </c>
      <c r="N67">
        <v>198.2</v>
      </c>
      <c r="O67">
        <v>1.52</v>
      </c>
      <c r="P67">
        <v>1.6</v>
      </c>
      <c r="Q67">
        <v>11.2</v>
      </c>
      <c r="R67">
        <v>8.6</v>
      </c>
      <c r="T67">
        <f t="shared" si="6"/>
        <v>2</v>
      </c>
    </row>
    <row r="68" spans="1:20" x14ac:dyDescent="0.25">
      <c r="A68">
        <v>64</v>
      </c>
      <c r="B68" t="s">
        <v>365</v>
      </c>
      <c r="C68" t="s">
        <v>634</v>
      </c>
      <c r="D68">
        <v>997</v>
      </c>
      <c r="E68">
        <v>6.8</v>
      </c>
      <c r="F68">
        <v>8.9</v>
      </c>
      <c r="G68">
        <v>9.8000000000000007</v>
      </c>
      <c r="H68">
        <v>8.3000000000000007</v>
      </c>
      <c r="I68">
        <v>9.3000000000000007</v>
      </c>
      <c r="J68">
        <v>10.3</v>
      </c>
      <c r="K68">
        <v>2.9</v>
      </c>
      <c r="L68">
        <v>14.1</v>
      </c>
      <c r="M68">
        <v>95.1</v>
      </c>
      <c r="N68" t="s">
        <v>112</v>
      </c>
      <c r="O68">
        <v>1.5</v>
      </c>
      <c r="P68">
        <v>2.36</v>
      </c>
      <c r="Q68">
        <v>16.7</v>
      </c>
      <c r="R68">
        <v>13.8</v>
      </c>
      <c r="T68">
        <f t="shared" si="6"/>
        <v>2</v>
      </c>
    </row>
    <row r="69" spans="1:20" x14ac:dyDescent="0.25">
      <c r="A69">
        <v>65</v>
      </c>
      <c r="B69" t="s">
        <v>24</v>
      </c>
      <c r="C69" t="s">
        <v>568</v>
      </c>
      <c r="D69" s="1">
        <v>46092</v>
      </c>
      <c r="E69">
        <v>10.4</v>
      </c>
      <c r="F69">
        <v>9</v>
      </c>
      <c r="G69">
        <v>10.199999999999999</v>
      </c>
      <c r="H69">
        <v>8</v>
      </c>
      <c r="I69">
        <v>10.1</v>
      </c>
      <c r="J69">
        <v>10.8</v>
      </c>
      <c r="K69">
        <v>5.6</v>
      </c>
      <c r="L69">
        <v>27.8</v>
      </c>
      <c r="M69">
        <v>35</v>
      </c>
      <c r="N69">
        <v>44.3</v>
      </c>
      <c r="O69">
        <v>1.49</v>
      </c>
      <c r="P69">
        <v>2.0499999999999998</v>
      </c>
      <c r="Q69">
        <v>15.9</v>
      </c>
      <c r="R69">
        <v>12.8</v>
      </c>
      <c r="T69">
        <f t="shared" si="6"/>
        <v>2</v>
      </c>
    </row>
    <row r="70" spans="1:20" x14ac:dyDescent="0.25">
      <c r="A70">
        <v>66</v>
      </c>
      <c r="B70" t="s">
        <v>428</v>
      </c>
      <c r="C70" t="s">
        <v>568</v>
      </c>
      <c r="D70" s="1">
        <v>46092</v>
      </c>
      <c r="E70">
        <v>10.4</v>
      </c>
      <c r="F70">
        <v>9</v>
      </c>
      <c r="G70">
        <v>10.199999999999999</v>
      </c>
      <c r="H70">
        <v>8</v>
      </c>
      <c r="I70">
        <v>10.1</v>
      </c>
      <c r="J70">
        <v>10.8</v>
      </c>
      <c r="K70">
        <v>5.6</v>
      </c>
      <c r="L70">
        <v>27.8</v>
      </c>
      <c r="M70">
        <v>35</v>
      </c>
      <c r="N70">
        <v>44.3</v>
      </c>
      <c r="O70">
        <v>1.49</v>
      </c>
      <c r="P70">
        <v>2.0499999999999998</v>
      </c>
      <c r="Q70">
        <v>15.9</v>
      </c>
      <c r="R70">
        <v>12.8</v>
      </c>
      <c r="T70">
        <f t="shared" si="6"/>
        <v>2</v>
      </c>
    </row>
    <row r="71" spans="1:20" x14ac:dyDescent="0.25">
      <c r="A71">
        <v>67</v>
      </c>
      <c r="B71" t="s">
        <v>199</v>
      </c>
      <c r="C71" t="s">
        <v>586</v>
      </c>
      <c r="D71" s="1">
        <v>12042</v>
      </c>
      <c r="E71">
        <v>10</v>
      </c>
      <c r="F71">
        <v>5.8</v>
      </c>
      <c r="G71">
        <v>10</v>
      </c>
      <c r="H71">
        <v>7.2</v>
      </c>
      <c r="I71">
        <v>7.9</v>
      </c>
      <c r="J71">
        <v>11.1</v>
      </c>
      <c r="K71" t="s">
        <v>131</v>
      </c>
      <c r="L71">
        <v>21.1</v>
      </c>
      <c r="M71">
        <v>47.1</v>
      </c>
      <c r="N71">
        <v>50.5</v>
      </c>
      <c r="O71">
        <v>1.48</v>
      </c>
      <c r="P71">
        <v>1.62</v>
      </c>
      <c r="Q71">
        <v>27.1</v>
      </c>
      <c r="R71">
        <v>14.4</v>
      </c>
      <c r="T71">
        <f>T38+1</f>
        <v>3</v>
      </c>
    </row>
    <row r="72" spans="1:20" x14ac:dyDescent="0.25">
      <c r="A72">
        <v>68</v>
      </c>
      <c r="B72" t="s">
        <v>24</v>
      </c>
      <c r="C72" t="s">
        <v>559</v>
      </c>
      <c r="D72" s="1">
        <v>4377</v>
      </c>
      <c r="E72">
        <v>5.4</v>
      </c>
      <c r="F72">
        <v>6.6</v>
      </c>
      <c r="G72">
        <v>10</v>
      </c>
      <c r="H72">
        <v>7</v>
      </c>
      <c r="I72">
        <v>7.8</v>
      </c>
      <c r="J72">
        <v>6.5</v>
      </c>
      <c r="K72">
        <v>2.1</v>
      </c>
      <c r="L72">
        <v>21.6</v>
      </c>
      <c r="M72">
        <v>72.599999999999994</v>
      </c>
      <c r="N72">
        <v>85.3</v>
      </c>
      <c r="O72">
        <v>1.47</v>
      </c>
      <c r="P72">
        <v>1.57</v>
      </c>
      <c r="Q72">
        <v>22.4</v>
      </c>
      <c r="R72">
        <v>13.6</v>
      </c>
      <c r="T72">
        <f t="shared" ref="T72:T103" si="7">T39+1</f>
        <v>3</v>
      </c>
    </row>
    <row r="73" spans="1:20" x14ac:dyDescent="0.25">
      <c r="A73">
        <v>69</v>
      </c>
      <c r="B73" t="s">
        <v>327</v>
      </c>
      <c r="C73" t="s">
        <v>622</v>
      </c>
      <c r="D73">
        <v>720</v>
      </c>
      <c r="E73">
        <v>2.4</v>
      </c>
      <c r="F73">
        <v>5.7</v>
      </c>
      <c r="G73">
        <v>26</v>
      </c>
      <c r="H73">
        <v>13.7</v>
      </c>
      <c r="I73">
        <v>14.5</v>
      </c>
      <c r="J73">
        <v>16.3</v>
      </c>
      <c r="K73">
        <v>1.4</v>
      </c>
      <c r="L73">
        <v>18.3</v>
      </c>
      <c r="M73">
        <v>143.30000000000001</v>
      </c>
      <c r="N73">
        <v>151.19999999999999</v>
      </c>
      <c r="O73">
        <v>1.44</v>
      </c>
      <c r="P73">
        <v>1.86</v>
      </c>
      <c r="Q73" t="e">
        <v>#N/A</v>
      </c>
      <c r="R73">
        <v>9.4</v>
      </c>
      <c r="T73">
        <f t="shared" si="7"/>
        <v>3</v>
      </c>
    </row>
    <row r="74" spans="1:20" x14ac:dyDescent="0.25">
      <c r="A74">
        <v>70</v>
      </c>
      <c r="B74" t="s">
        <v>120</v>
      </c>
      <c r="C74" t="s">
        <v>581</v>
      </c>
      <c r="D74" s="1">
        <v>2169</v>
      </c>
      <c r="E74">
        <v>10.7</v>
      </c>
      <c r="F74">
        <v>6.9</v>
      </c>
      <c r="G74">
        <v>13.4</v>
      </c>
      <c r="H74">
        <v>9</v>
      </c>
      <c r="I74">
        <v>11.8</v>
      </c>
      <c r="J74" t="s">
        <v>145</v>
      </c>
      <c r="K74">
        <v>0.8</v>
      </c>
      <c r="L74">
        <v>28.1</v>
      </c>
      <c r="M74">
        <v>44.6</v>
      </c>
      <c r="N74">
        <v>44.6</v>
      </c>
      <c r="O74">
        <v>1.41</v>
      </c>
      <c r="P74">
        <v>2.2799999999999998</v>
      </c>
      <c r="Q74">
        <v>20.7</v>
      </c>
      <c r="R74">
        <v>9.6</v>
      </c>
      <c r="T74">
        <f t="shared" si="7"/>
        <v>3</v>
      </c>
    </row>
    <row r="75" spans="1:20" x14ac:dyDescent="0.25">
      <c r="A75">
        <v>71</v>
      </c>
      <c r="B75" t="s">
        <v>244</v>
      </c>
      <c r="C75" t="s">
        <v>600</v>
      </c>
      <c r="D75" s="1">
        <v>1524</v>
      </c>
      <c r="E75">
        <v>13.3</v>
      </c>
      <c r="F75">
        <v>3.3</v>
      </c>
      <c r="G75">
        <v>3.4</v>
      </c>
      <c r="H75">
        <v>11.7</v>
      </c>
      <c r="I75">
        <v>11.8</v>
      </c>
      <c r="J75">
        <v>15.8</v>
      </c>
      <c r="K75">
        <v>1.3</v>
      </c>
      <c r="L75">
        <v>3.7</v>
      </c>
      <c r="M75">
        <v>70.2</v>
      </c>
      <c r="N75">
        <v>77.599999999999994</v>
      </c>
      <c r="O75">
        <v>1.41</v>
      </c>
      <c r="P75">
        <v>1.47</v>
      </c>
      <c r="Q75">
        <v>18.600000000000001</v>
      </c>
      <c r="R75">
        <v>18.399999999999999</v>
      </c>
      <c r="T75">
        <f t="shared" si="7"/>
        <v>3</v>
      </c>
    </row>
    <row r="76" spans="1:20" x14ac:dyDescent="0.25">
      <c r="A76">
        <v>72</v>
      </c>
      <c r="B76" t="s">
        <v>24</v>
      </c>
      <c r="C76" t="s">
        <v>555</v>
      </c>
      <c r="D76" s="1">
        <v>69039</v>
      </c>
      <c r="E76">
        <v>10.7</v>
      </c>
      <c r="F76">
        <v>6.8</v>
      </c>
      <c r="G76">
        <v>8.9</v>
      </c>
      <c r="H76">
        <v>7.1</v>
      </c>
      <c r="I76">
        <v>7.9</v>
      </c>
      <c r="J76">
        <v>3.8</v>
      </c>
      <c r="K76">
        <v>1.9</v>
      </c>
      <c r="L76">
        <v>23.5</v>
      </c>
      <c r="M76">
        <v>28.9</v>
      </c>
      <c r="N76">
        <v>25.1</v>
      </c>
      <c r="O76">
        <v>1.37</v>
      </c>
      <c r="P76">
        <v>2.4500000000000002</v>
      </c>
      <c r="Q76">
        <v>20.3</v>
      </c>
      <c r="R76">
        <v>14.3</v>
      </c>
      <c r="T76">
        <f t="shared" si="7"/>
        <v>3</v>
      </c>
    </row>
    <row r="77" spans="1:20" x14ac:dyDescent="0.25">
      <c r="A77">
        <v>73</v>
      </c>
      <c r="B77" t="s">
        <v>327</v>
      </c>
      <c r="C77" t="s">
        <v>620</v>
      </c>
      <c r="D77">
        <v>287</v>
      </c>
      <c r="E77">
        <v>11.4</v>
      </c>
      <c r="F77">
        <v>-4.4000000000000004</v>
      </c>
      <c r="G77">
        <v>13.8</v>
      </c>
      <c r="H77">
        <v>7.8</v>
      </c>
      <c r="I77">
        <v>10.8</v>
      </c>
      <c r="J77">
        <v>24</v>
      </c>
      <c r="K77">
        <v>4.8</v>
      </c>
      <c r="L77">
        <v>36.299999999999997</v>
      </c>
      <c r="M77">
        <v>51.7</v>
      </c>
      <c r="N77">
        <v>77.3</v>
      </c>
      <c r="O77">
        <v>1.37</v>
      </c>
      <c r="P77">
        <v>1.4</v>
      </c>
      <c r="Q77" t="e">
        <v>#N/A</v>
      </c>
      <c r="R77">
        <v>8.3000000000000007</v>
      </c>
      <c r="T77">
        <f t="shared" si="7"/>
        <v>3</v>
      </c>
    </row>
    <row r="78" spans="1:20" x14ac:dyDescent="0.25">
      <c r="A78">
        <v>74</v>
      </c>
      <c r="B78" t="s">
        <v>327</v>
      </c>
      <c r="C78" t="s">
        <v>621</v>
      </c>
      <c r="D78">
        <v>426</v>
      </c>
      <c r="E78">
        <v>9.5</v>
      </c>
      <c r="F78">
        <v>5.7</v>
      </c>
      <c r="G78">
        <v>15.2</v>
      </c>
      <c r="H78">
        <v>11.9</v>
      </c>
      <c r="I78">
        <v>13.6</v>
      </c>
      <c r="J78" t="s">
        <v>145</v>
      </c>
      <c r="K78">
        <v>1.4</v>
      </c>
      <c r="L78">
        <v>16.899999999999999</v>
      </c>
      <c r="M78">
        <v>88.7</v>
      </c>
      <c r="N78">
        <v>88.7</v>
      </c>
      <c r="O78">
        <v>1.36</v>
      </c>
      <c r="P78">
        <v>1.72</v>
      </c>
      <c r="Q78">
        <v>20.2</v>
      </c>
      <c r="R78">
        <v>6.8</v>
      </c>
      <c r="T78">
        <f t="shared" si="7"/>
        <v>3</v>
      </c>
    </row>
    <row r="79" spans="1:20" x14ac:dyDescent="0.25">
      <c r="A79">
        <v>75</v>
      </c>
      <c r="B79" t="s">
        <v>428</v>
      </c>
      <c r="C79" t="s">
        <v>553</v>
      </c>
      <c r="D79" s="1">
        <v>103458</v>
      </c>
      <c r="E79">
        <v>10.9</v>
      </c>
      <c r="F79">
        <v>11.1</v>
      </c>
      <c r="G79">
        <v>10.4</v>
      </c>
      <c r="H79">
        <v>7.3</v>
      </c>
      <c r="I79">
        <v>10.199999999999999</v>
      </c>
      <c r="J79">
        <v>16.399999999999999</v>
      </c>
      <c r="K79">
        <v>3.9</v>
      </c>
      <c r="L79">
        <v>32.799999999999997</v>
      </c>
      <c r="M79">
        <v>16.100000000000001</v>
      </c>
      <c r="N79">
        <v>39.799999999999997</v>
      </c>
      <c r="O79">
        <v>1.36</v>
      </c>
      <c r="P79">
        <v>1.71</v>
      </c>
      <c r="Q79">
        <v>12.4</v>
      </c>
      <c r="R79">
        <v>11.9</v>
      </c>
      <c r="T79">
        <f t="shared" si="7"/>
        <v>3</v>
      </c>
    </row>
    <row r="80" spans="1:20" x14ac:dyDescent="0.25">
      <c r="A80">
        <v>76</v>
      </c>
      <c r="B80" t="s">
        <v>24</v>
      </c>
      <c r="C80" t="s">
        <v>553</v>
      </c>
      <c r="D80" s="1">
        <v>103458</v>
      </c>
      <c r="E80">
        <v>10.9</v>
      </c>
      <c r="F80">
        <v>11.1</v>
      </c>
      <c r="G80">
        <v>10.4</v>
      </c>
      <c r="H80">
        <v>7.3</v>
      </c>
      <c r="I80">
        <v>10.199999999999999</v>
      </c>
      <c r="J80">
        <v>16.399999999999999</v>
      </c>
      <c r="K80">
        <v>3.9</v>
      </c>
      <c r="L80">
        <v>32.799999999999997</v>
      </c>
      <c r="M80">
        <v>16.100000000000001</v>
      </c>
      <c r="N80">
        <v>39.799999999999997</v>
      </c>
      <c r="O80">
        <v>1.35</v>
      </c>
      <c r="P80">
        <v>1.69</v>
      </c>
      <c r="Q80">
        <v>12.4</v>
      </c>
      <c r="R80">
        <v>11.9</v>
      </c>
      <c r="T80">
        <f t="shared" si="7"/>
        <v>3</v>
      </c>
    </row>
    <row r="81" spans="1:20" x14ac:dyDescent="0.25">
      <c r="A81">
        <v>77</v>
      </c>
      <c r="B81" t="s">
        <v>520</v>
      </c>
      <c r="C81" t="s">
        <v>681</v>
      </c>
      <c r="D81" s="1">
        <v>13928</v>
      </c>
      <c r="E81">
        <v>7.9</v>
      </c>
      <c r="F81">
        <v>8.4</v>
      </c>
      <c r="G81">
        <v>8.6</v>
      </c>
      <c r="H81">
        <v>3.4</v>
      </c>
      <c r="I81">
        <v>9</v>
      </c>
      <c r="J81">
        <v>9.3000000000000007</v>
      </c>
      <c r="K81">
        <v>5.2</v>
      </c>
      <c r="L81">
        <v>81.5</v>
      </c>
      <c r="M81">
        <v>42.9</v>
      </c>
      <c r="N81">
        <v>45.3</v>
      </c>
      <c r="O81">
        <v>1.31</v>
      </c>
      <c r="P81">
        <v>2.27</v>
      </c>
      <c r="Q81">
        <v>15.7</v>
      </c>
      <c r="R81">
        <v>14.2</v>
      </c>
      <c r="T81">
        <f t="shared" si="7"/>
        <v>3</v>
      </c>
    </row>
    <row r="82" spans="1:20" x14ac:dyDescent="0.25">
      <c r="A82">
        <v>78</v>
      </c>
      <c r="B82" t="s">
        <v>120</v>
      </c>
      <c r="C82" t="s">
        <v>575</v>
      </c>
      <c r="D82" s="1">
        <v>1775</v>
      </c>
      <c r="E82">
        <v>6.5</v>
      </c>
      <c r="F82">
        <v>5.2</v>
      </c>
      <c r="G82">
        <v>6.7</v>
      </c>
      <c r="H82">
        <v>10.3</v>
      </c>
      <c r="I82">
        <v>11.4</v>
      </c>
      <c r="J82">
        <v>6.8</v>
      </c>
      <c r="K82">
        <v>2.5</v>
      </c>
      <c r="L82">
        <v>16</v>
      </c>
      <c r="M82">
        <v>35.4</v>
      </c>
      <c r="N82">
        <v>50.6</v>
      </c>
      <c r="O82">
        <v>1.28</v>
      </c>
      <c r="P82">
        <v>1.32</v>
      </c>
      <c r="Q82">
        <v>25.6</v>
      </c>
      <c r="R82">
        <v>18.899999999999999</v>
      </c>
      <c r="T82">
        <f t="shared" si="7"/>
        <v>3</v>
      </c>
    </row>
    <row r="83" spans="1:20" x14ac:dyDescent="0.25">
      <c r="A83">
        <v>79</v>
      </c>
      <c r="B83" t="s">
        <v>199</v>
      </c>
      <c r="C83" t="s">
        <v>588</v>
      </c>
      <c r="D83" s="1">
        <v>5290</v>
      </c>
      <c r="E83">
        <v>13.1</v>
      </c>
      <c r="F83">
        <v>6.1</v>
      </c>
      <c r="G83">
        <v>9.1</v>
      </c>
      <c r="H83">
        <v>8.1999999999999993</v>
      </c>
      <c r="I83">
        <v>9.4</v>
      </c>
      <c r="J83">
        <v>6.5</v>
      </c>
      <c r="K83">
        <v>2.2999999999999998</v>
      </c>
      <c r="L83">
        <v>20.7</v>
      </c>
      <c r="M83">
        <v>70.400000000000006</v>
      </c>
      <c r="N83">
        <v>51.7</v>
      </c>
      <c r="O83">
        <v>1.28</v>
      </c>
      <c r="P83">
        <v>1.81</v>
      </c>
      <c r="Q83">
        <v>20.6</v>
      </c>
      <c r="R83">
        <v>12.7</v>
      </c>
      <c r="T83">
        <f t="shared" si="7"/>
        <v>3</v>
      </c>
    </row>
    <row r="84" spans="1:20" x14ac:dyDescent="0.25">
      <c r="A84">
        <v>80</v>
      </c>
      <c r="B84" t="s">
        <v>283</v>
      </c>
      <c r="C84" t="s">
        <v>614</v>
      </c>
      <c r="D84" s="1">
        <v>5108</v>
      </c>
      <c r="E84">
        <v>10.8</v>
      </c>
      <c r="F84">
        <v>-7.4</v>
      </c>
      <c r="G84">
        <v>9.1</v>
      </c>
      <c r="H84">
        <v>6.4</v>
      </c>
      <c r="I84">
        <v>7.1</v>
      </c>
      <c r="J84">
        <v>12.8</v>
      </c>
      <c r="K84">
        <v>1</v>
      </c>
      <c r="L84">
        <v>13.9</v>
      </c>
      <c r="M84">
        <v>197.8</v>
      </c>
      <c r="N84">
        <v>175.5</v>
      </c>
      <c r="O84">
        <v>1.28</v>
      </c>
      <c r="P84">
        <v>1.36</v>
      </c>
      <c r="Q84" t="e">
        <v>#N/A</v>
      </c>
      <c r="R84">
        <v>12.9</v>
      </c>
      <c r="T84">
        <f t="shared" si="7"/>
        <v>3</v>
      </c>
    </row>
    <row r="85" spans="1:20" x14ac:dyDescent="0.25">
      <c r="A85">
        <v>81</v>
      </c>
      <c r="B85" t="s">
        <v>24</v>
      </c>
      <c r="C85" t="s">
        <v>558</v>
      </c>
      <c r="D85" s="1">
        <v>15324</v>
      </c>
      <c r="E85">
        <v>-6.4</v>
      </c>
      <c r="F85">
        <v>10</v>
      </c>
      <c r="G85">
        <v>11.4</v>
      </c>
      <c r="H85">
        <v>4.5999999999999996</v>
      </c>
      <c r="I85">
        <v>5.3</v>
      </c>
      <c r="J85">
        <v>-4.0999999999999996</v>
      </c>
      <c r="K85">
        <v>2</v>
      </c>
      <c r="L85">
        <v>28.7</v>
      </c>
      <c r="M85">
        <v>334.2</v>
      </c>
      <c r="N85">
        <v>537.4</v>
      </c>
      <c r="O85">
        <v>1.25</v>
      </c>
      <c r="P85">
        <v>2.52</v>
      </c>
      <c r="Q85">
        <v>17.2</v>
      </c>
      <c r="R85">
        <v>13.5</v>
      </c>
      <c r="T85">
        <f t="shared" si="7"/>
        <v>3</v>
      </c>
    </row>
    <row r="86" spans="1:20" x14ac:dyDescent="0.25">
      <c r="A86">
        <v>82</v>
      </c>
      <c r="B86" t="s">
        <v>244</v>
      </c>
      <c r="C86" t="s">
        <v>605</v>
      </c>
      <c r="D86" s="1">
        <v>1184</v>
      </c>
      <c r="E86">
        <v>5.5</v>
      </c>
      <c r="F86">
        <v>6.8</v>
      </c>
      <c r="G86">
        <v>6.7</v>
      </c>
      <c r="H86">
        <v>10.4</v>
      </c>
      <c r="I86">
        <v>10.4</v>
      </c>
      <c r="J86">
        <v>8.9</v>
      </c>
      <c r="K86">
        <v>2.4</v>
      </c>
      <c r="L86" t="s">
        <v>131</v>
      </c>
      <c r="M86">
        <v>99.3</v>
      </c>
      <c r="N86">
        <v>149.5</v>
      </c>
      <c r="O86">
        <v>1.25</v>
      </c>
      <c r="P86">
        <v>1.29</v>
      </c>
      <c r="Q86" t="e">
        <v>#N/A</v>
      </c>
      <c r="R86">
        <v>22.6</v>
      </c>
      <c r="T86">
        <f t="shared" si="7"/>
        <v>3</v>
      </c>
    </row>
    <row r="87" spans="1:20" x14ac:dyDescent="0.25">
      <c r="A87">
        <v>83</v>
      </c>
      <c r="B87" t="s">
        <v>428</v>
      </c>
      <c r="C87" t="s">
        <v>648</v>
      </c>
      <c r="D87" s="1">
        <v>26851</v>
      </c>
      <c r="E87">
        <v>3.8</v>
      </c>
      <c r="F87">
        <v>13</v>
      </c>
      <c r="G87">
        <v>10.8</v>
      </c>
      <c r="H87">
        <v>8.1999999999999993</v>
      </c>
      <c r="I87">
        <v>12.1</v>
      </c>
      <c r="J87">
        <v>3.3</v>
      </c>
      <c r="K87">
        <v>4.8</v>
      </c>
      <c r="L87">
        <v>35.700000000000003</v>
      </c>
      <c r="M87">
        <v>76.7</v>
      </c>
      <c r="N87">
        <v>95.4</v>
      </c>
      <c r="O87">
        <v>1.25</v>
      </c>
      <c r="P87">
        <v>2.1</v>
      </c>
      <c r="Q87">
        <v>9.3000000000000007</v>
      </c>
      <c r="R87">
        <v>10</v>
      </c>
      <c r="T87">
        <f t="shared" si="7"/>
        <v>3</v>
      </c>
    </row>
    <row r="88" spans="1:20" x14ac:dyDescent="0.25">
      <c r="A88">
        <v>84</v>
      </c>
      <c r="B88" t="s">
        <v>459</v>
      </c>
      <c r="C88" t="s">
        <v>656</v>
      </c>
      <c r="D88" s="1">
        <v>7510</v>
      </c>
      <c r="E88">
        <v>9.8000000000000007</v>
      </c>
      <c r="F88">
        <v>9.4</v>
      </c>
      <c r="G88">
        <v>8.5</v>
      </c>
      <c r="H88">
        <v>7</v>
      </c>
      <c r="I88">
        <v>8.5</v>
      </c>
      <c r="J88">
        <v>13.5</v>
      </c>
      <c r="K88">
        <v>3.4</v>
      </c>
      <c r="L88">
        <v>62</v>
      </c>
      <c r="M88">
        <v>21.3</v>
      </c>
      <c r="N88">
        <v>43.1</v>
      </c>
      <c r="O88">
        <v>1.21</v>
      </c>
      <c r="P88">
        <v>1.44</v>
      </c>
      <c r="Q88">
        <v>13.5</v>
      </c>
      <c r="R88">
        <v>13.7</v>
      </c>
      <c r="T88">
        <f t="shared" si="7"/>
        <v>3</v>
      </c>
    </row>
    <row r="89" spans="1:20" x14ac:dyDescent="0.25">
      <c r="A89">
        <v>85</v>
      </c>
      <c r="B89" t="s">
        <v>520</v>
      </c>
      <c r="C89" t="s">
        <v>676</v>
      </c>
      <c r="D89" s="1">
        <v>17628</v>
      </c>
      <c r="E89">
        <v>12.4</v>
      </c>
      <c r="F89">
        <v>12.9</v>
      </c>
      <c r="G89">
        <v>13.2</v>
      </c>
      <c r="H89">
        <v>6.8</v>
      </c>
      <c r="I89">
        <v>11.5</v>
      </c>
      <c r="J89">
        <v>16.399999999999999</v>
      </c>
      <c r="K89">
        <v>1.3</v>
      </c>
      <c r="L89">
        <v>50.8</v>
      </c>
      <c r="M89" t="s">
        <v>112</v>
      </c>
      <c r="N89">
        <v>223.1</v>
      </c>
      <c r="O89">
        <v>1.21</v>
      </c>
      <c r="P89">
        <v>1.46</v>
      </c>
      <c r="Q89">
        <v>9.6</v>
      </c>
      <c r="R89">
        <v>8.3000000000000007</v>
      </c>
      <c r="T89">
        <f t="shared" si="7"/>
        <v>3</v>
      </c>
    </row>
    <row r="90" spans="1:20" x14ac:dyDescent="0.25">
      <c r="A90">
        <v>86</v>
      </c>
      <c r="B90" t="s">
        <v>199</v>
      </c>
      <c r="C90" t="s">
        <v>590</v>
      </c>
      <c r="D90" s="1">
        <v>1453</v>
      </c>
      <c r="E90">
        <v>7.3</v>
      </c>
      <c r="F90">
        <v>2.2999999999999998</v>
      </c>
      <c r="G90">
        <v>5.9</v>
      </c>
      <c r="H90">
        <v>8.4</v>
      </c>
      <c r="I90">
        <v>9.1999999999999993</v>
      </c>
      <c r="J90">
        <v>7.3</v>
      </c>
      <c r="K90">
        <v>0.5</v>
      </c>
      <c r="L90">
        <v>18.3</v>
      </c>
      <c r="M90">
        <v>73.900000000000006</v>
      </c>
      <c r="N90">
        <v>72.400000000000006</v>
      </c>
      <c r="O90">
        <v>1.19</v>
      </c>
      <c r="P90">
        <v>1.19</v>
      </c>
      <c r="Q90" t="e">
        <v>#N/A</v>
      </c>
      <c r="R90">
        <v>19.8</v>
      </c>
      <c r="T90">
        <f t="shared" si="7"/>
        <v>3</v>
      </c>
    </row>
    <row r="91" spans="1:20" x14ac:dyDescent="0.25">
      <c r="A91">
        <v>87</v>
      </c>
      <c r="B91" t="s">
        <v>24</v>
      </c>
      <c r="C91" t="s">
        <v>557</v>
      </c>
      <c r="D91" s="1">
        <v>14389</v>
      </c>
      <c r="E91">
        <v>7.2</v>
      </c>
      <c r="F91">
        <v>6.6</v>
      </c>
      <c r="G91">
        <v>6.9</v>
      </c>
      <c r="H91">
        <v>7.4</v>
      </c>
      <c r="I91">
        <v>8.4</v>
      </c>
      <c r="J91">
        <v>4.5999999999999996</v>
      </c>
      <c r="K91">
        <v>2.2999999999999998</v>
      </c>
      <c r="L91">
        <v>18.5</v>
      </c>
      <c r="M91">
        <v>47.6</v>
      </c>
      <c r="N91">
        <v>57.9</v>
      </c>
      <c r="O91">
        <v>1.18</v>
      </c>
      <c r="P91">
        <v>1.2</v>
      </c>
      <c r="Q91">
        <v>17.600000000000001</v>
      </c>
      <c r="R91">
        <v>15.7</v>
      </c>
      <c r="T91">
        <f t="shared" si="7"/>
        <v>3</v>
      </c>
    </row>
    <row r="92" spans="1:20" x14ac:dyDescent="0.25">
      <c r="A92">
        <v>88</v>
      </c>
      <c r="B92" t="s">
        <v>24</v>
      </c>
      <c r="C92" t="s">
        <v>560</v>
      </c>
      <c r="D92" s="1">
        <v>19887</v>
      </c>
      <c r="E92">
        <v>5.2</v>
      </c>
      <c r="F92">
        <v>6.7</v>
      </c>
      <c r="G92">
        <v>8</v>
      </c>
      <c r="H92">
        <v>7.8</v>
      </c>
      <c r="I92">
        <v>9</v>
      </c>
      <c r="J92">
        <v>0.8</v>
      </c>
      <c r="K92">
        <v>1.8</v>
      </c>
      <c r="L92">
        <v>23.9</v>
      </c>
      <c r="M92">
        <v>27.7</v>
      </c>
      <c r="N92">
        <v>129.4</v>
      </c>
      <c r="O92">
        <v>1.1599999999999999</v>
      </c>
      <c r="P92">
        <v>1.2</v>
      </c>
      <c r="Q92">
        <v>17</v>
      </c>
      <c r="R92">
        <v>13.1</v>
      </c>
      <c r="T92">
        <f t="shared" si="7"/>
        <v>3</v>
      </c>
    </row>
    <row r="93" spans="1:20" x14ac:dyDescent="0.25">
      <c r="A93">
        <v>89</v>
      </c>
      <c r="B93" t="s">
        <v>24</v>
      </c>
      <c r="C93" t="s">
        <v>563</v>
      </c>
      <c r="D93" s="1">
        <v>5474</v>
      </c>
      <c r="E93">
        <v>11.2</v>
      </c>
      <c r="F93">
        <v>7.6</v>
      </c>
      <c r="G93">
        <v>9.1999999999999993</v>
      </c>
      <c r="H93">
        <v>6.6</v>
      </c>
      <c r="I93">
        <v>7.9</v>
      </c>
      <c r="J93">
        <v>7.6</v>
      </c>
      <c r="K93">
        <v>3.7</v>
      </c>
      <c r="L93">
        <v>25.5</v>
      </c>
      <c r="M93">
        <v>43.7</v>
      </c>
      <c r="N93">
        <v>361.1</v>
      </c>
      <c r="O93">
        <v>1.1599999999999999</v>
      </c>
      <c r="P93">
        <v>1.2</v>
      </c>
      <c r="Q93">
        <v>15.6</v>
      </c>
      <c r="R93">
        <v>11.8</v>
      </c>
      <c r="T93">
        <f t="shared" si="7"/>
        <v>3</v>
      </c>
    </row>
    <row r="94" spans="1:20" x14ac:dyDescent="0.25">
      <c r="A94">
        <v>90</v>
      </c>
      <c r="B94" t="s">
        <v>283</v>
      </c>
      <c r="C94" t="s">
        <v>609</v>
      </c>
      <c r="D94" s="1">
        <v>9122</v>
      </c>
      <c r="E94">
        <v>12.6</v>
      </c>
      <c r="F94">
        <v>1</v>
      </c>
      <c r="G94">
        <v>9.8000000000000007</v>
      </c>
      <c r="H94">
        <v>7.3</v>
      </c>
      <c r="I94">
        <v>7.6</v>
      </c>
      <c r="J94">
        <v>13.6</v>
      </c>
      <c r="K94">
        <v>2.2999999999999998</v>
      </c>
      <c r="L94">
        <v>7.3</v>
      </c>
      <c r="M94">
        <v>115.8</v>
      </c>
      <c r="N94">
        <v>129.6</v>
      </c>
      <c r="O94">
        <v>1.1399999999999999</v>
      </c>
      <c r="P94">
        <v>1.1499999999999999</v>
      </c>
      <c r="Q94" t="e">
        <v>#N/A</v>
      </c>
      <c r="R94">
        <v>10.9</v>
      </c>
      <c r="T94">
        <f t="shared" si="7"/>
        <v>3</v>
      </c>
    </row>
    <row r="95" spans="1:20" x14ac:dyDescent="0.25">
      <c r="A95">
        <v>91</v>
      </c>
      <c r="B95" t="s">
        <v>120</v>
      </c>
      <c r="C95" t="s">
        <v>571</v>
      </c>
      <c r="D95">
        <v>477</v>
      </c>
      <c r="E95">
        <v>7.3</v>
      </c>
      <c r="F95">
        <v>4.2</v>
      </c>
      <c r="G95">
        <v>7.3</v>
      </c>
      <c r="H95">
        <v>6.7</v>
      </c>
      <c r="I95">
        <v>7.5</v>
      </c>
      <c r="J95">
        <v>4.7</v>
      </c>
      <c r="K95">
        <v>3.1</v>
      </c>
      <c r="L95">
        <v>14.4</v>
      </c>
      <c r="M95">
        <v>68.400000000000006</v>
      </c>
      <c r="N95">
        <v>89.4</v>
      </c>
      <c r="O95">
        <v>1.1100000000000001</v>
      </c>
      <c r="P95">
        <v>1.1299999999999999</v>
      </c>
      <c r="Q95">
        <v>25.4</v>
      </c>
      <c r="R95">
        <v>13.7</v>
      </c>
      <c r="T95">
        <f t="shared" si="7"/>
        <v>3</v>
      </c>
    </row>
    <row r="96" spans="1:20" x14ac:dyDescent="0.25">
      <c r="A96">
        <v>92</v>
      </c>
      <c r="B96" t="s">
        <v>244</v>
      </c>
      <c r="C96" t="s">
        <v>599</v>
      </c>
      <c r="D96">
        <v>633</v>
      </c>
      <c r="E96">
        <v>8.6</v>
      </c>
      <c r="F96">
        <v>4.5999999999999996</v>
      </c>
      <c r="G96">
        <v>5.8</v>
      </c>
      <c r="H96">
        <v>9.4</v>
      </c>
      <c r="I96">
        <v>9.6999999999999993</v>
      </c>
      <c r="J96">
        <v>10</v>
      </c>
      <c r="K96">
        <v>3</v>
      </c>
      <c r="L96">
        <v>4.3</v>
      </c>
      <c r="M96">
        <v>65.099999999999994</v>
      </c>
      <c r="N96">
        <v>96.1</v>
      </c>
      <c r="O96">
        <v>1.1000000000000001</v>
      </c>
      <c r="P96">
        <v>1.1000000000000001</v>
      </c>
      <c r="Q96">
        <v>24.3</v>
      </c>
      <c r="R96">
        <v>18.3</v>
      </c>
      <c r="T96">
        <f t="shared" si="7"/>
        <v>3</v>
      </c>
    </row>
    <row r="97" spans="1:20" x14ac:dyDescent="0.25">
      <c r="A97">
        <v>93</v>
      </c>
      <c r="B97" t="s">
        <v>459</v>
      </c>
      <c r="C97" t="s">
        <v>662</v>
      </c>
      <c r="D97" s="1">
        <v>5451</v>
      </c>
      <c r="E97">
        <v>8.1999999999999993</v>
      </c>
      <c r="F97">
        <v>8.6999999999999993</v>
      </c>
      <c r="G97">
        <v>9.1999999999999993</v>
      </c>
      <c r="H97">
        <v>5.8</v>
      </c>
      <c r="I97">
        <v>8.3000000000000007</v>
      </c>
      <c r="J97">
        <v>5</v>
      </c>
      <c r="K97">
        <v>3.9</v>
      </c>
      <c r="L97">
        <v>12.2</v>
      </c>
      <c r="M97">
        <v>7.3</v>
      </c>
      <c r="N97">
        <v>19.5</v>
      </c>
      <c r="O97">
        <v>1.0900000000000001</v>
      </c>
      <c r="P97">
        <v>1.45</v>
      </c>
      <c r="Q97">
        <v>12.6</v>
      </c>
      <c r="R97">
        <v>11</v>
      </c>
      <c r="T97">
        <f t="shared" si="7"/>
        <v>3</v>
      </c>
    </row>
    <row r="98" spans="1:20" x14ac:dyDescent="0.25">
      <c r="A98">
        <v>94</v>
      </c>
      <c r="B98" t="s">
        <v>283</v>
      </c>
      <c r="C98" t="s">
        <v>606</v>
      </c>
      <c r="D98" s="1">
        <v>8884</v>
      </c>
      <c r="E98">
        <v>5.9</v>
      </c>
      <c r="F98">
        <v>6.3</v>
      </c>
      <c r="G98">
        <v>6</v>
      </c>
      <c r="H98">
        <v>7.6</v>
      </c>
      <c r="I98">
        <v>8.3000000000000007</v>
      </c>
      <c r="J98">
        <v>7.3</v>
      </c>
      <c r="K98" t="s">
        <v>131</v>
      </c>
      <c r="L98">
        <v>15.6</v>
      </c>
      <c r="M98">
        <v>134.30000000000001</v>
      </c>
      <c r="N98">
        <v>124.8</v>
      </c>
      <c r="O98">
        <v>1.08</v>
      </c>
      <c r="P98">
        <v>1.2</v>
      </c>
      <c r="Q98">
        <v>17.100000000000001</v>
      </c>
      <c r="R98">
        <v>17.100000000000001</v>
      </c>
      <c r="T98">
        <f t="shared" si="7"/>
        <v>3</v>
      </c>
    </row>
    <row r="99" spans="1:20" x14ac:dyDescent="0.25">
      <c r="A99">
        <v>95</v>
      </c>
      <c r="B99" t="s">
        <v>283</v>
      </c>
      <c r="C99" t="s">
        <v>615</v>
      </c>
      <c r="D99" s="1">
        <v>7924</v>
      </c>
      <c r="E99">
        <v>9.6</v>
      </c>
      <c r="F99">
        <v>3.5</v>
      </c>
      <c r="G99">
        <v>9.1999999999999993</v>
      </c>
      <c r="H99">
        <v>7.7</v>
      </c>
      <c r="I99">
        <v>10.5</v>
      </c>
      <c r="J99">
        <v>17.2</v>
      </c>
      <c r="K99">
        <v>4.7</v>
      </c>
      <c r="L99">
        <v>29.1</v>
      </c>
      <c r="M99">
        <v>18.5</v>
      </c>
      <c r="N99">
        <v>32.6</v>
      </c>
      <c r="O99">
        <v>1.08</v>
      </c>
      <c r="P99">
        <v>1.75</v>
      </c>
      <c r="Q99">
        <v>32.1</v>
      </c>
      <c r="R99">
        <v>11.3</v>
      </c>
      <c r="T99">
        <f t="shared" si="7"/>
        <v>3</v>
      </c>
    </row>
    <row r="100" spans="1:20" x14ac:dyDescent="0.25">
      <c r="A100">
        <v>96</v>
      </c>
      <c r="B100" t="s">
        <v>459</v>
      </c>
      <c r="C100" t="s">
        <v>615</v>
      </c>
      <c r="D100" s="1">
        <v>7924</v>
      </c>
      <c r="E100">
        <v>9.6</v>
      </c>
      <c r="F100">
        <v>3.5</v>
      </c>
      <c r="G100">
        <v>9.1999999999999993</v>
      </c>
      <c r="H100">
        <v>7.7</v>
      </c>
      <c r="I100">
        <v>10.5</v>
      </c>
      <c r="J100">
        <v>17.2</v>
      </c>
      <c r="K100">
        <v>4.7</v>
      </c>
      <c r="L100">
        <v>29.1</v>
      </c>
      <c r="M100">
        <v>18.5</v>
      </c>
      <c r="N100">
        <v>32.6</v>
      </c>
      <c r="O100">
        <v>1.08</v>
      </c>
      <c r="P100">
        <v>1.75</v>
      </c>
      <c r="Q100">
        <v>32.1</v>
      </c>
      <c r="R100">
        <v>11.3</v>
      </c>
      <c r="T100">
        <f t="shared" si="7"/>
        <v>3</v>
      </c>
    </row>
    <row r="101" spans="1:20" x14ac:dyDescent="0.25">
      <c r="A101">
        <v>97</v>
      </c>
      <c r="B101" t="s">
        <v>283</v>
      </c>
      <c r="C101" t="s">
        <v>618</v>
      </c>
      <c r="D101" s="1">
        <v>3723</v>
      </c>
      <c r="E101">
        <v>9.8000000000000007</v>
      </c>
      <c r="F101">
        <v>-0.5</v>
      </c>
      <c r="G101">
        <v>10.199999999999999</v>
      </c>
      <c r="H101">
        <v>6</v>
      </c>
      <c r="I101">
        <v>7.5</v>
      </c>
      <c r="J101">
        <v>8.8000000000000007</v>
      </c>
      <c r="K101">
        <v>3.2</v>
      </c>
      <c r="L101">
        <v>12.4</v>
      </c>
      <c r="M101">
        <v>124.3</v>
      </c>
      <c r="N101">
        <v>119.1</v>
      </c>
      <c r="O101">
        <v>1.05</v>
      </c>
      <c r="P101">
        <v>1.19</v>
      </c>
      <c r="Q101" t="e">
        <v>#N/A</v>
      </c>
      <c r="R101">
        <v>9.5</v>
      </c>
      <c r="T101">
        <f t="shared" si="7"/>
        <v>3</v>
      </c>
    </row>
    <row r="102" spans="1:20" x14ac:dyDescent="0.25">
      <c r="A102">
        <v>98</v>
      </c>
      <c r="B102" t="s">
        <v>428</v>
      </c>
      <c r="C102" t="s">
        <v>647</v>
      </c>
      <c r="D102" s="1">
        <v>28389</v>
      </c>
      <c r="E102">
        <v>8.9</v>
      </c>
      <c r="F102">
        <v>9.3000000000000007</v>
      </c>
      <c r="G102">
        <v>9.4</v>
      </c>
      <c r="H102">
        <v>10</v>
      </c>
      <c r="I102">
        <v>16</v>
      </c>
      <c r="J102">
        <v>31.4</v>
      </c>
      <c r="K102">
        <v>5.2</v>
      </c>
      <c r="L102">
        <v>50.2</v>
      </c>
      <c r="M102">
        <v>77.099999999999994</v>
      </c>
      <c r="N102">
        <v>85.6</v>
      </c>
      <c r="O102">
        <v>1.05</v>
      </c>
      <c r="P102">
        <v>1.66</v>
      </c>
      <c r="Q102">
        <v>11.2</v>
      </c>
      <c r="R102">
        <v>10.1</v>
      </c>
      <c r="T102">
        <f t="shared" si="7"/>
        <v>3</v>
      </c>
    </row>
    <row r="103" spans="1:20" x14ac:dyDescent="0.25">
      <c r="A103">
        <v>99</v>
      </c>
      <c r="B103" t="s">
        <v>24</v>
      </c>
      <c r="C103" t="s">
        <v>564</v>
      </c>
      <c r="D103" s="1">
        <v>10965</v>
      </c>
      <c r="E103">
        <v>8.1</v>
      </c>
      <c r="F103">
        <v>2.5</v>
      </c>
      <c r="G103">
        <v>8.4</v>
      </c>
      <c r="H103">
        <v>8.1999999999999993</v>
      </c>
      <c r="I103">
        <v>9.6999999999999993</v>
      </c>
      <c r="J103">
        <v>11.7</v>
      </c>
      <c r="K103">
        <v>5.2</v>
      </c>
      <c r="L103">
        <v>25.2</v>
      </c>
      <c r="M103">
        <v>71.3</v>
      </c>
      <c r="N103">
        <v>69.2</v>
      </c>
      <c r="O103">
        <v>1.04</v>
      </c>
      <c r="P103">
        <v>1.59</v>
      </c>
      <c r="Q103">
        <v>41.5</v>
      </c>
      <c r="R103">
        <v>11.9</v>
      </c>
      <c r="T103">
        <f t="shared" si="7"/>
        <v>3</v>
      </c>
    </row>
    <row r="104" spans="1:20" x14ac:dyDescent="0.25">
      <c r="A104">
        <v>100</v>
      </c>
      <c r="B104" t="s">
        <v>520</v>
      </c>
      <c r="C104" t="s">
        <v>564</v>
      </c>
      <c r="D104" s="1">
        <v>10965</v>
      </c>
      <c r="E104">
        <v>8.1</v>
      </c>
      <c r="F104">
        <v>2.5</v>
      </c>
      <c r="G104">
        <v>8.4</v>
      </c>
      <c r="H104">
        <v>8.1999999999999993</v>
      </c>
      <c r="I104">
        <v>9.6999999999999993</v>
      </c>
      <c r="J104">
        <v>11.7</v>
      </c>
      <c r="K104">
        <v>5.2</v>
      </c>
      <c r="L104">
        <v>25.2</v>
      </c>
      <c r="M104">
        <v>71.3</v>
      </c>
      <c r="N104">
        <v>69.2</v>
      </c>
      <c r="O104">
        <v>1.04</v>
      </c>
      <c r="P104">
        <v>1.59</v>
      </c>
      <c r="Q104">
        <v>41.5</v>
      </c>
      <c r="R104">
        <v>11.9</v>
      </c>
      <c r="T104">
        <f>T71+1</f>
        <v>4</v>
      </c>
    </row>
    <row r="105" spans="1:20" x14ac:dyDescent="0.25">
      <c r="A105">
        <v>101</v>
      </c>
      <c r="B105" t="s">
        <v>120</v>
      </c>
      <c r="C105" t="s">
        <v>572</v>
      </c>
      <c r="D105">
        <v>119</v>
      </c>
      <c r="E105">
        <v>-19.399999999999999</v>
      </c>
      <c r="F105">
        <v>6.8</v>
      </c>
      <c r="G105">
        <v>8.4</v>
      </c>
      <c r="H105">
        <v>5.8</v>
      </c>
      <c r="I105">
        <v>5.8</v>
      </c>
      <c r="J105">
        <v>0.1</v>
      </c>
      <c r="K105" t="s">
        <v>131</v>
      </c>
      <c r="L105" t="s">
        <v>131</v>
      </c>
      <c r="M105">
        <v>83.1</v>
      </c>
      <c r="N105">
        <v>114.1</v>
      </c>
      <c r="O105">
        <v>1.03</v>
      </c>
      <c r="P105">
        <v>1.1000000000000001</v>
      </c>
      <c r="Q105">
        <v>16.600000000000001</v>
      </c>
      <c r="R105">
        <v>12.4</v>
      </c>
      <c r="T105">
        <f t="shared" ref="T105:T136" si="8">T72+1</f>
        <v>4</v>
      </c>
    </row>
    <row r="106" spans="1:20" x14ac:dyDescent="0.25">
      <c r="A106">
        <v>102</v>
      </c>
      <c r="B106" t="s">
        <v>428</v>
      </c>
      <c r="C106" t="s">
        <v>649</v>
      </c>
      <c r="D106" s="1">
        <v>72745</v>
      </c>
      <c r="E106">
        <v>9.5</v>
      </c>
      <c r="F106">
        <v>10.199999999999999</v>
      </c>
      <c r="G106">
        <v>9.6</v>
      </c>
      <c r="H106">
        <v>9.1999999999999993</v>
      </c>
      <c r="I106">
        <v>12.1</v>
      </c>
      <c r="J106">
        <v>21.8</v>
      </c>
      <c r="K106">
        <v>4.5999999999999996</v>
      </c>
      <c r="L106">
        <v>49.5</v>
      </c>
      <c r="M106">
        <v>23.1</v>
      </c>
      <c r="N106">
        <v>42.8</v>
      </c>
      <c r="O106">
        <v>1.03</v>
      </c>
      <c r="P106">
        <v>1.6</v>
      </c>
      <c r="Q106">
        <v>10.3</v>
      </c>
      <c r="R106">
        <v>9.9</v>
      </c>
      <c r="T106">
        <f t="shared" si="8"/>
        <v>4</v>
      </c>
    </row>
    <row r="107" spans="1:20" x14ac:dyDescent="0.25">
      <c r="A107">
        <v>103</v>
      </c>
      <c r="B107" t="s">
        <v>24</v>
      </c>
      <c r="C107" t="s">
        <v>565</v>
      </c>
      <c r="D107" s="1">
        <v>33183</v>
      </c>
      <c r="E107">
        <v>8.3000000000000007</v>
      </c>
      <c r="F107">
        <v>7.8</v>
      </c>
      <c r="G107">
        <v>8.3000000000000007</v>
      </c>
      <c r="H107">
        <v>9.5</v>
      </c>
      <c r="I107">
        <v>11.6</v>
      </c>
      <c r="J107">
        <v>15.2</v>
      </c>
      <c r="K107">
        <v>3.1</v>
      </c>
      <c r="L107">
        <v>18.2</v>
      </c>
      <c r="M107">
        <v>58.4</v>
      </c>
      <c r="N107">
        <v>116.5</v>
      </c>
      <c r="O107">
        <v>1.02</v>
      </c>
      <c r="P107">
        <v>1.3</v>
      </c>
      <c r="Q107">
        <v>13.2</v>
      </c>
      <c r="R107">
        <v>11.5</v>
      </c>
      <c r="T107">
        <f t="shared" si="8"/>
        <v>4</v>
      </c>
    </row>
    <row r="108" spans="1:20" x14ac:dyDescent="0.25">
      <c r="A108">
        <v>104</v>
      </c>
      <c r="B108" t="s">
        <v>283</v>
      </c>
      <c r="C108" t="s">
        <v>613</v>
      </c>
      <c r="D108" s="1">
        <v>33934</v>
      </c>
      <c r="E108">
        <v>8.6</v>
      </c>
      <c r="F108">
        <v>1.6</v>
      </c>
      <c r="G108">
        <v>8.1999999999999993</v>
      </c>
      <c r="H108">
        <v>7.7</v>
      </c>
      <c r="I108">
        <v>8.5</v>
      </c>
      <c r="J108">
        <v>16.100000000000001</v>
      </c>
      <c r="K108">
        <v>4.5999999999999996</v>
      </c>
      <c r="L108">
        <v>13.4</v>
      </c>
      <c r="M108">
        <v>84.1</v>
      </c>
      <c r="N108">
        <v>84.9</v>
      </c>
      <c r="O108">
        <v>1.02</v>
      </c>
      <c r="P108">
        <v>1.19</v>
      </c>
      <c r="Q108" t="e">
        <v>#N/A</v>
      </c>
      <c r="R108">
        <v>11.8</v>
      </c>
      <c r="T108">
        <f t="shared" si="8"/>
        <v>4</v>
      </c>
    </row>
    <row r="109" spans="1:20" x14ac:dyDescent="0.25">
      <c r="A109">
        <v>105</v>
      </c>
      <c r="B109" t="s">
        <v>520</v>
      </c>
      <c r="C109" t="s">
        <v>565</v>
      </c>
      <c r="D109" s="1">
        <v>33183</v>
      </c>
      <c r="E109">
        <v>8.3000000000000007</v>
      </c>
      <c r="F109">
        <v>7.8</v>
      </c>
      <c r="G109">
        <v>8.3000000000000007</v>
      </c>
      <c r="H109">
        <v>9.5</v>
      </c>
      <c r="I109">
        <v>11.6</v>
      </c>
      <c r="J109">
        <v>15.2</v>
      </c>
      <c r="K109">
        <v>3.1</v>
      </c>
      <c r="L109">
        <v>18.2</v>
      </c>
      <c r="M109">
        <v>58.4</v>
      </c>
      <c r="N109">
        <v>116.5</v>
      </c>
      <c r="O109">
        <v>1.02</v>
      </c>
      <c r="P109">
        <v>1.3</v>
      </c>
      <c r="Q109">
        <v>13.2</v>
      </c>
      <c r="R109">
        <v>11.5</v>
      </c>
      <c r="T109">
        <f t="shared" si="8"/>
        <v>4</v>
      </c>
    </row>
    <row r="110" spans="1:20" x14ac:dyDescent="0.25">
      <c r="A110">
        <v>106</v>
      </c>
      <c r="B110" t="s">
        <v>199</v>
      </c>
      <c r="C110" t="s">
        <v>587</v>
      </c>
      <c r="D110" s="1">
        <v>1821</v>
      </c>
      <c r="E110">
        <v>8.5</v>
      </c>
      <c r="F110">
        <v>1.4</v>
      </c>
      <c r="G110">
        <v>6.5</v>
      </c>
      <c r="H110">
        <v>7.3</v>
      </c>
      <c r="I110">
        <v>8.9</v>
      </c>
      <c r="J110">
        <v>9.8000000000000007</v>
      </c>
      <c r="K110">
        <v>1.8</v>
      </c>
      <c r="L110">
        <v>17</v>
      </c>
      <c r="M110">
        <v>96.5</v>
      </c>
      <c r="N110">
        <v>149.6</v>
      </c>
      <c r="O110">
        <v>1.01</v>
      </c>
      <c r="P110">
        <v>1.18</v>
      </c>
      <c r="Q110" t="e">
        <v>#N/A</v>
      </c>
      <c r="R110">
        <v>14.9</v>
      </c>
      <c r="T110">
        <f t="shared" si="8"/>
        <v>4</v>
      </c>
    </row>
    <row r="111" spans="1:20" x14ac:dyDescent="0.25">
      <c r="A111">
        <v>107</v>
      </c>
      <c r="B111" t="s">
        <v>283</v>
      </c>
      <c r="C111" t="s">
        <v>617</v>
      </c>
      <c r="D111" s="1">
        <v>1627</v>
      </c>
      <c r="E111">
        <v>2</v>
      </c>
      <c r="F111">
        <v>19.399999999999999</v>
      </c>
      <c r="G111">
        <v>11.9</v>
      </c>
      <c r="H111">
        <v>10.7</v>
      </c>
      <c r="I111">
        <v>11.2</v>
      </c>
      <c r="J111">
        <v>6.4</v>
      </c>
      <c r="K111" t="s">
        <v>131</v>
      </c>
      <c r="L111">
        <v>7.3</v>
      </c>
      <c r="M111" t="s">
        <v>112</v>
      </c>
      <c r="N111" t="s">
        <v>112</v>
      </c>
      <c r="O111">
        <v>1.01</v>
      </c>
      <c r="P111">
        <v>1.01</v>
      </c>
      <c r="Q111">
        <v>5.4</v>
      </c>
      <c r="R111">
        <v>7.5</v>
      </c>
      <c r="T111">
        <f t="shared" si="8"/>
        <v>4</v>
      </c>
    </row>
    <row r="112" spans="1:20" x14ac:dyDescent="0.25">
      <c r="A112">
        <v>108</v>
      </c>
      <c r="B112" t="s">
        <v>459</v>
      </c>
      <c r="C112" t="s">
        <v>668</v>
      </c>
      <c r="D112" s="1">
        <v>10231</v>
      </c>
      <c r="E112">
        <v>10.8</v>
      </c>
      <c r="F112">
        <v>8.1</v>
      </c>
      <c r="G112">
        <v>9.6999999999999993</v>
      </c>
      <c r="H112">
        <v>6.2</v>
      </c>
      <c r="I112">
        <v>8.3000000000000007</v>
      </c>
      <c r="J112">
        <v>16.600000000000001</v>
      </c>
      <c r="K112">
        <v>3.9</v>
      </c>
      <c r="L112">
        <v>19.2</v>
      </c>
      <c r="M112">
        <v>43.6</v>
      </c>
      <c r="N112">
        <v>40.6</v>
      </c>
      <c r="O112">
        <v>0.99</v>
      </c>
      <c r="P112">
        <v>1.29</v>
      </c>
      <c r="Q112">
        <v>12.7</v>
      </c>
      <c r="R112">
        <v>9.6</v>
      </c>
      <c r="T112">
        <f t="shared" si="8"/>
        <v>4</v>
      </c>
    </row>
    <row r="113" spans="1:20" x14ac:dyDescent="0.25">
      <c r="A113">
        <v>109</v>
      </c>
      <c r="B113" t="s">
        <v>283</v>
      </c>
      <c r="C113" t="s">
        <v>616</v>
      </c>
      <c r="D113" s="1">
        <v>32598</v>
      </c>
      <c r="E113">
        <v>10.6</v>
      </c>
      <c r="F113">
        <v>0.6</v>
      </c>
      <c r="G113">
        <v>7.5</v>
      </c>
      <c r="H113">
        <v>6.6</v>
      </c>
      <c r="I113">
        <v>9.1</v>
      </c>
      <c r="J113">
        <v>9</v>
      </c>
      <c r="K113">
        <v>5.2</v>
      </c>
      <c r="L113">
        <v>25.7</v>
      </c>
      <c r="M113">
        <v>84.5</v>
      </c>
      <c r="N113">
        <v>131.4</v>
      </c>
      <c r="O113">
        <v>0.98</v>
      </c>
      <c r="P113">
        <v>1.1100000000000001</v>
      </c>
      <c r="Q113" t="e">
        <v>#N/A</v>
      </c>
      <c r="R113">
        <v>12.1</v>
      </c>
      <c r="T113">
        <f t="shared" si="8"/>
        <v>4</v>
      </c>
    </row>
    <row r="114" spans="1:20" x14ac:dyDescent="0.25">
      <c r="A114">
        <v>110</v>
      </c>
      <c r="B114" t="s">
        <v>283</v>
      </c>
      <c r="C114" t="s">
        <v>607</v>
      </c>
      <c r="D114" s="1">
        <v>2480</v>
      </c>
      <c r="E114">
        <v>5.7</v>
      </c>
      <c r="F114">
        <v>-4.4000000000000004</v>
      </c>
      <c r="G114">
        <v>9.6</v>
      </c>
      <c r="H114">
        <v>8.6</v>
      </c>
      <c r="I114">
        <v>10.1</v>
      </c>
      <c r="J114">
        <v>4.8</v>
      </c>
      <c r="K114">
        <v>2.2999999999999998</v>
      </c>
      <c r="L114">
        <v>15.4</v>
      </c>
      <c r="M114">
        <v>236.4</v>
      </c>
      <c r="N114">
        <v>184.5</v>
      </c>
      <c r="O114">
        <v>0.94</v>
      </c>
      <c r="P114">
        <v>0.97</v>
      </c>
      <c r="Q114" t="e">
        <v>#N/A</v>
      </c>
      <c r="R114">
        <v>9.1</v>
      </c>
      <c r="T114">
        <f t="shared" si="8"/>
        <v>4</v>
      </c>
    </row>
    <row r="115" spans="1:20" x14ac:dyDescent="0.25">
      <c r="A115">
        <v>111</v>
      </c>
      <c r="B115" t="s">
        <v>24</v>
      </c>
      <c r="C115" t="s">
        <v>567</v>
      </c>
      <c r="D115" s="1">
        <v>9281</v>
      </c>
      <c r="E115">
        <v>3.9</v>
      </c>
      <c r="F115">
        <v>-3.9</v>
      </c>
      <c r="G115">
        <v>9</v>
      </c>
      <c r="H115">
        <v>8</v>
      </c>
      <c r="I115">
        <v>9.5</v>
      </c>
      <c r="J115">
        <v>4.7</v>
      </c>
      <c r="K115">
        <v>2.4</v>
      </c>
      <c r="L115">
        <v>17.3</v>
      </c>
      <c r="M115">
        <v>218.4</v>
      </c>
      <c r="N115">
        <v>144.5</v>
      </c>
      <c r="O115">
        <v>0.93</v>
      </c>
      <c r="P115">
        <v>1.2</v>
      </c>
      <c r="Q115" t="e">
        <v>#N/A</v>
      </c>
      <c r="R115">
        <v>9.4</v>
      </c>
      <c r="T115">
        <f t="shared" si="8"/>
        <v>4</v>
      </c>
    </row>
    <row r="116" spans="1:20" x14ac:dyDescent="0.25">
      <c r="A116">
        <v>112</v>
      </c>
      <c r="B116" t="s">
        <v>199</v>
      </c>
      <c r="C116" t="s">
        <v>595</v>
      </c>
      <c r="D116" s="1">
        <v>3231</v>
      </c>
      <c r="E116">
        <v>11</v>
      </c>
      <c r="F116" t="s">
        <v>145</v>
      </c>
      <c r="G116" t="s">
        <v>145</v>
      </c>
      <c r="H116">
        <v>5.7</v>
      </c>
      <c r="I116">
        <v>5.7</v>
      </c>
      <c r="J116">
        <v>7.7</v>
      </c>
      <c r="K116">
        <v>0.1</v>
      </c>
      <c r="L116">
        <v>7.1</v>
      </c>
      <c r="M116">
        <v>192.6</v>
      </c>
      <c r="N116">
        <v>182.8</v>
      </c>
      <c r="O116">
        <v>0.93</v>
      </c>
      <c r="P116">
        <v>0.94</v>
      </c>
      <c r="Q116" t="e">
        <v>#N/A</v>
      </c>
      <c r="T116">
        <f t="shared" si="8"/>
        <v>4</v>
      </c>
    </row>
    <row r="117" spans="1:20" x14ac:dyDescent="0.25">
      <c r="A117">
        <v>113</v>
      </c>
      <c r="B117" t="s">
        <v>459</v>
      </c>
      <c r="C117" t="s">
        <v>659</v>
      </c>
      <c r="D117" s="1">
        <v>6492</v>
      </c>
      <c r="E117">
        <v>8.3000000000000007</v>
      </c>
      <c r="F117">
        <v>8.6999999999999993</v>
      </c>
      <c r="G117">
        <v>8.6999999999999993</v>
      </c>
      <c r="H117">
        <v>10.6</v>
      </c>
      <c r="I117">
        <v>14.4</v>
      </c>
      <c r="J117" t="s">
        <v>145</v>
      </c>
      <c r="K117">
        <v>6.4</v>
      </c>
      <c r="L117">
        <v>26.2</v>
      </c>
      <c r="M117">
        <v>924.6</v>
      </c>
      <c r="N117">
        <v>325.39999999999998</v>
      </c>
      <c r="O117">
        <v>0.92</v>
      </c>
      <c r="P117">
        <v>1.03</v>
      </c>
      <c r="Q117">
        <v>11</v>
      </c>
      <c r="R117">
        <v>10.1</v>
      </c>
      <c r="T117">
        <f t="shared" si="8"/>
        <v>4</v>
      </c>
    </row>
    <row r="118" spans="1:20" x14ac:dyDescent="0.25">
      <c r="A118">
        <v>114</v>
      </c>
      <c r="B118" t="s">
        <v>459</v>
      </c>
      <c r="C118" t="s">
        <v>663</v>
      </c>
      <c r="D118" s="1">
        <v>9627</v>
      </c>
      <c r="E118">
        <v>9.1</v>
      </c>
      <c r="F118">
        <v>8</v>
      </c>
      <c r="G118">
        <v>9.1</v>
      </c>
      <c r="H118">
        <v>9.1</v>
      </c>
      <c r="I118">
        <v>12.3</v>
      </c>
      <c r="J118">
        <v>25.9</v>
      </c>
      <c r="K118">
        <v>4.5</v>
      </c>
      <c r="L118">
        <v>16.100000000000001</v>
      </c>
      <c r="M118">
        <v>33.200000000000003</v>
      </c>
      <c r="N118">
        <v>30.6</v>
      </c>
      <c r="O118">
        <v>0.92</v>
      </c>
      <c r="P118">
        <v>1.57</v>
      </c>
      <c r="Q118">
        <v>12.1</v>
      </c>
      <c r="R118">
        <v>9.6999999999999993</v>
      </c>
      <c r="T118">
        <f t="shared" si="8"/>
        <v>4</v>
      </c>
    </row>
    <row r="119" spans="1:20" x14ac:dyDescent="0.25">
      <c r="A119">
        <v>115</v>
      </c>
      <c r="B119" t="s">
        <v>283</v>
      </c>
      <c r="C119" t="s">
        <v>610</v>
      </c>
      <c r="D119">
        <v>792</v>
      </c>
      <c r="E119">
        <v>5.3</v>
      </c>
      <c r="F119">
        <v>-0.6</v>
      </c>
      <c r="G119">
        <v>10.8</v>
      </c>
      <c r="H119">
        <v>6.4</v>
      </c>
      <c r="I119">
        <v>10.7</v>
      </c>
      <c r="J119">
        <v>1.3</v>
      </c>
      <c r="K119" t="s">
        <v>131</v>
      </c>
      <c r="L119" t="s">
        <v>131</v>
      </c>
      <c r="M119" t="s">
        <v>112</v>
      </c>
      <c r="N119" t="s">
        <v>112</v>
      </c>
      <c r="O119">
        <v>0.91</v>
      </c>
      <c r="P119">
        <v>0.91</v>
      </c>
      <c r="Q119" t="e">
        <v>#N/A</v>
      </c>
      <c r="R119">
        <v>8</v>
      </c>
      <c r="T119">
        <f t="shared" si="8"/>
        <v>4</v>
      </c>
    </row>
    <row r="120" spans="1:20" x14ac:dyDescent="0.25">
      <c r="A120">
        <v>116</v>
      </c>
      <c r="B120" t="s">
        <v>24</v>
      </c>
      <c r="C120" t="s">
        <v>562</v>
      </c>
      <c r="D120" s="1">
        <v>15768</v>
      </c>
      <c r="E120">
        <v>10.3</v>
      </c>
      <c r="F120">
        <v>9.6999999999999993</v>
      </c>
      <c r="G120">
        <v>10.4</v>
      </c>
      <c r="H120">
        <v>9</v>
      </c>
      <c r="I120">
        <v>11.7</v>
      </c>
      <c r="J120">
        <v>10.6</v>
      </c>
      <c r="K120">
        <v>2.5</v>
      </c>
      <c r="L120">
        <v>7.9</v>
      </c>
      <c r="M120">
        <v>76.5</v>
      </c>
      <c r="N120">
        <v>236.1</v>
      </c>
      <c r="O120">
        <v>0.9</v>
      </c>
      <c r="P120">
        <v>1.17</v>
      </c>
      <c r="Q120">
        <v>10.5</v>
      </c>
      <c r="R120">
        <v>8.9</v>
      </c>
      <c r="T120">
        <f t="shared" si="8"/>
        <v>4</v>
      </c>
    </row>
    <row r="121" spans="1:20" x14ac:dyDescent="0.25">
      <c r="A121">
        <v>117</v>
      </c>
      <c r="B121" t="s">
        <v>283</v>
      </c>
      <c r="C121" t="s">
        <v>608</v>
      </c>
      <c r="D121" s="1">
        <v>4206</v>
      </c>
      <c r="E121">
        <v>9</v>
      </c>
      <c r="F121">
        <v>-4.3</v>
      </c>
      <c r="G121">
        <v>7.7</v>
      </c>
      <c r="H121">
        <v>7.1</v>
      </c>
      <c r="I121">
        <v>8</v>
      </c>
      <c r="J121">
        <v>10.8</v>
      </c>
      <c r="K121">
        <v>3.1</v>
      </c>
      <c r="L121">
        <v>13.7</v>
      </c>
      <c r="M121">
        <v>197.1</v>
      </c>
      <c r="N121">
        <v>176.7</v>
      </c>
      <c r="O121">
        <v>0.9</v>
      </c>
      <c r="P121">
        <v>0.92</v>
      </c>
      <c r="Q121" t="e">
        <v>#N/A</v>
      </c>
      <c r="R121">
        <v>10.6</v>
      </c>
      <c r="T121">
        <f t="shared" si="8"/>
        <v>4</v>
      </c>
    </row>
    <row r="122" spans="1:20" x14ac:dyDescent="0.25">
      <c r="A122">
        <v>118</v>
      </c>
      <c r="B122" t="s">
        <v>459</v>
      </c>
      <c r="C122" t="s">
        <v>654</v>
      </c>
      <c r="D122" s="1">
        <v>10221</v>
      </c>
      <c r="E122">
        <v>0.3</v>
      </c>
      <c r="F122">
        <v>7.6</v>
      </c>
      <c r="G122">
        <v>8.1</v>
      </c>
      <c r="H122">
        <v>8.1999999999999993</v>
      </c>
      <c r="I122">
        <v>12.1</v>
      </c>
      <c r="J122">
        <v>14</v>
      </c>
      <c r="K122">
        <v>4.0999999999999996</v>
      </c>
      <c r="L122">
        <v>31.7</v>
      </c>
      <c r="M122">
        <v>76.900000000000006</v>
      </c>
      <c r="N122">
        <v>797.7</v>
      </c>
      <c r="O122">
        <v>0.9</v>
      </c>
      <c r="P122">
        <v>1.04</v>
      </c>
      <c r="Q122">
        <v>12.9</v>
      </c>
      <c r="R122">
        <v>11.1</v>
      </c>
      <c r="T122">
        <f t="shared" si="8"/>
        <v>4</v>
      </c>
    </row>
    <row r="123" spans="1:20" x14ac:dyDescent="0.25">
      <c r="A123">
        <v>119</v>
      </c>
      <c r="B123" t="s">
        <v>520</v>
      </c>
      <c r="C123" t="s">
        <v>562</v>
      </c>
      <c r="D123" s="1">
        <v>15768</v>
      </c>
      <c r="E123">
        <v>10.3</v>
      </c>
      <c r="F123">
        <v>9.6999999999999993</v>
      </c>
      <c r="G123">
        <v>10.4</v>
      </c>
      <c r="H123">
        <v>9</v>
      </c>
      <c r="I123">
        <v>11.7</v>
      </c>
      <c r="J123">
        <v>10.6</v>
      </c>
      <c r="K123">
        <v>2.5</v>
      </c>
      <c r="L123">
        <v>7.9</v>
      </c>
      <c r="M123">
        <v>76.5</v>
      </c>
      <c r="N123">
        <v>236.1</v>
      </c>
      <c r="O123">
        <v>0.9</v>
      </c>
      <c r="P123">
        <v>1.17</v>
      </c>
      <c r="Q123">
        <v>10.5</v>
      </c>
      <c r="R123">
        <v>8.9</v>
      </c>
      <c r="T123">
        <f t="shared" si="8"/>
        <v>4</v>
      </c>
    </row>
    <row r="124" spans="1:20" x14ac:dyDescent="0.25">
      <c r="A124">
        <v>120</v>
      </c>
      <c r="B124" t="s">
        <v>244</v>
      </c>
      <c r="C124" t="s">
        <v>601</v>
      </c>
      <c r="D124">
        <v>731</v>
      </c>
      <c r="E124">
        <v>6.4</v>
      </c>
      <c r="F124">
        <v>3.1</v>
      </c>
      <c r="G124">
        <v>3.2</v>
      </c>
      <c r="H124">
        <v>7.1</v>
      </c>
      <c r="I124">
        <v>8.6</v>
      </c>
      <c r="J124">
        <v>13.5</v>
      </c>
      <c r="K124" t="s">
        <v>131</v>
      </c>
      <c r="L124">
        <v>17</v>
      </c>
      <c r="M124">
        <v>152</v>
      </c>
      <c r="N124">
        <v>195.1</v>
      </c>
      <c r="O124">
        <v>0.89</v>
      </c>
      <c r="P124">
        <v>0.92</v>
      </c>
      <c r="Q124">
        <v>29</v>
      </c>
      <c r="R124">
        <v>27</v>
      </c>
      <c r="T124">
        <f t="shared" si="8"/>
        <v>4</v>
      </c>
    </row>
    <row r="125" spans="1:20" x14ac:dyDescent="0.25">
      <c r="A125">
        <v>121</v>
      </c>
      <c r="B125" t="s">
        <v>327</v>
      </c>
      <c r="C125" t="s">
        <v>619</v>
      </c>
      <c r="D125">
        <v>189</v>
      </c>
      <c r="E125">
        <v>-0.1</v>
      </c>
      <c r="F125">
        <v>2</v>
      </c>
      <c r="G125">
        <v>12</v>
      </c>
      <c r="H125">
        <v>13.9</v>
      </c>
      <c r="I125">
        <v>13.9</v>
      </c>
      <c r="J125">
        <v>18.3</v>
      </c>
      <c r="K125">
        <v>2.2000000000000002</v>
      </c>
      <c r="L125">
        <v>2</v>
      </c>
      <c r="M125">
        <v>405.2</v>
      </c>
      <c r="N125">
        <v>589.1</v>
      </c>
      <c r="O125">
        <v>0.89</v>
      </c>
      <c r="P125">
        <v>0.89</v>
      </c>
      <c r="Q125">
        <v>41.9</v>
      </c>
      <c r="R125">
        <v>6.6</v>
      </c>
      <c r="T125">
        <f t="shared" si="8"/>
        <v>4</v>
      </c>
    </row>
    <row r="126" spans="1:20" x14ac:dyDescent="0.25">
      <c r="A126">
        <v>122</v>
      </c>
      <c r="B126" t="s">
        <v>244</v>
      </c>
      <c r="C126" t="s">
        <v>598</v>
      </c>
      <c r="D126">
        <v>357</v>
      </c>
      <c r="E126">
        <v>7.2</v>
      </c>
      <c r="F126" t="s">
        <v>145</v>
      </c>
      <c r="G126" t="s">
        <v>145</v>
      </c>
      <c r="H126">
        <v>7.2</v>
      </c>
      <c r="I126">
        <v>7.6</v>
      </c>
      <c r="J126">
        <v>8.1999999999999993</v>
      </c>
      <c r="K126">
        <v>4.5999999999999996</v>
      </c>
      <c r="L126">
        <v>4.7</v>
      </c>
      <c r="M126">
        <v>129.19999999999999</v>
      </c>
      <c r="N126">
        <v>141.1</v>
      </c>
      <c r="O126">
        <v>0.88</v>
      </c>
      <c r="P126">
        <v>0.89</v>
      </c>
      <c r="Q126" t="e">
        <v>#N/A</v>
      </c>
      <c r="T126">
        <f t="shared" si="8"/>
        <v>4</v>
      </c>
    </row>
    <row r="127" spans="1:20" x14ac:dyDescent="0.25">
      <c r="A127">
        <v>123</v>
      </c>
      <c r="B127" t="s">
        <v>520</v>
      </c>
      <c r="C127" t="s">
        <v>674</v>
      </c>
      <c r="D127" s="1">
        <v>9222</v>
      </c>
      <c r="E127">
        <v>7.4</v>
      </c>
      <c r="F127">
        <v>8.1</v>
      </c>
      <c r="G127">
        <v>8.8000000000000007</v>
      </c>
      <c r="H127">
        <v>10.9</v>
      </c>
      <c r="I127">
        <v>11.6</v>
      </c>
      <c r="J127" t="s">
        <v>145</v>
      </c>
      <c r="K127">
        <v>3.2</v>
      </c>
      <c r="L127">
        <v>3.7</v>
      </c>
      <c r="M127">
        <v>66.099999999999994</v>
      </c>
      <c r="N127">
        <v>66.099999999999994</v>
      </c>
      <c r="O127">
        <v>0.87</v>
      </c>
      <c r="P127">
        <v>0.89</v>
      </c>
      <c r="Q127">
        <v>10.6</v>
      </c>
      <c r="R127">
        <v>9</v>
      </c>
      <c r="T127">
        <f t="shared" si="8"/>
        <v>4</v>
      </c>
    </row>
    <row r="128" spans="1:20" x14ac:dyDescent="0.25">
      <c r="A128">
        <v>124</v>
      </c>
      <c r="B128" t="s">
        <v>199</v>
      </c>
      <c r="C128" t="s">
        <v>585</v>
      </c>
      <c r="D128" s="1">
        <v>1999</v>
      </c>
      <c r="E128">
        <v>15.8</v>
      </c>
      <c r="F128">
        <v>6.2</v>
      </c>
      <c r="G128">
        <v>10.6</v>
      </c>
      <c r="H128">
        <v>8.5</v>
      </c>
      <c r="I128">
        <v>11.8</v>
      </c>
      <c r="J128">
        <v>19.3</v>
      </c>
      <c r="K128">
        <v>6.7</v>
      </c>
      <c r="L128">
        <v>28.8</v>
      </c>
      <c r="M128">
        <v>80.5</v>
      </c>
      <c r="N128">
        <v>79.099999999999994</v>
      </c>
      <c r="O128">
        <v>0.77</v>
      </c>
      <c r="P128">
        <v>1.57</v>
      </c>
      <c r="Q128">
        <v>13.3</v>
      </c>
      <c r="R128">
        <v>7.2</v>
      </c>
      <c r="T128">
        <f t="shared" si="8"/>
        <v>4</v>
      </c>
    </row>
    <row r="129" spans="1:20" x14ac:dyDescent="0.25">
      <c r="A129">
        <v>125</v>
      </c>
      <c r="B129" t="s">
        <v>244</v>
      </c>
      <c r="C129" t="s">
        <v>602</v>
      </c>
      <c r="D129">
        <v>199</v>
      </c>
      <c r="E129">
        <v>2.5</v>
      </c>
      <c r="F129">
        <v>1.2</v>
      </c>
      <c r="G129">
        <v>6.2</v>
      </c>
      <c r="H129">
        <v>6.9</v>
      </c>
      <c r="I129">
        <v>8.4</v>
      </c>
      <c r="J129">
        <v>8.4</v>
      </c>
      <c r="K129" t="s">
        <v>131</v>
      </c>
      <c r="L129">
        <v>24.4</v>
      </c>
      <c r="M129">
        <v>149.80000000000001</v>
      </c>
      <c r="N129">
        <v>213.5</v>
      </c>
      <c r="O129">
        <v>0.76</v>
      </c>
      <c r="P129">
        <v>0.97</v>
      </c>
      <c r="Q129" t="e">
        <v>#N/A</v>
      </c>
      <c r="R129">
        <v>11.6</v>
      </c>
      <c r="T129">
        <f t="shared" si="8"/>
        <v>4</v>
      </c>
    </row>
    <row r="130" spans="1:20" x14ac:dyDescent="0.25">
      <c r="A130">
        <v>126</v>
      </c>
      <c r="B130" t="s">
        <v>24</v>
      </c>
      <c r="C130" t="s">
        <v>561</v>
      </c>
      <c r="D130" s="1">
        <v>19490</v>
      </c>
      <c r="E130">
        <v>7.9</v>
      </c>
      <c r="F130">
        <v>7</v>
      </c>
      <c r="G130">
        <v>8.3000000000000007</v>
      </c>
      <c r="H130">
        <v>9.3000000000000007</v>
      </c>
      <c r="I130">
        <v>11.2</v>
      </c>
      <c r="J130">
        <v>14.3</v>
      </c>
      <c r="K130">
        <v>3.4</v>
      </c>
      <c r="L130">
        <v>11.4</v>
      </c>
      <c r="M130">
        <v>131</v>
      </c>
      <c r="N130">
        <v>295.8</v>
      </c>
      <c r="O130">
        <v>0.75</v>
      </c>
      <c r="P130">
        <v>0.87</v>
      </c>
      <c r="Q130">
        <v>11.1</v>
      </c>
      <c r="R130">
        <v>8.8000000000000007</v>
      </c>
      <c r="T130">
        <f t="shared" si="8"/>
        <v>4</v>
      </c>
    </row>
    <row r="131" spans="1:20" x14ac:dyDescent="0.25">
      <c r="A131">
        <v>127</v>
      </c>
      <c r="B131" t="s">
        <v>520</v>
      </c>
      <c r="C131" t="s">
        <v>561</v>
      </c>
      <c r="D131" s="1">
        <v>19490</v>
      </c>
      <c r="E131">
        <v>7.9</v>
      </c>
      <c r="F131">
        <v>7</v>
      </c>
      <c r="G131">
        <v>8.3000000000000007</v>
      </c>
      <c r="H131">
        <v>9.3000000000000007</v>
      </c>
      <c r="I131">
        <v>11.2</v>
      </c>
      <c r="J131">
        <v>14.3</v>
      </c>
      <c r="K131">
        <v>3.4</v>
      </c>
      <c r="L131">
        <v>11.4</v>
      </c>
      <c r="M131">
        <v>131</v>
      </c>
      <c r="N131">
        <v>295.8</v>
      </c>
      <c r="O131">
        <v>0.75</v>
      </c>
      <c r="P131">
        <v>0.87</v>
      </c>
      <c r="Q131">
        <v>11.1</v>
      </c>
      <c r="R131">
        <v>8.8000000000000007</v>
      </c>
      <c r="T131">
        <f t="shared" si="8"/>
        <v>4</v>
      </c>
    </row>
    <row r="132" spans="1:20" x14ac:dyDescent="0.25">
      <c r="A132">
        <v>128</v>
      </c>
      <c r="B132" t="s">
        <v>24</v>
      </c>
      <c r="C132" t="s">
        <v>554</v>
      </c>
      <c r="D132" s="1">
        <v>53389</v>
      </c>
      <c r="E132">
        <v>-1</v>
      </c>
      <c r="F132">
        <v>3.1</v>
      </c>
      <c r="G132">
        <v>5.5</v>
      </c>
      <c r="H132">
        <v>7.8</v>
      </c>
      <c r="I132">
        <v>10.3</v>
      </c>
      <c r="J132">
        <v>8.1</v>
      </c>
      <c r="K132">
        <v>2.2000000000000002</v>
      </c>
      <c r="L132">
        <v>28.7</v>
      </c>
      <c r="M132">
        <v>164.9</v>
      </c>
      <c r="N132">
        <v>311</v>
      </c>
      <c r="O132">
        <v>0.74</v>
      </c>
      <c r="P132">
        <v>0.74</v>
      </c>
      <c r="Q132">
        <v>21.9</v>
      </c>
      <c r="R132">
        <v>12</v>
      </c>
      <c r="T132">
        <f t="shared" si="8"/>
        <v>4</v>
      </c>
    </row>
    <row r="133" spans="1:20" x14ac:dyDescent="0.25">
      <c r="A133">
        <v>129</v>
      </c>
      <c r="B133" t="s">
        <v>459</v>
      </c>
      <c r="C133" t="s">
        <v>671</v>
      </c>
      <c r="D133" s="1">
        <v>3815</v>
      </c>
      <c r="E133">
        <v>6.7</v>
      </c>
      <c r="F133">
        <v>6.7</v>
      </c>
      <c r="G133">
        <v>6.7</v>
      </c>
      <c r="H133">
        <v>4.4000000000000004</v>
      </c>
      <c r="I133">
        <v>9.6</v>
      </c>
      <c r="J133">
        <v>11.3</v>
      </c>
      <c r="K133">
        <v>3.2</v>
      </c>
      <c r="L133">
        <v>31.5</v>
      </c>
      <c r="M133">
        <v>37.9</v>
      </c>
      <c r="N133">
        <v>82.6</v>
      </c>
      <c r="O133">
        <v>0.72</v>
      </c>
      <c r="P133">
        <v>1.31</v>
      </c>
      <c r="Q133">
        <v>11.9</v>
      </c>
      <c r="R133">
        <v>11.2</v>
      </c>
      <c r="T133">
        <f t="shared" si="8"/>
        <v>4</v>
      </c>
    </row>
    <row r="134" spans="1:20" x14ac:dyDescent="0.25">
      <c r="A134">
        <v>130</v>
      </c>
      <c r="B134" t="s">
        <v>120</v>
      </c>
      <c r="C134" t="s">
        <v>574</v>
      </c>
      <c r="D134">
        <v>50</v>
      </c>
      <c r="E134">
        <v>-33.200000000000003</v>
      </c>
      <c r="F134" t="s">
        <v>145</v>
      </c>
      <c r="G134" t="s">
        <v>145</v>
      </c>
      <c r="H134">
        <v>8.1999999999999993</v>
      </c>
      <c r="I134">
        <v>13.9</v>
      </c>
      <c r="J134">
        <v>-14.7</v>
      </c>
      <c r="K134" t="s">
        <v>131</v>
      </c>
      <c r="L134">
        <v>49.2</v>
      </c>
      <c r="M134" t="s">
        <v>112</v>
      </c>
      <c r="N134">
        <v>756.8</v>
      </c>
      <c r="O134">
        <v>0.66</v>
      </c>
      <c r="P134">
        <v>1.26</v>
      </c>
      <c r="Q134" t="e">
        <v>#N/A</v>
      </c>
      <c r="T134">
        <f t="shared" si="8"/>
        <v>4</v>
      </c>
    </row>
    <row r="135" spans="1:20" x14ac:dyDescent="0.25">
      <c r="A135">
        <v>131</v>
      </c>
      <c r="B135" t="s">
        <v>520</v>
      </c>
      <c r="C135" t="s">
        <v>678</v>
      </c>
      <c r="D135" s="1">
        <v>1183</v>
      </c>
      <c r="E135">
        <v>8.3000000000000007</v>
      </c>
      <c r="F135" t="s">
        <v>145</v>
      </c>
      <c r="G135" t="s">
        <v>145</v>
      </c>
      <c r="H135">
        <v>10.7</v>
      </c>
      <c r="I135">
        <v>10.7</v>
      </c>
      <c r="J135">
        <v>12.2</v>
      </c>
      <c r="K135">
        <v>3</v>
      </c>
      <c r="L135">
        <v>0.3</v>
      </c>
      <c r="M135">
        <v>105.1</v>
      </c>
      <c r="N135">
        <v>97</v>
      </c>
      <c r="O135">
        <v>0.64</v>
      </c>
      <c r="P135">
        <v>0.65</v>
      </c>
      <c r="Q135" t="e">
        <v>#N/A</v>
      </c>
      <c r="T135">
        <f t="shared" si="8"/>
        <v>4</v>
      </c>
    </row>
    <row r="136" spans="1:20" x14ac:dyDescent="0.25">
      <c r="A136">
        <v>132</v>
      </c>
      <c r="B136" t="s">
        <v>283</v>
      </c>
      <c r="C136" t="s">
        <v>612</v>
      </c>
      <c r="D136">
        <v>601</v>
      </c>
      <c r="E136">
        <v>1.6</v>
      </c>
      <c r="F136">
        <v>-0.2</v>
      </c>
      <c r="G136">
        <v>10.6</v>
      </c>
      <c r="H136">
        <v>7.5</v>
      </c>
      <c r="I136">
        <v>12.3</v>
      </c>
      <c r="J136">
        <v>7.8</v>
      </c>
      <c r="K136">
        <v>8.5</v>
      </c>
      <c r="L136">
        <v>20.5</v>
      </c>
      <c r="M136">
        <v>288.89999999999998</v>
      </c>
      <c r="N136">
        <v>168.7</v>
      </c>
      <c r="O136">
        <v>0.63</v>
      </c>
      <c r="P136">
        <v>0.68</v>
      </c>
      <c r="Q136" t="e">
        <v>#N/A</v>
      </c>
      <c r="R136">
        <v>5.2</v>
      </c>
      <c r="T136">
        <f t="shared" si="8"/>
        <v>4</v>
      </c>
    </row>
    <row r="137" spans="1:20" x14ac:dyDescent="0.25">
      <c r="A137">
        <v>133</v>
      </c>
      <c r="B137" t="s">
        <v>343</v>
      </c>
      <c r="C137" t="s">
        <v>624</v>
      </c>
      <c r="D137" s="1">
        <v>4032</v>
      </c>
      <c r="E137">
        <v>14</v>
      </c>
      <c r="F137">
        <v>10.199999999999999</v>
      </c>
      <c r="G137">
        <v>4.4000000000000004</v>
      </c>
      <c r="H137">
        <v>8</v>
      </c>
      <c r="I137">
        <v>9.6</v>
      </c>
      <c r="J137">
        <v>15.7</v>
      </c>
      <c r="K137">
        <v>1.7</v>
      </c>
      <c r="L137">
        <v>16.7</v>
      </c>
      <c r="M137">
        <v>39.799999999999997</v>
      </c>
      <c r="N137">
        <v>67.400000000000006</v>
      </c>
      <c r="O137">
        <v>0.59</v>
      </c>
      <c r="P137">
        <v>0.59</v>
      </c>
      <c r="Q137">
        <v>5.8</v>
      </c>
      <c r="R137">
        <v>12.4</v>
      </c>
      <c r="T137">
        <v>4</v>
      </c>
    </row>
    <row r="138" spans="1:20" x14ac:dyDescent="0.25">
      <c r="A138">
        <v>134</v>
      </c>
      <c r="B138" t="s">
        <v>459</v>
      </c>
      <c r="C138" t="s">
        <v>664</v>
      </c>
      <c r="D138" s="1">
        <v>14979</v>
      </c>
      <c r="E138">
        <v>5.5</v>
      </c>
      <c r="F138">
        <v>6.6</v>
      </c>
      <c r="G138">
        <v>5.7</v>
      </c>
      <c r="H138">
        <v>3.3</v>
      </c>
      <c r="I138">
        <v>10.6</v>
      </c>
      <c r="J138" t="s">
        <v>145</v>
      </c>
      <c r="K138">
        <v>4.2</v>
      </c>
      <c r="L138">
        <v>46.7</v>
      </c>
      <c r="M138">
        <v>33.200000000000003</v>
      </c>
      <c r="N138">
        <v>33.200000000000003</v>
      </c>
      <c r="O138">
        <v>0.56999999999999995</v>
      </c>
      <c r="P138">
        <v>0.62</v>
      </c>
      <c r="Q138">
        <v>9.1999999999999993</v>
      </c>
      <c r="R138">
        <v>10</v>
      </c>
      <c r="T138">
        <v>4</v>
      </c>
    </row>
    <row r="139" spans="1:20" x14ac:dyDescent="0.25">
      <c r="A139">
        <v>135</v>
      </c>
      <c r="B139" t="s">
        <v>343</v>
      </c>
      <c r="C139" t="s">
        <v>627</v>
      </c>
      <c r="D139">
        <v>706</v>
      </c>
      <c r="E139">
        <v>-9.6999999999999993</v>
      </c>
      <c r="F139">
        <v>-32.5</v>
      </c>
      <c r="G139">
        <v>-1.7</v>
      </c>
      <c r="H139">
        <v>5.4</v>
      </c>
      <c r="I139">
        <v>12.5</v>
      </c>
      <c r="J139">
        <v>22.1</v>
      </c>
      <c r="K139" t="s">
        <v>131</v>
      </c>
      <c r="L139">
        <v>61.3</v>
      </c>
      <c r="M139">
        <v>407.6</v>
      </c>
      <c r="N139">
        <v>307.89999999999998</v>
      </c>
      <c r="O139">
        <v>0.55000000000000004</v>
      </c>
      <c r="P139">
        <v>0.55000000000000004</v>
      </c>
      <c r="Q139" t="e">
        <v>#N/A</v>
      </c>
      <c r="T139">
        <v>4</v>
      </c>
    </row>
    <row r="140" spans="1:20" x14ac:dyDescent="0.25">
      <c r="A140">
        <v>136</v>
      </c>
      <c r="B140" t="s">
        <v>428</v>
      </c>
      <c r="C140" t="s">
        <v>646</v>
      </c>
      <c r="D140" s="1">
        <v>13163</v>
      </c>
      <c r="E140">
        <v>2.1</v>
      </c>
      <c r="F140">
        <v>7.7</v>
      </c>
      <c r="G140">
        <v>6.5</v>
      </c>
      <c r="H140">
        <v>6.1</v>
      </c>
      <c r="I140">
        <v>16.100000000000001</v>
      </c>
      <c r="J140">
        <v>5</v>
      </c>
      <c r="K140">
        <v>4.9000000000000004</v>
      </c>
      <c r="L140">
        <v>38.799999999999997</v>
      </c>
      <c r="M140">
        <v>47.4</v>
      </c>
      <c r="N140">
        <v>207.9</v>
      </c>
      <c r="O140">
        <v>0.55000000000000004</v>
      </c>
      <c r="P140">
        <v>0.6</v>
      </c>
      <c r="Q140">
        <v>7.4</v>
      </c>
      <c r="R140">
        <v>8.3000000000000007</v>
      </c>
      <c r="T140">
        <v>4</v>
      </c>
    </row>
    <row r="141" spans="1:20" x14ac:dyDescent="0.25">
      <c r="A141">
        <v>137</v>
      </c>
      <c r="B141" t="s">
        <v>343</v>
      </c>
      <c r="C141" t="s">
        <v>626</v>
      </c>
      <c r="D141" s="1">
        <v>1652</v>
      </c>
      <c r="E141">
        <v>-2.2000000000000002</v>
      </c>
      <c r="F141">
        <v>3.8</v>
      </c>
      <c r="G141">
        <v>3</v>
      </c>
      <c r="H141">
        <v>6.7</v>
      </c>
      <c r="I141">
        <v>16.600000000000001</v>
      </c>
      <c r="J141">
        <v>-1.7</v>
      </c>
      <c r="K141" t="s">
        <v>131</v>
      </c>
      <c r="L141">
        <v>24.3</v>
      </c>
      <c r="M141">
        <v>623.5</v>
      </c>
      <c r="N141">
        <v>302.89999999999998</v>
      </c>
      <c r="O141">
        <v>0.13</v>
      </c>
      <c r="P141">
        <v>0.13</v>
      </c>
      <c r="Q141">
        <v>3.4</v>
      </c>
      <c r="R141">
        <v>4.0999999999999996</v>
      </c>
      <c r="T141">
        <v>4</v>
      </c>
    </row>
  </sheetData>
  <sortState ref="B5:R141">
    <sortCondition descending="1" ref="O5:O14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C9C83-A4D0-48B4-A13B-A360E4CAD21E}">
  <dimension ref="A1:AI141"/>
  <sheetViews>
    <sheetView topLeftCell="P1" workbookViewId="0">
      <selection activeCell="W13" sqref="W13"/>
    </sheetView>
  </sheetViews>
  <sheetFormatPr defaultRowHeight="13.8" x14ac:dyDescent="0.25"/>
  <cols>
    <col min="25" max="25" width="10.296875" bestFit="1" customWidth="1"/>
    <col min="26" max="26" width="8.59765625" customWidth="1"/>
    <col min="27" max="27" width="9.69921875" customWidth="1"/>
    <col min="31" max="31" width="10.296875" bestFit="1" customWidth="1"/>
  </cols>
  <sheetData>
    <row r="1" spans="1:35" x14ac:dyDescent="0.25">
      <c r="M1">
        <f>COUNT(M5:M141)</f>
        <v>133</v>
      </c>
      <c r="N1">
        <f>M1/4</f>
        <v>33.25</v>
      </c>
    </row>
    <row r="3" spans="1:35" ht="15.6" customHeight="1" thickBot="1" x14ac:dyDescent="0.3">
      <c r="AE3" s="4" t="s">
        <v>693</v>
      </c>
    </row>
    <row r="4" spans="1:35" ht="27.6" x14ac:dyDescent="0.25">
      <c r="B4" t="s">
        <v>682</v>
      </c>
      <c r="C4" t="s">
        <v>0</v>
      </c>
      <c r="D4" t="s">
        <v>1</v>
      </c>
      <c r="E4" t="s">
        <v>10</v>
      </c>
      <c r="F4" t="s">
        <v>11</v>
      </c>
      <c r="G4" t="s">
        <v>12</v>
      </c>
      <c r="H4" t="s">
        <v>13</v>
      </c>
      <c r="I4" t="s">
        <v>14</v>
      </c>
      <c r="J4" t="s">
        <v>15</v>
      </c>
      <c r="K4" t="s">
        <v>16</v>
      </c>
      <c r="L4" t="s">
        <v>17</v>
      </c>
      <c r="M4" t="s">
        <v>18</v>
      </c>
      <c r="N4" t="s">
        <v>19</v>
      </c>
      <c r="O4" t="s">
        <v>20</v>
      </c>
      <c r="P4" t="s">
        <v>21</v>
      </c>
      <c r="Q4" t="s">
        <v>22</v>
      </c>
      <c r="R4" t="s">
        <v>23</v>
      </c>
      <c r="Y4" s="5"/>
      <c r="Z4" s="6" t="s">
        <v>683</v>
      </c>
      <c r="AA4" s="6" t="s">
        <v>691</v>
      </c>
      <c r="AB4" s="6" t="s">
        <v>688</v>
      </c>
      <c r="AC4" s="6" t="s">
        <v>689</v>
      </c>
      <c r="AE4" s="5"/>
      <c r="AF4" s="6" t="s">
        <v>683</v>
      </c>
      <c r="AG4" s="6" t="s">
        <v>691</v>
      </c>
      <c r="AH4" s="6" t="s">
        <v>688</v>
      </c>
      <c r="AI4" s="6" t="s">
        <v>689</v>
      </c>
    </row>
    <row r="5" spans="1:35" x14ac:dyDescent="0.25">
      <c r="A5">
        <v>1</v>
      </c>
      <c r="B5" t="s">
        <v>199</v>
      </c>
      <c r="C5" t="s">
        <v>589</v>
      </c>
      <c r="D5" s="1">
        <v>15935</v>
      </c>
      <c r="E5">
        <v>5.4</v>
      </c>
      <c r="F5">
        <v>0.6</v>
      </c>
      <c r="G5">
        <v>5</v>
      </c>
      <c r="H5">
        <v>7.4</v>
      </c>
      <c r="I5">
        <v>8.1999999999999993</v>
      </c>
      <c r="J5">
        <v>12.5</v>
      </c>
      <c r="K5" t="s">
        <v>131</v>
      </c>
      <c r="L5">
        <v>23.2</v>
      </c>
      <c r="M5">
        <v>104.2</v>
      </c>
      <c r="N5">
        <v>106.9</v>
      </c>
      <c r="O5">
        <v>1.79</v>
      </c>
      <c r="P5">
        <v>2.4500000000000002</v>
      </c>
      <c r="Q5" t="e">
        <v>#N/A</v>
      </c>
      <c r="R5">
        <v>36.200000000000003</v>
      </c>
      <c r="T5">
        <v>1</v>
      </c>
      <c r="W5">
        <v>1</v>
      </c>
      <c r="X5">
        <f>COUNTIF($T$5:$T$141,W5)</f>
        <v>33</v>
      </c>
      <c r="Y5" t="s">
        <v>684</v>
      </c>
      <c r="Z5" s="3">
        <f>AVERAGEIF($T$5:$T$141,$W5,$O$5:$O$141)</f>
        <v>2.5766666666666667</v>
      </c>
      <c r="AA5" s="3">
        <f>AVERAGEIF($T$5:$T$141,$W5,$R$5:$R$141)</f>
        <v>22.293939393939393</v>
      </c>
      <c r="AB5" s="3">
        <f>AVERAGEIF($T$5:$T$141,$W5,$G$5:$G$141)</f>
        <v>10.542424242424239</v>
      </c>
      <c r="AC5" s="3">
        <f>AVERAGEIF($T$5:$T$141,$W5,$M$5:$M$141)</f>
        <v>58.572727272727271</v>
      </c>
      <c r="AE5" t="s">
        <v>684</v>
      </c>
      <c r="AF5">
        <f>MEDIAN($O$5:$O$37)</f>
        <v>2.2200000000000002</v>
      </c>
      <c r="AG5" s="4">
        <f>MEDIAN($R$5:$R$37)</f>
        <v>20.399999999999999</v>
      </c>
      <c r="AH5">
        <f>MEDIAN($G$5:$G$37)</f>
        <v>9.4</v>
      </c>
      <c r="AI5">
        <f>MEDIAN($M$5:$M$37)</f>
        <v>37.5</v>
      </c>
    </row>
    <row r="6" spans="1:35" x14ac:dyDescent="0.25">
      <c r="A6">
        <v>2</v>
      </c>
      <c r="B6" t="s">
        <v>120</v>
      </c>
      <c r="C6" t="s">
        <v>570</v>
      </c>
      <c r="D6" s="1">
        <v>487666</v>
      </c>
      <c r="E6">
        <v>8.9</v>
      </c>
      <c r="F6">
        <v>4.3</v>
      </c>
      <c r="G6">
        <v>5.3</v>
      </c>
      <c r="H6">
        <v>7.5</v>
      </c>
      <c r="I6">
        <v>8.6999999999999993</v>
      </c>
      <c r="J6">
        <v>10.9</v>
      </c>
      <c r="K6" t="s">
        <v>131</v>
      </c>
      <c r="L6">
        <v>26.2</v>
      </c>
      <c r="M6">
        <v>12.9</v>
      </c>
      <c r="N6">
        <v>27.6</v>
      </c>
      <c r="O6">
        <v>1.58</v>
      </c>
      <c r="P6">
        <v>2.5099999999999998</v>
      </c>
      <c r="Q6">
        <v>39.5</v>
      </c>
      <c r="R6">
        <v>30.2</v>
      </c>
      <c r="T6">
        <v>1</v>
      </c>
      <c r="W6">
        <v>2</v>
      </c>
      <c r="X6">
        <f t="shared" ref="X6:X8" si="0">COUNTIF($T$5:$T$141,W6)</f>
        <v>33</v>
      </c>
      <c r="Y6" t="s">
        <v>685</v>
      </c>
      <c r="Z6" s="3">
        <f t="shared" ref="Z6:Z8" si="1">AVERAGEIF($T$5:$T$141,$W6,$O$5:$O$141)</f>
        <v>2.021818181818182</v>
      </c>
      <c r="AA6" s="3">
        <f t="shared" ref="AA6:AA8" si="2">AVERAGEIF($T$5:$T$141,$W6,$R$5:$R$141)</f>
        <v>14.978787878787875</v>
      </c>
      <c r="AB6" s="3">
        <f t="shared" ref="AB6:AB8" si="3">AVERAGEIF($T$5:$T$141,$W6,$G$5:$G$141)</f>
        <v>11.624242424242425</v>
      </c>
      <c r="AC6" s="3">
        <f t="shared" ref="AC6:AC8" si="4">AVERAGEIF($T$5:$T$141,$W6,$M$5:$M$141)</f>
        <v>65.057575757575776</v>
      </c>
      <c r="AE6" t="s">
        <v>685</v>
      </c>
      <c r="AF6">
        <f>MEDIAN($O$38:$O$70)</f>
        <v>1.66</v>
      </c>
      <c r="AG6" s="4">
        <f>MEDIAN($R$38:$R$70)</f>
        <v>14.5</v>
      </c>
      <c r="AH6">
        <f>MEDIAN($G$38:$G$70)</f>
        <v>10.8</v>
      </c>
      <c r="AI6">
        <f>MEDIAN($M$38:$M$70)</f>
        <v>42.7</v>
      </c>
    </row>
    <row r="7" spans="1:35" x14ac:dyDescent="0.25">
      <c r="A7">
        <v>3</v>
      </c>
      <c r="B7" t="s">
        <v>283</v>
      </c>
      <c r="C7" t="s">
        <v>570</v>
      </c>
      <c r="D7" s="1">
        <v>487666</v>
      </c>
      <c r="E7">
        <v>8.9</v>
      </c>
      <c r="F7">
        <v>4.3</v>
      </c>
      <c r="G7">
        <v>5.3</v>
      </c>
      <c r="H7">
        <v>7.5</v>
      </c>
      <c r="I7">
        <v>8.6999999999999993</v>
      </c>
      <c r="J7">
        <v>10.9</v>
      </c>
      <c r="K7" t="s">
        <v>131</v>
      </c>
      <c r="L7">
        <v>26.2</v>
      </c>
      <c r="M7">
        <v>12.9</v>
      </c>
      <c r="N7">
        <v>27.6</v>
      </c>
      <c r="O7">
        <v>1.58</v>
      </c>
      <c r="P7">
        <v>2.5099999999999998</v>
      </c>
      <c r="Q7">
        <v>39.5</v>
      </c>
      <c r="R7">
        <v>30.2</v>
      </c>
      <c r="T7">
        <v>1</v>
      </c>
      <c r="W7">
        <v>3</v>
      </c>
      <c r="X7">
        <f t="shared" si="0"/>
        <v>33</v>
      </c>
      <c r="Y7" t="s">
        <v>686</v>
      </c>
      <c r="Z7" s="3">
        <f t="shared" si="1"/>
        <v>1.5578787878787881</v>
      </c>
      <c r="AA7" s="3">
        <f t="shared" si="2"/>
        <v>11.869696969696973</v>
      </c>
      <c r="AB7" s="3">
        <f t="shared" si="3"/>
        <v>11.690909090909091</v>
      </c>
      <c r="AC7" s="3">
        <f t="shared" si="4"/>
        <v>99.312121212121198</v>
      </c>
      <c r="AE7" t="s">
        <v>686</v>
      </c>
      <c r="AF7">
        <f>MEDIAN($O$71:$O$103)</f>
        <v>1.28</v>
      </c>
      <c r="AG7" s="4">
        <f>MEDIAN($R$71:$R$103)</f>
        <v>11.9</v>
      </c>
      <c r="AH7">
        <f>MEDIAN($G$71:$G$103)</f>
        <v>9.1999999999999993</v>
      </c>
      <c r="AI7">
        <f>MEDIAN($M$71:$M$103)</f>
        <v>53.7</v>
      </c>
    </row>
    <row r="8" spans="1:35" x14ac:dyDescent="0.25">
      <c r="A8">
        <v>4</v>
      </c>
      <c r="B8" t="s">
        <v>199</v>
      </c>
      <c r="C8" t="s">
        <v>591</v>
      </c>
      <c r="D8" s="1">
        <v>3293</v>
      </c>
      <c r="E8">
        <v>8</v>
      </c>
      <c r="F8">
        <v>6.3</v>
      </c>
      <c r="G8">
        <v>5.7</v>
      </c>
      <c r="H8">
        <v>7.6</v>
      </c>
      <c r="I8">
        <v>8.1999999999999993</v>
      </c>
      <c r="J8">
        <v>6.8</v>
      </c>
      <c r="K8">
        <v>2</v>
      </c>
      <c r="L8">
        <v>19.899999999999999</v>
      </c>
      <c r="M8">
        <v>37.5</v>
      </c>
      <c r="N8">
        <v>43.1</v>
      </c>
      <c r="O8">
        <v>1.78</v>
      </c>
      <c r="P8">
        <v>2.12</v>
      </c>
      <c r="Q8">
        <v>28.2</v>
      </c>
      <c r="R8">
        <v>29.5</v>
      </c>
      <c r="T8">
        <v>1</v>
      </c>
      <c r="W8">
        <v>4</v>
      </c>
      <c r="X8">
        <f t="shared" si="0"/>
        <v>38</v>
      </c>
      <c r="Y8" t="s">
        <v>687</v>
      </c>
      <c r="Z8" s="3">
        <f t="shared" si="1"/>
        <v>1.1592105263157895</v>
      </c>
      <c r="AA8" s="3">
        <f t="shared" si="2"/>
        <v>8.6677419354838747</v>
      </c>
      <c r="AB8" s="3">
        <f t="shared" si="3"/>
        <v>10.606250000000003</v>
      </c>
      <c r="AC8" s="3">
        <f t="shared" si="4"/>
        <v>160.48823529411763</v>
      </c>
      <c r="AE8" t="s">
        <v>687</v>
      </c>
      <c r="AF8">
        <f>MEDIAN($O$109:$O$141)</f>
        <v>0.92</v>
      </c>
      <c r="AG8" s="4">
        <f>MEDIAN($R$109:$R$141)</f>
        <v>8.8000000000000007</v>
      </c>
      <c r="AH8">
        <f>MEDIAN($G$109:$G$141)</f>
        <v>10.4</v>
      </c>
      <c r="AI8">
        <f>MEDIAN($M$109:$M$141)</f>
        <v>88.7</v>
      </c>
    </row>
    <row r="9" spans="1:35" x14ac:dyDescent="0.25">
      <c r="A9">
        <v>5</v>
      </c>
      <c r="B9" t="s">
        <v>199</v>
      </c>
      <c r="C9" t="s">
        <v>592</v>
      </c>
      <c r="D9" s="1">
        <v>2563</v>
      </c>
      <c r="E9">
        <v>14</v>
      </c>
      <c r="F9">
        <v>8.1</v>
      </c>
      <c r="G9">
        <v>9.4</v>
      </c>
      <c r="H9">
        <v>8.1</v>
      </c>
      <c r="I9">
        <v>8.5</v>
      </c>
      <c r="J9">
        <v>13</v>
      </c>
      <c r="K9">
        <v>1.4</v>
      </c>
      <c r="L9">
        <v>15.3</v>
      </c>
      <c r="M9">
        <v>28.8</v>
      </c>
      <c r="N9">
        <v>24</v>
      </c>
      <c r="O9">
        <v>2.92</v>
      </c>
      <c r="P9">
        <v>3.13</v>
      </c>
      <c r="Q9">
        <v>36.9</v>
      </c>
      <c r="R9">
        <v>29.1</v>
      </c>
      <c r="T9">
        <v>1</v>
      </c>
      <c r="AG9" s="4"/>
    </row>
    <row r="10" spans="1:35" ht="14.4" thickBot="1" x14ac:dyDescent="0.3">
      <c r="A10">
        <v>6</v>
      </c>
      <c r="B10" t="s">
        <v>244</v>
      </c>
      <c r="C10" t="s">
        <v>601</v>
      </c>
      <c r="D10">
        <v>731</v>
      </c>
      <c r="E10">
        <v>6.4</v>
      </c>
      <c r="F10">
        <v>3.1</v>
      </c>
      <c r="G10">
        <v>3.2</v>
      </c>
      <c r="H10">
        <v>7.1</v>
      </c>
      <c r="I10">
        <v>8.6</v>
      </c>
      <c r="J10">
        <v>13.5</v>
      </c>
      <c r="K10" t="s">
        <v>131</v>
      </c>
      <c r="L10">
        <v>17</v>
      </c>
      <c r="M10">
        <v>152</v>
      </c>
      <c r="N10">
        <v>195.1</v>
      </c>
      <c r="O10">
        <v>0.89</v>
      </c>
      <c r="P10">
        <v>0.92</v>
      </c>
      <c r="Q10">
        <v>29</v>
      </c>
      <c r="R10">
        <v>27</v>
      </c>
      <c r="T10">
        <v>1</v>
      </c>
      <c r="Y10" s="7" t="s">
        <v>690</v>
      </c>
      <c r="Z10" s="8">
        <f>ABS_weekly!AC1</f>
        <v>0</v>
      </c>
      <c r="AA10" s="8">
        <f>ABS_weekly!AF1</f>
        <v>0</v>
      </c>
      <c r="AB10" s="8">
        <f>ABS_weekly!U1</f>
        <v>0</v>
      </c>
      <c r="AC10" s="8">
        <f>ABS_weekly!AA1</f>
        <v>0</v>
      </c>
      <c r="AE10" s="7" t="s">
        <v>690</v>
      </c>
      <c r="AF10" s="8">
        <f>Z10</f>
        <v>0</v>
      </c>
      <c r="AG10" s="11">
        <f t="shared" ref="AG10:AI10" si="5">AA10</f>
        <v>0</v>
      </c>
      <c r="AH10" s="8">
        <f t="shared" si="5"/>
        <v>0</v>
      </c>
      <c r="AI10" s="8">
        <f t="shared" si="5"/>
        <v>0</v>
      </c>
    </row>
    <row r="11" spans="1:35" x14ac:dyDescent="0.25">
      <c r="A11">
        <v>7</v>
      </c>
      <c r="B11" t="s">
        <v>244</v>
      </c>
      <c r="C11" t="s">
        <v>604</v>
      </c>
      <c r="D11">
        <v>943</v>
      </c>
      <c r="E11">
        <v>16.2</v>
      </c>
      <c r="F11">
        <v>12.2</v>
      </c>
      <c r="G11">
        <v>14.5</v>
      </c>
      <c r="H11">
        <v>11.5</v>
      </c>
      <c r="I11">
        <v>11.5</v>
      </c>
      <c r="J11" t="s">
        <v>145</v>
      </c>
      <c r="K11">
        <v>0.5</v>
      </c>
      <c r="L11" t="s">
        <v>131</v>
      </c>
      <c r="M11">
        <v>18.2</v>
      </c>
      <c r="N11">
        <v>18.2</v>
      </c>
      <c r="O11">
        <v>4.07</v>
      </c>
      <c r="P11">
        <v>4.13</v>
      </c>
      <c r="Q11">
        <v>34.5</v>
      </c>
      <c r="R11">
        <v>25.4</v>
      </c>
      <c r="T11">
        <v>1</v>
      </c>
    </row>
    <row r="12" spans="1:35" x14ac:dyDescent="0.25">
      <c r="A12">
        <v>8</v>
      </c>
      <c r="B12" t="s">
        <v>383</v>
      </c>
      <c r="C12" t="s">
        <v>640</v>
      </c>
      <c r="D12" s="1">
        <v>4355</v>
      </c>
      <c r="E12">
        <v>3.2</v>
      </c>
      <c r="F12">
        <v>-9.1999999999999993</v>
      </c>
      <c r="G12">
        <v>10.8</v>
      </c>
      <c r="H12">
        <v>6.9</v>
      </c>
      <c r="I12">
        <v>8.9</v>
      </c>
      <c r="J12">
        <v>7.4</v>
      </c>
      <c r="K12" t="s">
        <v>131</v>
      </c>
      <c r="L12">
        <v>49.9</v>
      </c>
      <c r="M12">
        <v>341.3</v>
      </c>
      <c r="N12">
        <v>239.8</v>
      </c>
      <c r="O12">
        <v>3.04</v>
      </c>
      <c r="P12">
        <v>4.84</v>
      </c>
      <c r="Q12" t="e">
        <v>#N/A</v>
      </c>
      <c r="R12">
        <v>25.4</v>
      </c>
      <c r="T12">
        <v>1</v>
      </c>
    </row>
    <row r="13" spans="1:35" x14ac:dyDescent="0.25">
      <c r="A13">
        <v>9</v>
      </c>
      <c r="B13" t="s">
        <v>24</v>
      </c>
      <c r="C13" t="s">
        <v>556</v>
      </c>
      <c r="D13" s="1">
        <v>12187</v>
      </c>
      <c r="E13">
        <v>8.8000000000000007</v>
      </c>
      <c r="F13">
        <v>6.2</v>
      </c>
      <c r="G13">
        <v>6.6</v>
      </c>
      <c r="H13">
        <v>7.7</v>
      </c>
      <c r="I13">
        <v>8</v>
      </c>
      <c r="J13">
        <v>10.9</v>
      </c>
      <c r="K13">
        <v>2.7</v>
      </c>
      <c r="L13">
        <v>10.7</v>
      </c>
      <c r="M13">
        <v>25.9</v>
      </c>
      <c r="N13">
        <v>56.5</v>
      </c>
      <c r="O13">
        <v>1.62</v>
      </c>
      <c r="P13">
        <v>1.62</v>
      </c>
      <c r="Q13">
        <v>27.1</v>
      </c>
      <c r="R13">
        <v>23.7</v>
      </c>
      <c r="T13">
        <v>1</v>
      </c>
    </row>
    <row r="14" spans="1:35" x14ac:dyDescent="0.25">
      <c r="A14">
        <v>10</v>
      </c>
      <c r="B14" t="s">
        <v>520</v>
      </c>
      <c r="C14" t="s">
        <v>679</v>
      </c>
      <c r="D14" s="1">
        <v>2359</v>
      </c>
      <c r="E14">
        <v>32.6</v>
      </c>
      <c r="F14">
        <v>27.7</v>
      </c>
      <c r="G14">
        <v>23.7</v>
      </c>
      <c r="H14">
        <v>8.6</v>
      </c>
      <c r="I14">
        <v>8.9</v>
      </c>
      <c r="J14">
        <v>13.8</v>
      </c>
      <c r="K14">
        <v>2.8</v>
      </c>
      <c r="L14">
        <v>28.2</v>
      </c>
      <c r="M14">
        <v>28.3</v>
      </c>
      <c r="N14">
        <v>57.3</v>
      </c>
      <c r="O14">
        <v>6.91</v>
      </c>
      <c r="P14">
        <v>14.1</v>
      </c>
      <c r="Q14">
        <v>25.5</v>
      </c>
      <c r="R14">
        <v>23.1</v>
      </c>
      <c r="T14">
        <v>1</v>
      </c>
    </row>
    <row r="15" spans="1:35" x14ac:dyDescent="0.25">
      <c r="A15">
        <v>11</v>
      </c>
      <c r="B15" t="s">
        <v>383</v>
      </c>
      <c r="C15" t="s">
        <v>642</v>
      </c>
      <c r="D15" s="1">
        <v>8978</v>
      </c>
      <c r="E15">
        <v>13</v>
      </c>
      <c r="F15">
        <v>17.2</v>
      </c>
      <c r="G15">
        <v>15.2</v>
      </c>
      <c r="H15">
        <v>8.1</v>
      </c>
      <c r="I15">
        <v>8.9</v>
      </c>
      <c r="J15">
        <v>8.3000000000000007</v>
      </c>
      <c r="K15" t="s">
        <v>131</v>
      </c>
      <c r="L15">
        <v>33.299999999999997</v>
      </c>
      <c r="M15">
        <v>67.599999999999994</v>
      </c>
      <c r="N15">
        <v>73.3</v>
      </c>
      <c r="O15">
        <v>3.85</v>
      </c>
      <c r="P15">
        <v>6.87</v>
      </c>
      <c r="Q15">
        <v>23.8</v>
      </c>
      <c r="R15">
        <v>23</v>
      </c>
      <c r="T15">
        <v>1</v>
      </c>
    </row>
    <row r="16" spans="1:35" x14ac:dyDescent="0.25">
      <c r="A16">
        <v>12</v>
      </c>
      <c r="B16" t="s">
        <v>244</v>
      </c>
      <c r="C16" t="s">
        <v>605</v>
      </c>
      <c r="D16" s="1">
        <v>1184</v>
      </c>
      <c r="E16">
        <v>5.5</v>
      </c>
      <c r="F16">
        <v>6.8</v>
      </c>
      <c r="G16">
        <v>6.7</v>
      </c>
      <c r="H16">
        <v>10.4</v>
      </c>
      <c r="I16">
        <v>10.4</v>
      </c>
      <c r="J16">
        <v>8.9</v>
      </c>
      <c r="K16">
        <v>2.4</v>
      </c>
      <c r="L16" t="s">
        <v>131</v>
      </c>
      <c r="M16">
        <v>99.3</v>
      </c>
      <c r="N16">
        <v>149.5</v>
      </c>
      <c r="O16">
        <v>1.25</v>
      </c>
      <c r="P16">
        <v>1.29</v>
      </c>
      <c r="Q16" t="e">
        <v>#N/A</v>
      </c>
      <c r="R16">
        <v>22.6</v>
      </c>
      <c r="T16">
        <v>1</v>
      </c>
    </row>
    <row r="17" spans="1:25" x14ac:dyDescent="0.25">
      <c r="A17">
        <v>13</v>
      </c>
      <c r="B17" t="s">
        <v>120</v>
      </c>
      <c r="C17" t="s">
        <v>578</v>
      </c>
      <c r="D17" s="1">
        <v>3609</v>
      </c>
      <c r="E17">
        <v>0.8</v>
      </c>
      <c r="F17">
        <v>3.9</v>
      </c>
      <c r="G17">
        <v>7.9</v>
      </c>
      <c r="H17">
        <v>11.5</v>
      </c>
      <c r="I17">
        <v>13.5</v>
      </c>
      <c r="J17">
        <v>4.3</v>
      </c>
      <c r="K17">
        <v>1.4</v>
      </c>
      <c r="L17">
        <v>27.6</v>
      </c>
      <c r="M17">
        <v>103.1</v>
      </c>
      <c r="N17">
        <v>108.8</v>
      </c>
      <c r="O17">
        <v>1.73</v>
      </c>
      <c r="P17">
        <v>2.0499999999999998</v>
      </c>
      <c r="Q17">
        <v>46.2</v>
      </c>
      <c r="R17">
        <v>21.4</v>
      </c>
      <c r="T17">
        <v>1</v>
      </c>
    </row>
    <row r="18" spans="1:25" x14ac:dyDescent="0.25">
      <c r="A18">
        <v>14</v>
      </c>
      <c r="B18" t="s">
        <v>383</v>
      </c>
      <c r="C18" t="s">
        <v>639</v>
      </c>
      <c r="D18" s="1">
        <v>36235</v>
      </c>
      <c r="E18">
        <v>5.8</v>
      </c>
      <c r="F18">
        <v>14.8</v>
      </c>
      <c r="G18">
        <v>12.9</v>
      </c>
      <c r="H18">
        <v>7.7</v>
      </c>
      <c r="I18">
        <v>8.5</v>
      </c>
      <c r="J18">
        <v>12.3</v>
      </c>
      <c r="K18">
        <v>0.6</v>
      </c>
      <c r="L18">
        <v>27.7</v>
      </c>
      <c r="M18">
        <v>35.4</v>
      </c>
      <c r="N18">
        <v>40.5</v>
      </c>
      <c r="O18">
        <v>3.23</v>
      </c>
      <c r="P18">
        <v>4.7</v>
      </c>
      <c r="Q18">
        <v>21.3</v>
      </c>
      <c r="R18">
        <v>21.2</v>
      </c>
      <c r="T18">
        <v>1</v>
      </c>
    </row>
    <row r="19" spans="1:25" x14ac:dyDescent="0.25">
      <c r="A19">
        <v>15</v>
      </c>
      <c r="B19" t="s">
        <v>520</v>
      </c>
      <c r="C19" t="s">
        <v>672</v>
      </c>
      <c r="D19" s="1">
        <v>118503</v>
      </c>
      <c r="E19">
        <v>6.3</v>
      </c>
      <c r="F19">
        <v>10</v>
      </c>
      <c r="G19">
        <v>11.3</v>
      </c>
      <c r="H19">
        <v>11.4</v>
      </c>
      <c r="I19">
        <v>13.7</v>
      </c>
      <c r="J19">
        <v>12.6</v>
      </c>
      <c r="K19">
        <v>0.8</v>
      </c>
      <c r="L19">
        <v>30.5</v>
      </c>
      <c r="M19">
        <v>66.2</v>
      </c>
      <c r="N19">
        <v>62.7</v>
      </c>
      <c r="O19">
        <v>2.74</v>
      </c>
      <c r="P19">
        <v>2.8</v>
      </c>
      <c r="Q19">
        <v>26.5</v>
      </c>
      <c r="R19">
        <v>21</v>
      </c>
      <c r="T19">
        <v>1</v>
      </c>
      <c r="Y19" s="14" t="s">
        <v>694</v>
      </c>
    </row>
    <row r="20" spans="1:25" x14ac:dyDescent="0.25">
      <c r="A20">
        <v>16</v>
      </c>
      <c r="B20" t="s">
        <v>459</v>
      </c>
      <c r="C20" t="s">
        <v>670</v>
      </c>
      <c r="D20" s="1">
        <v>7253</v>
      </c>
      <c r="E20">
        <v>26.8</v>
      </c>
      <c r="F20">
        <v>25.6</v>
      </c>
      <c r="G20">
        <v>18.600000000000001</v>
      </c>
      <c r="H20">
        <v>10</v>
      </c>
      <c r="I20">
        <v>10.9</v>
      </c>
      <c r="J20">
        <v>17.899999999999999</v>
      </c>
      <c r="K20">
        <v>4.2</v>
      </c>
      <c r="L20">
        <v>32.200000000000003</v>
      </c>
      <c r="M20">
        <v>28.2</v>
      </c>
      <c r="N20">
        <v>50.2</v>
      </c>
      <c r="O20">
        <v>4.82</v>
      </c>
      <c r="P20">
        <v>5.54</v>
      </c>
      <c r="Q20">
        <v>18.399999999999999</v>
      </c>
      <c r="R20">
        <v>20.5</v>
      </c>
      <c r="T20">
        <v>1</v>
      </c>
    </row>
    <row r="21" spans="1:25" x14ac:dyDescent="0.25">
      <c r="A21">
        <v>17</v>
      </c>
      <c r="B21" t="s">
        <v>383</v>
      </c>
      <c r="C21" t="s">
        <v>641</v>
      </c>
      <c r="D21" s="1">
        <v>214959</v>
      </c>
      <c r="E21">
        <v>19.5</v>
      </c>
      <c r="F21">
        <v>22.8</v>
      </c>
      <c r="G21">
        <v>19.8</v>
      </c>
      <c r="H21">
        <v>8.4</v>
      </c>
      <c r="I21">
        <v>9.4</v>
      </c>
      <c r="J21" t="s">
        <v>145</v>
      </c>
      <c r="K21">
        <v>1.4</v>
      </c>
      <c r="L21">
        <v>45.1</v>
      </c>
      <c r="M21">
        <v>24.7</v>
      </c>
      <c r="N21">
        <v>34.299999999999997</v>
      </c>
      <c r="O21">
        <v>4.75</v>
      </c>
      <c r="P21" t="e">
        <v>#N/A</v>
      </c>
      <c r="Q21">
        <v>21.8</v>
      </c>
      <c r="R21">
        <v>20.399999999999999</v>
      </c>
      <c r="T21">
        <v>1</v>
      </c>
    </row>
    <row r="22" spans="1:25" x14ac:dyDescent="0.25">
      <c r="A22">
        <v>18</v>
      </c>
      <c r="B22" t="s">
        <v>244</v>
      </c>
      <c r="C22" t="s">
        <v>596</v>
      </c>
      <c r="D22" s="1">
        <v>1186</v>
      </c>
      <c r="E22">
        <v>17.100000000000001</v>
      </c>
      <c r="F22">
        <v>12.6</v>
      </c>
      <c r="G22">
        <v>10.7</v>
      </c>
      <c r="H22">
        <v>9.4</v>
      </c>
      <c r="I22">
        <v>9.4</v>
      </c>
      <c r="J22">
        <v>11.8</v>
      </c>
      <c r="K22">
        <v>1.3</v>
      </c>
      <c r="L22">
        <v>0</v>
      </c>
      <c r="M22">
        <v>28.3</v>
      </c>
      <c r="N22">
        <v>41.5</v>
      </c>
      <c r="O22">
        <v>2.4</v>
      </c>
      <c r="P22">
        <v>2.4</v>
      </c>
      <c r="Q22">
        <v>19.3</v>
      </c>
      <c r="R22">
        <v>20.2</v>
      </c>
      <c r="T22">
        <v>1</v>
      </c>
    </row>
    <row r="23" spans="1:25" x14ac:dyDescent="0.25">
      <c r="A23">
        <v>19</v>
      </c>
      <c r="B23" t="s">
        <v>199</v>
      </c>
      <c r="C23" t="s">
        <v>594</v>
      </c>
      <c r="D23" s="1">
        <v>8677</v>
      </c>
      <c r="E23">
        <v>12.5</v>
      </c>
      <c r="F23">
        <v>6.9</v>
      </c>
      <c r="G23">
        <v>7.6</v>
      </c>
      <c r="H23">
        <v>7.2</v>
      </c>
      <c r="I23">
        <v>8.8000000000000007</v>
      </c>
      <c r="J23">
        <v>10.199999999999999</v>
      </c>
      <c r="K23">
        <v>0.8</v>
      </c>
      <c r="L23">
        <v>32.9</v>
      </c>
      <c r="M23">
        <v>19.100000000000001</v>
      </c>
      <c r="N23">
        <v>24</v>
      </c>
      <c r="O23">
        <v>1.6</v>
      </c>
      <c r="P23">
        <v>1.65</v>
      </c>
      <c r="Q23">
        <v>24.1</v>
      </c>
      <c r="R23">
        <v>20.2</v>
      </c>
      <c r="T23">
        <v>1</v>
      </c>
    </row>
    <row r="24" spans="1:25" x14ac:dyDescent="0.25">
      <c r="A24">
        <v>20</v>
      </c>
      <c r="B24" t="s">
        <v>459</v>
      </c>
      <c r="C24" t="s">
        <v>655</v>
      </c>
      <c r="D24" s="1">
        <v>2139</v>
      </c>
      <c r="E24">
        <v>16.5</v>
      </c>
      <c r="F24">
        <v>16.5</v>
      </c>
      <c r="G24">
        <v>11.6</v>
      </c>
      <c r="H24">
        <v>5.3</v>
      </c>
      <c r="I24">
        <v>9</v>
      </c>
      <c r="J24">
        <v>10.4</v>
      </c>
      <c r="K24">
        <v>1.9</v>
      </c>
      <c r="L24">
        <v>61.3</v>
      </c>
      <c r="M24">
        <v>50.9</v>
      </c>
      <c r="N24" t="s">
        <v>112</v>
      </c>
      <c r="O24">
        <v>2.68</v>
      </c>
      <c r="P24">
        <v>2.68</v>
      </c>
      <c r="Q24">
        <v>16.100000000000001</v>
      </c>
      <c r="R24">
        <v>20</v>
      </c>
      <c r="T24">
        <v>1</v>
      </c>
    </row>
    <row r="25" spans="1:25" x14ac:dyDescent="0.25">
      <c r="A25">
        <v>21</v>
      </c>
      <c r="B25" t="s">
        <v>120</v>
      </c>
      <c r="C25" t="s">
        <v>576</v>
      </c>
      <c r="D25" s="1">
        <v>1175</v>
      </c>
      <c r="E25">
        <v>6.2</v>
      </c>
      <c r="F25">
        <v>6.7</v>
      </c>
      <c r="G25">
        <v>7.6</v>
      </c>
      <c r="H25">
        <v>7.7</v>
      </c>
      <c r="I25">
        <v>9.1</v>
      </c>
      <c r="J25">
        <v>5.0999999999999996</v>
      </c>
      <c r="K25">
        <v>2.2000000000000002</v>
      </c>
      <c r="L25">
        <v>28.1</v>
      </c>
      <c r="M25">
        <v>48.9</v>
      </c>
      <c r="N25">
        <v>54.4</v>
      </c>
      <c r="O25">
        <v>1.64</v>
      </c>
      <c r="P25">
        <v>1.83</v>
      </c>
      <c r="Q25">
        <v>24.3</v>
      </c>
      <c r="R25">
        <v>20</v>
      </c>
      <c r="T25">
        <v>1</v>
      </c>
    </row>
    <row r="26" spans="1:25" x14ac:dyDescent="0.25">
      <c r="A26">
        <v>22</v>
      </c>
      <c r="B26" t="s">
        <v>120</v>
      </c>
      <c r="C26" t="s">
        <v>583</v>
      </c>
      <c r="D26" s="1">
        <v>1238</v>
      </c>
      <c r="E26">
        <v>9.8000000000000007</v>
      </c>
      <c r="F26">
        <v>8.6</v>
      </c>
      <c r="G26">
        <v>8.1999999999999993</v>
      </c>
      <c r="H26">
        <v>7</v>
      </c>
      <c r="I26">
        <v>7</v>
      </c>
      <c r="J26">
        <v>5.7</v>
      </c>
      <c r="K26">
        <v>3.9</v>
      </c>
      <c r="L26" t="s">
        <v>131</v>
      </c>
      <c r="M26">
        <v>109.4</v>
      </c>
      <c r="N26">
        <v>80.2</v>
      </c>
      <c r="O26">
        <v>1.76</v>
      </c>
      <c r="P26">
        <v>1.76</v>
      </c>
      <c r="Q26">
        <v>20.5</v>
      </c>
      <c r="R26">
        <v>19.899999999999999</v>
      </c>
      <c r="T26">
        <v>1</v>
      </c>
    </row>
    <row r="27" spans="1:25" x14ac:dyDescent="0.25">
      <c r="A27">
        <v>23</v>
      </c>
      <c r="B27" t="s">
        <v>120</v>
      </c>
      <c r="C27" t="s">
        <v>580</v>
      </c>
      <c r="D27" s="1">
        <v>2904</v>
      </c>
      <c r="E27">
        <v>4.0999999999999996</v>
      </c>
      <c r="F27">
        <v>6.9</v>
      </c>
      <c r="G27">
        <v>7.5</v>
      </c>
      <c r="H27">
        <v>7.5</v>
      </c>
      <c r="I27">
        <v>8</v>
      </c>
      <c r="J27">
        <v>5.9</v>
      </c>
      <c r="K27">
        <v>4.8</v>
      </c>
      <c r="L27">
        <v>15.4</v>
      </c>
      <c r="M27">
        <v>60.8</v>
      </c>
      <c r="N27">
        <v>60.9</v>
      </c>
      <c r="O27">
        <v>1.63</v>
      </c>
      <c r="P27">
        <v>1.7</v>
      </c>
      <c r="Q27">
        <v>23.2</v>
      </c>
      <c r="R27">
        <v>19.899999999999999</v>
      </c>
      <c r="T27">
        <v>1</v>
      </c>
    </row>
    <row r="28" spans="1:25" x14ac:dyDescent="0.25">
      <c r="A28">
        <v>24</v>
      </c>
      <c r="B28" t="s">
        <v>199</v>
      </c>
      <c r="C28" t="s">
        <v>590</v>
      </c>
      <c r="D28" s="1">
        <v>1453</v>
      </c>
      <c r="E28">
        <v>7.3</v>
      </c>
      <c r="F28">
        <v>2.2999999999999998</v>
      </c>
      <c r="G28">
        <v>5.9</v>
      </c>
      <c r="H28">
        <v>8.4</v>
      </c>
      <c r="I28">
        <v>9.1999999999999993</v>
      </c>
      <c r="J28">
        <v>7.3</v>
      </c>
      <c r="K28">
        <v>0.5</v>
      </c>
      <c r="L28">
        <v>18.3</v>
      </c>
      <c r="M28">
        <v>73.900000000000006</v>
      </c>
      <c r="N28">
        <v>72.400000000000006</v>
      </c>
      <c r="O28">
        <v>1.19</v>
      </c>
      <c r="P28">
        <v>1.19</v>
      </c>
      <c r="Q28" t="e">
        <v>#N/A</v>
      </c>
      <c r="R28">
        <v>19.8</v>
      </c>
      <c r="T28">
        <v>1</v>
      </c>
    </row>
    <row r="29" spans="1:25" x14ac:dyDescent="0.25">
      <c r="A29">
        <v>25</v>
      </c>
      <c r="B29" t="s">
        <v>120</v>
      </c>
      <c r="C29" t="s">
        <v>575</v>
      </c>
      <c r="D29" s="1">
        <v>1775</v>
      </c>
      <c r="E29">
        <v>6.5</v>
      </c>
      <c r="F29">
        <v>5.2</v>
      </c>
      <c r="G29">
        <v>6.7</v>
      </c>
      <c r="H29">
        <v>10.3</v>
      </c>
      <c r="I29">
        <v>11.4</v>
      </c>
      <c r="J29">
        <v>6.8</v>
      </c>
      <c r="K29">
        <v>2.5</v>
      </c>
      <c r="L29">
        <v>16</v>
      </c>
      <c r="M29">
        <v>35.4</v>
      </c>
      <c r="N29">
        <v>50.6</v>
      </c>
      <c r="O29">
        <v>1.28</v>
      </c>
      <c r="P29">
        <v>1.32</v>
      </c>
      <c r="Q29">
        <v>25.6</v>
      </c>
      <c r="R29">
        <v>18.899999999999999</v>
      </c>
      <c r="T29">
        <v>1</v>
      </c>
    </row>
    <row r="30" spans="1:25" x14ac:dyDescent="0.25">
      <c r="A30">
        <v>26</v>
      </c>
      <c r="B30" t="s">
        <v>520</v>
      </c>
      <c r="C30" t="s">
        <v>673</v>
      </c>
      <c r="D30" s="1">
        <v>52770</v>
      </c>
      <c r="E30">
        <v>9.1999999999999993</v>
      </c>
      <c r="F30">
        <v>11.2</v>
      </c>
      <c r="G30">
        <v>12.4</v>
      </c>
      <c r="H30">
        <v>9.3000000000000007</v>
      </c>
      <c r="I30">
        <v>11.6</v>
      </c>
      <c r="J30">
        <v>14.5</v>
      </c>
      <c r="K30">
        <v>1.7</v>
      </c>
      <c r="L30">
        <v>27.3</v>
      </c>
      <c r="M30">
        <v>41.6</v>
      </c>
      <c r="N30">
        <v>71.7</v>
      </c>
      <c r="O30">
        <v>2.79</v>
      </c>
      <c r="P30">
        <v>2.83</v>
      </c>
      <c r="Q30">
        <v>23.4</v>
      </c>
      <c r="R30">
        <v>18.8</v>
      </c>
      <c r="T30">
        <v>1</v>
      </c>
    </row>
    <row r="31" spans="1:25" x14ac:dyDescent="0.25">
      <c r="A31">
        <v>27</v>
      </c>
      <c r="B31" t="s">
        <v>459</v>
      </c>
      <c r="C31" t="s">
        <v>669</v>
      </c>
      <c r="D31" s="1">
        <v>3840</v>
      </c>
      <c r="E31">
        <v>34</v>
      </c>
      <c r="F31">
        <v>32.799999999999997</v>
      </c>
      <c r="G31">
        <v>19.899999999999999</v>
      </c>
      <c r="H31">
        <v>9.9</v>
      </c>
      <c r="I31">
        <v>10.8</v>
      </c>
      <c r="J31">
        <v>9</v>
      </c>
      <c r="K31" t="s">
        <v>131</v>
      </c>
      <c r="L31">
        <v>27.7</v>
      </c>
      <c r="M31">
        <v>33.1</v>
      </c>
      <c r="N31">
        <v>63.8</v>
      </c>
      <c r="O31">
        <v>3.98</v>
      </c>
      <c r="P31">
        <v>4.7</v>
      </c>
      <c r="Q31">
        <v>14.7</v>
      </c>
      <c r="R31">
        <v>18.7</v>
      </c>
      <c r="T31">
        <v>1</v>
      </c>
    </row>
    <row r="32" spans="1:25" x14ac:dyDescent="0.25">
      <c r="A32">
        <v>28</v>
      </c>
      <c r="B32" t="s">
        <v>120</v>
      </c>
      <c r="C32" t="s">
        <v>582</v>
      </c>
      <c r="D32" s="1">
        <v>32256</v>
      </c>
      <c r="E32">
        <v>13.5</v>
      </c>
      <c r="F32">
        <v>16.5</v>
      </c>
      <c r="G32">
        <v>16.8</v>
      </c>
      <c r="H32">
        <v>7.7</v>
      </c>
      <c r="I32">
        <v>8.4</v>
      </c>
      <c r="J32">
        <v>12.7</v>
      </c>
      <c r="K32">
        <v>1.2</v>
      </c>
      <c r="L32">
        <v>27.2</v>
      </c>
      <c r="M32">
        <v>22.1</v>
      </c>
      <c r="N32">
        <v>25</v>
      </c>
      <c r="O32">
        <v>3.47</v>
      </c>
      <c r="P32">
        <v>3.82</v>
      </c>
      <c r="Q32">
        <v>22.5</v>
      </c>
      <c r="R32">
        <v>18.7</v>
      </c>
      <c r="T32">
        <v>1</v>
      </c>
    </row>
    <row r="33" spans="1:20" x14ac:dyDescent="0.25">
      <c r="A33">
        <v>29</v>
      </c>
      <c r="B33" t="s">
        <v>244</v>
      </c>
      <c r="C33" t="s">
        <v>600</v>
      </c>
      <c r="D33" s="1">
        <v>1524</v>
      </c>
      <c r="E33">
        <v>13.3</v>
      </c>
      <c r="F33">
        <v>3.3</v>
      </c>
      <c r="G33">
        <v>3.4</v>
      </c>
      <c r="H33">
        <v>11.7</v>
      </c>
      <c r="I33">
        <v>11.8</v>
      </c>
      <c r="J33">
        <v>15.8</v>
      </c>
      <c r="K33">
        <v>1.3</v>
      </c>
      <c r="L33">
        <v>3.7</v>
      </c>
      <c r="M33">
        <v>70.2</v>
      </c>
      <c r="N33">
        <v>77.599999999999994</v>
      </c>
      <c r="O33">
        <v>1.41</v>
      </c>
      <c r="P33">
        <v>1.47</v>
      </c>
      <c r="Q33">
        <v>18.600000000000001</v>
      </c>
      <c r="R33">
        <v>18.399999999999999</v>
      </c>
      <c r="T33">
        <v>1</v>
      </c>
    </row>
    <row r="34" spans="1:20" x14ac:dyDescent="0.25">
      <c r="A34">
        <v>30</v>
      </c>
      <c r="B34" t="s">
        <v>244</v>
      </c>
      <c r="C34" t="s">
        <v>599</v>
      </c>
      <c r="D34">
        <v>633</v>
      </c>
      <c r="E34">
        <v>8.6</v>
      </c>
      <c r="F34">
        <v>4.5999999999999996</v>
      </c>
      <c r="G34">
        <v>5.8</v>
      </c>
      <c r="H34">
        <v>9.4</v>
      </c>
      <c r="I34">
        <v>9.6999999999999993</v>
      </c>
      <c r="J34">
        <v>10</v>
      </c>
      <c r="K34">
        <v>3</v>
      </c>
      <c r="L34">
        <v>4.3</v>
      </c>
      <c r="M34">
        <v>65.099999999999994</v>
      </c>
      <c r="N34">
        <v>96.1</v>
      </c>
      <c r="O34">
        <v>1.1000000000000001</v>
      </c>
      <c r="P34">
        <v>1.1000000000000001</v>
      </c>
      <c r="Q34">
        <v>24.3</v>
      </c>
      <c r="R34">
        <v>18.3</v>
      </c>
      <c r="T34">
        <v>1</v>
      </c>
    </row>
    <row r="35" spans="1:20" x14ac:dyDescent="0.25">
      <c r="A35">
        <v>31</v>
      </c>
      <c r="B35" t="s">
        <v>383</v>
      </c>
      <c r="C35" t="s">
        <v>638</v>
      </c>
      <c r="D35" s="1">
        <v>50331</v>
      </c>
      <c r="E35">
        <v>14.5</v>
      </c>
      <c r="F35">
        <v>17.600000000000001</v>
      </c>
      <c r="G35">
        <v>15.7</v>
      </c>
      <c r="H35">
        <v>8.3000000000000007</v>
      </c>
      <c r="I35">
        <v>9</v>
      </c>
      <c r="J35">
        <v>12.8</v>
      </c>
      <c r="K35">
        <v>0</v>
      </c>
      <c r="L35">
        <v>26.7</v>
      </c>
      <c r="M35">
        <v>21</v>
      </c>
      <c r="N35">
        <v>36</v>
      </c>
      <c r="O35">
        <v>3.57</v>
      </c>
      <c r="P35">
        <v>6.2</v>
      </c>
      <c r="Q35">
        <v>19</v>
      </c>
      <c r="R35">
        <v>18.100000000000001</v>
      </c>
      <c r="T35">
        <v>1</v>
      </c>
    </row>
    <row r="36" spans="1:20" x14ac:dyDescent="0.25">
      <c r="A36">
        <v>32</v>
      </c>
      <c r="B36" t="s">
        <v>383</v>
      </c>
      <c r="C36" t="s">
        <v>635</v>
      </c>
      <c r="D36" s="1">
        <v>58600</v>
      </c>
      <c r="E36">
        <v>13.4</v>
      </c>
      <c r="F36">
        <v>16.8</v>
      </c>
      <c r="G36">
        <v>14.3</v>
      </c>
      <c r="H36">
        <v>7.4</v>
      </c>
      <c r="I36">
        <v>8.5</v>
      </c>
      <c r="J36">
        <v>19.899999999999999</v>
      </c>
      <c r="K36">
        <v>1.1000000000000001</v>
      </c>
      <c r="L36">
        <v>53.5</v>
      </c>
      <c r="M36">
        <v>29.1</v>
      </c>
      <c r="N36">
        <v>40.799999999999997</v>
      </c>
      <c r="O36">
        <v>3.76</v>
      </c>
      <c r="P36" t="e">
        <v>#N/A</v>
      </c>
      <c r="Q36">
        <v>17.899999999999999</v>
      </c>
      <c r="R36">
        <v>18</v>
      </c>
      <c r="T36">
        <v>1</v>
      </c>
    </row>
    <row r="37" spans="1:20" x14ac:dyDescent="0.25">
      <c r="A37">
        <v>33</v>
      </c>
      <c r="B37" t="s">
        <v>419</v>
      </c>
      <c r="C37" t="s">
        <v>644</v>
      </c>
      <c r="D37" s="1">
        <v>5385</v>
      </c>
      <c r="E37">
        <v>20.3</v>
      </c>
      <c r="F37">
        <v>5.8</v>
      </c>
      <c r="G37">
        <v>11.9</v>
      </c>
      <c r="H37">
        <v>7.9</v>
      </c>
      <c r="I37">
        <v>8.4</v>
      </c>
      <c r="J37">
        <v>18.2</v>
      </c>
      <c r="K37">
        <v>2</v>
      </c>
      <c r="L37">
        <v>13.2</v>
      </c>
      <c r="M37">
        <v>37.5</v>
      </c>
      <c r="N37">
        <v>65.5</v>
      </c>
      <c r="O37">
        <v>2.2200000000000002</v>
      </c>
      <c r="P37">
        <v>2.39</v>
      </c>
      <c r="Q37">
        <v>40.200000000000003</v>
      </c>
      <c r="R37">
        <v>17.899999999999999</v>
      </c>
      <c r="T37">
        <v>1</v>
      </c>
    </row>
    <row r="38" spans="1:20" x14ac:dyDescent="0.25">
      <c r="A38">
        <v>34</v>
      </c>
      <c r="B38" t="s">
        <v>520</v>
      </c>
      <c r="C38" t="s">
        <v>677</v>
      </c>
      <c r="D38" s="1">
        <v>13211</v>
      </c>
      <c r="E38">
        <v>13.8</v>
      </c>
      <c r="F38">
        <v>13.3</v>
      </c>
      <c r="G38">
        <v>12.5</v>
      </c>
      <c r="H38">
        <v>8.1</v>
      </c>
      <c r="I38">
        <v>8.6999999999999993</v>
      </c>
      <c r="J38">
        <v>19.899999999999999</v>
      </c>
      <c r="K38">
        <v>4.5</v>
      </c>
      <c r="L38">
        <v>22.5</v>
      </c>
      <c r="M38">
        <v>29.2</v>
      </c>
      <c r="N38">
        <v>94.5</v>
      </c>
      <c r="O38">
        <v>2.62</v>
      </c>
      <c r="P38">
        <v>5.33</v>
      </c>
      <c r="Q38">
        <v>19</v>
      </c>
      <c r="R38">
        <v>17.8</v>
      </c>
      <c r="T38">
        <f>T5+1</f>
        <v>2</v>
      </c>
    </row>
    <row r="39" spans="1:20" x14ac:dyDescent="0.25">
      <c r="A39">
        <v>35</v>
      </c>
      <c r="B39" t="s">
        <v>365</v>
      </c>
      <c r="C39" t="s">
        <v>632</v>
      </c>
      <c r="D39" s="1">
        <v>10782</v>
      </c>
      <c r="E39">
        <v>11.1</v>
      </c>
      <c r="F39">
        <v>9.6999999999999993</v>
      </c>
      <c r="G39">
        <v>8.8000000000000007</v>
      </c>
      <c r="H39">
        <v>7.3</v>
      </c>
      <c r="I39">
        <v>8.3000000000000007</v>
      </c>
      <c r="J39" t="s">
        <v>145</v>
      </c>
      <c r="K39">
        <v>2.7</v>
      </c>
      <c r="L39">
        <v>27.5</v>
      </c>
      <c r="M39">
        <v>36.700000000000003</v>
      </c>
      <c r="N39">
        <v>57.2</v>
      </c>
      <c r="O39">
        <v>2.5299999999999998</v>
      </c>
      <c r="P39" t="e">
        <v>#N/A</v>
      </c>
      <c r="Q39">
        <v>17.7</v>
      </c>
      <c r="R39">
        <v>17.8</v>
      </c>
      <c r="T39">
        <f t="shared" ref="T39:T70" si="6">T6+1</f>
        <v>2</v>
      </c>
    </row>
    <row r="40" spans="1:20" x14ac:dyDescent="0.25">
      <c r="A40">
        <v>36</v>
      </c>
      <c r="B40" t="s">
        <v>459</v>
      </c>
      <c r="C40" t="s">
        <v>660</v>
      </c>
      <c r="D40" s="1">
        <v>9006</v>
      </c>
      <c r="E40">
        <v>22.1</v>
      </c>
      <c r="F40">
        <v>19.7</v>
      </c>
      <c r="G40">
        <v>15.9</v>
      </c>
      <c r="H40">
        <v>8.4</v>
      </c>
      <c r="I40">
        <v>10.9</v>
      </c>
      <c r="J40">
        <v>11.7</v>
      </c>
      <c r="K40">
        <v>4.5</v>
      </c>
      <c r="L40">
        <v>65.7</v>
      </c>
      <c r="M40">
        <v>26.1</v>
      </c>
      <c r="N40">
        <v>75.400000000000006</v>
      </c>
      <c r="O40">
        <v>3.36</v>
      </c>
      <c r="P40">
        <v>4.3499999999999996</v>
      </c>
      <c r="Q40">
        <v>16.899999999999999</v>
      </c>
      <c r="R40">
        <v>17.600000000000001</v>
      </c>
      <c r="T40">
        <f t="shared" si="6"/>
        <v>2</v>
      </c>
    </row>
    <row r="41" spans="1:20" x14ac:dyDescent="0.25">
      <c r="A41">
        <v>37</v>
      </c>
      <c r="B41" t="s">
        <v>199</v>
      </c>
      <c r="C41" t="s">
        <v>593</v>
      </c>
      <c r="D41" s="1">
        <v>3477</v>
      </c>
      <c r="E41">
        <v>10.8</v>
      </c>
      <c r="F41">
        <v>11.3</v>
      </c>
      <c r="G41">
        <v>10.9</v>
      </c>
      <c r="H41">
        <v>9</v>
      </c>
      <c r="I41">
        <v>9.9</v>
      </c>
      <c r="J41">
        <v>8.4</v>
      </c>
      <c r="K41">
        <v>1.2</v>
      </c>
      <c r="L41">
        <v>22.3</v>
      </c>
      <c r="M41">
        <v>39.299999999999997</v>
      </c>
      <c r="N41">
        <v>65.599999999999994</v>
      </c>
      <c r="O41">
        <v>2.0499999999999998</v>
      </c>
      <c r="P41">
        <v>2.06</v>
      </c>
      <c r="Q41">
        <v>18.899999999999999</v>
      </c>
      <c r="R41">
        <v>17.600000000000001</v>
      </c>
      <c r="T41">
        <f t="shared" si="6"/>
        <v>2</v>
      </c>
    </row>
    <row r="42" spans="1:20" x14ac:dyDescent="0.25">
      <c r="A42">
        <v>38</v>
      </c>
      <c r="B42" t="s">
        <v>383</v>
      </c>
      <c r="C42" t="s">
        <v>636</v>
      </c>
      <c r="D42" s="1">
        <v>58082</v>
      </c>
      <c r="E42">
        <v>10.3</v>
      </c>
      <c r="F42">
        <v>12</v>
      </c>
      <c r="G42">
        <v>11.1</v>
      </c>
      <c r="H42">
        <v>7.6</v>
      </c>
      <c r="I42">
        <v>9.5</v>
      </c>
      <c r="J42" t="s">
        <v>145</v>
      </c>
      <c r="K42">
        <v>1.2</v>
      </c>
      <c r="L42">
        <v>38.5</v>
      </c>
      <c r="M42">
        <v>34.299999999999997</v>
      </c>
      <c r="N42">
        <v>37.1</v>
      </c>
      <c r="O42">
        <v>2.2400000000000002</v>
      </c>
      <c r="P42" t="e">
        <v>#N/A</v>
      </c>
      <c r="Q42">
        <v>18.2</v>
      </c>
      <c r="R42">
        <v>17.5</v>
      </c>
      <c r="T42">
        <f t="shared" si="6"/>
        <v>2</v>
      </c>
    </row>
    <row r="43" spans="1:20" x14ac:dyDescent="0.25">
      <c r="A43">
        <v>39</v>
      </c>
      <c r="B43" t="s">
        <v>283</v>
      </c>
      <c r="C43" t="s">
        <v>606</v>
      </c>
      <c r="D43" s="1">
        <v>8884</v>
      </c>
      <c r="E43">
        <v>5.9</v>
      </c>
      <c r="F43">
        <v>6.3</v>
      </c>
      <c r="G43">
        <v>6</v>
      </c>
      <c r="H43">
        <v>7.6</v>
      </c>
      <c r="I43">
        <v>8.3000000000000007</v>
      </c>
      <c r="J43">
        <v>7.3</v>
      </c>
      <c r="K43" t="s">
        <v>131</v>
      </c>
      <c r="L43">
        <v>15.6</v>
      </c>
      <c r="M43">
        <v>134.30000000000001</v>
      </c>
      <c r="N43">
        <v>124.8</v>
      </c>
      <c r="O43">
        <v>1.08</v>
      </c>
      <c r="P43">
        <v>1.2</v>
      </c>
      <c r="Q43">
        <v>17.100000000000001</v>
      </c>
      <c r="R43">
        <v>17.100000000000001</v>
      </c>
      <c r="T43">
        <f t="shared" si="6"/>
        <v>2</v>
      </c>
    </row>
    <row r="44" spans="1:20" x14ac:dyDescent="0.25">
      <c r="A44">
        <v>40</v>
      </c>
      <c r="B44" t="s">
        <v>459</v>
      </c>
      <c r="C44" t="s">
        <v>653</v>
      </c>
      <c r="D44" s="1">
        <v>7296</v>
      </c>
      <c r="E44">
        <v>37.4</v>
      </c>
      <c r="F44">
        <v>46.1</v>
      </c>
      <c r="G44">
        <v>32.6</v>
      </c>
      <c r="H44">
        <v>9.6</v>
      </c>
      <c r="I44">
        <v>9.9</v>
      </c>
      <c r="J44">
        <v>42.7</v>
      </c>
      <c r="K44">
        <v>2.8</v>
      </c>
      <c r="L44">
        <v>27.8</v>
      </c>
      <c r="M44">
        <v>19.3</v>
      </c>
      <c r="N44">
        <v>26.5</v>
      </c>
      <c r="O44">
        <v>8.9600000000000009</v>
      </c>
      <c r="P44">
        <v>11.51</v>
      </c>
      <c r="Q44">
        <v>17.3</v>
      </c>
      <c r="R44">
        <v>16.600000000000001</v>
      </c>
      <c r="T44">
        <f t="shared" si="6"/>
        <v>2</v>
      </c>
    </row>
    <row r="45" spans="1:20" x14ac:dyDescent="0.25">
      <c r="A45">
        <v>41</v>
      </c>
      <c r="B45" t="s">
        <v>383</v>
      </c>
      <c r="C45" t="s">
        <v>637</v>
      </c>
      <c r="D45" s="1">
        <v>16370</v>
      </c>
      <c r="E45">
        <v>14</v>
      </c>
      <c r="F45">
        <v>13.8</v>
      </c>
      <c r="G45">
        <v>14.1</v>
      </c>
      <c r="H45">
        <v>6.6</v>
      </c>
      <c r="I45">
        <v>7.9</v>
      </c>
      <c r="J45" t="s">
        <v>145</v>
      </c>
      <c r="K45" t="s">
        <v>131</v>
      </c>
      <c r="L45">
        <v>43.5</v>
      </c>
      <c r="M45">
        <v>50.4</v>
      </c>
      <c r="N45">
        <v>79.599999999999994</v>
      </c>
      <c r="O45">
        <v>2.4700000000000002</v>
      </c>
      <c r="P45" t="e">
        <v>#N/A</v>
      </c>
      <c r="Q45">
        <v>18.8</v>
      </c>
      <c r="R45">
        <v>16</v>
      </c>
      <c r="T45">
        <f t="shared" si="6"/>
        <v>2</v>
      </c>
    </row>
    <row r="46" spans="1:20" x14ac:dyDescent="0.25">
      <c r="A46">
        <v>42</v>
      </c>
      <c r="B46" t="s">
        <v>24</v>
      </c>
      <c r="C46" t="s">
        <v>557</v>
      </c>
      <c r="D46" s="1">
        <v>14389</v>
      </c>
      <c r="E46">
        <v>7.2</v>
      </c>
      <c r="F46">
        <v>6.6</v>
      </c>
      <c r="G46">
        <v>6.9</v>
      </c>
      <c r="H46">
        <v>7.4</v>
      </c>
      <c r="I46">
        <v>8.4</v>
      </c>
      <c r="J46">
        <v>4.5999999999999996</v>
      </c>
      <c r="K46">
        <v>2.2999999999999998</v>
      </c>
      <c r="L46">
        <v>18.5</v>
      </c>
      <c r="M46">
        <v>47.6</v>
      </c>
      <c r="N46">
        <v>57.9</v>
      </c>
      <c r="O46">
        <v>1.18</v>
      </c>
      <c r="P46">
        <v>1.2</v>
      </c>
      <c r="Q46">
        <v>17.600000000000001</v>
      </c>
      <c r="R46">
        <v>15.7</v>
      </c>
      <c r="T46">
        <f t="shared" si="6"/>
        <v>2</v>
      </c>
    </row>
    <row r="47" spans="1:20" x14ac:dyDescent="0.25">
      <c r="A47">
        <v>43</v>
      </c>
      <c r="B47" t="s">
        <v>428</v>
      </c>
      <c r="C47" t="s">
        <v>652</v>
      </c>
      <c r="D47" s="1">
        <v>30063</v>
      </c>
      <c r="E47">
        <v>14.6</v>
      </c>
      <c r="F47">
        <v>17.600000000000001</v>
      </c>
      <c r="G47">
        <v>12.4</v>
      </c>
      <c r="H47">
        <v>9</v>
      </c>
      <c r="I47">
        <v>10.1</v>
      </c>
      <c r="J47">
        <v>15.2</v>
      </c>
      <c r="K47">
        <v>5</v>
      </c>
      <c r="L47">
        <v>25.4</v>
      </c>
      <c r="M47">
        <v>12.9</v>
      </c>
      <c r="N47">
        <v>206</v>
      </c>
      <c r="O47">
        <v>2.0099999999999998</v>
      </c>
      <c r="P47">
        <v>2.44</v>
      </c>
      <c r="Q47">
        <v>12.4</v>
      </c>
      <c r="R47">
        <v>15.2</v>
      </c>
      <c r="T47">
        <f t="shared" si="6"/>
        <v>2</v>
      </c>
    </row>
    <row r="48" spans="1:20" x14ac:dyDescent="0.25">
      <c r="A48">
        <v>44</v>
      </c>
      <c r="B48" t="s">
        <v>120</v>
      </c>
      <c r="C48" t="s">
        <v>577</v>
      </c>
      <c r="D48" s="1">
        <v>11348</v>
      </c>
      <c r="E48">
        <v>9.9</v>
      </c>
      <c r="F48">
        <v>13.6</v>
      </c>
      <c r="G48">
        <v>14.7</v>
      </c>
      <c r="H48">
        <v>6</v>
      </c>
      <c r="I48">
        <v>6.9</v>
      </c>
      <c r="J48">
        <v>15.7</v>
      </c>
      <c r="K48">
        <v>2.4</v>
      </c>
      <c r="L48">
        <v>18.600000000000001</v>
      </c>
      <c r="M48">
        <v>34.700000000000003</v>
      </c>
      <c r="N48">
        <v>40.9</v>
      </c>
      <c r="O48">
        <v>2.2000000000000002</v>
      </c>
      <c r="P48">
        <v>6.07</v>
      </c>
      <c r="Q48">
        <v>18.7</v>
      </c>
      <c r="R48">
        <v>15</v>
      </c>
      <c r="T48">
        <f t="shared" si="6"/>
        <v>2</v>
      </c>
    </row>
    <row r="49" spans="1:20" x14ac:dyDescent="0.25">
      <c r="A49">
        <v>45</v>
      </c>
      <c r="B49" t="s">
        <v>199</v>
      </c>
      <c r="C49" t="s">
        <v>587</v>
      </c>
      <c r="D49" s="1">
        <v>1821</v>
      </c>
      <c r="E49">
        <v>8.5</v>
      </c>
      <c r="F49">
        <v>1.4</v>
      </c>
      <c r="G49">
        <v>6.5</v>
      </c>
      <c r="H49">
        <v>7.3</v>
      </c>
      <c r="I49">
        <v>8.9</v>
      </c>
      <c r="J49">
        <v>9.8000000000000007</v>
      </c>
      <c r="K49">
        <v>1.8</v>
      </c>
      <c r="L49">
        <v>17</v>
      </c>
      <c r="M49">
        <v>96.5</v>
      </c>
      <c r="N49">
        <v>149.6</v>
      </c>
      <c r="O49">
        <v>1.01</v>
      </c>
      <c r="P49">
        <v>1.18</v>
      </c>
      <c r="Q49" t="e">
        <v>#N/A</v>
      </c>
      <c r="R49">
        <v>14.9</v>
      </c>
      <c r="T49">
        <f t="shared" si="6"/>
        <v>2</v>
      </c>
    </row>
    <row r="50" spans="1:20" x14ac:dyDescent="0.25">
      <c r="A50">
        <v>46</v>
      </c>
      <c r="B50" t="s">
        <v>199</v>
      </c>
      <c r="C50" t="s">
        <v>584</v>
      </c>
      <c r="D50" s="1">
        <v>9194</v>
      </c>
      <c r="E50">
        <v>13.7</v>
      </c>
      <c r="F50">
        <v>10.4</v>
      </c>
      <c r="G50">
        <v>10.8</v>
      </c>
      <c r="H50">
        <v>8.4</v>
      </c>
      <c r="I50">
        <v>9.1999999999999993</v>
      </c>
      <c r="J50">
        <v>8.6</v>
      </c>
      <c r="K50">
        <v>1.3</v>
      </c>
      <c r="L50">
        <v>20.7</v>
      </c>
      <c r="M50">
        <v>42.7</v>
      </c>
      <c r="N50">
        <v>42.3</v>
      </c>
      <c r="O50">
        <v>1.71</v>
      </c>
      <c r="P50">
        <v>1.78</v>
      </c>
      <c r="Q50">
        <v>17</v>
      </c>
      <c r="R50">
        <v>14.7</v>
      </c>
      <c r="T50">
        <f t="shared" si="6"/>
        <v>2</v>
      </c>
    </row>
    <row r="51" spans="1:20" x14ac:dyDescent="0.25">
      <c r="A51">
        <v>47</v>
      </c>
      <c r="B51" t="s">
        <v>244</v>
      </c>
      <c r="C51" t="s">
        <v>603</v>
      </c>
      <c r="D51" s="1">
        <v>1199</v>
      </c>
      <c r="E51">
        <v>10.8</v>
      </c>
      <c r="F51">
        <v>9</v>
      </c>
      <c r="G51">
        <v>10.199999999999999</v>
      </c>
      <c r="H51">
        <v>8.1</v>
      </c>
      <c r="I51">
        <v>8.9</v>
      </c>
      <c r="J51" t="s">
        <v>145</v>
      </c>
      <c r="K51">
        <v>3</v>
      </c>
      <c r="L51">
        <v>21.7</v>
      </c>
      <c r="M51">
        <v>24.9</v>
      </c>
      <c r="N51">
        <v>24.9</v>
      </c>
      <c r="O51">
        <v>1.66</v>
      </c>
      <c r="P51">
        <v>2.39</v>
      </c>
      <c r="Q51">
        <v>18.3</v>
      </c>
      <c r="R51">
        <v>14.7</v>
      </c>
      <c r="T51">
        <f t="shared" si="6"/>
        <v>2</v>
      </c>
    </row>
    <row r="52" spans="1:20" x14ac:dyDescent="0.25">
      <c r="A52">
        <v>48</v>
      </c>
      <c r="B52" t="s">
        <v>365</v>
      </c>
      <c r="C52" t="s">
        <v>631</v>
      </c>
      <c r="D52" s="1">
        <v>6195</v>
      </c>
      <c r="E52">
        <v>11.9</v>
      </c>
      <c r="F52">
        <v>11.5</v>
      </c>
      <c r="G52">
        <v>11.9</v>
      </c>
      <c r="H52">
        <v>7.6</v>
      </c>
      <c r="I52">
        <v>8.3000000000000007</v>
      </c>
      <c r="J52">
        <v>14.3</v>
      </c>
      <c r="K52">
        <v>2.7</v>
      </c>
      <c r="L52">
        <v>19.600000000000001</v>
      </c>
      <c r="M52">
        <v>41.4</v>
      </c>
      <c r="N52">
        <v>52</v>
      </c>
      <c r="O52">
        <v>1.88</v>
      </c>
      <c r="P52">
        <v>2.99</v>
      </c>
      <c r="Q52">
        <v>16.899999999999999</v>
      </c>
      <c r="R52">
        <v>14.6</v>
      </c>
      <c r="T52">
        <f t="shared" si="6"/>
        <v>2</v>
      </c>
    </row>
    <row r="53" spans="1:20" x14ac:dyDescent="0.25">
      <c r="A53">
        <v>49</v>
      </c>
      <c r="B53" t="s">
        <v>419</v>
      </c>
      <c r="C53" t="s">
        <v>643</v>
      </c>
      <c r="D53" s="1">
        <v>3382</v>
      </c>
      <c r="E53">
        <v>17.2</v>
      </c>
      <c r="F53">
        <v>8.6</v>
      </c>
      <c r="G53">
        <v>13.5</v>
      </c>
      <c r="H53">
        <v>6.3</v>
      </c>
      <c r="I53">
        <v>6.9</v>
      </c>
      <c r="J53">
        <v>13</v>
      </c>
      <c r="K53">
        <v>2.2000000000000002</v>
      </c>
      <c r="L53">
        <v>19.600000000000001</v>
      </c>
      <c r="M53">
        <v>24.6</v>
      </c>
      <c r="N53">
        <v>42</v>
      </c>
      <c r="O53">
        <v>2.25</v>
      </c>
      <c r="P53">
        <v>2.4500000000000002</v>
      </c>
      <c r="Q53">
        <v>25.3</v>
      </c>
      <c r="R53">
        <v>14.5</v>
      </c>
      <c r="T53">
        <f t="shared" si="6"/>
        <v>2</v>
      </c>
    </row>
    <row r="54" spans="1:20" x14ac:dyDescent="0.25">
      <c r="A54">
        <v>50</v>
      </c>
      <c r="B54" t="s">
        <v>520</v>
      </c>
      <c r="C54" t="s">
        <v>675</v>
      </c>
      <c r="D54" s="1">
        <v>12900</v>
      </c>
      <c r="E54">
        <v>8.5</v>
      </c>
      <c r="F54">
        <v>10</v>
      </c>
      <c r="G54">
        <v>11.4</v>
      </c>
      <c r="H54">
        <v>9.9</v>
      </c>
      <c r="I54">
        <v>16.600000000000001</v>
      </c>
      <c r="J54">
        <v>20.3</v>
      </c>
      <c r="K54">
        <v>0.4</v>
      </c>
      <c r="L54">
        <v>41.9</v>
      </c>
      <c r="M54">
        <v>75.7</v>
      </c>
      <c r="N54">
        <v>106.3</v>
      </c>
      <c r="O54">
        <v>1.66</v>
      </c>
      <c r="P54">
        <v>1.69</v>
      </c>
      <c r="Q54">
        <v>18.5</v>
      </c>
      <c r="R54">
        <v>14.5</v>
      </c>
      <c r="T54">
        <f t="shared" si="6"/>
        <v>2</v>
      </c>
    </row>
    <row r="55" spans="1:20" x14ac:dyDescent="0.25">
      <c r="A55">
        <v>51</v>
      </c>
      <c r="B55" t="s">
        <v>343</v>
      </c>
      <c r="C55" t="s">
        <v>629</v>
      </c>
      <c r="D55" s="1">
        <v>1036</v>
      </c>
      <c r="E55">
        <v>15</v>
      </c>
      <c r="F55">
        <v>7.4</v>
      </c>
      <c r="G55">
        <v>13.2</v>
      </c>
      <c r="H55">
        <v>9.4</v>
      </c>
      <c r="I55">
        <v>10.7</v>
      </c>
      <c r="J55" t="s">
        <v>145</v>
      </c>
      <c r="K55" t="s">
        <v>131</v>
      </c>
      <c r="L55">
        <v>23.3</v>
      </c>
      <c r="M55">
        <v>161</v>
      </c>
      <c r="N55">
        <v>153.19999999999999</v>
      </c>
      <c r="O55">
        <v>2.02</v>
      </c>
      <c r="P55">
        <v>2.13</v>
      </c>
      <c r="Q55">
        <v>28.5</v>
      </c>
      <c r="R55">
        <v>14.4</v>
      </c>
      <c r="T55">
        <f t="shared" si="6"/>
        <v>2</v>
      </c>
    </row>
    <row r="56" spans="1:20" x14ac:dyDescent="0.25">
      <c r="A56">
        <v>52</v>
      </c>
      <c r="B56" t="s">
        <v>120</v>
      </c>
      <c r="C56" t="s">
        <v>569</v>
      </c>
      <c r="D56" s="1">
        <v>37429</v>
      </c>
      <c r="E56">
        <v>9.5</v>
      </c>
      <c r="F56">
        <v>11.5</v>
      </c>
      <c r="G56">
        <v>11.6</v>
      </c>
      <c r="H56">
        <v>6.8</v>
      </c>
      <c r="I56">
        <v>7.7</v>
      </c>
      <c r="J56">
        <v>9.4</v>
      </c>
      <c r="K56">
        <v>1.4</v>
      </c>
      <c r="L56">
        <v>23.6</v>
      </c>
      <c r="M56">
        <v>31.7</v>
      </c>
      <c r="N56">
        <v>60.1</v>
      </c>
      <c r="O56">
        <v>1.84</v>
      </c>
      <c r="P56">
        <v>2.08</v>
      </c>
      <c r="Q56">
        <v>16.3</v>
      </c>
      <c r="R56">
        <v>14.4</v>
      </c>
      <c r="T56">
        <f t="shared" si="6"/>
        <v>2</v>
      </c>
    </row>
    <row r="57" spans="1:20" x14ac:dyDescent="0.25">
      <c r="A57">
        <v>53</v>
      </c>
      <c r="B57" t="s">
        <v>24</v>
      </c>
      <c r="C57" t="s">
        <v>566</v>
      </c>
      <c r="D57" s="1">
        <v>36919</v>
      </c>
      <c r="E57">
        <v>12.8</v>
      </c>
      <c r="F57">
        <v>8.1</v>
      </c>
      <c r="G57">
        <v>9.6999999999999993</v>
      </c>
      <c r="H57">
        <v>7.3</v>
      </c>
      <c r="I57">
        <v>8.3000000000000007</v>
      </c>
      <c r="J57">
        <v>8.8000000000000007</v>
      </c>
      <c r="K57">
        <v>2.1</v>
      </c>
      <c r="L57">
        <v>21.7</v>
      </c>
      <c r="M57">
        <v>25.5</v>
      </c>
      <c r="N57">
        <v>42.1</v>
      </c>
      <c r="O57">
        <v>1.56</v>
      </c>
      <c r="P57">
        <v>1.9</v>
      </c>
      <c r="Q57">
        <v>18.7</v>
      </c>
      <c r="R57">
        <v>14.4</v>
      </c>
      <c r="T57">
        <f t="shared" si="6"/>
        <v>2</v>
      </c>
    </row>
    <row r="58" spans="1:20" x14ac:dyDescent="0.25">
      <c r="A58">
        <v>54</v>
      </c>
      <c r="B58" t="s">
        <v>199</v>
      </c>
      <c r="C58" t="s">
        <v>586</v>
      </c>
      <c r="D58" s="1">
        <v>12042</v>
      </c>
      <c r="E58">
        <v>10</v>
      </c>
      <c r="F58">
        <v>5.8</v>
      </c>
      <c r="G58">
        <v>10</v>
      </c>
      <c r="H58">
        <v>7.2</v>
      </c>
      <c r="I58">
        <v>7.9</v>
      </c>
      <c r="J58">
        <v>11.1</v>
      </c>
      <c r="K58" t="s">
        <v>131</v>
      </c>
      <c r="L58">
        <v>21.1</v>
      </c>
      <c r="M58">
        <v>47.1</v>
      </c>
      <c r="N58">
        <v>50.5</v>
      </c>
      <c r="O58">
        <v>1.48</v>
      </c>
      <c r="P58">
        <v>1.62</v>
      </c>
      <c r="Q58">
        <v>27.1</v>
      </c>
      <c r="R58">
        <v>14.4</v>
      </c>
      <c r="T58">
        <f t="shared" si="6"/>
        <v>2</v>
      </c>
    </row>
    <row r="59" spans="1:20" x14ac:dyDescent="0.25">
      <c r="A59">
        <v>55</v>
      </c>
      <c r="B59" t="s">
        <v>459</v>
      </c>
      <c r="C59" t="s">
        <v>665</v>
      </c>
      <c r="D59">
        <v>924</v>
      </c>
      <c r="E59">
        <v>22</v>
      </c>
      <c r="F59">
        <v>18.899999999999999</v>
      </c>
      <c r="G59">
        <v>18.5</v>
      </c>
      <c r="H59">
        <v>11.2</v>
      </c>
      <c r="I59">
        <v>13</v>
      </c>
      <c r="J59">
        <v>52.3</v>
      </c>
      <c r="K59">
        <v>2.5</v>
      </c>
      <c r="L59">
        <v>22.2</v>
      </c>
      <c r="M59">
        <v>62.4</v>
      </c>
      <c r="N59">
        <v>110.2</v>
      </c>
      <c r="O59">
        <v>3.02</v>
      </c>
      <c r="P59">
        <v>3.05</v>
      </c>
      <c r="Q59">
        <v>16.8</v>
      </c>
      <c r="R59">
        <v>14.3</v>
      </c>
      <c r="T59">
        <f t="shared" si="6"/>
        <v>2</v>
      </c>
    </row>
    <row r="60" spans="1:20" x14ac:dyDescent="0.25">
      <c r="A60">
        <v>56</v>
      </c>
      <c r="B60" t="s">
        <v>24</v>
      </c>
      <c r="C60" t="s">
        <v>555</v>
      </c>
      <c r="D60" s="1">
        <v>69039</v>
      </c>
      <c r="E60">
        <v>10.7</v>
      </c>
      <c r="F60">
        <v>6.8</v>
      </c>
      <c r="G60">
        <v>8.9</v>
      </c>
      <c r="H60">
        <v>7.1</v>
      </c>
      <c r="I60">
        <v>7.9</v>
      </c>
      <c r="J60">
        <v>3.8</v>
      </c>
      <c r="K60">
        <v>1.9</v>
      </c>
      <c r="L60">
        <v>23.5</v>
      </c>
      <c r="M60">
        <v>28.9</v>
      </c>
      <c r="N60">
        <v>25.1</v>
      </c>
      <c r="O60">
        <v>1.37</v>
      </c>
      <c r="P60">
        <v>2.4500000000000002</v>
      </c>
      <c r="Q60">
        <v>20.3</v>
      </c>
      <c r="R60">
        <v>14.3</v>
      </c>
      <c r="T60">
        <f t="shared" si="6"/>
        <v>2</v>
      </c>
    </row>
    <row r="61" spans="1:20" x14ac:dyDescent="0.25">
      <c r="A61">
        <v>57</v>
      </c>
      <c r="B61" t="s">
        <v>520</v>
      </c>
      <c r="C61" t="s">
        <v>681</v>
      </c>
      <c r="D61" s="1">
        <v>13928</v>
      </c>
      <c r="E61">
        <v>7.9</v>
      </c>
      <c r="F61">
        <v>8.4</v>
      </c>
      <c r="G61">
        <v>8.6</v>
      </c>
      <c r="H61">
        <v>3.4</v>
      </c>
      <c r="I61">
        <v>9</v>
      </c>
      <c r="J61">
        <v>9.3000000000000007</v>
      </c>
      <c r="K61">
        <v>5.2</v>
      </c>
      <c r="L61">
        <v>81.5</v>
      </c>
      <c r="M61">
        <v>42.9</v>
      </c>
      <c r="N61">
        <v>45.3</v>
      </c>
      <c r="O61">
        <v>1.31</v>
      </c>
      <c r="P61">
        <v>2.27</v>
      </c>
      <c r="Q61">
        <v>15.7</v>
      </c>
      <c r="R61">
        <v>14.2</v>
      </c>
      <c r="T61">
        <f t="shared" si="6"/>
        <v>2</v>
      </c>
    </row>
    <row r="62" spans="1:20" x14ac:dyDescent="0.25">
      <c r="A62">
        <v>58</v>
      </c>
      <c r="B62" t="s">
        <v>520</v>
      </c>
      <c r="C62" t="s">
        <v>680</v>
      </c>
      <c r="D62" s="1">
        <v>189282</v>
      </c>
      <c r="E62">
        <v>17.600000000000001</v>
      </c>
      <c r="F62">
        <v>18.7</v>
      </c>
      <c r="G62">
        <v>18.3</v>
      </c>
      <c r="H62">
        <v>7.3</v>
      </c>
      <c r="I62">
        <v>14.1</v>
      </c>
      <c r="J62">
        <v>26.3</v>
      </c>
      <c r="K62">
        <v>1.6</v>
      </c>
      <c r="L62">
        <v>85.7</v>
      </c>
      <c r="M62">
        <v>48</v>
      </c>
      <c r="N62">
        <v>73.2</v>
      </c>
      <c r="O62">
        <v>2.68</v>
      </c>
      <c r="P62">
        <v>3.09</v>
      </c>
      <c r="Q62">
        <v>16.600000000000001</v>
      </c>
      <c r="R62">
        <v>14.1</v>
      </c>
      <c r="T62">
        <f t="shared" si="6"/>
        <v>2</v>
      </c>
    </row>
    <row r="63" spans="1:20" x14ac:dyDescent="0.25">
      <c r="A63">
        <v>59</v>
      </c>
      <c r="B63" t="s">
        <v>365</v>
      </c>
      <c r="C63" t="s">
        <v>634</v>
      </c>
      <c r="D63">
        <v>997</v>
      </c>
      <c r="E63">
        <v>6.8</v>
      </c>
      <c r="F63">
        <v>8.9</v>
      </c>
      <c r="G63">
        <v>9.8000000000000007</v>
      </c>
      <c r="H63">
        <v>8.3000000000000007</v>
      </c>
      <c r="I63">
        <v>9.3000000000000007</v>
      </c>
      <c r="J63">
        <v>10.3</v>
      </c>
      <c r="K63">
        <v>2.9</v>
      </c>
      <c r="L63">
        <v>14.1</v>
      </c>
      <c r="M63">
        <v>95.1</v>
      </c>
      <c r="N63" t="s">
        <v>112</v>
      </c>
      <c r="O63">
        <v>1.5</v>
      </c>
      <c r="P63">
        <v>2.36</v>
      </c>
      <c r="Q63">
        <v>16.7</v>
      </c>
      <c r="R63">
        <v>13.8</v>
      </c>
      <c r="T63">
        <f t="shared" si="6"/>
        <v>2</v>
      </c>
    </row>
    <row r="64" spans="1:20" x14ac:dyDescent="0.25">
      <c r="A64">
        <v>60</v>
      </c>
      <c r="B64" t="s">
        <v>419</v>
      </c>
      <c r="C64" t="s">
        <v>645</v>
      </c>
      <c r="D64" s="1">
        <v>1782</v>
      </c>
      <c r="E64">
        <v>12.7</v>
      </c>
      <c r="F64">
        <v>-2.8</v>
      </c>
      <c r="G64">
        <v>10.5</v>
      </c>
      <c r="H64">
        <v>6.2</v>
      </c>
      <c r="I64">
        <v>7.1</v>
      </c>
      <c r="J64">
        <v>-6.5</v>
      </c>
      <c r="K64">
        <v>1.8</v>
      </c>
      <c r="L64">
        <v>21</v>
      </c>
      <c r="M64">
        <v>111.7</v>
      </c>
      <c r="N64">
        <v>101.4</v>
      </c>
      <c r="O64">
        <v>1.59</v>
      </c>
      <c r="P64">
        <v>1.84</v>
      </c>
      <c r="Q64" t="e">
        <v>#N/A</v>
      </c>
      <c r="R64">
        <v>13.7</v>
      </c>
      <c r="T64">
        <f t="shared" si="6"/>
        <v>2</v>
      </c>
    </row>
    <row r="65" spans="1:20" x14ac:dyDescent="0.25">
      <c r="A65">
        <v>61</v>
      </c>
      <c r="B65" t="s">
        <v>459</v>
      </c>
      <c r="C65" t="s">
        <v>656</v>
      </c>
      <c r="D65" s="1">
        <v>7510</v>
      </c>
      <c r="E65">
        <v>9.8000000000000007</v>
      </c>
      <c r="F65">
        <v>9.4</v>
      </c>
      <c r="G65">
        <v>8.5</v>
      </c>
      <c r="H65">
        <v>7</v>
      </c>
      <c r="I65">
        <v>8.5</v>
      </c>
      <c r="J65">
        <v>13.5</v>
      </c>
      <c r="K65">
        <v>3.4</v>
      </c>
      <c r="L65">
        <v>62</v>
      </c>
      <c r="M65">
        <v>21.3</v>
      </c>
      <c r="N65">
        <v>43.1</v>
      </c>
      <c r="O65">
        <v>1.21</v>
      </c>
      <c r="P65">
        <v>1.44</v>
      </c>
      <c r="Q65">
        <v>13.5</v>
      </c>
      <c r="R65">
        <v>13.7</v>
      </c>
      <c r="T65">
        <f t="shared" si="6"/>
        <v>2</v>
      </c>
    </row>
    <row r="66" spans="1:20" x14ac:dyDescent="0.25">
      <c r="A66">
        <v>62</v>
      </c>
      <c r="B66" t="s">
        <v>120</v>
      </c>
      <c r="C66" t="s">
        <v>571</v>
      </c>
      <c r="D66">
        <v>477</v>
      </c>
      <c r="E66">
        <v>7.3</v>
      </c>
      <c r="F66">
        <v>4.2</v>
      </c>
      <c r="G66">
        <v>7.3</v>
      </c>
      <c r="H66">
        <v>6.7</v>
      </c>
      <c r="I66">
        <v>7.5</v>
      </c>
      <c r="J66">
        <v>4.7</v>
      </c>
      <c r="K66">
        <v>3.1</v>
      </c>
      <c r="L66">
        <v>14.4</v>
      </c>
      <c r="M66">
        <v>68.400000000000006</v>
      </c>
      <c r="N66">
        <v>89.4</v>
      </c>
      <c r="O66">
        <v>1.1100000000000001</v>
      </c>
      <c r="P66">
        <v>1.1299999999999999</v>
      </c>
      <c r="Q66">
        <v>25.4</v>
      </c>
      <c r="R66">
        <v>13.7</v>
      </c>
      <c r="T66">
        <f t="shared" si="6"/>
        <v>2</v>
      </c>
    </row>
    <row r="67" spans="1:20" x14ac:dyDescent="0.25">
      <c r="A67">
        <v>63</v>
      </c>
      <c r="B67" t="s">
        <v>24</v>
      </c>
      <c r="C67" t="s">
        <v>559</v>
      </c>
      <c r="D67" s="1">
        <v>4377</v>
      </c>
      <c r="E67">
        <v>5.4</v>
      </c>
      <c r="F67">
        <v>6.6</v>
      </c>
      <c r="G67">
        <v>10</v>
      </c>
      <c r="H67">
        <v>7</v>
      </c>
      <c r="I67">
        <v>7.8</v>
      </c>
      <c r="J67">
        <v>6.5</v>
      </c>
      <c r="K67">
        <v>2.1</v>
      </c>
      <c r="L67">
        <v>21.6</v>
      </c>
      <c r="M67">
        <v>72.599999999999994</v>
      </c>
      <c r="N67">
        <v>85.3</v>
      </c>
      <c r="O67">
        <v>1.47</v>
      </c>
      <c r="P67">
        <v>1.57</v>
      </c>
      <c r="Q67">
        <v>22.4</v>
      </c>
      <c r="R67">
        <v>13.6</v>
      </c>
      <c r="T67">
        <f t="shared" si="6"/>
        <v>2</v>
      </c>
    </row>
    <row r="68" spans="1:20" x14ac:dyDescent="0.25">
      <c r="A68">
        <v>64</v>
      </c>
      <c r="B68" t="s">
        <v>24</v>
      </c>
      <c r="C68" t="s">
        <v>558</v>
      </c>
      <c r="D68" s="1">
        <v>15324</v>
      </c>
      <c r="E68">
        <v>-6.4</v>
      </c>
      <c r="F68">
        <v>10</v>
      </c>
      <c r="G68">
        <v>11.4</v>
      </c>
      <c r="H68">
        <v>4.5999999999999996</v>
      </c>
      <c r="I68">
        <v>5.3</v>
      </c>
      <c r="J68">
        <v>-4.0999999999999996</v>
      </c>
      <c r="K68">
        <v>2</v>
      </c>
      <c r="L68">
        <v>28.7</v>
      </c>
      <c r="M68">
        <v>334.2</v>
      </c>
      <c r="N68">
        <v>537.4</v>
      </c>
      <c r="O68">
        <v>1.25</v>
      </c>
      <c r="P68">
        <v>2.52</v>
      </c>
      <c r="Q68">
        <v>17.2</v>
      </c>
      <c r="R68">
        <v>13.5</v>
      </c>
      <c r="T68">
        <f t="shared" si="6"/>
        <v>2</v>
      </c>
    </row>
    <row r="69" spans="1:20" x14ac:dyDescent="0.25">
      <c r="A69">
        <v>65</v>
      </c>
      <c r="B69" t="s">
        <v>24</v>
      </c>
      <c r="C69" t="s">
        <v>560</v>
      </c>
      <c r="D69" s="1">
        <v>19887</v>
      </c>
      <c r="E69">
        <v>5.2</v>
      </c>
      <c r="F69">
        <v>6.7</v>
      </c>
      <c r="G69">
        <v>8</v>
      </c>
      <c r="H69">
        <v>7.8</v>
      </c>
      <c r="I69">
        <v>9</v>
      </c>
      <c r="J69">
        <v>0.8</v>
      </c>
      <c r="K69">
        <v>1.8</v>
      </c>
      <c r="L69">
        <v>23.9</v>
      </c>
      <c r="M69">
        <v>27.7</v>
      </c>
      <c r="N69">
        <v>129.4</v>
      </c>
      <c r="O69">
        <v>1.1599999999999999</v>
      </c>
      <c r="P69">
        <v>1.2</v>
      </c>
      <c r="Q69">
        <v>17</v>
      </c>
      <c r="R69">
        <v>13.1</v>
      </c>
      <c r="T69">
        <f t="shared" si="6"/>
        <v>2</v>
      </c>
    </row>
    <row r="70" spans="1:20" x14ac:dyDescent="0.25">
      <c r="A70">
        <v>66</v>
      </c>
      <c r="B70" t="s">
        <v>283</v>
      </c>
      <c r="C70" t="s">
        <v>614</v>
      </c>
      <c r="D70" s="1">
        <v>5108</v>
      </c>
      <c r="E70">
        <v>10.8</v>
      </c>
      <c r="F70">
        <v>-7.4</v>
      </c>
      <c r="G70">
        <v>9.1</v>
      </c>
      <c r="H70">
        <v>6.4</v>
      </c>
      <c r="I70">
        <v>7.1</v>
      </c>
      <c r="J70">
        <v>12.8</v>
      </c>
      <c r="K70">
        <v>1</v>
      </c>
      <c r="L70">
        <v>13.9</v>
      </c>
      <c r="M70">
        <v>197.8</v>
      </c>
      <c r="N70">
        <v>175.5</v>
      </c>
      <c r="O70">
        <v>1.28</v>
      </c>
      <c r="P70">
        <v>1.36</v>
      </c>
      <c r="Q70" t="e">
        <v>#N/A</v>
      </c>
      <c r="R70">
        <v>12.9</v>
      </c>
      <c r="T70">
        <f t="shared" si="6"/>
        <v>2</v>
      </c>
    </row>
    <row r="71" spans="1:20" x14ac:dyDescent="0.25">
      <c r="A71">
        <v>67</v>
      </c>
      <c r="B71" t="s">
        <v>24</v>
      </c>
      <c r="C71" t="s">
        <v>568</v>
      </c>
      <c r="D71" s="1">
        <v>46092</v>
      </c>
      <c r="E71">
        <v>10.4</v>
      </c>
      <c r="F71">
        <v>9</v>
      </c>
      <c r="G71">
        <v>10.199999999999999</v>
      </c>
      <c r="H71">
        <v>8</v>
      </c>
      <c r="I71">
        <v>10.1</v>
      </c>
      <c r="J71">
        <v>10.8</v>
      </c>
      <c r="K71">
        <v>5.6</v>
      </c>
      <c r="L71">
        <v>27.8</v>
      </c>
      <c r="M71">
        <v>35</v>
      </c>
      <c r="N71">
        <v>44.3</v>
      </c>
      <c r="O71">
        <v>1.49</v>
      </c>
      <c r="P71">
        <v>2.0499999999999998</v>
      </c>
      <c r="Q71">
        <v>15.9</v>
      </c>
      <c r="R71">
        <v>12.8</v>
      </c>
      <c r="T71">
        <f>T38+1</f>
        <v>3</v>
      </c>
    </row>
    <row r="72" spans="1:20" x14ac:dyDescent="0.25">
      <c r="A72">
        <v>68</v>
      </c>
      <c r="B72" t="s">
        <v>428</v>
      </c>
      <c r="C72" t="s">
        <v>568</v>
      </c>
      <c r="D72" s="1">
        <v>46092</v>
      </c>
      <c r="E72">
        <v>10.4</v>
      </c>
      <c r="F72">
        <v>9</v>
      </c>
      <c r="G72">
        <v>10.199999999999999</v>
      </c>
      <c r="H72">
        <v>8</v>
      </c>
      <c r="I72">
        <v>10.1</v>
      </c>
      <c r="J72">
        <v>10.8</v>
      </c>
      <c r="K72">
        <v>5.6</v>
      </c>
      <c r="L72">
        <v>27.8</v>
      </c>
      <c r="M72">
        <v>35</v>
      </c>
      <c r="N72">
        <v>44.3</v>
      </c>
      <c r="O72">
        <v>1.49</v>
      </c>
      <c r="P72">
        <v>2.0499999999999998</v>
      </c>
      <c r="Q72">
        <v>15.9</v>
      </c>
      <c r="R72">
        <v>12.8</v>
      </c>
      <c r="T72">
        <f t="shared" ref="T72:T103" si="7">T39+1</f>
        <v>3</v>
      </c>
    </row>
    <row r="73" spans="1:20" x14ac:dyDescent="0.25">
      <c r="A73">
        <v>69</v>
      </c>
      <c r="B73" t="s">
        <v>199</v>
      </c>
      <c r="C73" t="s">
        <v>588</v>
      </c>
      <c r="D73" s="1">
        <v>5290</v>
      </c>
      <c r="E73">
        <v>13.1</v>
      </c>
      <c r="F73">
        <v>6.1</v>
      </c>
      <c r="G73">
        <v>9.1</v>
      </c>
      <c r="H73">
        <v>8.1999999999999993</v>
      </c>
      <c r="I73">
        <v>9.4</v>
      </c>
      <c r="J73">
        <v>6.5</v>
      </c>
      <c r="K73">
        <v>2.2999999999999998</v>
      </c>
      <c r="L73">
        <v>20.7</v>
      </c>
      <c r="M73">
        <v>70.400000000000006</v>
      </c>
      <c r="N73">
        <v>51.7</v>
      </c>
      <c r="O73">
        <v>1.28</v>
      </c>
      <c r="P73">
        <v>1.81</v>
      </c>
      <c r="Q73">
        <v>20.6</v>
      </c>
      <c r="R73">
        <v>12.7</v>
      </c>
      <c r="T73">
        <f t="shared" si="7"/>
        <v>3</v>
      </c>
    </row>
    <row r="74" spans="1:20" x14ac:dyDescent="0.25">
      <c r="A74">
        <v>70</v>
      </c>
      <c r="B74" t="s">
        <v>120</v>
      </c>
      <c r="C74" t="s">
        <v>579</v>
      </c>
      <c r="D74">
        <v>203</v>
      </c>
      <c r="E74">
        <v>17.5</v>
      </c>
      <c r="F74">
        <v>18.8</v>
      </c>
      <c r="G74">
        <v>21.1</v>
      </c>
      <c r="H74">
        <v>7.8</v>
      </c>
      <c r="I74">
        <v>7.8</v>
      </c>
      <c r="J74">
        <v>20.7</v>
      </c>
      <c r="K74">
        <v>1.7</v>
      </c>
      <c r="L74" t="s">
        <v>131</v>
      </c>
      <c r="M74">
        <v>115.3</v>
      </c>
      <c r="N74">
        <v>147.30000000000001</v>
      </c>
      <c r="O74">
        <v>2.17</v>
      </c>
      <c r="P74">
        <v>2.19</v>
      </c>
      <c r="Q74">
        <v>17.3</v>
      </c>
      <c r="R74">
        <v>12.6</v>
      </c>
      <c r="T74">
        <f t="shared" si="7"/>
        <v>3</v>
      </c>
    </row>
    <row r="75" spans="1:20" x14ac:dyDescent="0.25">
      <c r="A75">
        <v>71</v>
      </c>
      <c r="B75" t="s">
        <v>459</v>
      </c>
      <c r="C75" t="s">
        <v>661</v>
      </c>
      <c r="D75" s="1">
        <v>2760</v>
      </c>
      <c r="E75">
        <v>14.9</v>
      </c>
      <c r="F75">
        <v>24.3</v>
      </c>
      <c r="G75">
        <v>22.5</v>
      </c>
      <c r="H75">
        <v>4.8</v>
      </c>
      <c r="I75">
        <v>5.3</v>
      </c>
      <c r="J75" t="s">
        <v>145</v>
      </c>
      <c r="K75">
        <v>2.6</v>
      </c>
      <c r="L75">
        <v>34.1</v>
      </c>
      <c r="M75">
        <v>86.4</v>
      </c>
      <c r="N75">
        <v>95.3</v>
      </c>
      <c r="O75">
        <v>3.73</v>
      </c>
      <c r="P75" t="e">
        <v>#N/A</v>
      </c>
      <c r="Q75">
        <v>14.6</v>
      </c>
      <c r="R75">
        <v>12.5</v>
      </c>
      <c r="T75">
        <f t="shared" si="7"/>
        <v>3</v>
      </c>
    </row>
    <row r="76" spans="1:20" x14ac:dyDescent="0.25">
      <c r="A76">
        <v>72</v>
      </c>
      <c r="B76" t="s">
        <v>428</v>
      </c>
      <c r="C76" t="s">
        <v>651</v>
      </c>
      <c r="D76" s="1">
        <v>63656</v>
      </c>
      <c r="E76">
        <v>14</v>
      </c>
      <c r="F76">
        <v>22.7</v>
      </c>
      <c r="G76">
        <v>20.100000000000001</v>
      </c>
      <c r="H76">
        <v>11.7</v>
      </c>
      <c r="I76">
        <v>14.6</v>
      </c>
      <c r="J76">
        <v>18.2</v>
      </c>
      <c r="K76">
        <v>2.4</v>
      </c>
      <c r="L76">
        <v>51.4</v>
      </c>
      <c r="M76">
        <v>53.7</v>
      </c>
      <c r="N76">
        <v>73.7</v>
      </c>
      <c r="O76">
        <v>3.17</v>
      </c>
      <c r="P76">
        <v>3.95</v>
      </c>
      <c r="Q76">
        <v>13.7</v>
      </c>
      <c r="R76">
        <v>12.5</v>
      </c>
      <c r="T76">
        <f t="shared" si="7"/>
        <v>3</v>
      </c>
    </row>
    <row r="77" spans="1:20" x14ac:dyDescent="0.25">
      <c r="A77">
        <v>73</v>
      </c>
      <c r="B77" t="s">
        <v>120</v>
      </c>
      <c r="C77" t="s">
        <v>572</v>
      </c>
      <c r="D77">
        <v>119</v>
      </c>
      <c r="E77">
        <v>-19.399999999999999</v>
      </c>
      <c r="F77">
        <v>6.8</v>
      </c>
      <c r="G77">
        <v>8.4</v>
      </c>
      <c r="H77">
        <v>5.8</v>
      </c>
      <c r="I77">
        <v>5.8</v>
      </c>
      <c r="J77">
        <v>0.1</v>
      </c>
      <c r="K77" t="s">
        <v>131</v>
      </c>
      <c r="L77" t="s">
        <v>131</v>
      </c>
      <c r="M77">
        <v>83.1</v>
      </c>
      <c r="N77">
        <v>114.1</v>
      </c>
      <c r="O77">
        <v>1.03</v>
      </c>
      <c r="P77">
        <v>1.1000000000000001</v>
      </c>
      <c r="Q77">
        <v>16.600000000000001</v>
      </c>
      <c r="R77">
        <v>12.4</v>
      </c>
      <c r="T77">
        <f t="shared" si="7"/>
        <v>3</v>
      </c>
    </row>
    <row r="78" spans="1:20" x14ac:dyDescent="0.25">
      <c r="A78">
        <v>74</v>
      </c>
      <c r="B78" t="s">
        <v>343</v>
      </c>
      <c r="C78" t="s">
        <v>624</v>
      </c>
      <c r="D78" s="1">
        <v>4032</v>
      </c>
      <c r="E78">
        <v>14</v>
      </c>
      <c r="F78">
        <v>10.199999999999999</v>
      </c>
      <c r="G78">
        <v>4.4000000000000004</v>
      </c>
      <c r="H78">
        <v>8</v>
      </c>
      <c r="I78">
        <v>9.6</v>
      </c>
      <c r="J78">
        <v>15.7</v>
      </c>
      <c r="K78">
        <v>1.7</v>
      </c>
      <c r="L78">
        <v>16.7</v>
      </c>
      <c r="M78">
        <v>39.799999999999997</v>
      </c>
      <c r="N78">
        <v>67.400000000000006</v>
      </c>
      <c r="O78">
        <v>0.59</v>
      </c>
      <c r="P78">
        <v>0.59</v>
      </c>
      <c r="Q78">
        <v>5.8</v>
      </c>
      <c r="R78">
        <v>12.4</v>
      </c>
      <c r="T78">
        <f t="shared" si="7"/>
        <v>3</v>
      </c>
    </row>
    <row r="79" spans="1:20" x14ac:dyDescent="0.25">
      <c r="A79">
        <v>75</v>
      </c>
      <c r="B79" t="s">
        <v>343</v>
      </c>
      <c r="C79" t="s">
        <v>625</v>
      </c>
      <c r="D79" s="1">
        <v>4419</v>
      </c>
      <c r="E79">
        <v>18.100000000000001</v>
      </c>
      <c r="F79">
        <v>19.7</v>
      </c>
      <c r="G79">
        <v>20</v>
      </c>
      <c r="H79">
        <v>10.199999999999999</v>
      </c>
      <c r="I79">
        <v>10.6</v>
      </c>
      <c r="J79">
        <v>23.3</v>
      </c>
      <c r="K79" t="s">
        <v>131</v>
      </c>
      <c r="L79">
        <v>6.9</v>
      </c>
      <c r="M79">
        <v>42.8</v>
      </c>
      <c r="N79">
        <v>42.8</v>
      </c>
      <c r="O79">
        <v>2.48</v>
      </c>
      <c r="P79">
        <v>2.48</v>
      </c>
      <c r="Q79">
        <v>15</v>
      </c>
      <c r="R79">
        <v>12.1</v>
      </c>
      <c r="T79">
        <f t="shared" si="7"/>
        <v>3</v>
      </c>
    </row>
    <row r="80" spans="1:20" x14ac:dyDescent="0.25">
      <c r="A80">
        <v>76</v>
      </c>
      <c r="B80" t="s">
        <v>283</v>
      </c>
      <c r="C80" t="s">
        <v>611</v>
      </c>
      <c r="D80" s="1">
        <v>15220</v>
      </c>
      <c r="E80">
        <v>14.2</v>
      </c>
      <c r="F80">
        <v>9.6</v>
      </c>
      <c r="G80">
        <v>11.4</v>
      </c>
      <c r="H80">
        <v>7.3</v>
      </c>
      <c r="I80">
        <v>8.1999999999999993</v>
      </c>
      <c r="J80">
        <v>17.100000000000001</v>
      </c>
      <c r="K80">
        <v>3.3</v>
      </c>
      <c r="L80">
        <v>15.6</v>
      </c>
      <c r="M80">
        <v>30.4</v>
      </c>
      <c r="N80">
        <v>71.099999999999994</v>
      </c>
      <c r="O80">
        <v>1.57</v>
      </c>
      <c r="P80">
        <v>1.59</v>
      </c>
      <c r="Q80">
        <v>15.9</v>
      </c>
      <c r="R80">
        <v>12.1</v>
      </c>
      <c r="T80">
        <f t="shared" si="7"/>
        <v>3</v>
      </c>
    </row>
    <row r="81" spans="1:20" x14ac:dyDescent="0.25">
      <c r="A81">
        <v>77</v>
      </c>
      <c r="B81" t="s">
        <v>283</v>
      </c>
      <c r="C81" t="s">
        <v>616</v>
      </c>
      <c r="D81" s="1">
        <v>32598</v>
      </c>
      <c r="E81">
        <v>10.6</v>
      </c>
      <c r="F81">
        <v>0.6</v>
      </c>
      <c r="G81">
        <v>7.5</v>
      </c>
      <c r="H81">
        <v>6.6</v>
      </c>
      <c r="I81">
        <v>9.1</v>
      </c>
      <c r="J81">
        <v>9</v>
      </c>
      <c r="K81">
        <v>5.2</v>
      </c>
      <c r="L81">
        <v>25.7</v>
      </c>
      <c r="M81">
        <v>84.5</v>
      </c>
      <c r="N81">
        <v>131.4</v>
      </c>
      <c r="O81">
        <v>0.98</v>
      </c>
      <c r="P81">
        <v>1.1100000000000001</v>
      </c>
      <c r="Q81" t="e">
        <v>#N/A</v>
      </c>
      <c r="R81">
        <v>12.1</v>
      </c>
      <c r="T81">
        <f t="shared" si="7"/>
        <v>3</v>
      </c>
    </row>
    <row r="82" spans="1:20" x14ac:dyDescent="0.25">
      <c r="A82">
        <v>78</v>
      </c>
      <c r="B82" t="s">
        <v>24</v>
      </c>
      <c r="C82" t="s">
        <v>554</v>
      </c>
      <c r="D82" s="1">
        <v>53389</v>
      </c>
      <c r="E82">
        <v>-1</v>
      </c>
      <c r="F82">
        <v>3.1</v>
      </c>
      <c r="G82">
        <v>5.5</v>
      </c>
      <c r="H82">
        <v>7.8</v>
      </c>
      <c r="I82">
        <v>10.3</v>
      </c>
      <c r="J82">
        <v>8.1</v>
      </c>
      <c r="K82">
        <v>2.2000000000000002</v>
      </c>
      <c r="L82">
        <v>28.7</v>
      </c>
      <c r="M82">
        <v>164.9</v>
      </c>
      <c r="N82">
        <v>311</v>
      </c>
      <c r="O82">
        <v>0.74</v>
      </c>
      <c r="P82">
        <v>0.74</v>
      </c>
      <c r="Q82">
        <v>21.9</v>
      </c>
      <c r="R82">
        <v>12</v>
      </c>
      <c r="T82">
        <f t="shared" si="7"/>
        <v>3</v>
      </c>
    </row>
    <row r="83" spans="1:20" x14ac:dyDescent="0.25">
      <c r="A83">
        <v>79</v>
      </c>
      <c r="B83" t="s">
        <v>459</v>
      </c>
      <c r="C83" t="s">
        <v>658</v>
      </c>
      <c r="D83" s="1">
        <v>1410</v>
      </c>
      <c r="E83">
        <v>87</v>
      </c>
      <c r="F83">
        <v>27.7</v>
      </c>
      <c r="G83">
        <v>23.6</v>
      </c>
      <c r="H83">
        <v>9.6</v>
      </c>
      <c r="I83">
        <v>10.4</v>
      </c>
      <c r="J83" t="s">
        <v>145</v>
      </c>
      <c r="K83">
        <v>5.3</v>
      </c>
      <c r="L83">
        <v>31.1</v>
      </c>
      <c r="M83">
        <v>41.8</v>
      </c>
      <c r="N83">
        <v>41.8</v>
      </c>
      <c r="O83">
        <v>4.05</v>
      </c>
      <c r="P83">
        <v>4.26</v>
      </c>
      <c r="Q83">
        <v>13.1</v>
      </c>
      <c r="R83">
        <v>11.9</v>
      </c>
      <c r="T83">
        <f t="shared" si="7"/>
        <v>3</v>
      </c>
    </row>
    <row r="84" spans="1:20" x14ac:dyDescent="0.25">
      <c r="A84">
        <v>80</v>
      </c>
      <c r="B84" t="s">
        <v>459</v>
      </c>
      <c r="C84" t="s">
        <v>667</v>
      </c>
      <c r="D84" s="1">
        <v>8277</v>
      </c>
      <c r="E84">
        <v>0.5</v>
      </c>
      <c r="F84">
        <v>11.3</v>
      </c>
      <c r="G84">
        <v>13.1</v>
      </c>
      <c r="H84">
        <v>9.5</v>
      </c>
      <c r="I84">
        <v>11.1</v>
      </c>
      <c r="J84">
        <v>3.8</v>
      </c>
      <c r="K84">
        <v>2.9</v>
      </c>
      <c r="L84">
        <v>25.5</v>
      </c>
      <c r="M84">
        <v>191.8</v>
      </c>
      <c r="N84">
        <v>124</v>
      </c>
      <c r="O84">
        <v>1.8</v>
      </c>
      <c r="P84">
        <v>2.2799999999999998</v>
      </c>
      <c r="Q84">
        <v>15.5</v>
      </c>
      <c r="R84">
        <v>11.9</v>
      </c>
      <c r="T84">
        <f t="shared" si="7"/>
        <v>3</v>
      </c>
    </row>
    <row r="85" spans="1:20" x14ac:dyDescent="0.25">
      <c r="A85">
        <v>81</v>
      </c>
      <c r="B85" t="s">
        <v>428</v>
      </c>
      <c r="C85" t="s">
        <v>553</v>
      </c>
      <c r="D85" s="1">
        <v>103458</v>
      </c>
      <c r="E85">
        <v>10.9</v>
      </c>
      <c r="F85">
        <v>11.1</v>
      </c>
      <c r="G85">
        <v>10.4</v>
      </c>
      <c r="H85">
        <v>7.3</v>
      </c>
      <c r="I85">
        <v>10.199999999999999</v>
      </c>
      <c r="J85">
        <v>16.399999999999999</v>
      </c>
      <c r="K85">
        <v>3.9</v>
      </c>
      <c r="L85">
        <v>32.799999999999997</v>
      </c>
      <c r="M85">
        <v>16.100000000000001</v>
      </c>
      <c r="N85">
        <v>39.799999999999997</v>
      </c>
      <c r="O85">
        <v>1.36</v>
      </c>
      <c r="P85">
        <v>1.71</v>
      </c>
      <c r="Q85">
        <v>12.4</v>
      </c>
      <c r="R85">
        <v>11.9</v>
      </c>
      <c r="T85">
        <f t="shared" si="7"/>
        <v>3</v>
      </c>
    </row>
    <row r="86" spans="1:20" x14ac:dyDescent="0.25">
      <c r="A86">
        <v>82</v>
      </c>
      <c r="B86" t="s">
        <v>24</v>
      </c>
      <c r="C86" t="s">
        <v>553</v>
      </c>
      <c r="D86" s="1">
        <v>103458</v>
      </c>
      <c r="E86">
        <v>10.9</v>
      </c>
      <c r="F86">
        <v>11.1</v>
      </c>
      <c r="G86">
        <v>10.4</v>
      </c>
      <c r="H86">
        <v>7.3</v>
      </c>
      <c r="I86">
        <v>10.199999999999999</v>
      </c>
      <c r="J86">
        <v>16.399999999999999</v>
      </c>
      <c r="K86">
        <v>3.9</v>
      </c>
      <c r="L86">
        <v>32.799999999999997</v>
      </c>
      <c r="M86">
        <v>16.100000000000001</v>
      </c>
      <c r="N86">
        <v>39.799999999999997</v>
      </c>
      <c r="O86">
        <v>1.35</v>
      </c>
      <c r="P86">
        <v>1.69</v>
      </c>
      <c r="Q86">
        <v>12.4</v>
      </c>
      <c r="R86">
        <v>11.9</v>
      </c>
      <c r="T86">
        <f t="shared" si="7"/>
        <v>3</v>
      </c>
    </row>
    <row r="87" spans="1:20" x14ac:dyDescent="0.25">
      <c r="A87">
        <v>83</v>
      </c>
      <c r="B87" t="s">
        <v>24</v>
      </c>
      <c r="C87" t="s">
        <v>564</v>
      </c>
      <c r="D87" s="1">
        <v>10965</v>
      </c>
      <c r="E87">
        <v>8.1</v>
      </c>
      <c r="F87">
        <v>2.5</v>
      </c>
      <c r="G87">
        <v>8.4</v>
      </c>
      <c r="H87">
        <v>8.1999999999999993</v>
      </c>
      <c r="I87">
        <v>9.6999999999999993</v>
      </c>
      <c r="J87">
        <v>11.7</v>
      </c>
      <c r="K87">
        <v>5.2</v>
      </c>
      <c r="L87">
        <v>25.2</v>
      </c>
      <c r="M87">
        <v>71.3</v>
      </c>
      <c r="N87">
        <v>69.2</v>
      </c>
      <c r="O87">
        <v>1.04</v>
      </c>
      <c r="P87">
        <v>1.59</v>
      </c>
      <c r="Q87">
        <v>41.5</v>
      </c>
      <c r="R87">
        <v>11.9</v>
      </c>
      <c r="T87">
        <f t="shared" si="7"/>
        <v>3</v>
      </c>
    </row>
    <row r="88" spans="1:20" x14ac:dyDescent="0.25">
      <c r="A88">
        <v>84</v>
      </c>
      <c r="B88" t="s">
        <v>520</v>
      </c>
      <c r="C88" t="s">
        <v>564</v>
      </c>
      <c r="D88" s="1">
        <v>10965</v>
      </c>
      <c r="E88">
        <v>8.1</v>
      </c>
      <c r="F88">
        <v>2.5</v>
      </c>
      <c r="G88">
        <v>8.4</v>
      </c>
      <c r="H88">
        <v>8.1999999999999993</v>
      </c>
      <c r="I88">
        <v>9.6999999999999993</v>
      </c>
      <c r="J88">
        <v>11.7</v>
      </c>
      <c r="K88">
        <v>5.2</v>
      </c>
      <c r="L88">
        <v>25.2</v>
      </c>
      <c r="M88">
        <v>71.3</v>
      </c>
      <c r="N88">
        <v>69.2</v>
      </c>
      <c r="O88">
        <v>1.04</v>
      </c>
      <c r="P88">
        <v>1.59</v>
      </c>
      <c r="Q88">
        <v>41.5</v>
      </c>
      <c r="R88">
        <v>11.9</v>
      </c>
      <c r="T88">
        <f t="shared" si="7"/>
        <v>3</v>
      </c>
    </row>
    <row r="89" spans="1:20" x14ac:dyDescent="0.25">
      <c r="A89">
        <v>85</v>
      </c>
      <c r="B89" t="s">
        <v>459</v>
      </c>
      <c r="C89" t="s">
        <v>657</v>
      </c>
      <c r="D89" s="1">
        <v>6700</v>
      </c>
      <c r="E89">
        <v>10.8</v>
      </c>
      <c r="F89">
        <v>16.7</v>
      </c>
      <c r="G89">
        <v>14.4</v>
      </c>
      <c r="H89">
        <v>8.1</v>
      </c>
      <c r="I89">
        <v>8.9</v>
      </c>
      <c r="J89" t="s">
        <v>145</v>
      </c>
      <c r="K89">
        <v>4.5</v>
      </c>
      <c r="L89">
        <v>19.100000000000001</v>
      </c>
      <c r="M89">
        <v>33.1</v>
      </c>
      <c r="N89">
        <v>32.799999999999997</v>
      </c>
      <c r="O89">
        <v>1.93</v>
      </c>
      <c r="P89">
        <v>2.39</v>
      </c>
      <c r="Q89">
        <v>11.8</v>
      </c>
      <c r="R89">
        <v>11.8</v>
      </c>
      <c r="T89">
        <f t="shared" si="7"/>
        <v>3</v>
      </c>
    </row>
    <row r="90" spans="1:20" x14ac:dyDescent="0.25">
      <c r="A90">
        <v>86</v>
      </c>
      <c r="B90" t="s">
        <v>343</v>
      </c>
      <c r="C90" t="s">
        <v>628</v>
      </c>
      <c r="D90" s="1">
        <v>5488</v>
      </c>
      <c r="E90">
        <v>14.3</v>
      </c>
      <c r="F90">
        <v>16.5</v>
      </c>
      <c r="G90">
        <v>14.4</v>
      </c>
      <c r="H90">
        <v>10</v>
      </c>
      <c r="I90">
        <v>11.4</v>
      </c>
      <c r="J90">
        <v>4.7</v>
      </c>
      <c r="K90" t="s">
        <v>131</v>
      </c>
      <c r="L90">
        <v>31.6</v>
      </c>
      <c r="M90" s="2">
        <v>1159.0999999999999</v>
      </c>
      <c r="N90">
        <v>280.2</v>
      </c>
      <c r="O90">
        <v>1.75</v>
      </c>
      <c r="P90">
        <v>1.75</v>
      </c>
      <c r="Q90">
        <v>12</v>
      </c>
      <c r="R90">
        <v>11.8</v>
      </c>
      <c r="T90">
        <f t="shared" si="7"/>
        <v>3</v>
      </c>
    </row>
    <row r="91" spans="1:20" x14ac:dyDescent="0.25">
      <c r="A91">
        <v>87</v>
      </c>
      <c r="B91" t="s">
        <v>24</v>
      </c>
      <c r="C91" t="s">
        <v>563</v>
      </c>
      <c r="D91" s="1">
        <v>5474</v>
      </c>
      <c r="E91">
        <v>11.2</v>
      </c>
      <c r="F91">
        <v>7.6</v>
      </c>
      <c r="G91">
        <v>9.1999999999999993</v>
      </c>
      <c r="H91">
        <v>6.6</v>
      </c>
      <c r="I91">
        <v>7.9</v>
      </c>
      <c r="J91">
        <v>7.6</v>
      </c>
      <c r="K91">
        <v>3.7</v>
      </c>
      <c r="L91">
        <v>25.5</v>
      </c>
      <c r="M91">
        <v>43.7</v>
      </c>
      <c r="N91">
        <v>361.1</v>
      </c>
      <c r="O91">
        <v>1.1599999999999999</v>
      </c>
      <c r="P91">
        <v>1.2</v>
      </c>
      <c r="Q91">
        <v>15.6</v>
      </c>
      <c r="R91">
        <v>11.8</v>
      </c>
      <c r="T91">
        <f t="shared" si="7"/>
        <v>3</v>
      </c>
    </row>
    <row r="92" spans="1:20" x14ac:dyDescent="0.25">
      <c r="A92">
        <v>88</v>
      </c>
      <c r="B92" t="s">
        <v>283</v>
      </c>
      <c r="C92" t="s">
        <v>613</v>
      </c>
      <c r="D92" s="1">
        <v>33934</v>
      </c>
      <c r="E92">
        <v>8.6</v>
      </c>
      <c r="F92">
        <v>1.6</v>
      </c>
      <c r="G92">
        <v>8.1999999999999993</v>
      </c>
      <c r="H92">
        <v>7.7</v>
      </c>
      <c r="I92">
        <v>8.5</v>
      </c>
      <c r="J92">
        <v>16.100000000000001</v>
      </c>
      <c r="K92">
        <v>4.5999999999999996</v>
      </c>
      <c r="L92">
        <v>13.4</v>
      </c>
      <c r="M92">
        <v>84.1</v>
      </c>
      <c r="N92">
        <v>84.9</v>
      </c>
      <c r="O92">
        <v>1.02</v>
      </c>
      <c r="P92">
        <v>1.19</v>
      </c>
      <c r="Q92" t="e">
        <v>#N/A</v>
      </c>
      <c r="R92">
        <v>11.8</v>
      </c>
      <c r="T92">
        <f t="shared" si="7"/>
        <v>3</v>
      </c>
    </row>
    <row r="93" spans="1:20" x14ac:dyDescent="0.25">
      <c r="A93">
        <v>89</v>
      </c>
      <c r="B93" t="s">
        <v>459</v>
      </c>
      <c r="C93" t="s">
        <v>666</v>
      </c>
      <c r="D93" s="1">
        <v>10298</v>
      </c>
      <c r="E93">
        <v>15.5</v>
      </c>
      <c r="F93">
        <v>22.6</v>
      </c>
      <c r="G93">
        <v>20.2</v>
      </c>
      <c r="H93">
        <v>3.8</v>
      </c>
      <c r="I93">
        <v>13.4</v>
      </c>
      <c r="J93">
        <v>12.6</v>
      </c>
      <c r="K93">
        <v>3.2</v>
      </c>
      <c r="L93">
        <v>76.7</v>
      </c>
      <c r="M93">
        <v>36.6</v>
      </c>
      <c r="N93">
        <v>33.9</v>
      </c>
      <c r="O93">
        <v>2.7</v>
      </c>
      <c r="P93">
        <v>4.34</v>
      </c>
      <c r="Q93">
        <v>13</v>
      </c>
      <c r="R93">
        <v>11.7</v>
      </c>
      <c r="T93">
        <f t="shared" si="7"/>
        <v>3</v>
      </c>
    </row>
    <row r="94" spans="1:20" x14ac:dyDescent="0.25">
      <c r="A94">
        <v>90</v>
      </c>
      <c r="B94" t="s">
        <v>244</v>
      </c>
      <c r="C94" t="s">
        <v>602</v>
      </c>
      <c r="D94">
        <v>199</v>
      </c>
      <c r="E94">
        <v>2.5</v>
      </c>
      <c r="F94">
        <v>1.2</v>
      </c>
      <c r="G94">
        <v>6.2</v>
      </c>
      <c r="H94">
        <v>6.9</v>
      </c>
      <c r="I94">
        <v>8.4</v>
      </c>
      <c r="J94">
        <v>8.4</v>
      </c>
      <c r="K94" t="s">
        <v>131</v>
      </c>
      <c r="L94">
        <v>24.4</v>
      </c>
      <c r="M94">
        <v>149.80000000000001</v>
      </c>
      <c r="N94">
        <v>213.5</v>
      </c>
      <c r="O94">
        <v>0.76</v>
      </c>
      <c r="P94">
        <v>0.97</v>
      </c>
      <c r="Q94" t="e">
        <v>#N/A</v>
      </c>
      <c r="R94">
        <v>11.6</v>
      </c>
      <c r="T94">
        <f t="shared" si="7"/>
        <v>3</v>
      </c>
    </row>
    <row r="95" spans="1:20" x14ac:dyDescent="0.25">
      <c r="A95">
        <v>91</v>
      </c>
      <c r="B95" t="s">
        <v>24</v>
      </c>
      <c r="C95" t="s">
        <v>565</v>
      </c>
      <c r="D95" s="1">
        <v>33183</v>
      </c>
      <c r="E95">
        <v>8.3000000000000007</v>
      </c>
      <c r="F95">
        <v>7.8</v>
      </c>
      <c r="G95">
        <v>8.3000000000000007</v>
      </c>
      <c r="H95">
        <v>9.5</v>
      </c>
      <c r="I95">
        <v>11.6</v>
      </c>
      <c r="J95">
        <v>15.2</v>
      </c>
      <c r="K95">
        <v>3.1</v>
      </c>
      <c r="L95">
        <v>18.2</v>
      </c>
      <c r="M95">
        <v>58.4</v>
      </c>
      <c r="N95">
        <v>116.5</v>
      </c>
      <c r="O95">
        <v>1.02</v>
      </c>
      <c r="P95">
        <v>1.3</v>
      </c>
      <c r="Q95">
        <v>13.2</v>
      </c>
      <c r="R95">
        <v>11.5</v>
      </c>
      <c r="T95">
        <f t="shared" si="7"/>
        <v>3</v>
      </c>
    </row>
    <row r="96" spans="1:20" x14ac:dyDescent="0.25">
      <c r="A96">
        <v>92</v>
      </c>
      <c r="B96" t="s">
        <v>520</v>
      </c>
      <c r="C96" t="s">
        <v>565</v>
      </c>
      <c r="D96" s="1">
        <v>33183</v>
      </c>
      <c r="E96">
        <v>8.3000000000000007</v>
      </c>
      <c r="F96">
        <v>7.8</v>
      </c>
      <c r="G96">
        <v>8.3000000000000007</v>
      </c>
      <c r="H96">
        <v>9.5</v>
      </c>
      <c r="I96">
        <v>11.6</v>
      </c>
      <c r="J96">
        <v>15.2</v>
      </c>
      <c r="K96">
        <v>3.1</v>
      </c>
      <c r="L96">
        <v>18.2</v>
      </c>
      <c r="M96">
        <v>58.4</v>
      </c>
      <c r="N96">
        <v>116.5</v>
      </c>
      <c r="O96">
        <v>1.02</v>
      </c>
      <c r="P96">
        <v>1.3</v>
      </c>
      <c r="Q96">
        <v>13.2</v>
      </c>
      <c r="R96">
        <v>11.5</v>
      </c>
      <c r="T96">
        <f t="shared" si="7"/>
        <v>3</v>
      </c>
    </row>
    <row r="97" spans="1:20" x14ac:dyDescent="0.25">
      <c r="A97">
        <v>93</v>
      </c>
      <c r="B97" t="s">
        <v>283</v>
      </c>
      <c r="C97" t="s">
        <v>615</v>
      </c>
      <c r="D97" s="1">
        <v>7924</v>
      </c>
      <c r="E97">
        <v>9.6</v>
      </c>
      <c r="F97">
        <v>3.5</v>
      </c>
      <c r="G97">
        <v>9.1999999999999993</v>
      </c>
      <c r="H97">
        <v>7.7</v>
      </c>
      <c r="I97">
        <v>10.5</v>
      </c>
      <c r="J97">
        <v>17.2</v>
      </c>
      <c r="K97">
        <v>4.7</v>
      </c>
      <c r="L97">
        <v>29.1</v>
      </c>
      <c r="M97">
        <v>18.5</v>
      </c>
      <c r="N97">
        <v>32.6</v>
      </c>
      <c r="O97">
        <v>1.08</v>
      </c>
      <c r="P97">
        <v>1.75</v>
      </c>
      <c r="Q97">
        <v>32.1</v>
      </c>
      <c r="R97">
        <v>11.3</v>
      </c>
      <c r="T97">
        <f t="shared" si="7"/>
        <v>3</v>
      </c>
    </row>
    <row r="98" spans="1:20" x14ac:dyDescent="0.25">
      <c r="A98">
        <v>94</v>
      </c>
      <c r="B98" t="s">
        <v>459</v>
      </c>
      <c r="C98" t="s">
        <v>615</v>
      </c>
      <c r="D98" s="1">
        <v>7924</v>
      </c>
      <c r="E98">
        <v>9.6</v>
      </c>
      <c r="F98">
        <v>3.5</v>
      </c>
      <c r="G98">
        <v>9.1999999999999993</v>
      </c>
      <c r="H98">
        <v>7.7</v>
      </c>
      <c r="I98">
        <v>10.5</v>
      </c>
      <c r="J98">
        <v>17.2</v>
      </c>
      <c r="K98">
        <v>4.7</v>
      </c>
      <c r="L98">
        <v>29.1</v>
      </c>
      <c r="M98">
        <v>18.5</v>
      </c>
      <c r="N98">
        <v>32.6</v>
      </c>
      <c r="O98">
        <v>1.08</v>
      </c>
      <c r="P98">
        <v>1.75</v>
      </c>
      <c r="Q98">
        <v>32.1</v>
      </c>
      <c r="R98">
        <v>11.3</v>
      </c>
      <c r="T98">
        <f t="shared" si="7"/>
        <v>3</v>
      </c>
    </row>
    <row r="99" spans="1:20" x14ac:dyDescent="0.25">
      <c r="A99">
        <v>95</v>
      </c>
      <c r="B99" t="s">
        <v>459</v>
      </c>
      <c r="C99" t="s">
        <v>671</v>
      </c>
      <c r="D99" s="1">
        <v>3815</v>
      </c>
      <c r="E99">
        <v>6.7</v>
      </c>
      <c r="F99">
        <v>6.7</v>
      </c>
      <c r="G99">
        <v>6.7</v>
      </c>
      <c r="H99">
        <v>4.4000000000000004</v>
      </c>
      <c r="I99">
        <v>9.6</v>
      </c>
      <c r="J99">
        <v>11.3</v>
      </c>
      <c r="K99">
        <v>3.2</v>
      </c>
      <c r="L99">
        <v>31.5</v>
      </c>
      <c r="M99">
        <v>37.9</v>
      </c>
      <c r="N99">
        <v>82.6</v>
      </c>
      <c r="O99">
        <v>0.72</v>
      </c>
      <c r="P99">
        <v>1.31</v>
      </c>
      <c r="Q99">
        <v>11.9</v>
      </c>
      <c r="R99">
        <v>11.2</v>
      </c>
      <c r="T99">
        <f t="shared" si="7"/>
        <v>3</v>
      </c>
    </row>
    <row r="100" spans="1:20" x14ac:dyDescent="0.25">
      <c r="A100">
        <v>96</v>
      </c>
      <c r="B100" t="s">
        <v>459</v>
      </c>
      <c r="C100" t="s">
        <v>654</v>
      </c>
      <c r="D100" s="1">
        <v>10221</v>
      </c>
      <c r="E100">
        <v>0.3</v>
      </c>
      <c r="F100">
        <v>7.6</v>
      </c>
      <c r="G100">
        <v>8.1</v>
      </c>
      <c r="H100">
        <v>8.1999999999999993</v>
      </c>
      <c r="I100">
        <v>12.1</v>
      </c>
      <c r="J100">
        <v>14</v>
      </c>
      <c r="K100">
        <v>4.0999999999999996</v>
      </c>
      <c r="L100">
        <v>31.7</v>
      </c>
      <c r="M100">
        <v>76.900000000000006</v>
      </c>
      <c r="N100">
        <v>797.7</v>
      </c>
      <c r="O100">
        <v>0.9</v>
      </c>
      <c r="P100">
        <v>1.04</v>
      </c>
      <c r="Q100">
        <v>12.9</v>
      </c>
      <c r="R100">
        <v>11.1</v>
      </c>
      <c r="T100">
        <f t="shared" si="7"/>
        <v>3</v>
      </c>
    </row>
    <row r="101" spans="1:20" x14ac:dyDescent="0.25">
      <c r="A101">
        <v>97</v>
      </c>
      <c r="B101" t="s">
        <v>428</v>
      </c>
      <c r="C101" t="s">
        <v>650</v>
      </c>
      <c r="D101" s="1">
        <v>21287</v>
      </c>
      <c r="E101">
        <v>18.899999999999999</v>
      </c>
      <c r="F101">
        <v>21.4</v>
      </c>
      <c r="G101">
        <v>16.7</v>
      </c>
      <c r="H101">
        <v>9.4</v>
      </c>
      <c r="I101">
        <v>11.6</v>
      </c>
      <c r="J101">
        <v>15.1</v>
      </c>
      <c r="K101">
        <v>5.5</v>
      </c>
      <c r="L101">
        <v>78.5</v>
      </c>
      <c r="M101">
        <v>22.6</v>
      </c>
      <c r="N101">
        <v>100.3</v>
      </c>
      <c r="O101">
        <v>2.27</v>
      </c>
      <c r="P101">
        <v>2.31</v>
      </c>
      <c r="Q101">
        <v>10.4</v>
      </c>
      <c r="R101">
        <v>11</v>
      </c>
      <c r="T101">
        <f t="shared" si="7"/>
        <v>3</v>
      </c>
    </row>
    <row r="102" spans="1:20" x14ac:dyDescent="0.25">
      <c r="A102">
        <v>98</v>
      </c>
      <c r="B102" t="s">
        <v>459</v>
      </c>
      <c r="C102" t="s">
        <v>662</v>
      </c>
      <c r="D102" s="1">
        <v>5451</v>
      </c>
      <c r="E102">
        <v>8.1999999999999993</v>
      </c>
      <c r="F102">
        <v>8.6999999999999993</v>
      </c>
      <c r="G102">
        <v>9.1999999999999993</v>
      </c>
      <c r="H102">
        <v>5.8</v>
      </c>
      <c r="I102">
        <v>8.3000000000000007</v>
      </c>
      <c r="J102">
        <v>5</v>
      </c>
      <c r="K102">
        <v>3.9</v>
      </c>
      <c r="L102">
        <v>12.2</v>
      </c>
      <c r="M102">
        <v>7.3</v>
      </c>
      <c r="N102">
        <v>19.5</v>
      </c>
      <c r="O102">
        <v>1.0900000000000001</v>
      </c>
      <c r="P102">
        <v>1.45</v>
      </c>
      <c r="Q102">
        <v>12.6</v>
      </c>
      <c r="R102">
        <v>11</v>
      </c>
      <c r="T102">
        <f t="shared" si="7"/>
        <v>3</v>
      </c>
    </row>
    <row r="103" spans="1:20" x14ac:dyDescent="0.25">
      <c r="A103">
        <v>99</v>
      </c>
      <c r="B103" t="s">
        <v>343</v>
      </c>
      <c r="C103" t="s">
        <v>630</v>
      </c>
      <c r="D103" s="1">
        <v>4650</v>
      </c>
      <c r="E103">
        <v>11.5</v>
      </c>
      <c r="F103">
        <v>8.6999999999999993</v>
      </c>
      <c r="G103">
        <v>12.8</v>
      </c>
      <c r="H103">
        <v>8.9</v>
      </c>
      <c r="I103">
        <v>10.6</v>
      </c>
      <c r="J103">
        <v>6.5</v>
      </c>
      <c r="K103">
        <v>0</v>
      </c>
      <c r="L103">
        <v>27.1</v>
      </c>
      <c r="M103">
        <v>222.7</v>
      </c>
      <c r="N103">
        <v>219.3</v>
      </c>
      <c r="O103">
        <v>1.55</v>
      </c>
      <c r="P103">
        <v>1.59</v>
      </c>
      <c r="Q103">
        <v>17.899999999999999</v>
      </c>
      <c r="R103">
        <v>10.9</v>
      </c>
      <c r="T103">
        <f t="shared" si="7"/>
        <v>3</v>
      </c>
    </row>
    <row r="104" spans="1:20" x14ac:dyDescent="0.25">
      <c r="A104">
        <v>100</v>
      </c>
      <c r="B104" t="s">
        <v>283</v>
      </c>
      <c r="C104" t="s">
        <v>609</v>
      </c>
      <c r="D104" s="1">
        <v>9122</v>
      </c>
      <c r="E104">
        <v>12.6</v>
      </c>
      <c r="F104">
        <v>1</v>
      </c>
      <c r="G104">
        <v>9.8000000000000007</v>
      </c>
      <c r="H104">
        <v>7.3</v>
      </c>
      <c r="I104">
        <v>7.6</v>
      </c>
      <c r="J104">
        <v>13.6</v>
      </c>
      <c r="K104">
        <v>2.2999999999999998</v>
      </c>
      <c r="L104">
        <v>7.3</v>
      </c>
      <c r="M104">
        <v>115.8</v>
      </c>
      <c r="N104">
        <v>129.6</v>
      </c>
      <c r="O104">
        <v>1.1399999999999999</v>
      </c>
      <c r="P104">
        <v>1.1499999999999999</v>
      </c>
      <c r="Q104" t="e">
        <v>#N/A</v>
      </c>
      <c r="R104">
        <v>10.9</v>
      </c>
      <c r="T104">
        <f>T71+1</f>
        <v>4</v>
      </c>
    </row>
    <row r="105" spans="1:20" x14ac:dyDescent="0.25">
      <c r="A105">
        <v>101</v>
      </c>
      <c r="B105" t="s">
        <v>283</v>
      </c>
      <c r="C105" t="s">
        <v>608</v>
      </c>
      <c r="D105" s="1">
        <v>4206</v>
      </c>
      <c r="E105">
        <v>9</v>
      </c>
      <c r="F105">
        <v>-4.3</v>
      </c>
      <c r="G105">
        <v>7.7</v>
      </c>
      <c r="H105">
        <v>7.1</v>
      </c>
      <c r="I105">
        <v>8</v>
      </c>
      <c r="J105">
        <v>10.8</v>
      </c>
      <c r="K105">
        <v>3.1</v>
      </c>
      <c r="L105">
        <v>13.7</v>
      </c>
      <c r="M105">
        <v>197.1</v>
      </c>
      <c r="N105">
        <v>176.7</v>
      </c>
      <c r="O105">
        <v>0.9</v>
      </c>
      <c r="P105">
        <v>0.92</v>
      </c>
      <c r="Q105" t="e">
        <v>#N/A</v>
      </c>
      <c r="R105">
        <v>10.6</v>
      </c>
      <c r="T105">
        <f t="shared" ref="T105:T136" si="8">T72+1</f>
        <v>4</v>
      </c>
    </row>
    <row r="106" spans="1:20" x14ac:dyDescent="0.25">
      <c r="A106">
        <v>102</v>
      </c>
      <c r="B106" t="s">
        <v>428</v>
      </c>
      <c r="C106" t="s">
        <v>647</v>
      </c>
      <c r="D106" s="1">
        <v>28389</v>
      </c>
      <c r="E106">
        <v>8.9</v>
      </c>
      <c r="F106">
        <v>9.3000000000000007</v>
      </c>
      <c r="G106">
        <v>9.4</v>
      </c>
      <c r="H106">
        <v>10</v>
      </c>
      <c r="I106">
        <v>16</v>
      </c>
      <c r="J106">
        <v>31.4</v>
      </c>
      <c r="K106">
        <v>5.2</v>
      </c>
      <c r="L106">
        <v>50.2</v>
      </c>
      <c r="M106">
        <v>77.099999999999994</v>
      </c>
      <c r="N106">
        <v>85.6</v>
      </c>
      <c r="O106">
        <v>1.05</v>
      </c>
      <c r="P106">
        <v>1.66</v>
      </c>
      <c r="Q106">
        <v>11.2</v>
      </c>
      <c r="R106">
        <v>10.1</v>
      </c>
      <c r="T106">
        <f t="shared" si="8"/>
        <v>4</v>
      </c>
    </row>
    <row r="107" spans="1:20" x14ac:dyDescent="0.25">
      <c r="A107">
        <v>103</v>
      </c>
      <c r="B107" t="s">
        <v>459</v>
      </c>
      <c r="C107" t="s">
        <v>659</v>
      </c>
      <c r="D107" s="1">
        <v>6492</v>
      </c>
      <c r="E107">
        <v>8.3000000000000007</v>
      </c>
      <c r="F107">
        <v>8.6999999999999993</v>
      </c>
      <c r="G107">
        <v>8.6999999999999993</v>
      </c>
      <c r="H107">
        <v>10.6</v>
      </c>
      <c r="I107">
        <v>14.4</v>
      </c>
      <c r="J107" t="s">
        <v>145</v>
      </c>
      <c r="K107">
        <v>6.4</v>
      </c>
      <c r="L107">
        <v>26.2</v>
      </c>
      <c r="M107">
        <v>924.6</v>
      </c>
      <c r="N107">
        <v>325.39999999999998</v>
      </c>
      <c r="O107">
        <v>0.92</v>
      </c>
      <c r="P107">
        <v>1.03</v>
      </c>
      <c r="Q107">
        <v>11</v>
      </c>
      <c r="R107">
        <v>10.1</v>
      </c>
      <c r="T107">
        <f t="shared" si="8"/>
        <v>4</v>
      </c>
    </row>
    <row r="108" spans="1:20" x14ac:dyDescent="0.25">
      <c r="A108">
        <v>104</v>
      </c>
      <c r="B108" t="s">
        <v>428</v>
      </c>
      <c r="C108" t="s">
        <v>648</v>
      </c>
      <c r="D108" s="1">
        <v>26851</v>
      </c>
      <c r="E108">
        <v>3.8</v>
      </c>
      <c r="F108">
        <v>13</v>
      </c>
      <c r="G108">
        <v>10.8</v>
      </c>
      <c r="H108">
        <v>8.1999999999999993</v>
      </c>
      <c r="I108">
        <v>12.1</v>
      </c>
      <c r="J108">
        <v>3.3</v>
      </c>
      <c r="K108">
        <v>4.8</v>
      </c>
      <c r="L108">
        <v>35.700000000000003</v>
      </c>
      <c r="M108">
        <v>76.7</v>
      </c>
      <c r="N108">
        <v>95.4</v>
      </c>
      <c r="O108">
        <v>1.25</v>
      </c>
      <c r="P108">
        <v>2.1</v>
      </c>
      <c r="Q108">
        <v>9.3000000000000007</v>
      </c>
      <c r="R108">
        <v>10</v>
      </c>
      <c r="T108">
        <f t="shared" si="8"/>
        <v>4</v>
      </c>
    </row>
    <row r="109" spans="1:20" x14ac:dyDescent="0.25">
      <c r="A109">
        <v>105</v>
      </c>
      <c r="B109" t="s">
        <v>459</v>
      </c>
      <c r="C109" t="s">
        <v>664</v>
      </c>
      <c r="D109" s="1">
        <v>14979</v>
      </c>
      <c r="E109">
        <v>5.5</v>
      </c>
      <c r="F109">
        <v>6.6</v>
      </c>
      <c r="G109">
        <v>5.7</v>
      </c>
      <c r="H109">
        <v>3.3</v>
      </c>
      <c r="I109">
        <v>10.6</v>
      </c>
      <c r="J109" t="s">
        <v>145</v>
      </c>
      <c r="K109">
        <v>4.2</v>
      </c>
      <c r="L109">
        <v>46.7</v>
      </c>
      <c r="M109">
        <v>33.200000000000003</v>
      </c>
      <c r="N109">
        <v>33.200000000000003</v>
      </c>
      <c r="O109">
        <v>0.56999999999999995</v>
      </c>
      <c r="P109">
        <v>0.62</v>
      </c>
      <c r="Q109">
        <v>9.1999999999999993</v>
      </c>
      <c r="R109">
        <v>10</v>
      </c>
      <c r="T109">
        <f t="shared" si="8"/>
        <v>4</v>
      </c>
    </row>
    <row r="110" spans="1:20" x14ac:dyDescent="0.25">
      <c r="A110">
        <v>106</v>
      </c>
      <c r="B110" t="s">
        <v>428</v>
      </c>
      <c r="C110" t="s">
        <v>649</v>
      </c>
      <c r="D110" s="1">
        <v>72745</v>
      </c>
      <c r="E110">
        <v>9.5</v>
      </c>
      <c r="F110">
        <v>10.199999999999999</v>
      </c>
      <c r="G110">
        <v>9.6</v>
      </c>
      <c r="H110">
        <v>9.1999999999999993</v>
      </c>
      <c r="I110">
        <v>12.1</v>
      </c>
      <c r="J110">
        <v>21.8</v>
      </c>
      <c r="K110">
        <v>4.5999999999999996</v>
      </c>
      <c r="L110">
        <v>49.5</v>
      </c>
      <c r="M110">
        <v>23.1</v>
      </c>
      <c r="N110">
        <v>42.8</v>
      </c>
      <c r="O110">
        <v>1.03</v>
      </c>
      <c r="P110">
        <v>1.6</v>
      </c>
      <c r="Q110">
        <v>10.3</v>
      </c>
      <c r="R110">
        <v>9.9</v>
      </c>
      <c r="T110">
        <f t="shared" si="8"/>
        <v>4</v>
      </c>
    </row>
    <row r="111" spans="1:20" x14ac:dyDescent="0.25">
      <c r="A111">
        <v>107</v>
      </c>
      <c r="B111" t="s">
        <v>459</v>
      </c>
      <c r="C111" t="s">
        <v>663</v>
      </c>
      <c r="D111" s="1">
        <v>9627</v>
      </c>
      <c r="E111">
        <v>9.1</v>
      </c>
      <c r="F111">
        <v>8</v>
      </c>
      <c r="G111">
        <v>9.1</v>
      </c>
      <c r="H111">
        <v>9.1</v>
      </c>
      <c r="I111">
        <v>12.3</v>
      </c>
      <c r="J111">
        <v>25.9</v>
      </c>
      <c r="K111">
        <v>4.5</v>
      </c>
      <c r="L111">
        <v>16.100000000000001</v>
      </c>
      <c r="M111">
        <v>33.200000000000003</v>
      </c>
      <c r="N111">
        <v>30.6</v>
      </c>
      <c r="O111">
        <v>0.92</v>
      </c>
      <c r="P111">
        <v>1.57</v>
      </c>
      <c r="Q111">
        <v>12.1</v>
      </c>
      <c r="R111">
        <v>9.6999999999999993</v>
      </c>
      <c r="T111">
        <f t="shared" si="8"/>
        <v>4</v>
      </c>
    </row>
    <row r="112" spans="1:20" x14ac:dyDescent="0.25">
      <c r="A112">
        <v>108</v>
      </c>
      <c r="B112" t="s">
        <v>120</v>
      </c>
      <c r="C112" t="s">
        <v>581</v>
      </c>
      <c r="D112" s="1">
        <v>2169</v>
      </c>
      <c r="E112">
        <v>10.7</v>
      </c>
      <c r="F112">
        <v>6.9</v>
      </c>
      <c r="G112">
        <v>13.4</v>
      </c>
      <c r="H112">
        <v>9</v>
      </c>
      <c r="I112">
        <v>11.8</v>
      </c>
      <c r="J112" t="s">
        <v>145</v>
      </c>
      <c r="K112">
        <v>0.8</v>
      </c>
      <c r="L112">
        <v>28.1</v>
      </c>
      <c r="M112">
        <v>44.6</v>
      </c>
      <c r="N112">
        <v>44.6</v>
      </c>
      <c r="O112">
        <v>1.41</v>
      </c>
      <c r="P112">
        <v>2.2799999999999998</v>
      </c>
      <c r="Q112">
        <v>20.7</v>
      </c>
      <c r="R112">
        <v>9.6</v>
      </c>
      <c r="T112">
        <f t="shared" si="8"/>
        <v>4</v>
      </c>
    </row>
    <row r="113" spans="1:20" x14ac:dyDescent="0.25">
      <c r="A113">
        <v>109</v>
      </c>
      <c r="B113" t="s">
        <v>459</v>
      </c>
      <c r="C113" t="s">
        <v>668</v>
      </c>
      <c r="D113" s="1">
        <v>10231</v>
      </c>
      <c r="E113">
        <v>10.8</v>
      </c>
      <c r="F113">
        <v>8.1</v>
      </c>
      <c r="G113">
        <v>9.6999999999999993</v>
      </c>
      <c r="H113">
        <v>6.2</v>
      </c>
      <c r="I113">
        <v>8.3000000000000007</v>
      </c>
      <c r="J113">
        <v>16.600000000000001</v>
      </c>
      <c r="K113">
        <v>3.9</v>
      </c>
      <c r="L113">
        <v>19.2</v>
      </c>
      <c r="M113">
        <v>43.6</v>
      </c>
      <c r="N113">
        <v>40.6</v>
      </c>
      <c r="O113">
        <v>0.99</v>
      </c>
      <c r="P113">
        <v>1.29</v>
      </c>
      <c r="Q113">
        <v>12.7</v>
      </c>
      <c r="R113">
        <v>9.6</v>
      </c>
      <c r="T113">
        <f t="shared" si="8"/>
        <v>4</v>
      </c>
    </row>
    <row r="114" spans="1:20" x14ac:dyDescent="0.25">
      <c r="A114">
        <v>110</v>
      </c>
      <c r="B114" t="s">
        <v>283</v>
      </c>
      <c r="C114" t="s">
        <v>618</v>
      </c>
      <c r="D114" s="1">
        <v>3723</v>
      </c>
      <c r="E114">
        <v>9.8000000000000007</v>
      </c>
      <c r="F114">
        <v>-0.5</v>
      </c>
      <c r="G114">
        <v>10.199999999999999</v>
      </c>
      <c r="H114">
        <v>6</v>
      </c>
      <c r="I114">
        <v>7.5</v>
      </c>
      <c r="J114">
        <v>8.8000000000000007</v>
      </c>
      <c r="K114">
        <v>3.2</v>
      </c>
      <c r="L114">
        <v>12.4</v>
      </c>
      <c r="M114">
        <v>124.3</v>
      </c>
      <c r="N114">
        <v>119.1</v>
      </c>
      <c r="O114">
        <v>1.05</v>
      </c>
      <c r="P114">
        <v>1.19</v>
      </c>
      <c r="Q114" t="e">
        <v>#N/A</v>
      </c>
      <c r="R114">
        <v>9.5</v>
      </c>
      <c r="T114">
        <f t="shared" si="8"/>
        <v>4</v>
      </c>
    </row>
    <row r="115" spans="1:20" x14ac:dyDescent="0.25">
      <c r="A115">
        <v>111</v>
      </c>
      <c r="B115" t="s">
        <v>327</v>
      </c>
      <c r="C115" t="s">
        <v>622</v>
      </c>
      <c r="D115">
        <v>720</v>
      </c>
      <c r="E115">
        <v>2.4</v>
      </c>
      <c r="F115">
        <v>5.7</v>
      </c>
      <c r="G115">
        <v>26</v>
      </c>
      <c r="H115">
        <v>13.7</v>
      </c>
      <c r="I115">
        <v>14.5</v>
      </c>
      <c r="J115">
        <v>16.3</v>
      </c>
      <c r="K115">
        <v>1.4</v>
      </c>
      <c r="L115">
        <v>18.3</v>
      </c>
      <c r="M115">
        <v>143.30000000000001</v>
      </c>
      <c r="N115">
        <v>151.19999999999999</v>
      </c>
      <c r="O115">
        <v>1.44</v>
      </c>
      <c r="P115">
        <v>1.86</v>
      </c>
      <c r="Q115" t="e">
        <v>#N/A</v>
      </c>
      <c r="R115">
        <v>9.4</v>
      </c>
      <c r="T115">
        <f t="shared" si="8"/>
        <v>4</v>
      </c>
    </row>
    <row r="116" spans="1:20" x14ac:dyDescent="0.25">
      <c r="A116">
        <v>112</v>
      </c>
      <c r="B116" t="s">
        <v>24</v>
      </c>
      <c r="C116" t="s">
        <v>567</v>
      </c>
      <c r="D116" s="1">
        <v>9281</v>
      </c>
      <c r="E116">
        <v>3.9</v>
      </c>
      <c r="F116">
        <v>-3.9</v>
      </c>
      <c r="G116">
        <v>9</v>
      </c>
      <c r="H116">
        <v>8</v>
      </c>
      <c r="I116">
        <v>9.5</v>
      </c>
      <c r="J116">
        <v>4.7</v>
      </c>
      <c r="K116">
        <v>2.4</v>
      </c>
      <c r="L116">
        <v>17.3</v>
      </c>
      <c r="M116">
        <v>218.4</v>
      </c>
      <c r="N116">
        <v>144.5</v>
      </c>
      <c r="O116">
        <v>0.93</v>
      </c>
      <c r="P116">
        <v>1.2</v>
      </c>
      <c r="Q116" t="e">
        <v>#N/A</v>
      </c>
      <c r="R116">
        <v>9.4</v>
      </c>
      <c r="T116">
        <f t="shared" si="8"/>
        <v>4</v>
      </c>
    </row>
    <row r="117" spans="1:20" x14ac:dyDescent="0.25">
      <c r="A117">
        <v>113</v>
      </c>
      <c r="B117" t="s">
        <v>283</v>
      </c>
      <c r="C117" t="s">
        <v>607</v>
      </c>
      <c r="D117" s="1">
        <v>2480</v>
      </c>
      <c r="E117">
        <v>5.7</v>
      </c>
      <c r="F117">
        <v>-4.4000000000000004</v>
      </c>
      <c r="G117">
        <v>9.6</v>
      </c>
      <c r="H117">
        <v>8.6</v>
      </c>
      <c r="I117">
        <v>10.1</v>
      </c>
      <c r="J117">
        <v>4.8</v>
      </c>
      <c r="K117">
        <v>2.2999999999999998</v>
      </c>
      <c r="L117">
        <v>15.4</v>
      </c>
      <c r="M117">
        <v>236.4</v>
      </c>
      <c r="N117">
        <v>184.5</v>
      </c>
      <c r="O117">
        <v>0.94</v>
      </c>
      <c r="P117">
        <v>0.97</v>
      </c>
      <c r="Q117" t="e">
        <v>#N/A</v>
      </c>
      <c r="R117">
        <v>9.1</v>
      </c>
      <c r="T117">
        <f t="shared" si="8"/>
        <v>4</v>
      </c>
    </row>
    <row r="118" spans="1:20" x14ac:dyDescent="0.25">
      <c r="A118">
        <v>114</v>
      </c>
      <c r="B118" t="s">
        <v>520</v>
      </c>
      <c r="C118" t="s">
        <v>674</v>
      </c>
      <c r="D118" s="1">
        <v>9222</v>
      </c>
      <c r="E118">
        <v>7.4</v>
      </c>
      <c r="F118">
        <v>8.1</v>
      </c>
      <c r="G118">
        <v>8.8000000000000007</v>
      </c>
      <c r="H118">
        <v>10.9</v>
      </c>
      <c r="I118">
        <v>11.6</v>
      </c>
      <c r="J118" t="s">
        <v>145</v>
      </c>
      <c r="K118">
        <v>3.2</v>
      </c>
      <c r="L118">
        <v>3.7</v>
      </c>
      <c r="M118">
        <v>66.099999999999994</v>
      </c>
      <c r="N118">
        <v>66.099999999999994</v>
      </c>
      <c r="O118">
        <v>0.87</v>
      </c>
      <c r="P118">
        <v>0.89</v>
      </c>
      <c r="Q118">
        <v>10.6</v>
      </c>
      <c r="R118">
        <v>9</v>
      </c>
      <c r="T118">
        <f t="shared" si="8"/>
        <v>4</v>
      </c>
    </row>
    <row r="119" spans="1:20" x14ac:dyDescent="0.25">
      <c r="A119">
        <v>115</v>
      </c>
      <c r="B119" t="s">
        <v>24</v>
      </c>
      <c r="C119" t="s">
        <v>562</v>
      </c>
      <c r="D119" s="1">
        <v>15768</v>
      </c>
      <c r="E119">
        <v>10.3</v>
      </c>
      <c r="F119">
        <v>9.6999999999999993</v>
      </c>
      <c r="G119">
        <v>10.4</v>
      </c>
      <c r="H119">
        <v>9</v>
      </c>
      <c r="I119">
        <v>11.7</v>
      </c>
      <c r="J119">
        <v>10.6</v>
      </c>
      <c r="K119">
        <v>2.5</v>
      </c>
      <c r="L119">
        <v>7.9</v>
      </c>
      <c r="M119">
        <v>76.5</v>
      </c>
      <c r="N119">
        <v>236.1</v>
      </c>
      <c r="O119">
        <v>0.9</v>
      </c>
      <c r="P119">
        <v>1.17</v>
      </c>
      <c r="Q119">
        <v>10.5</v>
      </c>
      <c r="R119">
        <v>8.9</v>
      </c>
      <c r="T119">
        <f t="shared" si="8"/>
        <v>4</v>
      </c>
    </row>
    <row r="120" spans="1:20" x14ac:dyDescent="0.25">
      <c r="A120">
        <v>116</v>
      </c>
      <c r="B120" t="s">
        <v>520</v>
      </c>
      <c r="C120" t="s">
        <v>562</v>
      </c>
      <c r="D120" s="1">
        <v>15768</v>
      </c>
      <c r="E120">
        <v>10.3</v>
      </c>
      <c r="F120">
        <v>9.6999999999999993</v>
      </c>
      <c r="G120">
        <v>10.4</v>
      </c>
      <c r="H120">
        <v>9</v>
      </c>
      <c r="I120">
        <v>11.7</v>
      </c>
      <c r="J120">
        <v>10.6</v>
      </c>
      <c r="K120">
        <v>2.5</v>
      </c>
      <c r="L120">
        <v>7.9</v>
      </c>
      <c r="M120">
        <v>76.5</v>
      </c>
      <c r="N120">
        <v>236.1</v>
      </c>
      <c r="O120">
        <v>0.9</v>
      </c>
      <c r="P120">
        <v>1.17</v>
      </c>
      <c r="Q120">
        <v>10.5</v>
      </c>
      <c r="R120">
        <v>8.9</v>
      </c>
      <c r="T120">
        <f t="shared" si="8"/>
        <v>4</v>
      </c>
    </row>
    <row r="121" spans="1:20" x14ac:dyDescent="0.25">
      <c r="A121">
        <v>117</v>
      </c>
      <c r="B121" t="s">
        <v>24</v>
      </c>
      <c r="C121" t="s">
        <v>561</v>
      </c>
      <c r="D121" s="1">
        <v>19490</v>
      </c>
      <c r="E121">
        <v>7.9</v>
      </c>
      <c r="F121">
        <v>7</v>
      </c>
      <c r="G121">
        <v>8.3000000000000007</v>
      </c>
      <c r="H121">
        <v>9.3000000000000007</v>
      </c>
      <c r="I121">
        <v>11.2</v>
      </c>
      <c r="J121">
        <v>14.3</v>
      </c>
      <c r="K121">
        <v>3.4</v>
      </c>
      <c r="L121">
        <v>11.4</v>
      </c>
      <c r="M121">
        <v>131</v>
      </c>
      <c r="N121">
        <v>295.8</v>
      </c>
      <c r="O121">
        <v>0.75</v>
      </c>
      <c r="P121">
        <v>0.87</v>
      </c>
      <c r="Q121">
        <v>11.1</v>
      </c>
      <c r="R121">
        <v>8.8000000000000007</v>
      </c>
      <c r="T121">
        <f t="shared" si="8"/>
        <v>4</v>
      </c>
    </row>
    <row r="122" spans="1:20" x14ac:dyDescent="0.25">
      <c r="A122">
        <v>118</v>
      </c>
      <c r="B122" t="s">
        <v>520</v>
      </c>
      <c r="C122" t="s">
        <v>561</v>
      </c>
      <c r="D122" s="1">
        <v>19490</v>
      </c>
      <c r="E122">
        <v>7.9</v>
      </c>
      <c r="F122">
        <v>7</v>
      </c>
      <c r="G122">
        <v>8.3000000000000007</v>
      </c>
      <c r="H122">
        <v>9.3000000000000007</v>
      </c>
      <c r="I122">
        <v>11.2</v>
      </c>
      <c r="J122">
        <v>14.3</v>
      </c>
      <c r="K122">
        <v>3.4</v>
      </c>
      <c r="L122">
        <v>11.4</v>
      </c>
      <c r="M122">
        <v>131</v>
      </c>
      <c r="N122">
        <v>295.8</v>
      </c>
      <c r="O122">
        <v>0.75</v>
      </c>
      <c r="P122">
        <v>0.87</v>
      </c>
      <c r="Q122">
        <v>11.1</v>
      </c>
      <c r="R122">
        <v>8.8000000000000007</v>
      </c>
      <c r="T122">
        <f t="shared" si="8"/>
        <v>4</v>
      </c>
    </row>
    <row r="123" spans="1:20" x14ac:dyDescent="0.25">
      <c r="A123">
        <v>119</v>
      </c>
      <c r="B123" t="s">
        <v>244</v>
      </c>
      <c r="C123" t="s">
        <v>597</v>
      </c>
      <c r="D123">
        <v>219</v>
      </c>
      <c r="E123">
        <v>1.9</v>
      </c>
      <c r="F123">
        <v>14.3</v>
      </c>
      <c r="G123">
        <v>15.9</v>
      </c>
      <c r="H123">
        <v>8.3000000000000007</v>
      </c>
      <c r="I123">
        <v>9</v>
      </c>
      <c r="J123" t="s">
        <v>145</v>
      </c>
      <c r="K123" t="s">
        <v>131</v>
      </c>
      <c r="L123">
        <v>13.1</v>
      </c>
      <c r="M123">
        <v>154.19999999999999</v>
      </c>
      <c r="N123">
        <v>198.2</v>
      </c>
      <c r="O123">
        <v>1.52</v>
      </c>
      <c r="P123">
        <v>1.6</v>
      </c>
      <c r="Q123">
        <v>11.2</v>
      </c>
      <c r="R123">
        <v>8.6</v>
      </c>
      <c r="T123">
        <f t="shared" si="8"/>
        <v>4</v>
      </c>
    </row>
    <row r="124" spans="1:20" x14ac:dyDescent="0.25">
      <c r="A124">
        <v>120</v>
      </c>
      <c r="B124" t="s">
        <v>327</v>
      </c>
      <c r="C124" t="s">
        <v>620</v>
      </c>
      <c r="D124">
        <v>287</v>
      </c>
      <c r="E124">
        <v>11.4</v>
      </c>
      <c r="F124">
        <v>-4.4000000000000004</v>
      </c>
      <c r="G124">
        <v>13.8</v>
      </c>
      <c r="H124">
        <v>7.8</v>
      </c>
      <c r="I124">
        <v>10.8</v>
      </c>
      <c r="J124">
        <v>24</v>
      </c>
      <c r="K124">
        <v>4.8</v>
      </c>
      <c r="L124">
        <v>36.299999999999997</v>
      </c>
      <c r="M124">
        <v>51.7</v>
      </c>
      <c r="N124">
        <v>77.3</v>
      </c>
      <c r="O124">
        <v>1.37</v>
      </c>
      <c r="P124">
        <v>1.4</v>
      </c>
      <c r="Q124" t="e">
        <v>#N/A</v>
      </c>
      <c r="R124">
        <v>8.3000000000000007</v>
      </c>
      <c r="T124">
        <f t="shared" si="8"/>
        <v>4</v>
      </c>
    </row>
    <row r="125" spans="1:20" x14ac:dyDescent="0.25">
      <c r="A125">
        <v>121</v>
      </c>
      <c r="B125" t="s">
        <v>520</v>
      </c>
      <c r="C125" t="s">
        <v>676</v>
      </c>
      <c r="D125" s="1">
        <v>17628</v>
      </c>
      <c r="E125">
        <v>12.4</v>
      </c>
      <c r="F125">
        <v>12.9</v>
      </c>
      <c r="G125">
        <v>13.2</v>
      </c>
      <c r="H125">
        <v>6.8</v>
      </c>
      <c r="I125">
        <v>11.5</v>
      </c>
      <c r="J125">
        <v>16.399999999999999</v>
      </c>
      <c r="K125">
        <v>1.3</v>
      </c>
      <c r="L125">
        <v>50.8</v>
      </c>
      <c r="M125" t="s">
        <v>112</v>
      </c>
      <c r="N125">
        <v>223.1</v>
      </c>
      <c r="O125">
        <v>1.21</v>
      </c>
      <c r="P125">
        <v>1.46</v>
      </c>
      <c r="Q125">
        <v>9.6</v>
      </c>
      <c r="R125">
        <v>8.3000000000000007</v>
      </c>
      <c r="T125">
        <f t="shared" si="8"/>
        <v>4</v>
      </c>
    </row>
    <row r="126" spans="1:20" x14ac:dyDescent="0.25">
      <c r="A126">
        <v>122</v>
      </c>
      <c r="B126" t="s">
        <v>428</v>
      </c>
      <c r="C126" t="s">
        <v>646</v>
      </c>
      <c r="D126" s="1">
        <v>13163</v>
      </c>
      <c r="E126">
        <v>2.1</v>
      </c>
      <c r="F126">
        <v>7.7</v>
      </c>
      <c r="G126">
        <v>6.5</v>
      </c>
      <c r="H126">
        <v>6.1</v>
      </c>
      <c r="I126">
        <v>16.100000000000001</v>
      </c>
      <c r="J126">
        <v>5</v>
      </c>
      <c r="K126">
        <v>4.9000000000000004</v>
      </c>
      <c r="L126">
        <v>38.799999999999997</v>
      </c>
      <c r="M126">
        <v>47.4</v>
      </c>
      <c r="N126">
        <v>207.9</v>
      </c>
      <c r="O126">
        <v>0.55000000000000004</v>
      </c>
      <c r="P126">
        <v>0.6</v>
      </c>
      <c r="Q126">
        <v>7.4</v>
      </c>
      <c r="R126">
        <v>8.3000000000000007</v>
      </c>
      <c r="T126">
        <f t="shared" si="8"/>
        <v>4</v>
      </c>
    </row>
    <row r="127" spans="1:20" x14ac:dyDescent="0.25">
      <c r="A127">
        <v>123</v>
      </c>
      <c r="B127" t="s">
        <v>283</v>
      </c>
      <c r="C127" t="s">
        <v>610</v>
      </c>
      <c r="D127">
        <v>792</v>
      </c>
      <c r="E127">
        <v>5.3</v>
      </c>
      <c r="F127">
        <v>-0.6</v>
      </c>
      <c r="G127">
        <v>10.8</v>
      </c>
      <c r="H127">
        <v>6.4</v>
      </c>
      <c r="I127">
        <v>10.7</v>
      </c>
      <c r="J127">
        <v>1.3</v>
      </c>
      <c r="K127" t="s">
        <v>131</v>
      </c>
      <c r="L127" t="s">
        <v>131</v>
      </c>
      <c r="M127" t="s">
        <v>112</v>
      </c>
      <c r="N127" t="s">
        <v>112</v>
      </c>
      <c r="O127">
        <v>0.91</v>
      </c>
      <c r="P127">
        <v>0.91</v>
      </c>
      <c r="Q127" t="e">
        <v>#N/A</v>
      </c>
      <c r="R127">
        <v>8</v>
      </c>
      <c r="T127">
        <f t="shared" si="8"/>
        <v>4</v>
      </c>
    </row>
    <row r="128" spans="1:20" x14ac:dyDescent="0.25">
      <c r="A128">
        <v>124</v>
      </c>
      <c r="B128" t="s">
        <v>327</v>
      </c>
      <c r="C128" t="s">
        <v>623</v>
      </c>
      <c r="D128">
        <v>899</v>
      </c>
      <c r="E128">
        <v>29.9</v>
      </c>
      <c r="F128">
        <v>23.2</v>
      </c>
      <c r="G128">
        <v>22.7</v>
      </c>
      <c r="H128">
        <v>13.8</v>
      </c>
      <c r="I128">
        <v>14</v>
      </c>
      <c r="J128">
        <v>29.1</v>
      </c>
      <c r="K128">
        <v>2.1</v>
      </c>
      <c r="L128">
        <v>3.9</v>
      </c>
      <c r="M128">
        <v>38.6</v>
      </c>
      <c r="N128">
        <v>75.8</v>
      </c>
      <c r="O128">
        <v>2.14</v>
      </c>
      <c r="P128">
        <v>2.15</v>
      </c>
      <c r="Q128">
        <v>9.1999999999999993</v>
      </c>
      <c r="R128">
        <v>7.5</v>
      </c>
      <c r="T128">
        <f t="shared" si="8"/>
        <v>4</v>
      </c>
    </row>
    <row r="129" spans="1:20" x14ac:dyDescent="0.25">
      <c r="A129">
        <v>125</v>
      </c>
      <c r="B129" t="s">
        <v>283</v>
      </c>
      <c r="C129" t="s">
        <v>617</v>
      </c>
      <c r="D129" s="1">
        <v>1627</v>
      </c>
      <c r="E129">
        <v>2</v>
      </c>
      <c r="F129">
        <v>19.399999999999999</v>
      </c>
      <c r="G129">
        <v>11.9</v>
      </c>
      <c r="H129">
        <v>10.7</v>
      </c>
      <c r="I129">
        <v>11.2</v>
      </c>
      <c r="J129">
        <v>6.4</v>
      </c>
      <c r="K129" t="s">
        <v>131</v>
      </c>
      <c r="L129">
        <v>7.3</v>
      </c>
      <c r="M129" t="s">
        <v>112</v>
      </c>
      <c r="N129" t="s">
        <v>112</v>
      </c>
      <c r="O129">
        <v>1.01</v>
      </c>
      <c r="P129">
        <v>1.01</v>
      </c>
      <c r="Q129">
        <v>5.4</v>
      </c>
      <c r="R129">
        <v>7.5</v>
      </c>
      <c r="T129">
        <f t="shared" si="8"/>
        <v>4</v>
      </c>
    </row>
    <row r="130" spans="1:20" x14ac:dyDescent="0.25">
      <c r="A130">
        <v>126</v>
      </c>
      <c r="B130" t="s">
        <v>199</v>
      </c>
      <c r="C130" t="s">
        <v>585</v>
      </c>
      <c r="D130" s="1">
        <v>1999</v>
      </c>
      <c r="E130">
        <v>15.8</v>
      </c>
      <c r="F130">
        <v>6.2</v>
      </c>
      <c r="G130">
        <v>10.6</v>
      </c>
      <c r="H130">
        <v>8.5</v>
      </c>
      <c r="I130">
        <v>11.8</v>
      </c>
      <c r="J130">
        <v>19.3</v>
      </c>
      <c r="K130">
        <v>6.7</v>
      </c>
      <c r="L130">
        <v>28.8</v>
      </c>
      <c r="M130">
        <v>80.5</v>
      </c>
      <c r="N130">
        <v>79.099999999999994</v>
      </c>
      <c r="O130">
        <v>0.77</v>
      </c>
      <c r="P130">
        <v>1.57</v>
      </c>
      <c r="Q130">
        <v>13.3</v>
      </c>
      <c r="R130">
        <v>7.2</v>
      </c>
      <c r="T130">
        <f t="shared" si="8"/>
        <v>4</v>
      </c>
    </row>
    <row r="131" spans="1:20" x14ac:dyDescent="0.25">
      <c r="A131">
        <v>127</v>
      </c>
      <c r="B131" t="s">
        <v>327</v>
      </c>
      <c r="C131" t="s">
        <v>621</v>
      </c>
      <c r="D131">
        <v>426</v>
      </c>
      <c r="E131">
        <v>9.5</v>
      </c>
      <c r="F131">
        <v>5.7</v>
      </c>
      <c r="G131">
        <v>15.2</v>
      </c>
      <c r="H131">
        <v>11.9</v>
      </c>
      <c r="I131">
        <v>13.6</v>
      </c>
      <c r="J131" t="s">
        <v>145</v>
      </c>
      <c r="K131">
        <v>1.4</v>
      </c>
      <c r="L131">
        <v>16.899999999999999</v>
      </c>
      <c r="M131">
        <v>88.7</v>
      </c>
      <c r="N131">
        <v>88.7</v>
      </c>
      <c r="O131">
        <v>1.36</v>
      </c>
      <c r="P131">
        <v>1.72</v>
      </c>
      <c r="Q131">
        <v>20.2</v>
      </c>
      <c r="R131">
        <v>6.8</v>
      </c>
      <c r="T131">
        <f t="shared" si="8"/>
        <v>4</v>
      </c>
    </row>
    <row r="132" spans="1:20" x14ac:dyDescent="0.25">
      <c r="A132">
        <v>128</v>
      </c>
      <c r="B132" t="s">
        <v>327</v>
      </c>
      <c r="C132" t="s">
        <v>619</v>
      </c>
      <c r="D132">
        <v>189</v>
      </c>
      <c r="E132">
        <v>-0.1</v>
      </c>
      <c r="F132">
        <v>2</v>
      </c>
      <c r="G132">
        <v>12</v>
      </c>
      <c r="H132">
        <v>13.9</v>
      </c>
      <c r="I132">
        <v>13.9</v>
      </c>
      <c r="J132">
        <v>18.3</v>
      </c>
      <c r="K132">
        <v>2.2000000000000002</v>
      </c>
      <c r="L132">
        <v>2</v>
      </c>
      <c r="M132">
        <v>405.2</v>
      </c>
      <c r="N132">
        <v>589.1</v>
      </c>
      <c r="O132">
        <v>0.89</v>
      </c>
      <c r="P132">
        <v>0.89</v>
      </c>
      <c r="Q132">
        <v>41.9</v>
      </c>
      <c r="R132">
        <v>6.6</v>
      </c>
      <c r="T132">
        <f t="shared" si="8"/>
        <v>4</v>
      </c>
    </row>
    <row r="133" spans="1:20" x14ac:dyDescent="0.25">
      <c r="A133">
        <v>129</v>
      </c>
      <c r="B133" t="s">
        <v>283</v>
      </c>
      <c r="C133" t="s">
        <v>612</v>
      </c>
      <c r="D133">
        <v>601</v>
      </c>
      <c r="E133">
        <v>1.6</v>
      </c>
      <c r="F133">
        <v>-0.2</v>
      </c>
      <c r="G133">
        <v>10.6</v>
      </c>
      <c r="H133">
        <v>7.5</v>
      </c>
      <c r="I133">
        <v>12.3</v>
      </c>
      <c r="J133">
        <v>7.8</v>
      </c>
      <c r="K133">
        <v>8.5</v>
      </c>
      <c r="L133">
        <v>20.5</v>
      </c>
      <c r="M133">
        <v>288.89999999999998</v>
      </c>
      <c r="N133">
        <v>168.7</v>
      </c>
      <c r="O133">
        <v>0.63</v>
      </c>
      <c r="P133">
        <v>0.68</v>
      </c>
      <c r="Q133" t="e">
        <v>#N/A</v>
      </c>
      <c r="R133">
        <v>5.2</v>
      </c>
      <c r="T133">
        <f t="shared" si="8"/>
        <v>4</v>
      </c>
    </row>
    <row r="134" spans="1:20" x14ac:dyDescent="0.25">
      <c r="A134">
        <v>130</v>
      </c>
      <c r="B134" t="s">
        <v>343</v>
      </c>
      <c r="C134" t="s">
        <v>626</v>
      </c>
      <c r="D134" s="1">
        <v>1652</v>
      </c>
      <c r="E134">
        <v>-2.2000000000000002</v>
      </c>
      <c r="F134">
        <v>3.8</v>
      </c>
      <c r="G134">
        <v>3</v>
      </c>
      <c r="H134">
        <v>6.7</v>
      </c>
      <c r="I134">
        <v>16.600000000000001</v>
      </c>
      <c r="J134">
        <v>-1.7</v>
      </c>
      <c r="K134" t="s">
        <v>131</v>
      </c>
      <c r="L134">
        <v>24.3</v>
      </c>
      <c r="M134">
        <v>623.5</v>
      </c>
      <c r="N134">
        <v>302.89999999999998</v>
      </c>
      <c r="O134">
        <v>0.13</v>
      </c>
      <c r="P134">
        <v>0.13</v>
      </c>
      <c r="Q134">
        <v>3.4</v>
      </c>
      <c r="R134">
        <v>4.0999999999999996</v>
      </c>
      <c r="T134">
        <f t="shared" si="8"/>
        <v>4</v>
      </c>
    </row>
    <row r="135" spans="1:20" x14ac:dyDescent="0.25">
      <c r="A135">
        <v>131</v>
      </c>
      <c r="B135" t="s">
        <v>120</v>
      </c>
      <c r="C135" t="s">
        <v>573</v>
      </c>
      <c r="D135" s="1">
        <v>6175</v>
      </c>
      <c r="E135">
        <v>26.5</v>
      </c>
      <c r="F135" t="s">
        <v>145</v>
      </c>
      <c r="G135" t="s">
        <v>145</v>
      </c>
      <c r="H135">
        <v>7.1</v>
      </c>
      <c r="I135">
        <v>7.2</v>
      </c>
      <c r="J135">
        <v>16.2</v>
      </c>
      <c r="K135">
        <v>2.8</v>
      </c>
      <c r="L135">
        <v>2.9</v>
      </c>
      <c r="M135">
        <v>22.4</v>
      </c>
      <c r="N135">
        <v>27.9</v>
      </c>
      <c r="O135">
        <v>7.06</v>
      </c>
      <c r="P135">
        <v>7.06</v>
      </c>
      <c r="Q135" t="e">
        <v>#N/A</v>
      </c>
      <c r="T135">
        <f t="shared" si="8"/>
        <v>4</v>
      </c>
    </row>
    <row r="136" spans="1:20" x14ac:dyDescent="0.25">
      <c r="A136">
        <v>132</v>
      </c>
      <c r="B136" t="s">
        <v>365</v>
      </c>
      <c r="C136" t="s">
        <v>633</v>
      </c>
      <c r="D136">
        <v>366</v>
      </c>
      <c r="E136">
        <v>13.1</v>
      </c>
      <c r="F136" t="s">
        <v>145</v>
      </c>
      <c r="G136" t="s">
        <v>145</v>
      </c>
      <c r="H136">
        <v>8.6</v>
      </c>
      <c r="I136">
        <v>8.6</v>
      </c>
      <c r="J136">
        <v>9</v>
      </c>
      <c r="K136">
        <v>0.8</v>
      </c>
      <c r="L136" t="s">
        <v>131</v>
      </c>
      <c r="M136">
        <v>48.5</v>
      </c>
      <c r="N136">
        <v>84.3</v>
      </c>
      <c r="O136">
        <v>2.13</v>
      </c>
      <c r="P136">
        <v>2.29</v>
      </c>
      <c r="Q136" t="e">
        <v>#N/A</v>
      </c>
      <c r="T136">
        <f t="shared" si="8"/>
        <v>4</v>
      </c>
    </row>
    <row r="137" spans="1:20" x14ac:dyDescent="0.25">
      <c r="A137">
        <v>133</v>
      </c>
      <c r="B137" t="s">
        <v>199</v>
      </c>
      <c r="C137" t="s">
        <v>595</v>
      </c>
      <c r="D137" s="1">
        <v>3231</v>
      </c>
      <c r="E137">
        <v>11</v>
      </c>
      <c r="F137" t="s">
        <v>145</v>
      </c>
      <c r="G137" t="s">
        <v>145</v>
      </c>
      <c r="H137">
        <v>5.7</v>
      </c>
      <c r="I137">
        <v>5.7</v>
      </c>
      <c r="J137">
        <v>7.7</v>
      </c>
      <c r="K137">
        <v>0.1</v>
      </c>
      <c r="L137">
        <v>7.1</v>
      </c>
      <c r="M137">
        <v>192.6</v>
      </c>
      <c r="N137">
        <v>182.8</v>
      </c>
      <c r="O137">
        <v>0.93</v>
      </c>
      <c r="P137">
        <v>0.94</v>
      </c>
      <c r="Q137" t="e">
        <v>#N/A</v>
      </c>
      <c r="T137">
        <v>4</v>
      </c>
    </row>
    <row r="138" spans="1:20" x14ac:dyDescent="0.25">
      <c r="A138">
        <v>134</v>
      </c>
      <c r="B138" t="s">
        <v>244</v>
      </c>
      <c r="C138" t="s">
        <v>598</v>
      </c>
      <c r="D138">
        <v>357</v>
      </c>
      <c r="E138">
        <v>7.2</v>
      </c>
      <c r="F138" t="s">
        <v>145</v>
      </c>
      <c r="G138" t="s">
        <v>145</v>
      </c>
      <c r="H138">
        <v>7.2</v>
      </c>
      <c r="I138">
        <v>7.6</v>
      </c>
      <c r="J138">
        <v>8.1999999999999993</v>
      </c>
      <c r="K138">
        <v>4.5999999999999996</v>
      </c>
      <c r="L138">
        <v>4.7</v>
      </c>
      <c r="M138">
        <v>129.19999999999999</v>
      </c>
      <c r="N138">
        <v>141.1</v>
      </c>
      <c r="O138">
        <v>0.88</v>
      </c>
      <c r="P138">
        <v>0.89</v>
      </c>
      <c r="Q138" t="e">
        <v>#N/A</v>
      </c>
      <c r="T138">
        <v>4</v>
      </c>
    </row>
    <row r="139" spans="1:20" x14ac:dyDescent="0.25">
      <c r="A139">
        <v>135</v>
      </c>
      <c r="B139" t="s">
        <v>120</v>
      </c>
      <c r="C139" t="s">
        <v>574</v>
      </c>
      <c r="D139">
        <v>50</v>
      </c>
      <c r="E139">
        <v>-33.200000000000003</v>
      </c>
      <c r="F139" t="s">
        <v>145</v>
      </c>
      <c r="G139" t="s">
        <v>145</v>
      </c>
      <c r="H139">
        <v>8.1999999999999993</v>
      </c>
      <c r="I139">
        <v>13.9</v>
      </c>
      <c r="J139">
        <v>-14.7</v>
      </c>
      <c r="K139" t="s">
        <v>131</v>
      </c>
      <c r="L139">
        <v>49.2</v>
      </c>
      <c r="M139" t="s">
        <v>112</v>
      </c>
      <c r="N139">
        <v>756.8</v>
      </c>
      <c r="O139">
        <v>0.66</v>
      </c>
      <c r="P139">
        <v>1.26</v>
      </c>
      <c r="Q139" t="e">
        <v>#N/A</v>
      </c>
      <c r="T139">
        <v>4</v>
      </c>
    </row>
    <row r="140" spans="1:20" x14ac:dyDescent="0.25">
      <c r="A140">
        <v>136</v>
      </c>
      <c r="B140" t="s">
        <v>520</v>
      </c>
      <c r="C140" t="s">
        <v>678</v>
      </c>
      <c r="D140" s="1">
        <v>1183</v>
      </c>
      <c r="E140">
        <v>8.3000000000000007</v>
      </c>
      <c r="F140" t="s">
        <v>145</v>
      </c>
      <c r="G140" t="s">
        <v>145</v>
      </c>
      <c r="H140">
        <v>10.7</v>
      </c>
      <c r="I140">
        <v>10.7</v>
      </c>
      <c r="J140">
        <v>12.2</v>
      </c>
      <c r="K140">
        <v>3</v>
      </c>
      <c r="L140">
        <v>0.3</v>
      </c>
      <c r="M140">
        <v>105.1</v>
      </c>
      <c r="N140">
        <v>97</v>
      </c>
      <c r="O140">
        <v>0.64</v>
      </c>
      <c r="P140">
        <v>0.65</v>
      </c>
      <c r="Q140" t="e">
        <v>#N/A</v>
      </c>
      <c r="T140">
        <v>4</v>
      </c>
    </row>
    <row r="141" spans="1:20" x14ac:dyDescent="0.25">
      <c r="A141">
        <v>137</v>
      </c>
      <c r="B141" t="s">
        <v>343</v>
      </c>
      <c r="C141" t="s">
        <v>627</v>
      </c>
      <c r="D141">
        <v>706</v>
      </c>
      <c r="E141">
        <v>-9.6999999999999993</v>
      </c>
      <c r="F141">
        <v>-32.5</v>
      </c>
      <c r="G141">
        <v>-1.7</v>
      </c>
      <c r="H141">
        <v>5.4</v>
      </c>
      <c r="I141">
        <v>12.5</v>
      </c>
      <c r="J141">
        <v>22.1</v>
      </c>
      <c r="K141" t="s">
        <v>131</v>
      </c>
      <c r="L141">
        <v>61.3</v>
      </c>
      <c r="M141">
        <v>407.6</v>
      </c>
      <c r="N141">
        <v>307.89999999999998</v>
      </c>
      <c r="O141">
        <v>0.55000000000000004</v>
      </c>
      <c r="P141">
        <v>0.55000000000000004</v>
      </c>
      <c r="Q141" t="e">
        <v>#N/A</v>
      </c>
      <c r="T141">
        <v>4</v>
      </c>
    </row>
  </sheetData>
  <sortState ref="B5:R141">
    <sortCondition descending="1" ref="R5:R14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27B17-5018-4802-BE71-8CEF042BC770}">
  <dimension ref="B2:R8"/>
  <sheetViews>
    <sheetView workbookViewId="0">
      <selection activeCell="C12" sqref="C12"/>
    </sheetView>
  </sheetViews>
  <sheetFormatPr defaultRowHeight="13.8" x14ac:dyDescent="0.25"/>
  <cols>
    <col min="2" max="2" width="13.296875" bestFit="1" customWidth="1"/>
    <col min="3" max="3" width="23.5" bestFit="1" customWidth="1"/>
    <col min="5" max="6" width="0" hidden="1" customWidth="1"/>
    <col min="8" max="12" width="0" hidden="1" customWidth="1"/>
    <col min="14" max="14" width="0" hidden="1" customWidth="1"/>
    <col min="16" max="17" width="0" hidden="1" customWidth="1"/>
  </cols>
  <sheetData>
    <row r="2" spans="2:18" x14ac:dyDescent="0.25">
      <c r="B2" t="s">
        <v>682</v>
      </c>
      <c r="C2" t="s">
        <v>0</v>
      </c>
      <c r="D2" t="s">
        <v>1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  <c r="N2" t="s">
        <v>19</v>
      </c>
      <c r="O2" t="s">
        <v>20</v>
      </c>
      <c r="P2" t="s">
        <v>21</v>
      </c>
      <c r="Q2" t="s">
        <v>22</v>
      </c>
      <c r="R2" t="s">
        <v>23</v>
      </c>
    </row>
    <row r="3" spans="2:18" ht="14.4" thickBot="1" x14ac:dyDescent="0.3">
      <c r="B3" s="4" t="s">
        <v>697</v>
      </c>
    </row>
    <row r="4" spans="2:18" ht="26.4" customHeight="1" x14ac:dyDescent="0.25">
      <c r="B4" s="15" t="s">
        <v>696</v>
      </c>
      <c r="C4" s="15" t="s">
        <v>143</v>
      </c>
      <c r="D4" s="16" t="s">
        <v>695</v>
      </c>
      <c r="E4" s="17"/>
      <c r="F4" s="17"/>
      <c r="G4" s="16" t="s">
        <v>688</v>
      </c>
      <c r="H4" s="17"/>
      <c r="I4" s="17"/>
      <c r="J4" s="17"/>
      <c r="K4" s="17"/>
      <c r="L4" s="17"/>
      <c r="M4" s="16" t="s">
        <v>689</v>
      </c>
      <c r="N4" s="17"/>
      <c r="O4" s="16" t="s">
        <v>683</v>
      </c>
      <c r="P4" s="17"/>
      <c r="Q4" s="17"/>
      <c r="R4" s="16" t="s">
        <v>691</v>
      </c>
    </row>
    <row r="5" spans="2:18" x14ac:dyDescent="0.25">
      <c r="B5" s="17" t="s">
        <v>383</v>
      </c>
      <c r="C5" s="17" t="s">
        <v>641</v>
      </c>
      <c r="D5" s="18">
        <v>214959</v>
      </c>
      <c r="E5" s="17">
        <v>19.5</v>
      </c>
      <c r="F5" s="17">
        <v>22.8</v>
      </c>
      <c r="G5" s="19">
        <v>19.8</v>
      </c>
      <c r="H5" s="19">
        <v>8.4</v>
      </c>
      <c r="I5" s="19">
        <v>9.4</v>
      </c>
      <c r="J5" s="19" t="s">
        <v>145</v>
      </c>
      <c r="K5" s="19">
        <v>1.4</v>
      </c>
      <c r="L5" s="19">
        <v>45.1</v>
      </c>
      <c r="M5" s="19">
        <v>24.7</v>
      </c>
      <c r="N5" s="19">
        <v>34.299999999999997</v>
      </c>
      <c r="O5" s="19">
        <v>4.75</v>
      </c>
      <c r="P5" s="19" t="e">
        <v>#N/A</v>
      </c>
      <c r="Q5" s="19">
        <v>21.8</v>
      </c>
      <c r="R5" s="19">
        <v>20.399999999999999</v>
      </c>
    </row>
    <row r="6" spans="2:18" x14ac:dyDescent="0.25">
      <c r="B6" s="17" t="s">
        <v>120</v>
      </c>
      <c r="C6" s="17" t="s">
        <v>582</v>
      </c>
      <c r="D6" s="18">
        <v>32256</v>
      </c>
      <c r="E6" s="17">
        <v>13.5</v>
      </c>
      <c r="F6" s="17">
        <v>16.5</v>
      </c>
      <c r="G6" s="19">
        <v>16.8</v>
      </c>
      <c r="H6" s="19">
        <v>7.7</v>
      </c>
      <c r="I6" s="19">
        <v>8.4</v>
      </c>
      <c r="J6" s="19">
        <v>12.7</v>
      </c>
      <c r="K6" s="19">
        <v>1.2</v>
      </c>
      <c r="L6" s="19">
        <v>27.2</v>
      </c>
      <c r="M6" s="19">
        <v>22.1</v>
      </c>
      <c r="N6" s="19">
        <v>25</v>
      </c>
      <c r="O6" s="19">
        <v>3.47</v>
      </c>
      <c r="P6" s="19">
        <v>3.82</v>
      </c>
      <c r="Q6" s="19">
        <v>22.5</v>
      </c>
      <c r="R6" s="19">
        <v>18.7</v>
      </c>
    </row>
    <row r="7" spans="2:18" x14ac:dyDescent="0.25">
      <c r="B7" s="17" t="s">
        <v>199</v>
      </c>
      <c r="C7" s="17" t="s">
        <v>594</v>
      </c>
      <c r="D7" s="18">
        <v>8677</v>
      </c>
      <c r="E7" s="17">
        <v>12.5</v>
      </c>
      <c r="F7" s="17">
        <v>6.9</v>
      </c>
      <c r="G7" s="19">
        <v>7.6</v>
      </c>
      <c r="H7" s="19">
        <v>7.2</v>
      </c>
      <c r="I7" s="19">
        <v>8.8000000000000007</v>
      </c>
      <c r="J7" s="19">
        <v>10.199999999999999</v>
      </c>
      <c r="K7" s="19">
        <v>0.8</v>
      </c>
      <c r="L7" s="19">
        <v>32.9</v>
      </c>
      <c r="M7" s="19">
        <v>19.100000000000001</v>
      </c>
      <c r="N7" s="19">
        <v>24</v>
      </c>
      <c r="O7" s="19">
        <v>1.6</v>
      </c>
      <c r="P7" s="19">
        <v>1.65</v>
      </c>
      <c r="Q7" s="19">
        <v>24.1</v>
      </c>
      <c r="R7" s="19">
        <v>20.2</v>
      </c>
    </row>
    <row r="8" spans="2:18" x14ac:dyDescent="0.25">
      <c r="B8" s="17" t="s">
        <v>24</v>
      </c>
      <c r="C8" s="17" t="s">
        <v>566</v>
      </c>
      <c r="D8" s="17">
        <v>36919</v>
      </c>
      <c r="E8" s="17">
        <v>12.8</v>
      </c>
      <c r="F8" s="17">
        <v>8.1</v>
      </c>
      <c r="G8" s="19">
        <v>9.6999999999999993</v>
      </c>
      <c r="H8" s="19">
        <v>7.3</v>
      </c>
      <c r="I8" s="19">
        <v>8.3000000000000007</v>
      </c>
      <c r="J8" s="19">
        <v>8.8000000000000007</v>
      </c>
      <c r="K8" s="19">
        <v>2.1</v>
      </c>
      <c r="L8" s="19">
        <v>21.7</v>
      </c>
      <c r="M8" s="19">
        <v>25.5</v>
      </c>
      <c r="N8" s="19">
        <v>42.1</v>
      </c>
      <c r="O8" s="19">
        <v>1.56</v>
      </c>
      <c r="P8" s="19">
        <v>1.9</v>
      </c>
      <c r="Q8" s="19">
        <v>18.7</v>
      </c>
      <c r="R8" s="19">
        <v>14.4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C27E6-1DB1-4320-97CC-4717CFC50F53}">
  <dimension ref="B3:AA35"/>
  <sheetViews>
    <sheetView topLeftCell="A10" workbookViewId="0">
      <selection activeCell="C18" sqref="C18"/>
    </sheetView>
  </sheetViews>
  <sheetFormatPr defaultRowHeight="13.2" x14ac:dyDescent="0.25"/>
  <cols>
    <col min="1" max="1" width="8.796875" style="17"/>
    <col min="2" max="2" width="13.296875" style="17" bestFit="1" customWidth="1"/>
    <col min="3" max="3" width="9.3984375" style="17" customWidth="1"/>
    <col min="4" max="4" width="8.796875" style="17"/>
    <col min="5" max="5" width="9.09765625" style="17" customWidth="1"/>
    <col min="6" max="6" width="8.796875" style="17"/>
    <col min="7" max="7" width="13.296875" style="17" bestFit="1" customWidth="1"/>
    <col min="8" max="8" width="11.69921875" style="17" customWidth="1"/>
    <col min="9" max="10" width="8.796875" style="17"/>
    <col min="11" max="11" width="8.19921875" style="17" customWidth="1"/>
    <col min="12" max="12" width="9.69921875" style="17" customWidth="1"/>
    <col min="13" max="13" width="1.5" style="17" customWidth="1"/>
    <col min="14" max="16" width="6.59765625" style="17" customWidth="1"/>
    <col min="17" max="16384" width="8.796875" style="17"/>
  </cols>
  <sheetData>
    <row r="3" spans="2:27" x14ac:dyDescent="0.25">
      <c r="C3" s="17" t="s">
        <v>700</v>
      </c>
    </row>
    <row r="4" spans="2:27" x14ac:dyDescent="0.25">
      <c r="B4" s="17" t="s">
        <v>682</v>
      </c>
      <c r="C4" s="17" t="s">
        <v>12</v>
      </c>
      <c r="D4" s="17" t="s">
        <v>698</v>
      </c>
      <c r="E4" s="17" t="s">
        <v>699</v>
      </c>
      <c r="G4" s="17" t="s">
        <v>682</v>
      </c>
      <c r="H4" s="17" t="s">
        <v>701</v>
      </c>
      <c r="I4" s="17" t="s">
        <v>702</v>
      </c>
      <c r="J4" s="17" t="s">
        <v>703</v>
      </c>
      <c r="K4" s="17" t="s">
        <v>704</v>
      </c>
      <c r="L4" s="17" t="s">
        <v>705</v>
      </c>
      <c r="M4" s="17" t="s">
        <v>706</v>
      </c>
    </row>
    <row r="5" spans="2:27" x14ac:dyDescent="0.25">
      <c r="B5" s="17" t="s">
        <v>383</v>
      </c>
      <c r="C5" s="20">
        <v>0.22429621170160299</v>
      </c>
      <c r="D5" s="20">
        <v>-1.3553293116561799E-2</v>
      </c>
      <c r="E5" s="20">
        <v>0.222509962486415</v>
      </c>
      <c r="G5" s="17" t="s">
        <v>199</v>
      </c>
      <c r="H5" s="17">
        <v>11</v>
      </c>
      <c r="I5" s="17">
        <v>8.3181818181818201</v>
      </c>
      <c r="J5" s="17">
        <v>9.1</v>
      </c>
      <c r="K5" s="17">
        <v>58.181818181818201</v>
      </c>
      <c r="L5" s="17">
        <v>47.1</v>
      </c>
      <c r="M5" s="17">
        <v>77.2</v>
      </c>
    </row>
    <row r="6" spans="2:27" x14ac:dyDescent="0.25">
      <c r="B6" s="17" t="s">
        <v>419</v>
      </c>
      <c r="C6" s="20">
        <v>0.10501855306211801</v>
      </c>
      <c r="D6" s="20">
        <v>-3.8992971103258001E-2</v>
      </c>
      <c r="E6" s="20">
        <v>0.89326081709921601</v>
      </c>
    </row>
    <row r="7" spans="2:27" x14ac:dyDescent="0.25">
      <c r="B7" s="17" t="s">
        <v>24</v>
      </c>
      <c r="C7" s="20">
        <v>6.8629574344469493E-2</v>
      </c>
      <c r="D7" s="20">
        <v>-3.2715734701098897E-2</v>
      </c>
      <c r="E7" s="20">
        <v>0.76681083531049499</v>
      </c>
      <c r="G7" s="17" t="s">
        <v>682</v>
      </c>
      <c r="H7" s="17" t="s">
        <v>0</v>
      </c>
      <c r="I7" s="17" t="s">
        <v>1</v>
      </c>
      <c r="J7" s="17" t="s">
        <v>12</v>
      </c>
      <c r="K7" s="17" t="s">
        <v>13</v>
      </c>
      <c r="L7" s="17" t="s">
        <v>14</v>
      </c>
      <c r="M7" s="17" t="s">
        <v>15</v>
      </c>
      <c r="N7" s="17" t="s">
        <v>16</v>
      </c>
      <c r="O7" s="17" t="s">
        <v>17</v>
      </c>
      <c r="P7" s="17" t="s">
        <v>18</v>
      </c>
      <c r="Q7" s="17" t="s">
        <v>19</v>
      </c>
      <c r="R7" s="17" t="s">
        <v>20</v>
      </c>
      <c r="S7" s="17" t="s">
        <v>21</v>
      </c>
      <c r="T7" s="17" t="s">
        <v>22</v>
      </c>
      <c r="U7" s="17" t="s">
        <v>23</v>
      </c>
      <c r="V7" s="17" t="s">
        <v>707</v>
      </c>
      <c r="W7" s="17" t="s">
        <v>704</v>
      </c>
      <c r="X7" s="17" t="s">
        <v>705</v>
      </c>
      <c r="Y7" s="17" t="s">
        <v>706</v>
      </c>
      <c r="Z7" s="17" t="s">
        <v>708</v>
      </c>
      <c r="AA7" s="17" t="s">
        <v>709</v>
      </c>
    </row>
    <row r="8" spans="2:27" x14ac:dyDescent="0.25">
      <c r="B8" s="17" t="s">
        <v>327</v>
      </c>
      <c r="C8" s="20">
        <v>5.64422215407063E-2</v>
      </c>
      <c r="D8" s="20">
        <v>-2.6022961389830901E-2</v>
      </c>
      <c r="E8" s="20">
        <v>0.69320364783482402</v>
      </c>
      <c r="G8" s="17" t="s">
        <v>199</v>
      </c>
      <c r="H8" s="17" t="s">
        <v>584</v>
      </c>
      <c r="I8" s="17">
        <v>9194</v>
      </c>
      <c r="J8" s="17">
        <v>10.8</v>
      </c>
      <c r="K8" s="17">
        <v>8.4</v>
      </c>
      <c r="L8" s="17">
        <v>9.1999999999999993</v>
      </c>
      <c r="M8" s="17">
        <v>8.6</v>
      </c>
      <c r="N8" s="17">
        <v>1.3</v>
      </c>
      <c r="O8" s="17">
        <v>20.7</v>
      </c>
      <c r="P8" s="17">
        <v>42.7</v>
      </c>
      <c r="Q8" s="17">
        <v>42.3</v>
      </c>
      <c r="R8" s="17">
        <v>1.71</v>
      </c>
      <c r="S8" s="17">
        <v>1.78</v>
      </c>
      <c r="T8" s="17">
        <v>17</v>
      </c>
      <c r="U8" s="17">
        <v>14.7</v>
      </c>
      <c r="V8" s="17">
        <v>1.6</v>
      </c>
      <c r="W8" s="17">
        <v>58.181818181818201</v>
      </c>
      <c r="X8" s="17">
        <v>47.1</v>
      </c>
      <c r="Y8" s="17">
        <v>77.2</v>
      </c>
      <c r="Z8" s="17">
        <v>0</v>
      </c>
      <c r="AA8" s="17">
        <v>0</v>
      </c>
    </row>
    <row r="9" spans="2:27" x14ac:dyDescent="0.25">
      <c r="B9" s="17" t="s">
        <v>199</v>
      </c>
      <c r="C9" s="20">
        <v>4.4971369689776303E-2</v>
      </c>
      <c r="D9" s="20">
        <v>-7.0173295088062401E-2</v>
      </c>
      <c r="E9" s="20">
        <v>1.4514241665209899</v>
      </c>
      <c r="G9" s="17" t="s">
        <v>199</v>
      </c>
      <c r="H9" s="17" t="s">
        <v>585</v>
      </c>
      <c r="I9" s="17">
        <v>1999</v>
      </c>
      <c r="J9" s="17">
        <v>10.6</v>
      </c>
      <c r="K9" s="17">
        <v>8.5</v>
      </c>
      <c r="L9" s="17">
        <v>11.8</v>
      </c>
      <c r="M9" s="17">
        <v>19.3</v>
      </c>
      <c r="N9" s="17">
        <v>6.7</v>
      </c>
      <c r="O9" s="17">
        <v>28.8</v>
      </c>
      <c r="P9" s="17">
        <v>80.5</v>
      </c>
      <c r="Q9" s="17">
        <v>79.099999999999994</v>
      </c>
      <c r="R9" s="17">
        <v>0.77</v>
      </c>
      <c r="S9" s="17">
        <v>1.57</v>
      </c>
      <c r="T9" s="17">
        <v>13.3</v>
      </c>
      <c r="U9" s="17">
        <v>7.2</v>
      </c>
      <c r="V9" s="17">
        <v>-1.2</v>
      </c>
      <c r="W9" s="17">
        <v>58.181818181818201</v>
      </c>
      <c r="X9" s="17">
        <v>47.1</v>
      </c>
      <c r="Y9" s="17">
        <v>77.2</v>
      </c>
      <c r="Z9" s="17">
        <v>1</v>
      </c>
      <c r="AA9" s="17">
        <v>1</v>
      </c>
    </row>
    <row r="10" spans="2:27" x14ac:dyDescent="0.25">
      <c r="B10" s="17" t="s">
        <v>120</v>
      </c>
      <c r="C10" s="20">
        <v>0.105741844202092</v>
      </c>
      <c r="D10" s="20">
        <v>-3.2285747987370599E-2</v>
      </c>
      <c r="E10" s="20">
        <v>0.76321174532348302</v>
      </c>
      <c r="G10" s="17" t="s">
        <v>199</v>
      </c>
      <c r="H10" s="17" t="s">
        <v>586</v>
      </c>
      <c r="I10" s="17">
        <v>12042</v>
      </c>
      <c r="J10" s="17">
        <v>10</v>
      </c>
      <c r="K10" s="17">
        <v>7.2</v>
      </c>
      <c r="L10" s="17">
        <v>7.9</v>
      </c>
      <c r="M10" s="17">
        <v>11.1</v>
      </c>
      <c r="N10" s="17">
        <v>0</v>
      </c>
      <c r="O10" s="17">
        <v>21.1</v>
      </c>
      <c r="P10" s="17">
        <v>47.1</v>
      </c>
      <c r="Q10" s="17">
        <v>50.5</v>
      </c>
      <c r="R10" s="17">
        <v>1.48</v>
      </c>
      <c r="S10" s="17">
        <v>1.62</v>
      </c>
      <c r="T10" s="17">
        <v>27.1</v>
      </c>
      <c r="U10" s="17">
        <v>14.4</v>
      </c>
      <c r="V10" s="17">
        <v>2.1</v>
      </c>
      <c r="W10" s="17">
        <v>58.181818181818201</v>
      </c>
      <c r="X10" s="17">
        <v>47.1</v>
      </c>
      <c r="Y10" s="17">
        <v>77.2</v>
      </c>
      <c r="Z10" s="17">
        <v>0</v>
      </c>
      <c r="AA10" s="17">
        <v>0</v>
      </c>
    </row>
    <row r="11" spans="2:27" x14ac:dyDescent="0.25">
      <c r="B11" s="17" t="s">
        <v>283</v>
      </c>
      <c r="C11" s="20">
        <v>2.8678918264134001E-2</v>
      </c>
      <c r="D11" s="20">
        <v>-1.7990820012577399E-2</v>
      </c>
      <c r="E11" s="20">
        <v>0.916889295932381</v>
      </c>
      <c r="G11" s="17" t="s">
        <v>199</v>
      </c>
      <c r="H11" s="17" t="s">
        <v>587</v>
      </c>
      <c r="I11" s="17">
        <v>1821</v>
      </c>
      <c r="J11" s="17">
        <v>6.5</v>
      </c>
      <c r="K11" s="17">
        <v>7.3</v>
      </c>
      <c r="L11" s="17">
        <v>8.9</v>
      </c>
      <c r="M11" s="17">
        <v>9.8000000000000007</v>
      </c>
      <c r="N11" s="17">
        <v>1.8</v>
      </c>
      <c r="O11" s="17">
        <v>17</v>
      </c>
      <c r="P11" s="17">
        <v>96.5</v>
      </c>
      <c r="Q11" s="17">
        <v>149.6</v>
      </c>
      <c r="R11" s="17">
        <v>1.01</v>
      </c>
      <c r="S11" s="17">
        <v>1.18</v>
      </c>
      <c r="T11" s="17" t="s">
        <v>145</v>
      </c>
      <c r="U11" s="17">
        <v>14.9</v>
      </c>
      <c r="V11" s="17">
        <v>-2.4</v>
      </c>
      <c r="W11" s="17">
        <v>58.181818181818201</v>
      </c>
      <c r="X11" s="17">
        <v>47.1</v>
      </c>
      <c r="Y11" s="17">
        <v>77.2</v>
      </c>
      <c r="Z11" s="17">
        <v>1</v>
      </c>
      <c r="AA11" s="17">
        <v>1</v>
      </c>
    </row>
    <row r="12" spans="2:27" x14ac:dyDescent="0.25">
      <c r="B12" s="17" t="s">
        <v>244</v>
      </c>
      <c r="C12" s="20">
        <v>0.18507353683171801</v>
      </c>
      <c r="D12" s="20">
        <v>-9.8633147735243204E-2</v>
      </c>
      <c r="E12" s="20">
        <v>0.455839552057348</v>
      </c>
      <c r="G12" s="17" t="s">
        <v>199</v>
      </c>
      <c r="H12" s="17" t="s">
        <v>588</v>
      </c>
      <c r="I12" s="17">
        <v>5290</v>
      </c>
      <c r="J12" s="17">
        <v>9.1</v>
      </c>
      <c r="K12" s="17">
        <v>8.1999999999999993</v>
      </c>
      <c r="L12" s="17">
        <v>9.4</v>
      </c>
      <c r="M12" s="17">
        <v>6.5</v>
      </c>
      <c r="N12" s="17">
        <v>2.2999999999999998</v>
      </c>
      <c r="O12" s="17">
        <v>20.7</v>
      </c>
      <c r="P12" s="17">
        <v>70.400000000000006</v>
      </c>
      <c r="Q12" s="17">
        <v>51.7</v>
      </c>
      <c r="R12" s="17">
        <v>1.28</v>
      </c>
      <c r="S12" s="17">
        <v>1.81</v>
      </c>
      <c r="T12" s="17">
        <v>20.6</v>
      </c>
      <c r="U12" s="17">
        <v>12.7</v>
      </c>
      <c r="V12" s="17">
        <v>-0.30000000000000099</v>
      </c>
      <c r="W12" s="17">
        <v>58.181818181818201</v>
      </c>
      <c r="X12" s="17">
        <v>47.1</v>
      </c>
      <c r="Y12" s="17">
        <v>77.2</v>
      </c>
      <c r="Z12" s="17">
        <v>0</v>
      </c>
      <c r="AA12" s="17">
        <v>1</v>
      </c>
    </row>
    <row r="13" spans="2:27" x14ac:dyDescent="0.25">
      <c r="B13" s="17" t="s">
        <v>365</v>
      </c>
      <c r="C13" s="20">
        <v>6.8898512215010796E-2</v>
      </c>
      <c r="D13" s="20">
        <v>-4.9799892584941101E-2</v>
      </c>
      <c r="E13" s="20">
        <v>1.35091118726629</v>
      </c>
      <c r="G13" s="17" t="s">
        <v>199</v>
      </c>
      <c r="H13" s="17" t="s">
        <v>589</v>
      </c>
      <c r="I13" s="17">
        <v>15935</v>
      </c>
      <c r="J13" s="17">
        <v>5</v>
      </c>
      <c r="K13" s="17">
        <v>7.4</v>
      </c>
      <c r="L13" s="17">
        <v>8.1999999999999993</v>
      </c>
      <c r="M13" s="17">
        <v>12.5</v>
      </c>
      <c r="N13" s="17">
        <v>0</v>
      </c>
      <c r="O13" s="17">
        <v>23.2</v>
      </c>
      <c r="P13" s="17">
        <v>104.2</v>
      </c>
      <c r="Q13" s="17">
        <v>106.9</v>
      </c>
      <c r="R13" s="17">
        <v>1.79</v>
      </c>
      <c r="S13" s="17">
        <v>2.4500000000000002</v>
      </c>
      <c r="T13" s="17" t="s">
        <v>145</v>
      </c>
      <c r="U13" s="17">
        <v>36.200000000000003</v>
      </c>
      <c r="V13" s="17">
        <v>-3.2</v>
      </c>
      <c r="W13" s="17">
        <v>58.181818181818201</v>
      </c>
      <c r="X13" s="17">
        <v>47.1</v>
      </c>
      <c r="Y13" s="17">
        <v>77.2</v>
      </c>
      <c r="Z13" s="17">
        <v>1</v>
      </c>
      <c r="AA13" s="17">
        <v>1</v>
      </c>
    </row>
    <row r="14" spans="2:27" x14ac:dyDescent="0.25">
      <c r="B14" s="17" t="s">
        <v>428</v>
      </c>
      <c r="C14" s="20">
        <v>0.157882178531355</v>
      </c>
      <c r="D14" s="20">
        <v>-6.0501313817432501E-3</v>
      </c>
      <c r="E14" s="20">
        <v>-0.20872151711933201</v>
      </c>
      <c r="G14" s="17" t="s">
        <v>199</v>
      </c>
      <c r="H14" s="17" t="s">
        <v>590</v>
      </c>
      <c r="I14" s="17">
        <v>1453</v>
      </c>
      <c r="J14" s="17">
        <v>5.9</v>
      </c>
      <c r="K14" s="17">
        <v>8.4</v>
      </c>
      <c r="L14" s="17">
        <v>9.1999999999999993</v>
      </c>
      <c r="M14" s="17">
        <v>7.3</v>
      </c>
      <c r="N14" s="17">
        <v>0.5</v>
      </c>
      <c r="O14" s="17">
        <v>18.3</v>
      </c>
      <c r="P14" s="17">
        <v>73.900000000000006</v>
      </c>
      <c r="Q14" s="17">
        <v>72.400000000000006</v>
      </c>
      <c r="R14" s="17">
        <v>1.19</v>
      </c>
      <c r="S14" s="17">
        <v>1.19</v>
      </c>
      <c r="T14" s="17" t="s">
        <v>145</v>
      </c>
      <c r="U14" s="17">
        <v>19.8</v>
      </c>
      <c r="V14" s="17">
        <v>-3.3</v>
      </c>
      <c r="W14" s="17">
        <v>58.181818181818201</v>
      </c>
      <c r="X14" s="17">
        <v>47.1</v>
      </c>
      <c r="Y14" s="17">
        <v>77.2</v>
      </c>
      <c r="Z14" s="17">
        <v>0</v>
      </c>
      <c r="AA14" s="17">
        <v>1</v>
      </c>
    </row>
    <row r="15" spans="2:27" x14ac:dyDescent="0.25">
      <c r="B15" s="17" t="s">
        <v>459</v>
      </c>
      <c r="C15" s="20">
        <v>0.28135785145048198</v>
      </c>
      <c r="D15" s="20">
        <v>-5.9751873149093297E-2</v>
      </c>
      <c r="E15" s="20">
        <v>-1.0754888292090099</v>
      </c>
      <c r="G15" s="17" t="s">
        <v>199</v>
      </c>
      <c r="H15" s="17" t="s">
        <v>591</v>
      </c>
      <c r="I15" s="17">
        <v>3293</v>
      </c>
      <c r="J15" s="17">
        <v>5.7</v>
      </c>
      <c r="K15" s="17">
        <v>7.6</v>
      </c>
      <c r="L15" s="17">
        <v>8.1999999999999993</v>
      </c>
      <c r="M15" s="17">
        <v>6.8</v>
      </c>
      <c r="N15" s="17">
        <v>2</v>
      </c>
      <c r="O15" s="17">
        <v>19.899999999999999</v>
      </c>
      <c r="P15" s="17">
        <v>37.5</v>
      </c>
      <c r="Q15" s="17">
        <v>43.1</v>
      </c>
      <c r="R15" s="17">
        <v>1.78</v>
      </c>
      <c r="S15" s="17">
        <v>2.12</v>
      </c>
      <c r="T15" s="17">
        <v>28.2</v>
      </c>
      <c r="U15" s="17">
        <v>29.5</v>
      </c>
      <c r="V15" s="17">
        <v>-2.5</v>
      </c>
      <c r="W15" s="17">
        <v>58.181818181818201</v>
      </c>
      <c r="X15" s="17">
        <v>47.1</v>
      </c>
      <c r="Y15" s="17">
        <v>77.2</v>
      </c>
      <c r="Z15" s="17">
        <v>0</v>
      </c>
      <c r="AA15" s="17">
        <v>0</v>
      </c>
    </row>
    <row r="16" spans="2:27" x14ac:dyDescent="0.25">
      <c r="G16" s="17" t="s">
        <v>199</v>
      </c>
      <c r="H16" s="17" t="s">
        <v>592</v>
      </c>
      <c r="I16" s="17">
        <v>2563</v>
      </c>
      <c r="J16" s="17">
        <v>9.4</v>
      </c>
      <c r="K16" s="17">
        <v>8.1</v>
      </c>
      <c r="L16" s="17">
        <v>8.5</v>
      </c>
      <c r="M16" s="17">
        <v>13</v>
      </c>
      <c r="N16" s="17">
        <v>1.4</v>
      </c>
      <c r="O16" s="17">
        <v>15.3</v>
      </c>
      <c r="P16" s="17">
        <v>28.8</v>
      </c>
      <c r="Q16" s="17">
        <v>24</v>
      </c>
      <c r="R16" s="17">
        <v>2.92</v>
      </c>
      <c r="S16" s="17">
        <v>3.13</v>
      </c>
      <c r="T16" s="17">
        <v>36.9</v>
      </c>
      <c r="U16" s="17">
        <v>29.1</v>
      </c>
      <c r="V16" s="17">
        <v>0.9</v>
      </c>
      <c r="W16" s="17">
        <v>58.181818181818201</v>
      </c>
      <c r="X16" s="17">
        <v>47.1</v>
      </c>
      <c r="Y16" s="17">
        <v>77.2</v>
      </c>
      <c r="Z16" s="17">
        <v>0</v>
      </c>
      <c r="AA16" s="17">
        <v>0</v>
      </c>
    </row>
    <row r="17" spans="2:27" x14ac:dyDescent="0.25">
      <c r="G17" s="17" t="s">
        <v>199</v>
      </c>
      <c r="H17" s="17" t="s">
        <v>593</v>
      </c>
      <c r="I17" s="17">
        <v>3477</v>
      </c>
      <c r="J17" s="17">
        <v>10.9</v>
      </c>
      <c r="K17" s="17">
        <v>9</v>
      </c>
      <c r="L17" s="17">
        <v>9.9</v>
      </c>
      <c r="M17" s="17">
        <v>8.4</v>
      </c>
      <c r="N17" s="17">
        <v>1.2</v>
      </c>
      <c r="O17" s="17">
        <v>22.3</v>
      </c>
      <c r="P17" s="17">
        <v>39.299999999999997</v>
      </c>
      <c r="Q17" s="17">
        <v>65.599999999999994</v>
      </c>
      <c r="R17" s="17">
        <v>2.0499999999999998</v>
      </c>
      <c r="S17" s="17">
        <v>2.06</v>
      </c>
      <c r="T17" s="17">
        <v>18.899999999999999</v>
      </c>
      <c r="U17" s="17">
        <v>17.600000000000001</v>
      </c>
      <c r="V17" s="17">
        <v>1</v>
      </c>
      <c r="W17" s="17">
        <v>58.181818181818201</v>
      </c>
      <c r="X17" s="17">
        <v>47.1</v>
      </c>
      <c r="Y17" s="17">
        <v>77.2</v>
      </c>
      <c r="Z17" s="17">
        <v>0</v>
      </c>
      <c r="AA17" s="17">
        <v>0</v>
      </c>
    </row>
    <row r="18" spans="2:27" x14ac:dyDescent="0.25">
      <c r="G18" s="17" t="s">
        <v>199</v>
      </c>
      <c r="H18" s="17" t="s">
        <v>594</v>
      </c>
      <c r="I18" s="17">
        <v>8677</v>
      </c>
      <c r="J18" s="17">
        <v>7.6</v>
      </c>
      <c r="K18" s="17">
        <v>7.2</v>
      </c>
      <c r="L18" s="17">
        <v>8.8000000000000007</v>
      </c>
      <c r="M18" s="17">
        <v>10.199999999999999</v>
      </c>
      <c r="N18" s="17">
        <v>0.8</v>
      </c>
      <c r="O18" s="17">
        <v>32.9</v>
      </c>
      <c r="P18" s="17">
        <v>19.100000000000001</v>
      </c>
      <c r="Q18" s="17">
        <v>24</v>
      </c>
      <c r="R18" s="17">
        <v>1.6</v>
      </c>
      <c r="S18" s="17">
        <v>1.65</v>
      </c>
      <c r="T18" s="17">
        <v>24.1</v>
      </c>
      <c r="U18" s="17">
        <v>20.2</v>
      </c>
      <c r="V18" s="17">
        <v>-1.2</v>
      </c>
      <c r="W18" s="17">
        <v>58.181818181818201</v>
      </c>
      <c r="X18" s="17">
        <v>47.1</v>
      </c>
      <c r="Y18" s="17">
        <v>77.2</v>
      </c>
      <c r="Z18" s="17">
        <v>0</v>
      </c>
      <c r="AA18" s="17">
        <v>0</v>
      </c>
    </row>
    <row r="19" spans="2:27" x14ac:dyDescent="0.25">
      <c r="B19" s="17" t="s">
        <v>710</v>
      </c>
      <c r="C19" s="21">
        <v>10</v>
      </c>
    </row>
    <row r="20" spans="2:27" x14ac:dyDescent="0.25">
      <c r="C20" s="17">
        <v>0</v>
      </c>
      <c r="D20" s="17">
        <v>1</v>
      </c>
      <c r="N20" s="17">
        <v>0</v>
      </c>
      <c r="O20" s="17">
        <v>1</v>
      </c>
    </row>
    <row r="21" spans="2:27" x14ac:dyDescent="0.25">
      <c r="B21" s="24" t="s">
        <v>715</v>
      </c>
    </row>
    <row r="22" spans="2:27" ht="13.8" thickBot="1" x14ac:dyDescent="0.3">
      <c r="B22" s="32" t="str">
        <f>"At a "&amp;TEXT(C19/100,"0.0%")&amp;" Prospective ROE"</f>
        <v>At a 10.0% Prospective ROE</v>
      </c>
      <c r="G22" s="24" t="s">
        <v>722</v>
      </c>
    </row>
    <row r="23" spans="2:27" ht="15" customHeight="1" x14ac:dyDescent="0.25">
      <c r="B23" s="25"/>
      <c r="C23" s="37" t="s">
        <v>713</v>
      </c>
      <c r="D23" s="26"/>
      <c r="E23" s="25"/>
      <c r="G23" s="25"/>
      <c r="H23" s="25"/>
      <c r="I23" s="38" t="s">
        <v>720</v>
      </c>
      <c r="J23" s="33"/>
      <c r="K23" s="25"/>
      <c r="L23" s="25"/>
      <c r="M23" s="25"/>
      <c r="N23" s="38" t="s">
        <v>713</v>
      </c>
      <c r="O23" s="33"/>
      <c r="P23" s="33"/>
    </row>
    <row r="24" spans="2:27" ht="15" customHeight="1" x14ac:dyDescent="0.25">
      <c r="B24" s="27" t="s">
        <v>696</v>
      </c>
      <c r="C24" s="28" t="s">
        <v>711</v>
      </c>
      <c r="D24" s="28" t="s">
        <v>712</v>
      </c>
      <c r="E24" s="28" t="s">
        <v>714</v>
      </c>
      <c r="G24" s="27" t="s">
        <v>696</v>
      </c>
      <c r="H24" s="27" t="s">
        <v>143</v>
      </c>
      <c r="I24" s="28" t="s">
        <v>143</v>
      </c>
      <c r="J24" s="34" t="s">
        <v>716</v>
      </c>
      <c r="K24" s="28" t="s">
        <v>717</v>
      </c>
      <c r="L24" s="34" t="s">
        <v>710</v>
      </c>
      <c r="M24" s="35"/>
      <c r="N24" s="34" t="s">
        <v>718</v>
      </c>
      <c r="O24" s="34" t="s">
        <v>719</v>
      </c>
      <c r="P24" s="34" t="s">
        <v>714</v>
      </c>
    </row>
    <row r="25" spans="2:27" x14ac:dyDescent="0.25">
      <c r="B25" s="17" t="s">
        <v>383</v>
      </c>
      <c r="C25" s="22">
        <f>$E5+$C$19*$C5+$C$19*C$20*$D5</f>
        <v>2.4654720795024452</v>
      </c>
      <c r="D25" s="22">
        <f>$E5+$C$19*$C5+$C$19*D$20*$D5</f>
        <v>2.3299391483368272</v>
      </c>
      <c r="E25" s="20">
        <f>C25/D25-1</f>
        <v>5.8170159191653026E-2</v>
      </c>
      <c r="G25" s="17" t="s">
        <v>199</v>
      </c>
      <c r="H25" s="17" t="s">
        <v>588</v>
      </c>
      <c r="I25" s="17">
        <f>P12</f>
        <v>70.400000000000006</v>
      </c>
      <c r="J25" s="17">
        <f>L5</f>
        <v>47.1</v>
      </c>
      <c r="K25" s="23" t="s">
        <v>721</v>
      </c>
      <c r="L25" s="17">
        <f>J12</f>
        <v>9.1</v>
      </c>
      <c r="M25" s="36"/>
      <c r="N25" s="22">
        <f>$E9+$L$25*$C9+$L$25*N$20*$D9</f>
        <v>1.8606636306979543</v>
      </c>
      <c r="O25" s="22">
        <f>$E9+$L$25*$C9+$L$25*O$20*$D9</f>
        <v>1.2220866453965864</v>
      </c>
      <c r="P25" s="20">
        <f>N25/O25-1</f>
        <v>0.52253004130827363</v>
      </c>
    </row>
    <row r="26" spans="2:27" x14ac:dyDescent="0.25">
      <c r="B26" s="17" t="s">
        <v>419</v>
      </c>
      <c r="C26" s="22">
        <f t="shared" ref="C26:D26" si="0">$E6+$C$19*$C6+$C$19*C$20*$D6</f>
        <v>1.943446347720396</v>
      </c>
      <c r="D26" s="22">
        <f t="shared" si="0"/>
        <v>1.5535166366878159</v>
      </c>
      <c r="E26" s="20">
        <f t="shared" ref="E26:E35" si="1">C26/D26-1</f>
        <v>0.25099809157108988</v>
      </c>
    </row>
    <row r="27" spans="2:27" x14ac:dyDescent="0.25">
      <c r="B27" s="17" t="s">
        <v>24</v>
      </c>
      <c r="C27" s="22">
        <f t="shared" ref="C27:D27" si="2">$E7+$C$19*$C7+$C$19*C$20*$D7</f>
        <v>1.45310657875519</v>
      </c>
      <c r="D27" s="22">
        <f t="shared" si="2"/>
        <v>1.125949231744201</v>
      </c>
      <c r="E27" s="20">
        <f t="shared" si="1"/>
        <v>0.29056136616763051</v>
      </c>
    </row>
    <row r="28" spans="2:27" x14ac:dyDescent="0.25">
      <c r="B28" s="17" t="s">
        <v>327</v>
      </c>
      <c r="C28" s="22">
        <f t="shared" ref="C28:D28" si="3">$E8+$C$19*$C8+$C$19*C$20*$D8</f>
        <v>1.2576258632418871</v>
      </c>
      <c r="D28" s="22">
        <f t="shared" si="3"/>
        <v>0.99739624934357807</v>
      </c>
      <c r="E28" s="20">
        <f t="shared" si="1"/>
        <v>0.26090895576314366</v>
      </c>
    </row>
    <row r="29" spans="2:27" x14ac:dyDescent="0.25">
      <c r="B29" s="17" t="s">
        <v>199</v>
      </c>
      <c r="C29" s="22">
        <f t="shared" ref="C29:D29" si="4">$E9+$C$19*$C9+$C$19*C$20*$D9</f>
        <v>1.901137863418753</v>
      </c>
      <c r="D29" s="22">
        <f t="shared" si="4"/>
        <v>1.199404912538129</v>
      </c>
      <c r="E29" s="20">
        <f t="shared" si="1"/>
        <v>0.58506759772698191</v>
      </c>
    </row>
    <row r="30" spans="2:27" x14ac:dyDescent="0.25">
      <c r="B30" s="17" t="s">
        <v>120</v>
      </c>
      <c r="C30" s="22">
        <f t="shared" ref="C30:D30" si="5">$E10+$C$19*$C10+$C$19*C$20*$D10</f>
        <v>1.8206301873444031</v>
      </c>
      <c r="D30" s="22">
        <f t="shared" si="5"/>
        <v>1.497772707470697</v>
      </c>
      <c r="E30" s="20">
        <f t="shared" si="1"/>
        <v>0.21555839431666413</v>
      </c>
    </row>
    <row r="31" spans="2:27" x14ac:dyDescent="0.25">
      <c r="B31" s="17" t="s">
        <v>283</v>
      </c>
      <c r="C31" s="22">
        <f t="shared" ref="C31:D31" si="6">$E11+$C$19*$C11+$C$19*C$20*$D11</f>
        <v>1.2036784785737211</v>
      </c>
      <c r="D31" s="22">
        <f t="shared" si="6"/>
        <v>1.0237702784479472</v>
      </c>
      <c r="E31" s="20">
        <f t="shared" si="1"/>
        <v>0.17573102473585944</v>
      </c>
    </row>
    <row r="32" spans="2:27" x14ac:dyDescent="0.25">
      <c r="B32" s="17" t="s">
        <v>244</v>
      </c>
      <c r="C32" s="22">
        <f t="shared" ref="C32:D32" si="7">$E12+$C$19*$C12+$C$19*C$20*$D12</f>
        <v>2.306574920374528</v>
      </c>
      <c r="D32" s="22">
        <f t="shared" si="7"/>
        <v>1.320243443022096</v>
      </c>
      <c r="E32" s="20">
        <f t="shared" si="1"/>
        <v>0.74708303424304501</v>
      </c>
    </row>
    <row r="33" spans="2:5" x14ac:dyDescent="0.25">
      <c r="B33" s="17" t="s">
        <v>365</v>
      </c>
      <c r="C33" s="22">
        <f t="shared" ref="C33:D33" si="8">$E13+$C$19*$C13+$C$19*C$20*$D13</f>
        <v>2.039896309416398</v>
      </c>
      <c r="D33" s="22">
        <f t="shared" si="8"/>
        <v>1.5418973835669869</v>
      </c>
      <c r="E33" s="20">
        <f t="shared" si="1"/>
        <v>0.32297799526538706</v>
      </c>
    </row>
    <row r="34" spans="2:5" x14ac:dyDescent="0.25">
      <c r="B34" s="17" t="s">
        <v>428</v>
      </c>
      <c r="C34" s="22">
        <f t="shared" ref="C34:D34" si="9">$E14+$C$19*$C14+$C$19*C$20*$D14</f>
        <v>1.370100268194218</v>
      </c>
      <c r="D34" s="22">
        <f t="shared" si="9"/>
        <v>1.3095989543767856</v>
      </c>
      <c r="E34" s="20">
        <f t="shared" si="1"/>
        <v>4.6198352262906139E-2</v>
      </c>
    </row>
    <row r="35" spans="2:5" ht="13.8" thickBot="1" x14ac:dyDescent="0.3">
      <c r="B35" s="29" t="s">
        <v>459</v>
      </c>
      <c r="C35" s="30">
        <f t="shared" ref="C35:D35" si="10">$E15+$C$19*$C15+$C$19*C$20*$D15</f>
        <v>1.7380896852958099</v>
      </c>
      <c r="D35" s="30">
        <f t="shared" si="10"/>
        <v>1.1405709538048769</v>
      </c>
      <c r="E35" s="31">
        <f t="shared" si="1"/>
        <v>0.52387686140668932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ABS_weekly</vt:lpstr>
      <vt:lpstr>PtoB_sorted</vt:lpstr>
      <vt:lpstr>PE_sorted</vt:lpstr>
      <vt:lpstr>low_vol_comps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Troyer</dc:creator>
  <cp:lastModifiedBy>Adam Troyer</cp:lastModifiedBy>
  <dcterms:created xsi:type="dcterms:W3CDTF">2017-12-21T19:41:03Z</dcterms:created>
  <dcterms:modified xsi:type="dcterms:W3CDTF">2018-01-18T15:48:52Z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{1AF4BEFA-A4A0-4344-A892-1620B19A62EE}</vt:lpwstr>
  </property>
</Properties>
</file>